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MA MAYO ANTIOQUIA" sheetId="1" r:id="rId4"/>
    <sheet state="visible" name="CALCULO" sheetId="2" r:id="rId5"/>
    <sheet state="visible" name="PARA GIRO DIRECTO MAYO" sheetId="3" r:id="rId6"/>
  </sheets>
  <definedNames>
    <definedName hidden="1" localSheetId="0" name="_xlnm._FilterDatabase">'LMA MAYO ANTIOQUIA'!$A$7:$N$782</definedName>
    <definedName hidden="1" localSheetId="1" name="_xlnm._FilterDatabase">CALCULO!$A$2:$Z$904</definedName>
    <definedName hidden="1" localSheetId="2" name="_xlnm._FilterDatabase">'PARA GIRO DIRECTO MAYO'!$A$7:$P$816</definedName>
  </definedNames>
  <calcPr/>
</workbook>
</file>

<file path=xl/sharedStrings.xml><?xml version="1.0" encoding="utf-8"?>
<sst xmlns="http://schemas.openxmlformats.org/spreadsheetml/2006/main" count="11435" uniqueCount="1543">
  <si>
    <t>LIQUIDACION MENSUAL DE AFILIADOS POR EPS Y ENTIDAD TERRITORIAL PERIODO MAYO DE 2015</t>
  </si>
  <si>
    <t>Fecha de Publicación: MAYO DE 2015</t>
  </si>
  <si>
    <t>DIRECCION DE ADMINISTRACION DE FONDOS DE LA PROTECCION SOCIAL</t>
  </si>
  <si>
    <t>DANE</t>
  </si>
  <si>
    <t>DEPARTAMENTO</t>
  </si>
  <si>
    <t>MUNICIPIO</t>
  </si>
  <si>
    <t>CODIGO EPS</t>
  </si>
  <si>
    <t>NOMBRE EPS</t>
  </si>
  <si>
    <t xml:space="preserve">RECURSOS CON CARGO A CAJAS DE COMPENSACION FAMILIAR 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</si>
  <si>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</si>
  <si>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</si>
  <si>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</si>
  <si>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</si>
  <si>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MAYO 2015</t>
  </si>
  <si>
    <t>05001</t>
  </si>
  <si>
    <t>ANTIOQUIA</t>
  </si>
  <si>
    <t>MEDELLIN</t>
  </si>
  <si>
    <t>CCF002</t>
  </si>
  <si>
    <t>COMFAMA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</si>
  <si>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</si>
  <si>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</si>
  <si>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</si>
  <si>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</si>
  <si>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</si>
  <si>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</si>
  <si>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</si>
  <si>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</si>
  <si>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</si>
  <si>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</si>
  <si>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</si>
  <si>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</si>
  <si>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</si>
  <si>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</si>
  <si>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</si>
  <si>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</si>
  <si>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</si>
  <si>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</si>
  <si>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</si>
  <si>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</si>
  <si>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EPSS37</t>
  </si>
  <si>
    <t>LA NUEVA EPS S.A.</t>
  </si>
  <si>
    <t>ESS002</t>
  </si>
  <si>
    <t>EMDISALUD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</si>
  <si>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</si>
  <si>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</si>
  <si>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</si>
  <si>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</si>
  <si>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</si>
  <si>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</si>
  <si>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</si>
  <si>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</si>
  <si>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</si>
  <si>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</si>
  <si>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</si>
  <si>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</si>
  <si>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</si>
  <si>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</si>
  <si>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</si>
  <si>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</si>
  <si>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</si>
  <si>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</si>
  <si>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</si>
  <si>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</si>
  <si>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</si>
  <si>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</si>
  <si>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</si>
  <si>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</si>
  <si>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EPSS33</t>
  </si>
  <si>
    <t>SALUDVIDA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</si>
  <si>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</si>
  <si>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</si>
  <si>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</si>
  <si>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</si>
  <si>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</si>
  <si>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</si>
  <si>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</si>
  <si>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</si>
  <si>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</si>
  <si>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</si>
  <si>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</si>
  <si>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</si>
  <si>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</si>
  <si>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</si>
  <si>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</si>
  <si>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</si>
  <si>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</si>
  <si>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</si>
  <si>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</si>
  <si>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</si>
  <si>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</si>
  <si>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</si>
  <si>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</si>
  <si>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</si>
  <si>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</si>
  <si>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</si>
  <si>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</si>
  <si>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</si>
  <si>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</si>
  <si>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</si>
  <si>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</si>
  <si>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</si>
  <si>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</si>
  <si>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</si>
  <si>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</si>
  <si>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</si>
  <si>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</si>
  <si>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</si>
  <si>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</si>
  <si>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</si>
  <si>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</si>
  <si>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</si>
  <si>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</si>
  <si>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</si>
  <si>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</si>
  <si>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</si>
  <si>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</si>
  <si>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</si>
  <si>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</si>
  <si>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</si>
  <si>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</si>
  <si>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</si>
  <si>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</si>
  <si>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</si>
  <si>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</si>
  <si>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</si>
  <si>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</si>
  <si>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</si>
  <si>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</si>
  <si>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</si>
  <si>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</si>
  <si>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</si>
  <si>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</si>
  <si>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</si>
  <si>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</si>
  <si>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</si>
  <si>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</si>
  <si>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</si>
  <si>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</si>
  <si>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</si>
  <si>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</si>
  <si>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</si>
  <si>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</si>
  <si>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</si>
  <si>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</si>
  <si>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</si>
  <si>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</si>
  <si>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</si>
  <si>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</si>
  <si>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</si>
  <si>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</si>
  <si>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</si>
  <si>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</si>
  <si>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</si>
  <si>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</si>
  <si>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</si>
  <si>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</si>
  <si>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</si>
  <si>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</si>
  <si>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</si>
  <si>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</si>
  <si>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</si>
  <si>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</si>
  <si>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</si>
  <si>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</si>
  <si>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</si>
  <si>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</si>
  <si>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</si>
  <si>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</si>
  <si>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</si>
  <si>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</si>
  <si>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</si>
  <si>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</si>
  <si>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</si>
  <si>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</si>
  <si>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</si>
  <si>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</si>
  <si>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</si>
  <si>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</si>
  <si>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</si>
  <si>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</si>
  <si>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</si>
  <si>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</si>
  <si>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</si>
  <si>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</si>
  <si>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</si>
  <si>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</si>
  <si>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</si>
  <si>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</si>
  <si>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</si>
  <si>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</si>
  <si>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</si>
  <si>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</si>
  <si>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</si>
  <si>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</si>
  <si>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</si>
  <si>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</si>
  <si>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</si>
  <si>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</si>
  <si>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</si>
  <si>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</si>
  <si>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</si>
  <si>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</si>
  <si>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</si>
  <si>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</si>
  <si>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</si>
  <si>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</si>
  <si>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</si>
  <si>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</si>
  <si>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</si>
  <si>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</si>
  <si>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</si>
  <si>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</si>
  <si>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</si>
  <si>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</si>
  <si>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</si>
  <si>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</si>
  <si>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</si>
  <si>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</si>
  <si>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</si>
  <si>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</si>
  <si>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</si>
  <si>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</si>
  <si>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</si>
  <si>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</si>
  <si>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</si>
  <si>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</si>
  <si>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</si>
  <si>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</si>
  <si>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</si>
  <si>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</si>
  <si>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</si>
  <si>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</si>
  <si>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</si>
  <si>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</si>
  <si>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</si>
  <si>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</si>
  <si>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</si>
  <si>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</si>
  <si>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</si>
  <si>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</si>
  <si>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</si>
  <si>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</si>
  <si>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</si>
  <si>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</si>
  <si>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</si>
  <si>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</si>
  <si>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</si>
  <si>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</si>
  <si>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</si>
  <si>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</si>
  <si>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</si>
  <si>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</si>
  <si>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</si>
  <si>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</si>
  <si>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</si>
  <si>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</si>
  <si>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</si>
  <si>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</si>
  <si>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</si>
  <si>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</si>
  <si>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</si>
  <si>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</si>
  <si>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</si>
  <si>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</si>
  <si>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</si>
  <si>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</si>
  <si>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</si>
  <si>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</si>
  <si>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</si>
  <si>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</si>
  <si>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</si>
  <si>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</si>
  <si>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</si>
  <si>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</si>
  <si>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</si>
  <si>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</si>
  <si>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</si>
  <si>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</si>
  <si>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</si>
  <si>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</si>
  <si>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</si>
  <si>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</si>
  <si>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</si>
  <si>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</si>
  <si>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</si>
  <si>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</si>
  <si>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</si>
  <si>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</si>
  <si>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</si>
  <si>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</si>
  <si>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</si>
  <si>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</si>
  <si>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</si>
  <si>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</si>
  <si>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</si>
  <si>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</si>
  <si>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</si>
  <si>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</si>
  <si>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</si>
  <si>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</si>
  <si>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</si>
  <si>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</si>
  <si>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8.0"/>
      </rPr>
      <t>RECURSOS ESFUERZO PROPIO GIRADO FOSYGA - COLJUEGOS</t>
    </r>
    <r>
      <rPr>
        <rFont val="Calibri"/>
        <b/>
        <color rgb="FF000000"/>
        <sz val="8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</si>
  <si>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</si>
  <si>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</si>
  <si>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</si>
  <si>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</si>
  <si>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</si>
  <si>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MAYO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</si>
  <si>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</si>
  <si>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</si>
  <si>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</si>
  <si>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 MAYO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</si>
  <si>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</si>
  <si>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</si>
  <si>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</si>
  <si>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</si>
  <si>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</si>
  <si>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</si>
  <si>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</si>
  <si>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</si>
  <si>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</si>
  <si>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Total TOTAL</t>
  </si>
  <si>
    <t>Total MEDELLIN</t>
  </si>
  <si>
    <t>Total ABEJORRAL</t>
  </si>
  <si>
    <t>Total ABRIAQUI</t>
  </si>
  <si>
    <t>Total ALEJANDRIA</t>
  </si>
  <si>
    <t>Total AMAGA</t>
  </si>
  <si>
    <t>Total AMALFI</t>
  </si>
  <si>
    <t>Total ANDES</t>
  </si>
  <si>
    <t>Total ANGELOPOLIS</t>
  </si>
  <si>
    <t>Total ANGOSTURA</t>
  </si>
  <si>
    <t>Total ANORI</t>
  </si>
  <si>
    <t>Total ANTIOQUIA</t>
  </si>
  <si>
    <t>Total ANZA</t>
  </si>
  <si>
    <t>Total APARTADO</t>
  </si>
  <si>
    <t>Total ARBOLETES</t>
  </si>
  <si>
    <t>Total ARGELIA</t>
  </si>
  <si>
    <t>Total ARMENIA</t>
  </si>
  <si>
    <t>Total BARBOSA</t>
  </si>
  <si>
    <t>Total BELMIRA</t>
  </si>
  <si>
    <t>Total BELLO</t>
  </si>
  <si>
    <t>Total BETANIA</t>
  </si>
  <si>
    <t>Total BETULIA</t>
  </si>
  <si>
    <t>Total BOLIVAR</t>
  </si>
  <si>
    <t>Total BRICEÑO</t>
  </si>
  <si>
    <t>Total BURITICA</t>
  </si>
  <si>
    <t>Total CACERES</t>
  </si>
  <si>
    <t>Total CAICEDO</t>
  </si>
  <si>
    <t>Total CALDAS</t>
  </si>
  <si>
    <t>Total CAMPAMENTO</t>
  </si>
  <si>
    <t>Total CAÑASGORDAS</t>
  </si>
  <si>
    <t>Total CARACOLI</t>
  </si>
  <si>
    <t>Total CARAMANTA</t>
  </si>
  <si>
    <t>Total CAREPA</t>
  </si>
  <si>
    <t>Total CARMEN DE VIBORAL</t>
  </si>
  <si>
    <t>Total CAROLINA</t>
  </si>
  <si>
    <t>Total CAUCASIA</t>
  </si>
  <si>
    <t>Total CHIGORODO</t>
  </si>
  <si>
    <t>Total CISNEROS</t>
  </si>
  <si>
    <t>Total COCORNA</t>
  </si>
  <si>
    <t>Total CONCEPCION</t>
  </si>
  <si>
    <t>Total CONCORDIA</t>
  </si>
  <si>
    <t>Total COPACABANA</t>
  </si>
  <si>
    <t>Total DABEIBA</t>
  </si>
  <si>
    <t>Total DON MATIAS</t>
  </si>
  <si>
    <t>Total EBEJICO</t>
  </si>
  <si>
    <t>Total EL BAGRE</t>
  </si>
  <si>
    <t>Total ENTRERRIOS</t>
  </si>
  <si>
    <t>Total ENVIGADO</t>
  </si>
  <si>
    <t>Total FREDONIA</t>
  </si>
  <si>
    <t>Total FRONTINO</t>
  </si>
  <si>
    <t>Total GIRALDO</t>
  </si>
  <si>
    <t>Total GIRARDOTA</t>
  </si>
  <si>
    <t>Total GOMEZ PLATA</t>
  </si>
  <si>
    <t>Total GRANADA</t>
  </si>
  <si>
    <t>Total GUADALUPE</t>
  </si>
  <si>
    <t>Total GUARNE</t>
  </si>
  <si>
    <t>Total GUATAPE</t>
  </si>
  <si>
    <t>Total HELICONIA</t>
  </si>
  <si>
    <t>Total HISPANIA</t>
  </si>
  <si>
    <t>Total ITAGUI</t>
  </si>
  <si>
    <t>Total ITUANGO</t>
  </si>
  <si>
    <t>Total JARDIN</t>
  </si>
  <si>
    <t>Total JERICO</t>
  </si>
  <si>
    <t>Total LA CEJA</t>
  </si>
  <si>
    <t>Total LA ESTRELLA</t>
  </si>
  <si>
    <t>Total LA PINTADA</t>
  </si>
  <si>
    <t>Total LA UNION</t>
  </si>
  <si>
    <t>Total LIBORINA</t>
  </si>
  <si>
    <t>Total MACEO</t>
  </si>
  <si>
    <t>Total MARINILLA</t>
  </si>
  <si>
    <t>Total MONTEBELLO</t>
  </si>
  <si>
    <t>Total MURINDO</t>
  </si>
  <si>
    <t>Total MUTATA</t>
  </si>
  <si>
    <t>Total NARIÑO</t>
  </si>
  <si>
    <t>Total NECOCLI</t>
  </si>
  <si>
    <t>Total NECHI</t>
  </si>
  <si>
    <t>Total OLAYA</t>
  </si>
  <si>
    <t>Total PEÑOL</t>
  </si>
  <si>
    <t>Total PEQUE</t>
  </si>
  <si>
    <t>Total PUEBLORRICO</t>
  </si>
  <si>
    <t>Total PUERTO BERRIO</t>
  </si>
  <si>
    <t>Total PUERTO NARE</t>
  </si>
  <si>
    <t>Total PUERTO TRIUNFO</t>
  </si>
  <si>
    <t>Total REMEDIOS</t>
  </si>
  <si>
    <t>Total RETIRO</t>
  </si>
  <si>
    <t>Total RIONEGRO</t>
  </si>
  <si>
    <t>Total SABANALARGA</t>
  </si>
  <si>
    <t>Total SABANETA</t>
  </si>
  <si>
    <t>Total SALGAR</t>
  </si>
  <si>
    <t>Total SAN ANDRES</t>
  </si>
  <si>
    <t>Total SAN CARLOS</t>
  </si>
  <si>
    <t>Total SAN FRANCISCO</t>
  </si>
  <si>
    <t>Total SAN JERONIMO</t>
  </si>
  <si>
    <t>SAN JOSE DE LA MONTAÑA</t>
  </si>
  <si>
    <t>Total SAN JOSE DE LA MONTAÑA</t>
  </si>
  <si>
    <t>Total SAN JUAN DE URABA</t>
  </si>
  <si>
    <t>Total SAN LUIS</t>
  </si>
  <si>
    <t>Total SAN PEDRO</t>
  </si>
  <si>
    <t>Total SAN PEDRO DE URABA</t>
  </si>
  <si>
    <t>Total SAN RAFAEL</t>
  </si>
  <si>
    <t>Total SAN ROQUE</t>
  </si>
  <si>
    <t>Total SAN VICENTE</t>
  </si>
  <si>
    <t>Total SANTA BARBARA</t>
  </si>
  <si>
    <t>Total SANTA ROSA DE OSOS</t>
  </si>
  <si>
    <t>Total SANTO DOMINGO</t>
  </si>
  <si>
    <t>Total SANTUARIO</t>
  </si>
  <si>
    <t>Total SEGOVIA</t>
  </si>
  <si>
    <t>Total SONSON</t>
  </si>
  <si>
    <t>Total SOPETRAN</t>
  </si>
  <si>
    <t>Total TAMESIS</t>
  </si>
  <si>
    <t>Total TARAZA</t>
  </si>
  <si>
    <t>Total TARSO</t>
  </si>
  <si>
    <t>Total TITIRIBI</t>
  </si>
  <si>
    <t>Total TOLEDO</t>
  </si>
  <si>
    <t>Total TURBO</t>
  </si>
  <si>
    <t>Total URAMITA</t>
  </si>
  <si>
    <t>Total URRAO</t>
  </si>
  <si>
    <t>Total VALDIVIA</t>
  </si>
  <si>
    <t>Total VALPARAISO</t>
  </si>
  <si>
    <t>Total VEGACHI</t>
  </si>
  <si>
    <t>Total VENECIA</t>
  </si>
  <si>
    <t>Total VIGIA DEL FUERTE</t>
  </si>
  <si>
    <t>Total YALI</t>
  </si>
  <si>
    <t>Total YARUMAL</t>
  </si>
  <si>
    <t>Total YOLOMBO</t>
  </si>
  <si>
    <t>Total YONDO</t>
  </si>
  <si>
    <t>Total ZARAGOZA</t>
  </si>
  <si>
    <t>Total general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</si>
  <si>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</si>
  <si>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</si>
  <si>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</si>
  <si>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MAYO 2015</t>
  </si>
  <si>
    <t>Valor Esfuerzo Propio Con situacion de Fondos</t>
  </si>
  <si>
    <t>GIRO DIRECTO MUNICIPIO DICIEMBRE</t>
  </si>
  <si>
    <t>VALOR REAL A TRANSFERIR DEPARTAMENTO</t>
  </si>
  <si>
    <t>RADICADOS</t>
  </si>
  <si>
    <t>N. DE COMPROBANTE DE EGRESO 43000/</t>
  </si>
  <si>
    <t>FECHA COMPROBANTE DE EGRESO</t>
  </si>
  <si>
    <t>COMFAMA HOY SAVIA SALUD</t>
  </si>
  <si>
    <t>43/61518</t>
  </si>
  <si>
    <t>43/61517</t>
  </si>
  <si>
    <t>43/61614</t>
  </si>
  <si>
    <t>43/61524</t>
  </si>
  <si>
    <t>43/61522</t>
  </si>
  <si>
    <t>43/61520</t>
  </si>
  <si>
    <t>43/61500</t>
  </si>
  <si>
    <t>201500028868</t>
  </si>
  <si>
    <t>43/61833</t>
  </si>
  <si>
    <t>201500028845</t>
  </si>
  <si>
    <t>43/62078</t>
  </si>
  <si>
    <t>201500029014</t>
  </si>
  <si>
    <t>43/62305</t>
  </si>
  <si>
    <t>201500028821</t>
  </si>
  <si>
    <t>43/62054</t>
  </si>
  <si>
    <t>201500028589</t>
  </si>
  <si>
    <t>43/61791</t>
  </si>
  <si>
    <t>201500028894</t>
  </si>
  <si>
    <t>43/61917</t>
  </si>
  <si>
    <t>201500029012</t>
  </si>
  <si>
    <t>43/62290</t>
  </si>
  <si>
    <t>201500029004</t>
  </si>
  <si>
    <t>43/62302</t>
  </si>
  <si>
    <t>201500028704</t>
  </si>
  <si>
    <t>43/62173</t>
  </si>
  <si>
    <t>43/61505</t>
  </si>
  <si>
    <t>201500028590</t>
  </si>
  <si>
    <t>43/61805</t>
  </si>
  <si>
    <t>201500028895</t>
  </si>
  <si>
    <t>43/61958</t>
  </si>
  <si>
    <t>201500028705</t>
  </si>
  <si>
    <t>43/62217</t>
  </si>
  <si>
    <t>43/61725</t>
  </si>
  <si>
    <t>43/61506</t>
  </si>
  <si>
    <t>201500028591</t>
  </si>
  <si>
    <t>43/61806</t>
  </si>
  <si>
    <t>201500028706</t>
  </si>
  <si>
    <t>43/62220</t>
  </si>
  <si>
    <t>43/61512</t>
  </si>
  <si>
    <t>201500028592</t>
  </si>
  <si>
    <t>43/61821</t>
  </si>
  <si>
    <t>201500028896</t>
  </si>
  <si>
    <t>43/61990</t>
  </si>
  <si>
    <t>201500028707</t>
  </si>
  <si>
    <t>43/62251</t>
  </si>
  <si>
    <t>43/61508</t>
  </si>
  <si>
    <t>201500028869</t>
  </si>
  <si>
    <t>43/61851</t>
  </si>
  <si>
    <t>201500028846</t>
  </si>
  <si>
    <t>43/62090</t>
  </si>
  <si>
    <t>201500028593</t>
  </si>
  <si>
    <t>43/61810</t>
  </si>
  <si>
    <t>201500028897</t>
  </si>
  <si>
    <t>43/61966</t>
  </si>
  <si>
    <t>201500028708</t>
  </si>
  <si>
    <t>43/62227</t>
  </si>
  <si>
    <t>43/61730</t>
  </si>
  <si>
    <t>43/61507</t>
  </si>
  <si>
    <t>201500028594</t>
  </si>
  <si>
    <t>43/61808</t>
  </si>
  <si>
    <t>201500028898</t>
  </si>
  <si>
    <t>43/61963</t>
  </si>
  <si>
    <t>201500028709</t>
  </si>
  <si>
    <t>43/62224</t>
  </si>
  <si>
    <t>43/61728</t>
  </si>
  <si>
    <t>43/61503</t>
  </si>
  <si>
    <t>201500028870</t>
  </si>
  <si>
    <t>43/61837</t>
  </si>
  <si>
    <t>201500028595</t>
  </si>
  <si>
    <t>43/61798</t>
  </si>
  <si>
    <t>201500028899</t>
  </si>
  <si>
    <t>43/61932</t>
  </si>
  <si>
    <t>201500028710</t>
  </si>
  <si>
    <t>43/62188</t>
  </si>
  <si>
    <t>43/61681</t>
  </si>
  <si>
    <t>201500028596</t>
  </si>
  <si>
    <t>43/61807</t>
  </si>
  <si>
    <t>201500028900</t>
  </si>
  <si>
    <t>43/61962</t>
  </si>
  <si>
    <t>201500028711</t>
  </si>
  <si>
    <t>43/62223</t>
  </si>
  <si>
    <t>43/61688</t>
  </si>
  <si>
    <t>201500028597</t>
  </si>
  <si>
    <t>43/61813</t>
  </si>
  <si>
    <t>201500028901</t>
  </si>
  <si>
    <t>43/61974</t>
  </si>
  <si>
    <t>201500028712</t>
  </si>
  <si>
    <t>43/62235</t>
  </si>
  <si>
    <t>43/61731</t>
  </si>
  <si>
    <t>43/61511</t>
  </si>
  <si>
    <t>201500028598</t>
  </si>
  <si>
    <t>43/61818</t>
  </si>
  <si>
    <t>201500028902</t>
  </si>
  <si>
    <t>43/61982</t>
  </si>
  <si>
    <t>201500029010</t>
  </si>
  <si>
    <t>43/62304</t>
  </si>
  <si>
    <t>201500029015</t>
  </si>
  <si>
    <t>43/62297</t>
  </si>
  <si>
    <t>201500028713</t>
  </si>
  <si>
    <t>43/62243</t>
  </si>
  <si>
    <t>43/61733</t>
  </si>
  <si>
    <t>43/61501</t>
  </si>
  <si>
    <t>201500028599</t>
  </si>
  <si>
    <t>43/61793</t>
  </si>
  <si>
    <t>201500028903</t>
  </si>
  <si>
    <t>43/61924</t>
  </si>
  <si>
    <t>201500028714</t>
  </si>
  <si>
    <t>43/62181</t>
  </si>
  <si>
    <t>43/61717</t>
  </si>
  <si>
    <t>43/61679</t>
  </si>
  <si>
    <t>43/61502</t>
  </si>
  <si>
    <t>43/61521</t>
  </si>
  <si>
    <t>43/61523</t>
  </si>
  <si>
    <t>43/61519</t>
  </si>
  <si>
    <t>43/61615</t>
  </si>
  <si>
    <t>43/62349</t>
  </si>
  <si>
    <t>201500028822</t>
  </si>
  <si>
    <t>43/62056</t>
  </si>
  <si>
    <t>201500028600</t>
  </si>
  <si>
    <t>43/61796</t>
  </si>
  <si>
    <t>201500028904</t>
  </si>
  <si>
    <t>43/61930</t>
  </si>
  <si>
    <t>201500029005</t>
  </si>
  <si>
    <t>43/62292</t>
  </si>
  <si>
    <t>201500028715</t>
  </si>
  <si>
    <t>43/62186</t>
  </si>
  <si>
    <t>43/61616</t>
  </si>
  <si>
    <t>43/62363</t>
  </si>
  <si>
    <t>201500028601</t>
  </si>
  <si>
    <t>43/61832</t>
  </si>
  <si>
    <t>201500028905</t>
  </si>
  <si>
    <t>43/62022</t>
  </si>
  <si>
    <t>201500028716</t>
  </si>
  <si>
    <t>43/62285</t>
  </si>
  <si>
    <t>43/61767</t>
  </si>
  <si>
    <t>43/61790</t>
  </si>
  <si>
    <t>43/61779</t>
  </si>
  <si>
    <t>43/61509</t>
  </si>
  <si>
    <t>201500028602</t>
  </si>
  <si>
    <t>43/61811</t>
  </si>
  <si>
    <t>201500028906</t>
  </si>
  <si>
    <t>43/61967</t>
  </si>
  <si>
    <t>201500028717</t>
  </si>
  <si>
    <t>43/62228</t>
  </si>
  <si>
    <t>43/61513</t>
  </si>
  <si>
    <t>201500028823</t>
  </si>
  <si>
    <t>43/62073</t>
  </si>
  <si>
    <t>201500028603</t>
  </si>
  <si>
    <t>43/61823</t>
  </si>
  <si>
    <t>201500028907</t>
  </si>
  <si>
    <t>43/61995</t>
  </si>
  <si>
    <t>201500028718</t>
  </si>
  <si>
    <t>43/62257</t>
  </si>
  <si>
    <t>43/61735</t>
  </si>
  <si>
    <t>43/61504</t>
  </si>
  <si>
    <t>201500028871</t>
  </si>
  <si>
    <t>43/61840</t>
  </si>
  <si>
    <t>201500028824</t>
  </si>
  <si>
    <t>43/62057</t>
  </si>
  <si>
    <t>201500028604</t>
  </si>
  <si>
    <t>43/61799</t>
  </si>
  <si>
    <t>201500028908</t>
  </si>
  <si>
    <t>43/61935</t>
  </si>
  <si>
    <t>201500028719</t>
  </si>
  <si>
    <t>43/62191</t>
  </si>
  <si>
    <t>43/61510</t>
  </si>
  <si>
    <t>201500028605</t>
  </si>
  <si>
    <t>43/61812</t>
  </si>
  <si>
    <t>201500028909</t>
  </si>
  <si>
    <t>43/61969</t>
  </si>
  <si>
    <t>201500028720</t>
  </si>
  <si>
    <t>43/62230</t>
  </si>
  <si>
    <t>43/61654</t>
  </si>
  <si>
    <t>201500028606</t>
  </si>
  <si>
    <t>43/61802</t>
  </si>
  <si>
    <t>201500028872</t>
  </si>
  <si>
    <t>43/61844</t>
  </si>
  <si>
    <t>201500028910</t>
  </si>
  <si>
    <t>43/61942</t>
  </si>
  <si>
    <t>201500028721</t>
  </si>
  <si>
    <t>43/62198</t>
  </si>
  <si>
    <t>43/61672</t>
  </si>
  <si>
    <t>43/61658</t>
  </si>
  <si>
    <t>201500028873</t>
  </si>
  <si>
    <t>43/61854</t>
  </si>
  <si>
    <t>201500028607</t>
  </si>
  <si>
    <t>43/61817</t>
  </si>
  <si>
    <t>201500028911</t>
  </si>
  <si>
    <t>43/61981</t>
  </si>
  <si>
    <t>201500028722</t>
  </si>
  <si>
    <t>43/62242</t>
  </si>
  <si>
    <t>43/61652</t>
  </si>
  <si>
    <t>201500028874</t>
  </si>
  <si>
    <t>43/61836</t>
  </si>
  <si>
    <t>201500028608</t>
  </si>
  <si>
    <t>43/61797</t>
  </si>
  <si>
    <t>201500028912</t>
  </si>
  <si>
    <t>43/61931</t>
  </si>
  <si>
    <t>201500028723</t>
  </si>
  <si>
    <t>43/62187</t>
  </si>
  <si>
    <t>43/61719</t>
  </si>
  <si>
    <t>43/61664</t>
  </si>
  <si>
    <t>201500028609</t>
  </si>
  <si>
    <t>43/61829</t>
  </si>
  <si>
    <t>201500028913</t>
  </si>
  <si>
    <t>43/62014</t>
  </si>
  <si>
    <t>201500028724</t>
  </si>
  <si>
    <t>43/62278</t>
  </si>
  <si>
    <t>43/61740</t>
  </si>
  <si>
    <t>43/61660</t>
  </si>
  <si>
    <t>201500028610</t>
  </si>
  <si>
    <t>43/61824</t>
  </si>
  <si>
    <t>201500028914</t>
  </si>
  <si>
    <t>43/61998</t>
  </si>
  <si>
    <t>201500028725</t>
  </si>
  <si>
    <t>43/6260</t>
  </si>
  <si>
    <t>43/61676</t>
  </si>
  <si>
    <t>43/62355</t>
  </si>
  <si>
    <t>201500028611</t>
  </si>
  <si>
    <t>43/61809</t>
  </si>
  <si>
    <t>201500028915</t>
  </si>
  <si>
    <t>43/61965</t>
  </si>
  <si>
    <t>201500028726</t>
  </si>
  <si>
    <t>43/62226</t>
  </si>
  <si>
    <t>43/61729</t>
  </si>
  <si>
    <t>43/61663</t>
  </si>
  <si>
    <t>201500028612</t>
  </si>
  <si>
    <t>43/61828</t>
  </si>
  <si>
    <t>201500028727</t>
  </si>
  <si>
    <t>43/62273</t>
  </si>
  <si>
    <t>201500028916</t>
  </si>
  <si>
    <t>43/62009</t>
  </si>
  <si>
    <t>43/61653</t>
  </si>
  <si>
    <t>201500028875</t>
  </si>
  <si>
    <t>43/61841</t>
  </si>
  <si>
    <t>201500028847</t>
  </si>
  <si>
    <t>43/62083</t>
  </si>
  <si>
    <t>201500028825</t>
  </si>
  <si>
    <t>43/62058</t>
  </si>
  <si>
    <t>201500028613</t>
  </si>
  <si>
    <t>43/61800</t>
  </si>
  <si>
    <t>201500028917</t>
  </si>
  <si>
    <t>43/61936</t>
  </si>
  <si>
    <t>201500029006</t>
  </si>
  <si>
    <t>43/62293</t>
  </si>
  <si>
    <t>201500028728</t>
  </si>
  <si>
    <t>43/62192</t>
  </si>
  <si>
    <t>43/61656</t>
  </si>
  <si>
    <t>201500028614</t>
  </si>
  <si>
    <t>43/61814</t>
  </si>
  <si>
    <t>201500028918</t>
  </si>
  <si>
    <t>43/61975</t>
  </si>
  <si>
    <t>201500028729</t>
  </si>
  <si>
    <t>43/62236</t>
  </si>
  <si>
    <t>43/61657</t>
  </si>
  <si>
    <t>201500028615</t>
  </si>
  <si>
    <t>43/61815</t>
  </si>
  <si>
    <t>201500028919</t>
  </si>
  <si>
    <t>43/61976</t>
  </si>
  <si>
    <t>201500028730</t>
  </si>
  <si>
    <t>43/62237</t>
  </si>
  <si>
    <t>43/61655</t>
  </si>
  <si>
    <t>201500028616</t>
  </si>
  <si>
    <t>43/61804</t>
  </si>
  <si>
    <t>201500028920</t>
  </si>
  <si>
    <t>43/61955</t>
  </si>
  <si>
    <t>201500028731</t>
  </si>
  <si>
    <t>43/62212</t>
  </si>
  <si>
    <t>43/61662</t>
  </si>
  <si>
    <t>201500028617</t>
  </si>
  <si>
    <t>43/61827</t>
  </si>
  <si>
    <t>201500028921</t>
  </si>
  <si>
    <t>43/62005</t>
  </si>
  <si>
    <t>201500028732</t>
  </si>
  <si>
    <t>43/62269</t>
  </si>
  <si>
    <t>43/61665</t>
  </si>
  <si>
    <t>201500028826</t>
  </si>
  <si>
    <t>43/62076</t>
  </si>
  <si>
    <t>201500028618</t>
  </si>
  <si>
    <t>43/61831</t>
  </si>
  <si>
    <t>201500028922</t>
  </si>
  <si>
    <t>43/62020</t>
  </si>
  <si>
    <t>201500028733</t>
  </si>
  <si>
    <t>43/62284</t>
  </si>
  <si>
    <t>201500028848</t>
  </si>
  <si>
    <t>43/62099</t>
  </si>
  <si>
    <t>43/61777</t>
  </si>
  <si>
    <t>43/61789</t>
  </si>
  <si>
    <t>43/61659</t>
  </si>
  <si>
    <t>201500028827</t>
  </si>
  <si>
    <t>43/62069</t>
  </si>
  <si>
    <t>201500028619</t>
  </si>
  <si>
    <t>43/61819</t>
  </si>
  <si>
    <t>201500028923</t>
  </si>
  <si>
    <t>43/61986</t>
  </si>
  <si>
    <t>201500028734</t>
  </si>
  <si>
    <t>43/62248</t>
  </si>
  <si>
    <t>43/61674</t>
  </si>
  <si>
    <t>43/61661</t>
  </si>
  <si>
    <t>201500028620</t>
  </si>
  <si>
    <t>43/61826</t>
  </si>
  <si>
    <t>201500028924</t>
  </si>
  <si>
    <t>43/62004</t>
  </si>
  <si>
    <t>201500028735</t>
  </si>
  <si>
    <t>43/62268</t>
  </si>
  <si>
    <t>43/61651</t>
  </si>
  <si>
    <t>43/62347</t>
  </si>
  <si>
    <t>201500028849</t>
  </si>
  <si>
    <t>43/62079</t>
  </si>
  <si>
    <t>201500028621</t>
  </si>
  <si>
    <t>43/61792</t>
  </si>
  <si>
    <t>201500028925</t>
  </si>
  <si>
    <t>43/61922</t>
  </si>
  <si>
    <t>201500028736</t>
  </si>
  <si>
    <t>43/62179</t>
  </si>
  <si>
    <t>43/61769</t>
  </si>
  <si>
    <t>43/61781</t>
  </si>
  <si>
    <t>43/61716</t>
  </si>
  <si>
    <t>43/61639</t>
  </si>
  <si>
    <t>43/62351</t>
  </si>
  <si>
    <t>201500028828</t>
  </si>
  <si>
    <t>43/62062</t>
  </si>
  <si>
    <t>201500028622</t>
  </si>
  <si>
    <t>43/61803</t>
  </si>
  <si>
    <t>201500028926</t>
  </si>
  <si>
    <t>43/61949</t>
  </si>
  <si>
    <t>201500028737</t>
  </si>
  <si>
    <t>43/62206</t>
  </si>
  <si>
    <t>43/61773</t>
  </si>
  <si>
    <t>43/61785</t>
  </si>
  <si>
    <t>43/61635</t>
  </si>
  <si>
    <t>201500028623</t>
  </si>
  <si>
    <t>43/61794</t>
  </si>
  <si>
    <t>201500028927</t>
  </si>
  <si>
    <t>43/61925</t>
  </si>
  <si>
    <t>201500028738</t>
  </si>
  <si>
    <t>43/62182</t>
  </si>
  <si>
    <t>43/61650</t>
  </si>
  <si>
    <t>201500028624</t>
  </si>
  <si>
    <t>43/61830</t>
  </si>
  <si>
    <t>201500028928</t>
  </si>
  <si>
    <t>43/62016</t>
  </si>
  <si>
    <t>201500028739</t>
  </si>
  <si>
    <t>43/62280</t>
  </si>
  <si>
    <t>43/61677</t>
  </si>
  <si>
    <t>43/61645</t>
  </si>
  <si>
    <t>201500028625</t>
  </si>
  <si>
    <t>43/61822</t>
  </si>
  <si>
    <t>201500028740</t>
  </si>
  <si>
    <t>43/62254</t>
  </si>
  <si>
    <t>43/61675</t>
  </si>
  <si>
    <t>43/61642</t>
  </si>
  <si>
    <t>201500028876</t>
  </si>
  <si>
    <t>43/61852</t>
  </si>
  <si>
    <t>201500028626</t>
  </si>
  <si>
    <t>43/61816</t>
  </si>
  <si>
    <t>201500028929</t>
  </si>
  <si>
    <t>43/61977</t>
  </si>
  <si>
    <t>201500028741</t>
  </si>
  <si>
    <t>43/62238</t>
  </si>
  <si>
    <t>43/61673</t>
  </si>
  <si>
    <t>43/61636</t>
  </si>
  <si>
    <t>201500028877</t>
  </si>
  <si>
    <t>43/61843</t>
  </si>
  <si>
    <t>201500028829</t>
  </si>
  <si>
    <t>43/62059</t>
  </si>
  <si>
    <t>201500028627</t>
  </si>
  <si>
    <t>43/61801</t>
  </si>
  <si>
    <t>201500028930</t>
  </si>
  <si>
    <t>43/61939</t>
  </si>
  <si>
    <t>201500028742</t>
  </si>
  <si>
    <t>43/62195</t>
  </si>
  <si>
    <t>43/62348</t>
  </si>
  <si>
    <t>201500028628</t>
  </si>
  <si>
    <t>43/61795</t>
  </si>
  <si>
    <t>201500028931</t>
  </si>
  <si>
    <t>43/61929</t>
  </si>
  <si>
    <t>201500028743</t>
  </si>
  <si>
    <t>43/62185</t>
  </si>
  <si>
    <t>43/61718</t>
  </si>
  <si>
    <t>43/61648</t>
  </si>
  <si>
    <t>201500028850</t>
  </si>
  <si>
    <t>43/62096</t>
  </si>
  <si>
    <t>201500028830</t>
  </si>
  <si>
    <t>43/62075</t>
  </si>
  <si>
    <t>201500028629</t>
  </si>
  <si>
    <t>43/61825</t>
  </si>
  <si>
    <t>201500028932</t>
  </si>
  <si>
    <t>43/62026</t>
  </si>
  <si>
    <t>201500028744</t>
  </si>
  <si>
    <t>43/62267</t>
  </si>
  <si>
    <t>43/61643</t>
  </si>
  <si>
    <t>201500028630</t>
  </si>
  <si>
    <t>43/61820</t>
  </si>
  <si>
    <t>201500028933</t>
  </si>
  <si>
    <t>43/61987</t>
  </si>
  <si>
    <t>201500028745</t>
  </si>
  <si>
    <t>43/62249</t>
  </si>
  <si>
    <t>43/61649</t>
  </si>
  <si>
    <t>43/62360</t>
  </si>
  <si>
    <t>201500028851</t>
  </si>
  <si>
    <t>43/62097</t>
  </si>
  <si>
    <t>201500028631</t>
  </si>
  <si>
    <t>43/61911</t>
  </si>
  <si>
    <t>201500028934</t>
  </si>
  <si>
    <t>43/62008</t>
  </si>
  <si>
    <t>201500028746</t>
  </si>
  <si>
    <t>43/62272</t>
  </si>
  <si>
    <t>43/61737</t>
  </si>
  <si>
    <t>43/61641</t>
  </si>
  <si>
    <t>201500028632</t>
  </si>
  <si>
    <t>43/61888</t>
  </si>
  <si>
    <t>201500028935</t>
  </si>
  <si>
    <t>43/61972</t>
  </si>
  <si>
    <t>201500028747</t>
  </si>
  <si>
    <t>43/62233</t>
  </si>
  <si>
    <t>43/61638</t>
  </si>
  <si>
    <t>201500028878</t>
  </si>
  <si>
    <t>43/61846</t>
  </si>
  <si>
    <t>201500028633</t>
  </si>
  <si>
    <t>43/61871</t>
  </si>
  <si>
    <t>201500028936</t>
  </si>
  <si>
    <t>43/61943</t>
  </si>
  <si>
    <t>201500028748</t>
  </si>
  <si>
    <t>43/62200</t>
  </si>
  <si>
    <t>43/61644</t>
  </si>
  <si>
    <t>43/62357</t>
  </si>
  <si>
    <t>201500028879</t>
  </si>
  <si>
    <t>43/61856</t>
  </si>
  <si>
    <t>201500028634</t>
  </si>
  <si>
    <t>43/61899</t>
  </si>
  <si>
    <t>201500028937</t>
  </si>
  <si>
    <t>43/61991</t>
  </si>
  <si>
    <t>201500028749</t>
  </si>
  <si>
    <t>43/62252</t>
  </si>
  <si>
    <t>43/61734</t>
  </si>
  <si>
    <t>201500028635</t>
  </si>
  <si>
    <t>43/61903</t>
  </si>
  <si>
    <t>201500028938</t>
  </si>
  <si>
    <t>43/61996</t>
  </si>
  <si>
    <t>201500029016</t>
  </si>
  <si>
    <t>43/62299</t>
  </si>
  <si>
    <t>201500028750</t>
  </si>
  <si>
    <t>43/62258</t>
  </si>
  <si>
    <t>43/61633</t>
  </si>
  <si>
    <t>43/61637</t>
  </si>
  <si>
    <t>201500028880</t>
  </si>
  <si>
    <t>43/61845</t>
  </si>
  <si>
    <t>201500028852</t>
  </si>
  <si>
    <t>43/62085</t>
  </si>
  <si>
    <t>201500028831</t>
  </si>
  <si>
    <t>43/62061</t>
  </si>
  <si>
    <t>201500028636</t>
  </si>
  <si>
    <t>43/61870</t>
  </si>
  <si>
    <t>201500028939</t>
  </si>
  <si>
    <t>43/62024</t>
  </si>
  <si>
    <t>201500028751</t>
  </si>
  <si>
    <t>43/62199</t>
  </si>
  <si>
    <t>43/61647</t>
  </si>
  <si>
    <t>201500028637</t>
  </si>
  <si>
    <t>43/61909</t>
  </si>
  <si>
    <t>201500028940</t>
  </si>
  <si>
    <t>43/62002</t>
  </si>
  <si>
    <t>201500028752</t>
  </si>
  <si>
    <t>43/62265</t>
  </si>
  <si>
    <t>43/61646</t>
  </si>
  <si>
    <t>201500028638</t>
  </si>
  <si>
    <t>43/61901</t>
  </si>
  <si>
    <t>201500028941</t>
  </si>
  <si>
    <t>43/61993</t>
  </si>
  <si>
    <t>201500028753</t>
  </si>
  <si>
    <t>43/62255</t>
  </si>
  <si>
    <t>43/61631</t>
  </si>
  <si>
    <t>43/61640</t>
  </si>
  <si>
    <t>201500028853</t>
  </si>
  <si>
    <t>43/62088</t>
  </si>
  <si>
    <t>201500028639</t>
  </si>
  <si>
    <t>43/61881</t>
  </si>
  <si>
    <t>201500028754</t>
  </si>
  <si>
    <t>43/62216</t>
  </si>
  <si>
    <t>43/61690</t>
  </si>
  <si>
    <t>201500028854</t>
  </si>
  <si>
    <t>43/62092</t>
  </si>
  <si>
    <t>201500028832</t>
  </si>
  <si>
    <t>43/62068</t>
  </si>
  <si>
    <t>201500028640</t>
  </si>
  <si>
    <t>43/61887</t>
  </si>
  <si>
    <t>201500028942</t>
  </si>
  <si>
    <t>43/61971</t>
  </si>
  <si>
    <t>201500028755</t>
  </si>
  <si>
    <t>43/62232</t>
  </si>
  <si>
    <t>43/61694</t>
  </si>
  <si>
    <t>201500028641</t>
  </si>
  <si>
    <t>43/61893</t>
  </si>
  <si>
    <t>201500028943</t>
  </si>
  <si>
    <t>43/61983</t>
  </si>
  <si>
    <t>201500028756</t>
  </si>
  <si>
    <t>43/62244</t>
  </si>
  <si>
    <t>43/61700</t>
  </si>
  <si>
    <t>201500028642</t>
  </si>
  <si>
    <t>43/61915</t>
  </si>
  <si>
    <t>201500028944</t>
  </si>
  <si>
    <t>43/62018</t>
  </si>
  <si>
    <t>201500028757</t>
  </si>
  <si>
    <t>43/62282</t>
  </si>
  <si>
    <t>43/61742</t>
  </si>
  <si>
    <t>43/61680</t>
  </si>
  <si>
    <t>201500028881</t>
  </si>
  <si>
    <t>43/61835</t>
  </si>
  <si>
    <t>201500028855</t>
  </si>
  <si>
    <t>43/62081</t>
  </si>
  <si>
    <t>201500028833</t>
  </si>
  <si>
    <t>43/62055</t>
  </si>
  <si>
    <t>201500028643</t>
  </si>
  <si>
    <t>43/61866</t>
  </si>
  <si>
    <t>201500028945</t>
  </si>
  <si>
    <t>43/61928</t>
  </si>
  <si>
    <t>201500029013</t>
  </si>
  <si>
    <t>43/62291</t>
  </si>
  <si>
    <t>201500029007</t>
  </si>
  <si>
    <t>43/62303</t>
  </si>
  <si>
    <t>201500028758</t>
  </si>
  <si>
    <t>43/62184</t>
  </si>
  <si>
    <t>43/61691</t>
  </si>
  <si>
    <t>201500028644</t>
  </si>
  <si>
    <t>43/61890</t>
  </si>
  <si>
    <t>201500028946</t>
  </si>
  <si>
    <t>43/61978</t>
  </si>
  <si>
    <t>201500028759</t>
  </si>
  <si>
    <t>43/62239</t>
  </si>
  <si>
    <t>43/61692</t>
  </si>
  <si>
    <t>43/62356</t>
  </si>
  <si>
    <t>201500028882</t>
  </si>
  <si>
    <t>43/61853</t>
  </si>
  <si>
    <t>201500028645</t>
  </si>
  <si>
    <t>43/61891</t>
  </si>
  <si>
    <t>201500028947</t>
  </si>
  <si>
    <t>43/61979</t>
  </si>
  <si>
    <t>201500028760</t>
  </si>
  <si>
    <t>43/62240</t>
  </si>
  <si>
    <t>201500028883</t>
  </si>
  <si>
    <t>43/61847</t>
  </si>
  <si>
    <t>201500028856</t>
  </si>
  <si>
    <t>43/62087</t>
  </si>
  <si>
    <t>201500028646</t>
  </si>
  <si>
    <t>43/61877</t>
  </si>
  <si>
    <t>201500028948</t>
  </si>
  <si>
    <t>43/61951</t>
  </si>
  <si>
    <t>201500028761</t>
  </si>
  <si>
    <t>43/62208</t>
  </si>
  <si>
    <t>43/61721</t>
  </si>
  <si>
    <t>43/61687</t>
  </si>
  <si>
    <t>201500028884</t>
  </si>
  <si>
    <t>43/61849</t>
  </si>
  <si>
    <t>201500028834</t>
  </si>
  <si>
    <t>43/62065</t>
  </si>
  <si>
    <t>201500028647</t>
  </si>
  <si>
    <t>43/61882</t>
  </si>
  <si>
    <t>201500028949</t>
  </si>
  <si>
    <t>43/61959</t>
  </si>
  <si>
    <t>201500028762</t>
  </si>
  <si>
    <t>43/62218</t>
  </si>
  <si>
    <t>43/61628</t>
  </si>
  <si>
    <t>43/61682</t>
  </si>
  <si>
    <t>201500028835</t>
  </si>
  <si>
    <t>43/62060</t>
  </si>
  <si>
    <t>201500028950</t>
  </si>
  <si>
    <t>43/61941</t>
  </si>
  <si>
    <t>201500028763</t>
  </si>
  <si>
    <t>43/62197</t>
  </si>
  <si>
    <t>43/61678</t>
  </si>
  <si>
    <t>201500028648</t>
  </si>
  <si>
    <t>43/61863</t>
  </si>
  <si>
    <t>201500028951</t>
  </si>
  <si>
    <t>43/61921</t>
  </si>
  <si>
    <t>201500028764</t>
  </si>
  <si>
    <t>43/62178</t>
  </si>
  <si>
    <t>43/61689</t>
  </si>
  <si>
    <t>201500028857</t>
  </si>
  <si>
    <t>43/62091</t>
  </si>
  <si>
    <t>201500028836</t>
  </si>
  <si>
    <t>43/62067</t>
  </si>
  <si>
    <t>201500028649</t>
  </si>
  <si>
    <t>43/61859</t>
  </si>
  <si>
    <t>201500028952</t>
  </si>
  <si>
    <t>43/61970</t>
  </si>
  <si>
    <t>201500028765</t>
  </si>
  <si>
    <t>43/62231</t>
  </si>
  <si>
    <t>43/61696</t>
  </si>
  <si>
    <t>201500028650</t>
  </si>
  <si>
    <t>43/61897</t>
  </si>
  <si>
    <t>201500028953</t>
  </si>
  <si>
    <t>43/61988</t>
  </si>
  <si>
    <t>201500028766</t>
  </si>
  <si>
    <t>43/62250</t>
  </si>
  <si>
    <t>43/61685</t>
  </si>
  <si>
    <t>201500028651</t>
  </si>
  <si>
    <t>43/61875</t>
  </si>
  <si>
    <t>201500028954</t>
  </si>
  <si>
    <t>43/61947</t>
  </si>
  <si>
    <t>201500028767</t>
  </si>
  <si>
    <t>43/62204</t>
  </si>
  <si>
    <t>201500028858</t>
  </si>
  <si>
    <t>43/62093</t>
  </si>
  <si>
    <t>201500028837</t>
  </si>
  <si>
    <t>43/62071</t>
  </si>
  <si>
    <t>201500028652</t>
  </si>
  <si>
    <t>43/61900</t>
  </si>
  <si>
    <t>201500028955</t>
  </si>
  <si>
    <t>43/61992</t>
  </si>
  <si>
    <t>201500028768</t>
  </si>
  <si>
    <t>43/62253</t>
  </si>
  <si>
    <t>201500028653</t>
  </si>
  <si>
    <t>43/61880</t>
  </si>
  <si>
    <t>201500028769</t>
  </si>
  <si>
    <t>43/62213</t>
  </si>
  <si>
    <t>43/61699</t>
  </si>
  <si>
    <t>43/62362</t>
  </si>
  <si>
    <t>201500028956</t>
  </si>
  <si>
    <t>43/62017</t>
  </si>
  <si>
    <t>201500028770</t>
  </si>
  <si>
    <t>43/62281</t>
  </si>
  <si>
    <t>43/61684</t>
  </si>
  <si>
    <t>43/62350</t>
  </si>
  <si>
    <t>201500028654</t>
  </si>
  <si>
    <t>43/61874</t>
  </si>
  <si>
    <t>201500028957</t>
  </si>
  <si>
    <t>43/61946</t>
  </si>
  <si>
    <t>201500028771</t>
  </si>
  <si>
    <t>43/62203</t>
  </si>
  <si>
    <t>43/61771</t>
  </si>
  <si>
    <t>43/61783</t>
  </si>
  <si>
    <t>43/61764</t>
  </si>
  <si>
    <t>43/61695</t>
  </si>
  <si>
    <t>201500028655</t>
  </si>
  <si>
    <t>43/61895</t>
  </si>
  <si>
    <t>201500028772</t>
  </si>
  <si>
    <t>43/62246</t>
  </si>
  <si>
    <t>43/61629</t>
  </si>
  <si>
    <t>43/61697</t>
  </si>
  <si>
    <t>43/62358</t>
  </si>
  <si>
    <t>201500028859</t>
  </si>
  <si>
    <t>43/62094</t>
  </si>
  <si>
    <t>201500028656</t>
  </si>
  <si>
    <t>43/61907</t>
  </si>
  <si>
    <t>201500028958</t>
  </si>
  <si>
    <t>43/62000</t>
  </si>
  <si>
    <t>201500028773</t>
  </si>
  <si>
    <t>43/62263</t>
  </si>
  <si>
    <t>43/61776</t>
  </si>
  <si>
    <t>43/61788</t>
  </si>
  <si>
    <t>43/61766</t>
  </si>
  <si>
    <t>201500028657</t>
  </si>
  <si>
    <t>43/61916</t>
  </si>
  <si>
    <t>201500028959</t>
  </si>
  <si>
    <t>43/62021</t>
  </si>
  <si>
    <t>201500028774</t>
  </si>
  <si>
    <t>43/62289</t>
  </si>
  <si>
    <t>43/61778</t>
  </si>
  <si>
    <t>43/61743</t>
  </si>
  <si>
    <t>43/61698</t>
  </si>
  <si>
    <t>201500028658</t>
  </si>
  <si>
    <t>43/61910</t>
  </si>
  <si>
    <t>201500028960</t>
  </si>
  <si>
    <t>43/62006</t>
  </si>
  <si>
    <t>201500028775</t>
  </si>
  <si>
    <t>43/62270</t>
  </si>
  <si>
    <t>43/61683</t>
  </si>
  <si>
    <t>201500028860</t>
  </si>
  <si>
    <t>43/62086</t>
  </si>
  <si>
    <t>201500028659</t>
  </si>
  <si>
    <t>43/61873</t>
  </si>
  <si>
    <t>201500028961</t>
  </si>
  <si>
    <t>43/61945</t>
  </si>
  <si>
    <t>201500028776</t>
  </si>
  <si>
    <t>43/62202</t>
  </si>
  <si>
    <t>43/61625</t>
  </si>
  <si>
    <t>43/61693</t>
  </si>
  <si>
    <t>201500028660</t>
  </si>
  <si>
    <t>43/61892</t>
  </si>
  <si>
    <t>201500028962</t>
  </si>
  <si>
    <t>43/61980</t>
  </si>
  <si>
    <t>201500028777</t>
  </si>
  <si>
    <t>43/62241</t>
  </si>
  <si>
    <t>43/61686</t>
  </si>
  <si>
    <t>201500028885</t>
  </si>
  <si>
    <t>43/61848</t>
  </si>
  <si>
    <t>201500028661</t>
  </si>
  <si>
    <t>43/61879</t>
  </si>
  <si>
    <t>201500028963</t>
  </si>
  <si>
    <t>43/61953</t>
  </si>
  <si>
    <t>201500028778</t>
  </si>
  <si>
    <t>43/62210</t>
  </si>
  <si>
    <t>43/61722</t>
  </si>
  <si>
    <t>43/61627</t>
  </si>
  <si>
    <t>43/61591</t>
  </si>
  <si>
    <t>201500028861</t>
  </si>
  <si>
    <t>43/62080</t>
  </si>
  <si>
    <t>201500028662</t>
  </si>
  <si>
    <t>43/61865</t>
  </si>
  <si>
    <t>201500028964</t>
  </si>
  <si>
    <t>43/61927</t>
  </si>
  <si>
    <t>201500028779</t>
  </si>
  <si>
    <t>43/62287</t>
  </si>
  <si>
    <t>43/61770</t>
  </si>
  <si>
    <t>43/61782</t>
  </si>
  <si>
    <t>43/61763</t>
  </si>
  <si>
    <t>43/61599</t>
  </si>
  <si>
    <t>201500028663</t>
  </si>
  <si>
    <t>43/61876</t>
  </si>
  <si>
    <t>201500028965</t>
  </si>
  <si>
    <t>43/61950</t>
  </si>
  <si>
    <t>201500028780</t>
  </si>
  <si>
    <t>43/62207</t>
  </si>
  <si>
    <t>43/61626</t>
  </si>
  <si>
    <t>201500028838</t>
  </si>
  <si>
    <t>43/62063</t>
  </si>
  <si>
    <t>201500028664</t>
  </si>
  <si>
    <t>43/61908</t>
  </si>
  <si>
    <t>201500028966</t>
  </si>
  <si>
    <t>43/62001</t>
  </si>
  <si>
    <t>201500028781</t>
  </si>
  <si>
    <t>43/62264</t>
  </si>
  <si>
    <t>43/61634</t>
  </si>
  <si>
    <t>43/61621</t>
  </si>
  <si>
    <t>201500028665</t>
  </si>
  <si>
    <t>43/61913</t>
  </si>
  <si>
    <t>201500028967</t>
  </si>
  <si>
    <t>43/62012</t>
  </si>
  <si>
    <t>201500029011</t>
  </si>
  <si>
    <t>43/62300</t>
  </si>
  <si>
    <t>201500028782</t>
  </si>
  <si>
    <t>43/62276</t>
  </si>
  <si>
    <t>43/61739</t>
  </si>
  <si>
    <t>43/61611</t>
  </si>
  <si>
    <t>201500028839</t>
  </si>
  <si>
    <t>43/62070</t>
  </si>
  <si>
    <t>201500028666</t>
  </si>
  <si>
    <t>43/61898</t>
  </si>
  <si>
    <t>201500028968</t>
  </si>
  <si>
    <t>43/61989</t>
  </si>
  <si>
    <t>201500028783</t>
  </si>
  <si>
    <t>43/62288</t>
  </si>
  <si>
    <t>43/61630</t>
  </si>
  <si>
    <t>43/61612</t>
  </si>
  <si>
    <t>201500028840</t>
  </si>
  <si>
    <t>43/62072</t>
  </si>
  <si>
    <t>201500028667</t>
  </si>
  <si>
    <t>43/61902</t>
  </si>
  <si>
    <t>201500028969</t>
  </si>
  <si>
    <t>43/61994</t>
  </si>
  <si>
    <t>201500028784</t>
  </si>
  <si>
    <t>43/62256</t>
  </si>
  <si>
    <t>43/61632</t>
  </si>
  <si>
    <t>43/61594</t>
  </si>
  <si>
    <t>201500028886</t>
  </si>
  <si>
    <t>43/61842</t>
  </si>
  <si>
    <t>201500028862</t>
  </si>
  <si>
    <t>43/62084</t>
  </si>
  <si>
    <t>201500028668</t>
  </si>
  <si>
    <t>43/61869</t>
  </si>
  <si>
    <t>201500028970</t>
  </si>
  <si>
    <t>43/61937</t>
  </si>
  <si>
    <t>201500028785</t>
  </si>
  <si>
    <t>43/62193</t>
  </si>
  <si>
    <t>43/61669</t>
  </si>
  <si>
    <t>43/61607</t>
  </si>
  <si>
    <t>201500028669</t>
  </si>
  <si>
    <t>43/61886</t>
  </si>
  <si>
    <t>201500028971</t>
  </si>
  <si>
    <t>43/61968</t>
  </si>
  <si>
    <t>201500028786</t>
  </si>
  <si>
    <t>43/62229</t>
  </si>
  <si>
    <t>43/61588</t>
  </si>
  <si>
    <t>201500028670</t>
  </si>
  <si>
    <t>43/61862</t>
  </si>
  <si>
    <t>201500028972</t>
  </si>
  <si>
    <t>43/61920</t>
  </si>
  <si>
    <t>201500028787</t>
  </si>
  <si>
    <t>43/62177</t>
  </si>
  <si>
    <t>43/61590</t>
  </si>
  <si>
    <t>201500028671</t>
  </si>
  <si>
    <t>43/61864</t>
  </si>
  <si>
    <t>201500028973</t>
  </si>
  <si>
    <t>43/61926</t>
  </si>
  <si>
    <t>201500028788</t>
  </si>
  <si>
    <t>43/62183</t>
  </si>
  <si>
    <t>43/61666</t>
  </si>
  <si>
    <t>43/61587</t>
  </si>
  <si>
    <t>201500028672</t>
  </si>
  <si>
    <t>43/61861</t>
  </si>
  <si>
    <t>201500028789</t>
  </si>
  <si>
    <t>43/62176</t>
  </si>
  <si>
    <t>201500028974</t>
  </si>
  <si>
    <t>43/61919</t>
  </si>
  <si>
    <t>43/61585</t>
  </si>
  <si>
    <t>43/62345</t>
  </si>
  <si>
    <t>201500028673</t>
  </si>
  <si>
    <t>43/61860</t>
  </si>
  <si>
    <t>201500028975</t>
  </si>
  <si>
    <t>43/61918</t>
  </si>
  <si>
    <t>201500028790</t>
  </si>
  <si>
    <t>43/62174</t>
  </si>
  <si>
    <t>43/61768</t>
  </si>
  <si>
    <t>43/61780</t>
  </si>
  <si>
    <t>43/61622</t>
  </si>
  <si>
    <t>201500028863</t>
  </si>
  <si>
    <t>43/62098</t>
  </si>
  <si>
    <t>201500028674</t>
  </si>
  <si>
    <t>43/61914</t>
  </si>
  <si>
    <t>201500028976</t>
  </si>
  <si>
    <t>43/62013</t>
  </si>
  <si>
    <t>201500028791</t>
  </si>
  <si>
    <t>43/62277</t>
  </si>
  <si>
    <t>201500028675</t>
  </si>
  <si>
    <t>43/61906</t>
  </si>
  <si>
    <t>201500028977</t>
  </si>
  <si>
    <t>43/62025</t>
  </si>
  <si>
    <t>201500028792</t>
  </si>
  <si>
    <t>43/62262</t>
  </si>
  <si>
    <t>43/61608</t>
  </si>
  <si>
    <t>201500028676</t>
  </si>
  <si>
    <t>43/61889</t>
  </si>
  <si>
    <t>201500028978</t>
  </si>
  <si>
    <t>43/61973</t>
  </si>
  <si>
    <t>201500028793</t>
  </si>
  <si>
    <t>43/62234</t>
  </si>
  <si>
    <t>43/61671</t>
  </si>
  <si>
    <t>43/61597</t>
  </si>
  <si>
    <t>201500028677</t>
  </si>
  <si>
    <t>43/61872</t>
  </si>
  <si>
    <t>201500028979</t>
  </si>
  <si>
    <t>43/61944</t>
  </si>
  <si>
    <t>201500028794</t>
  </si>
  <si>
    <t>43/62201</t>
  </si>
  <si>
    <t>43/61609</t>
  </si>
  <si>
    <t>201500028678</t>
  </si>
  <si>
    <t>43/61894</t>
  </si>
  <si>
    <t>201500028980</t>
  </si>
  <si>
    <t>43/61984</t>
  </si>
  <si>
    <t>201500029017</t>
  </si>
  <si>
    <t>43/62298</t>
  </si>
  <si>
    <t>201500028795</t>
  </si>
  <si>
    <t>43/62245</t>
  </si>
  <si>
    <t>43/61592</t>
  </si>
  <si>
    <t>201500028887</t>
  </si>
  <si>
    <t>43/61838</t>
  </si>
  <si>
    <t>201500028679</t>
  </si>
  <si>
    <t>43/61867</t>
  </si>
  <si>
    <t>201500028981</t>
  </si>
  <si>
    <t>43/61933</t>
  </si>
  <si>
    <t>201500028796</t>
  </si>
  <si>
    <t>43/62189</t>
  </si>
  <si>
    <t>43/61720</t>
  </si>
  <si>
    <t>43/61667</t>
  </si>
  <si>
    <t>43/61606</t>
  </si>
  <si>
    <t>201500028864</t>
  </si>
  <si>
    <t>43/62089</t>
  </si>
  <si>
    <t>201500028841</t>
  </si>
  <si>
    <t>43/62066</t>
  </si>
  <si>
    <t>201500028680</t>
  </si>
  <si>
    <t>43/61885</t>
  </si>
  <si>
    <t>201500028982</t>
  </si>
  <si>
    <t>43/61964</t>
  </si>
  <si>
    <t>201500029018</t>
  </si>
  <si>
    <t>43/62296</t>
  </si>
  <si>
    <t>201500028797</t>
  </si>
  <si>
    <t>43/62225</t>
  </si>
  <si>
    <t>43/61613</t>
  </si>
  <si>
    <t>201500028681</t>
  </si>
  <si>
    <t>43/61904</t>
  </si>
  <si>
    <t>201500028983</t>
  </si>
  <si>
    <t>43/61997</t>
  </si>
  <si>
    <t>201500028798</t>
  </si>
  <si>
    <t>43/62259</t>
  </si>
  <si>
    <t>201500028842</t>
  </si>
  <si>
    <t>43/62074</t>
  </si>
  <si>
    <t>201500028682</t>
  </si>
  <si>
    <t>43/61905</t>
  </si>
  <si>
    <t>201500028984</t>
  </si>
  <si>
    <t>43/61999</t>
  </si>
  <si>
    <t>201500028799</t>
  </si>
  <si>
    <t>43/62261</t>
  </si>
  <si>
    <t>43/61605</t>
  </si>
  <si>
    <t>43/62354</t>
  </si>
  <si>
    <t>201500028683</t>
  </si>
  <si>
    <t>43/61884</t>
  </si>
  <si>
    <t>201500028985</t>
  </si>
  <si>
    <t>43/61961</t>
  </si>
  <si>
    <t>201500028800</t>
  </si>
  <si>
    <t>43/62222</t>
  </si>
  <si>
    <t>43/61727</t>
  </si>
  <si>
    <t>43/61593</t>
  </si>
  <si>
    <t>201500028888</t>
  </si>
  <si>
    <t>43/61839</t>
  </si>
  <si>
    <t>201500028865</t>
  </si>
  <si>
    <t>43/62082</t>
  </si>
  <si>
    <t>201500028684</t>
  </si>
  <si>
    <t>43/61868</t>
  </si>
  <si>
    <t>201500028986</t>
  </si>
  <si>
    <t>43/61934</t>
  </si>
  <si>
    <t>201500028801</t>
  </si>
  <si>
    <t>43/62190</t>
  </si>
  <si>
    <t>43/61668</t>
  </si>
  <si>
    <t>43/61600</t>
  </si>
  <si>
    <t>201500028685</t>
  </si>
  <si>
    <t>43/61878</t>
  </si>
  <si>
    <t>201500028987</t>
  </si>
  <si>
    <t>43/61952</t>
  </si>
  <si>
    <t>201500028802</t>
  </si>
  <si>
    <t>43/62209</t>
  </si>
  <si>
    <t>43/61603</t>
  </si>
  <si>
    <t>201500028889</t>
  </si>
  <si>
    <t>43/61850</t>
  </si>
  <si>
    <t>201500028686</t>
  </si>
  <si>
    <t>43/61883</t>
  </si>
  <si>
    <t>201500028988</t>
  </si>
  <si>
    <t>43/61960</t>
  </si>
  <si>
    <t>201500028803</t>
  </si>
  <si>
    <t>43/62219</t>
  </si>
  <si>
    <t>43/61726</t>
  </si>
  <si>
    <t>43/61620</t>
  </si>
  <si>
    <t>201500028687</t>
  </si>
  <si>
    <t>43/61912</t>
  </si>
  <si>
    <t>201500028989</t>
  </si>
  <si>
    <t>43/62011</t>
  </si>
  <si>
    <t>201500028804</t>
  </si>
  <si>
    <t>43/62275</t>
  </si>
  <si>
    <t>43/61715</t>
  </si>
  <si>
    <t>43/61738</t>
  </si>
  <si>
    <t>43/61610</t>
  </si>
  <si>
    <t>201500028890</t>
  </si>
  <si>
    <t>43/61855</t>
  </si>
  <si>
    <t>201500028688</t>
  </si>
  <si>
    <t>43/61896</t>
  </si>
  <si>
    <t>201500028990</t>
  </si>
  <si>
    <t>43/61985</t>
  </si>
  <si>
    <t>201500028805</t>
  </si>
  <si>
    <t>43/62247</t>
  </si>
  <si>
    <t>43/61596</t>
  </si>
  <si>
    <t>201500028689</t>
  </si>
  <si>
    <t>43/62104</t>
  </si>
  <si>
    <t>201500028991</t>
  </si>
  <si>
    <t>43/61940</t>
  </si>
  <si>
    <t>201500028806</t>
  </si>
  <si>
    <t>43/62196</t>
  </si>
  <si>
    <t>43/61604</t>
  </si>
  <si>
    <t>201500028690</t>
  </si>
  <si>
    <t>43/62108</t>
  </si>
  <si>
    <t>201500028807</t>
  </si>
  <si>
    <t>43/62221</t>
  </si>
  <si>
    <t>43/61601</t>
  </si>
  <si>
    <t>43/62352</t>
  </si>
  <si>
    <t>201500028843</t>
  </si>
  <si>
    <t>43/62064</t>
  </si>
  <si>
    <t>201500028691</t>
  </si>
  <si>
    <t>43/62106</t>
  </si>
  <si>
    <t>201500028992</t>
  </si>
  <si>
    <t>43/61956</t>
  </si>
  <si>
    <t>201500029008</t>
  </si>
  <si>
    <t>43/62295</t>
  </si>
  <si>
    <t>201500028808</t>
  </si>
  <si>
    <t>43/62214</t>
  </si>
  <si>
    <t>43/61775</t>
  </si>
  <si>
    <t>43/61787</t>
  </si>
  <si>
    <t>43/61765</t>
  </si>
  <si>
    <t>43/61762</t>
  </si>
  <si>
    <t>43/61761</t>
  </si>
  <si>
    <t>43/61760</t>
  </si>
  <si>
    <t>43/62361</t>
  </si>
  <si>
    <t>201500028692</t>
  </si>
  <si>
    <t>43/62112</t>
  </si>
  <si>
    <t>201500028809</t>
  </si>
  <si>
    <t>43/62279</t>
  </si>
  <si>
    <t>43/61741</t>
  </si>
  <si>
    <t>201500028993</t>
  </si>
  <si>
    <t>43/62015</t>
  </si>
  <si>
    <t>43/61589</t>
  </si>
  <si>
    <t>201500028891</t>
  </si>
  <si>
    <t>43/61834</t>
  </si>
  <si>
    <t>201500028693</t>
  </si>
  <si>
    <t>43/62102</t>
  </si>
  <si>
    <t>201500028994</t>
  </si>
  <si>
    <t>43/61923</t>
  </si>
  <si>
    <t>201500028810</t>
  </si>
  <si>
    <t>43/62180</t>
  </si>
  <si>
    <t>201500028694</t>
  </si>
  <si>
    <t>43/62105</t>
  </si>
  <si>
    <t>201500028995</t>
  </si>
  <si>
    <t>43/61954</t>
  </si>
  <si>
    <t>201500028811</t>
  </si>
  <si>
    <t>43/62211</t>
  </si>
  <si>
    <t>43/61774</t>
  </si>
  <si>
    <t>43/61786</t>
  </si>
  <si>
    <t>43/61723</t>
  </si>
  <si>
    <t>43/61618</t>
  </si>
  <si>
    <t>43/62359</t>
  </si>
  <si>
    <t>201500028892</t>
  </si>
  <si>
    <t>43/61857</t>
  </si>
  <si>
    <t>201500028695</t>
  </si>
  <si>
    <t>43/62109</t>
  </si>
  <si>
    <t>201500028996</t>
  </si>
  <si>
    <t>43/62007</t>
  </si>
  <si>
    <t>201500028812</t>
  </si>
  <si>
    <t>43/62271</t>
  </si>
  <si>
    <t>43/61623</t>
  </si>
  <si>
    <t>201500028696</t>
  </si>
  <si>
    <t>43/62113</t>
  </si>
  <si>
    <t>201500028997</t>
  </si>
  <si>
    <t>43/62019</t>
  </si>
  <si>
    <t>201500028813</t>
  </si>
  <si>
    <t>43/62283</t>
  </si>
  <si>
    <t>43/61595</t>
  </si>
  <si>
    <t>201500028697</t>
  </si>
  <si>
    <t>43/62103</t>
  </si>
  <si>
    <t>201500028998</t>
  </si>
  <si>
    <t>43/61938</t>
  </si>
  <si>
    <t>201500029009</t>
  </si>
  <si>
    <t>43/62294</t>
  </si>
  <si>
    <t>201500028814</t>
  </si>
  <si>
    <t>43/62194</t>
  </si>
  <si>
    <t>43/61586</t>
  </si>
  <si>
    <t>43/62346</t>
  </si>
  <si>
    <t>201500028698</t>
  </si>
  <si>
    <t>43/62101</t>
  </si>
  <si>
    <t>201500028815</t>
  </si>
  <si>
    <t>43/62175</t>
  </si>
  <si>
    <t>43/61598</t>
  </si>
  <si>
    <t>201500028699</t>
  </si>
  <si>
    <t>43/62115</t>
  </si>
  <si>
    <t>201500028999</t>
  </si>
  <si>
    <t>43/61948</t>
  </si>
  <si>
    <t>201500028816</t>
  </si>
  <si>
    <t>43/62205</t>
  </si>
  <si>
    <t>43/61772</t>
  </si>
  <si>
    <t>43/61784</t>
  </si>
  <si>
    <t>43/61624</t>
  </si>
  <si>
    <t>201500028893</t>
  </si>
  <si>
    <t>43/61858</t>
  </si>
  <si>
    <t>201500028866</t>
  </si>
  <si>
    <t>43/62100</t>
  </si>
  <si>
    <t>201500028844</t>
  </si>
  <si>
    <t>43/62077</t>
  </si>
  <si>
    <t>201500028700</t>
  </si>
  <si>
    <t>43/62114</t>
  </si>
  <si>
    <t>201500029000</t>
  </si>
  <si>
    <t>43/62023</t>
  </si>
  <si>
    <t>201500028817</t>
  </si>
  <si>
    <t>43/62286</t>
  </si>
  <si>
    <t>43/61744</t>
  </si>
  <si>
    <t>43/61617</t>
  </si>
  <si>
    <t>201500028867</t>
  </si>
  <si>
    <t>43/62095</t>
  </si>
  <si>
    <t>201500028701</t>
  </si>
  <si>
    <t>201500029001</t>
  </si>
  <si>
    <t>43/62003</t>
  </si>
  <si>
    <t>201500028818</t>
  </si>
  <si>
    <t>43/62266</t>
  </si>
  <si>
    <t>43/61736</t>
  </si>
  <si>
    <t>43/61619</t>
  </si>
  <si>
    <t>201500028702</t>
  </si>
  <si>
    <t>43/62111</t>
  </si>
  <si>
    <t>201500029002</t>
  </si>
  <si>
    <t>43/62010</t>
  </si>
  <si>
    <t>201500028819</t>
  </si>
  <si>
    <t>43/62274</t>
  </si>
  <si>
    <t>43/61602</t>
  </si>
  <si>
    <t>43/62353</t>
  </si>
  <si>
    <t>201500028703</t>
  </si>
  <si>
    <t>43/62107</t>
  </si>
  <si>
    <t>201500029003</t>
  </si>
  <si>
    <t>43/61957</t>
  </si>
  <si>
    <t>201500028820</t>
  </si>
  <si>
    <t>43/62215</t>
  </si>
  <si>
    <t>43/61724</t>
  </si>
  <si>
    <t>Nota: La EPS S CAPRECOM, no ha enviado información de la Red Prestadora, para realizar el giro de la LMA del mes de Mayo de 2015 a la fecha (Mayo 28 de 2015)</t>
  </si>
  <si>
    <t>Elaboró: Astrid Jeannette Correa Zapata-Mayo 28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</si>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</sst>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_(* #,##0_);_(* \(#,##0\);_(* &quot;-&quot;_);_(@_)"/>
    <numFmt numFmtId="168" formatCode="dd/mm/yyyy"/>
  </numFmts>
  <fonts count="19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b/>
      <sz val="10.0"/>
      <color theme="1"/>
      <name val="Arial"/>
    </font>
    <font>
      <color theme="1"/>
      <name val="Calibri"/>
      <scheme val="minor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2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1" numFmtId="0" xfId="0" applyAlignment="1" applyBorder="1" applyFont="1">
      <alignment horizontal="left" shrinkToFit="0" vertical="bottom" wrapText="1"/>
    </xf>
    <xf borderId="11" fillId="0" fontId="2" numFmtId="0" xfId="0" applyBorder="1" applyFont="1"/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2" fontId="1" numFmtId="0" xfId="0" applyAlignment="1" applyBorder="1" applyFont="1">
      <alignment horizontal="left" shrinkToFit="0" vertical="bottom" wrapText="1"/>
    </xf>
    <xf borderId="15" fillId="0" fontId="2" numFmtId="0" xfId="0" applyBorder="1" applyFont="1"/>
    <xf borderId="16" fillId="0" fontId="2" numFmtId="0" xfId="0" applyBorder="1" applyFont="1"/>
    <xf borderId="17" fillId="3" fontId="4" numFmtId="0" xfId="0" applyAlignment="1" applyBorder="1" applyFill="1" applyFont="1">
      <alignment horizontal="center" shrinkToFit="0" vertical="center" wrapText="1"/>
    </xf>
    <xf borderId="17" fillId="3" fontId="4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shrinkToFit="0" vertical="bottom" wrapText="0"/>
    </xf>
    <xf borderId="18" fillId="0" fontId="3" numFmtId="0" xfId="0" applyAlignment="1" applyBorder="1" applyFont="1">
      <alignment shrinkToFit="0" vertical="bottom" wrapText="0"/>
    </xf>
    <xf borderId="18" fillId="0" fontId="6" numFmtId="164" xfId="0" applyAlignment="1" applyBorder="1" applyFont="1" applyNumberFormat="1">
      <alignment horizontal="right" readingOrder="1" shrinkToFit="0" vertical="top" wrapText="1"/>
    </xf>
    <xf borderId="18" fillId="0" fontId="3" numFmtId="164" xfId="0" applyAlignment="1" applyBorder="1" applyFont="1" applyNumberFormat="1">
      <alignment shrinkToFit="0" vertical="bottom" wrapText="0"/>
    </xf>
    <xf borderId="19" fillId="0" fontId="1" numFmtId="165" xfId="0" applyAlignment="1" applyBorder="1" applyFont="1" applyNumberFormat="1">
      <alignment horizontal="center" shrinkToFit="0" vertical="bottom" wrapText="0"/>
    </xf>
    <xf borderId="18" fillId="0" fontId="1" numFmtId="164" xfId="0" applyAlignment="1" applyBorder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18" fillId="4" fontId="4" numFmtId="4" xfId="0" applyAlignment="1" applyBorder="1" applyFill="1" applyFont="1" applyNumberFormat="1">
      <alignment shrinkToFit="1" vertical="center" wrapText="0"/>
    </xf>
    <xf borderId="18" fillId="5" fontId="4" numFmtId="4" xfId="0" applyAlignment="1" applyBorder="1" applyFill="1" applyFont="1" applyNumberFormat="1">
      <alignment shrinkToFit="1" vertical="center" wrapText="0"/>
    </xf>
    <xf borderId="17" fillId="3" fontId="7" numFmtId="0" xfId="0" applyAlignment="1" applyBorder="1" applyFont="1">
      <alignment horizontal="center" shrinkToFit="0" vertical="center" wrapText="1"/>
    </xf>
    <xf borderId="17" fillId="3" fontId="8" numFmtId="164" xfId="0" applyAlignment="1" applyBorder="1" applyFont="1" applyNumberFormat="1">
      <alignment horizontal="center" shrinkToFit="0" vertical="center" wrapText="1"/>
    </xf>
    <xf borderId="18" fillId="6" fontId="7" numFmtId="2" xfId="0" applyAlignment="1" applyBorder="1" applyFill="1" applyFont="1" applyNumberFormat="1">
      <alignment horizontal="center" shrinkToFit="0" vertical="center" wrapText="1"/>
    </xf>
    <xf borderId="18" fillId="7" fontId="9" numFmtId="0" xfId="0" applyAlignment="1" applyBorder="1" applyFill="1" applyFont="1">
      <alignment horizontal="center" shrinkToFit="0" vertical="center" wrapText="1"/>
    </xf>
    <xf borderId="18" fillId="4" fontId="10" numFmtId="16" xfId="0" applyAlignment="1" applyBorder="1" applyFont="1" applyNumberFormat="1">
      <alignment horizontal="center" shrinkToFit="0" vertical="center" wrapText="1"/>
    </xf>
    <xf borderId="18" fillId="5" fontId="10" numFmtId="16" xfId="0" applyAlignment="1" applyBorder="1" applyFont="1" applyNumberFormat="1">
      <alignment horizontal="center" shrinkToFit="0" vertical="center" wrapText="1"/>
    </xf>
    <xf borderId="18" fillId="5" fontId="10" numFmtId="164" xfId="0" applyAlignment="1" applyBorder="1" applyFont="1" applyNumberFormat="1">
      <alignment horizontal="center" shrinkToFit="0" vertical="center" wrapText="1"/>
    </xf>
    <xf borderId="18" fillId="4" fontId="9" numFmtId="16" xfId="0" applyAlignment="1" applyBorder="1" applyFont="1" applyNumberFormat="1">
      <alignment horizontal="center" shrinkToFit="0" vertical="center" wrapText="1"/>
    </xf>
    <xf borderId="18" fillId="5" fontId="10" numFmtId="16" xfId="0" applyAlignment="1" applyBorder="1" applyFont="1" applyNumberFormat="1">
      <alignment shrinkToFit="0" vertical="center" wrapText="1"/>
    </xf>
    <xf borderId="18" fillId="8" fontId="10" numFmtId="16" xfId="0" applyAlignment="1" applyBorder="1" applyFill="1" applyFont="1" applyNumberFormat="1">
      <alignment horizontal="center" shrinkToFit="0" vertical="center" wrapText="1"/>
    </xf>
    <xf borderId="18" fillId="9" fontId="11" numFmtId="0" xfId="0" applyAlignment="1" applyBorder="1" applyFill="1" applyFont="1">
      <alignment horizontal="center" shrinkToFit="0" vertical="center" wrapText="1"/>
    </xf>
    <xf borderId="18" fillId="3" fontId="4" numFmtId="4" xfId="0" applyAlignment="1" applyBorder="1" applyFont="1" applyNumberFormat="1">
      <alignment shrinkToFit="1" vertical="center" wrapText="0"/>
    </xf>
    <xf borderId="18" fillId="7" fontId="4" numFmtId="4" xfId="0" applyAlignment="1" applyBorder="1" applyFont="1" applyNumberFormat="1">
      <alignment shrinkToFit="1" vertical="center" wrapText="0"/>
    </xf>
    <xf borderId="18" fillId="7" fontId="9" numFmtId="4" xfId="0" applyAlignment="1" applyBorder="1" applyFont="1" applyNumberFormat="1">
      <alignment shrinkToFit="1" vertical="center" wrapText="0"/>
    </xf>
    <xf borderId="18" fillId="5" fontId="10" numFmtId="4" xfId="0" applyAlignment="1" applyBorder="1" applyFont="1" applyNumberFormat="1">
      <alignment shrinkToFit="1" vertical="center" wrapText="0"/>
    </xf>
    <xf borderId="18" fillId="8" fontId="4" numFmtId="4" xfId="0" applyAlignment="1" applyBorder="1" applyFont="1" applyNumberFormat="1">
      <alignment shrinkToFit="1" vertical="center" wrapText="0"/>
    </xf>
    <xf borderId="18" fillId="9" fontId="11" numFmtId="4" xfId="0" applyAlignment="1" applyBorder="1" applyFont="1" applyNumberFormat="1">
      <alignment shrinkToFit="1" vertical="center" wrapText="0"/>
    </xf>
    <xf borderId="18" fillId="0" fontId="5" numFmtId="0" xfId="0" applyAlignment="1" applyBorder="1" applyFont="1">
      <alignment shrinkToFit="1" vertical="bottom" wrapText="0"/>
    </xf>
    <xf borderId="18" fillId="0" fontId="6" numFmtId="164" xfId="0" applyAlignment="1" applyBorder="1" applyFont="1" applyNumberFormat="1">
      <alignment horizontal="right" readingOrder="1" shrinkToFit="1" vertical="top" wrapText="0"/>
    </xf>
    <xf borderId="18" fillId="0" fontId="3" numFmtId="2" xfId="0" applyAlignment="1" applyBorder="1" applyFont="1" applyNumberFormat="1">
      <alignment horizontal="left" readingOrder="1" shrinkToFit="1" vertical="bottom" wrapText="0"/>
    </xf>
    <xf borderId="18" fillId="0" fontId="3" numFmtId="164" xfId="0" applyAlignment="1" applyBorder="1" applyFont="1" applyNumberFormat="1">
      <alignment horizontal="left" readingOrder="1" shrinkToFit="1" vertical="bottom" wrapText="0"/>
    </xf>
    <xf borderId="18" fillId="0" fontId="3" numFmtId="0" xfId="0" applyAlignment="1" applyBorder="1" applyFont="1">
      <alignment horizontal="left" readingOrder="1" shrinkToFit="1" vertical="bottom" wrapText="0"/>
    </xf>
    <xf borderId="18" fillId="7" fontId="3" numFmtId="164" xfId="0" applyAlignment="1" applyBorder="1" applyFont="1" applyNumberFormat="1">
      <alignment horizontal="left" readingOrder="1" shrinkToFit="1" vertical="bottom" wrapText="0"/>
    </xf>
    <xf borderId="18" fillId="0" fontId="12" numFmtId="0" xfId="0" applyAlignment="1" applyBorder="1" applyFont="1">
      <alignment shrinkToFit="1" vertical="bottom" wrapText="0"/>
    </xf>
    <xf borderId="18" fillId="0" fontId="1" numFmtId="0" xfId="0" applyAlignment="1" applyBorder="1" applyFont="1">
      <alignment shrinkToFit="0" vertical="bottom" wrapText="0"/>
    </xf>
    <xf borderId="18" fillId="0" fontId="12" numFmtId="0" xfId="0" applyAlignment="1" applyBorder="1" applyFont="1">
      <alignment shrinkToFit="0" vertical="bottom" wrapText="0"/>
    </xf>
    <xf borderId="18" fillId="0" fontId="4" numFmtId="164" xfId="0" applyAlignment="1" applyBorder="1" applyFont="1" applyNumberFormat="1">
      <alignment horizontal="right" readingOrder="1" shrinkToFit="0" vertical="top" wrapText="1"/>
    </xf>
    <xf borderId="18" fillId="0" fontId="4" numFmtId="164" xfId="0" applyAlignment="1" applyBorder="1" applyFont="1" applyNumberFormat="1">
      <alignment horizontal="right" readingOrder="1" shrinkToFit="1" vertical="top" wrapText="0"/>
    </xf>
    <xf borderId="18" fillId="0" fontId="1" numFmtId="2" xfId="0" applyAlignment="1" applyBorder="1" applyFont="1" applyNumberFormat="1">
      <alignment horizontal="left" readingOrder="1" shrinkToFit="1" vertical="bottom" wrapText="0"/>
    </xf>
    <xf borderId="18" fillId="0" fontId="1" numFmtId="164" xfId="0" applyAlignment="1" applyBorder="1" applyFont="1" applyNumberFormat="1">
      <alignment horizontal="left" readingOrder="1" shrinkToFit="1" vertical="bottom" wrapText="0"/>
    </xf>
    <xf borderId="18" fillId="0" fontId="1" numFmtId="0" xfId="0" applyAlignment="1" applyBorder="1" applyFont="1">
      <alignment horizontal="left" readingOrder="1" shrinkToFit="1" vertical="bottom" wrapText="0"/>
    </xf>
    <xf borderId="0" fillId="0" fontId="1" numFmtId="165" xfId="0" applyAlignment="1" applyFont="1" applyNumberForma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horizontal="left" readingOrder="1" shrinkToFit="1" vertical="bottom" wrapText="0"/>
    </xf>
    <xf borderId="0" fillId="0" fontId="1" numFmtId="0" xfId="0" applyAlignment="1" applyFont="1">
      <alignment horizontal="left" readingOrder="1" shrinkToFit="1" vertical="bottom" wrapText="0"/>
    </xf>
    <xf borderId="0" fillId="0" fontId="4" numFmtId="164" xfId="0" applyAlignment="1" applyFont="1" applyNumberFormat="1">
      <alignment horizontal="right" readingOrder="1" shrinkToFit="1" vertical="top" wrapText="0"/>
    </xf>
    <xf borderId="0" fillId="0" fontId="3" numFmtId="164" xfId="0" applyAlignment="1" applyFont="1" applyNumberFormat="1">
      <alignment horizontal="left" readingOrder="1" shrinkToFit="1" vertical="bottom" wrapText="0"/>
    </xf>
    <xf borderId="0" fillId="0" fontId="1" numFmtId="0" xfId="0" applyAlignment="1" applyFont="1">
      <alignment shrinkToFit="0" vertical="bottom" wrapText="0"/>
    </xf>
    <xf borderId="0" fillId="0" fontId="13" numFmtId="0" xfId="0" applyFont="1"/>
    <xf borderId="0" fillId="0" fontId="6" numFmtId="164" xfId="0" applyAlignment="1" applyFont="1" applyNumberFormat="1">
      <alignment horizontal="right" readingOrder="1" shrinkToFit="1" vertical="top" wrapText="0"/>
    </xf>
    <xf borderId="20" fillId="0" fontId="1" numFmtId="0" xfId="0" applyAlignment="1" applyBorder="1" applyFont="1">
      <alignment horizontal="center" shrinkToFit="1" vertical="center" wrapText="0"/>
    </xf>
    <xf borderId="18" fillId="0" fontId="14" numFmtId="0" xfId="0" applyAlignment="1" applyBorder="1" applyFont="1">
      <alignment horizontal="center" shrinkToFit="0" vertical="center" wrapText="1"/>
    </xf>
    <xf borderId="21" fillId="0" fontId="15" numFmtId="166" xfId="0" applyAlignment="1" applyBorder="1" applyFont="1" applyNumberFormat="1">
      <alignment horizontal="center" shrinkToFit="0" vertical="center" wrapText="1"/>
    </xf>
    <xf borderId="18" fillId="4" fontId="14" numFmtId="16" xfId="0" applyAlignment="1" applyBorder="1" applyFont="1" applyNumberFormat="1">
      <alignment horizontal="center" shrinkToFit="0" vertical="center" wrapText="1"/>
    </xf>
    <xf borderId="18" fillId="0" fontId="14" numFmtId="16" xfId="0" applyAlignment="1" applyBorder="1" applyFont="1" applyNumberFormat="1">
      <alignment shrinkToFit="0" vertical="center" wrapText="1"/>
    </xf>
    <xf borderId="18" fillId="0" fontId="14" numFmtId="1" xfId="0" applyAlignment="1" applyBorder="1" applyFont="1" applyNumberFormat="1">
      <alignment horizontal="center" shrinkToFit="0" vertical="center" wrapText="1"/>
    </xf>
    <xf borderId="18" fillId="0" fontId="16" numFmtId="0" xfId="0" applyAlignment="1" applyBorder="1" applyFont="1">
      <alignment horizontal="center" shrinkToFit="0" vertical="center" wrapText="1"/>
    </xf>
    <xf borderId="18" fillId="0" fontId="16" numFmtId="165" xfId="0" applyAlignment="1" applyBorder="1" applyFont="1" applyNumberFormat="1">
      <alignment shrinkToFit="0" vertical="bottom" wrapText="0"/>
    </xf>
    <xf borderId="18" fillId="0" fontId="16" numFmtId="165" xfId="0" applyAlignment="1" applyBorder="1" applyFont="1" applyNumberFormat="1">
      <alignment horizontal="center" shrinkToFit="0" vertical="center" wrapText="1"/>
    </xf>
    <xf borderId="18" fillId="0" fontId="16" numFmtId="167" xfId="0" applyAlignment="1" applyBorder="1" applyFont="1" applyNumberFormat="1">
      <alignment shrinkToFit="0" vertical="bottom" wrapText="0"/>
    </xf>
    <xf borderId="18" fillId="0" fontId="16" numFmtId="3" xfId="0" applyAlignment="1" applyBorder="1" applyFont="1" applyNumberFormat="1">
      <alignment shrinkToFit="0" vertical="bottom" wrapText="0"/>
    </xf>
    <xf borderId="18" fillId="0" fontId="17" numFmtId="3" xfId="0" applyAlignment="1" applyBorder="1" applyFont="1" applyNumberFormat="1">
      <alignment horizontal="center" shrinkToFit="1" vertical="center" wrapText="0"/>
    </xf>
    <xf borderId="18" fillId="0" fontId="16" numFmtId="1" xfId="0" applyAlignment="1" applyBorder="1" applyFont="1" applyNumberFormat="1">
      <alignment horizontal="center" shrinkToFit="0" vertical="center" wrapText="1"/>
    </xf>
    <xf borderId="18" fillId="0" fontId="16" numFmtId="1" xfId="0" applyAlignment="1" applyBorder="1" applyFont="1" applyNumberFormat="1">
      <alignment horizontal="center" shrinkToFit="0" vertical="bottom" wrapText="0"/>
    </xf>
    <xf borderId="18" fillId="0" fontId="16" numFmtId="1" xfId="0" applyAlignment="1" applyBorder="1" applyFont="1" applyNumberFormat="1">
      <alignment horizontal="center" shrinkToFit="0" vertical="center" wrapText="0"/>
    </xf>
    <xf borderId="18" fillId="0" fontId="16" numFmtId="168" xfId="0" applyAlignment="1" applyBorder="1" applyFont="1" applyNumberFormat="1">
      <alignment horizontal="center" shrinkToFit="0" vertical="center" wrapText="1"/>
    </xf>
    <xf borderId="18" fillId="0" fontId="17" numFmtId="0" xfId="0" applyAlignment="1" applyBorder="1" applyFont="1">
      <alignment horizontal="center" shrinkToFit="1" vertical="center" wrapText="0"/>
    </xf>
    <xf borderId="0" fillId="0" fontId="16" numFmtId="165" xfId="0" applyAlignment="1" applyFont="1" applyNumberFormat="1">
      <alignment horizontal="center" shrinkToFit="0" vertical="center" wrapText="1"/>
    </xf>
    <xf borderId="0" fillId="0" fontId="1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76200</xdr:rowOff>
    </xdr:from>
    <xdr:ext cx="1533525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.71"/>
    <col customWidth="1" min="2" max="2" width="11.43"/>
    <col customWidth="1" min="3" max="3" width="12.86"/>
    <col customWidth="1" min="4" max="4" width="10.0"/>
    <col customWidth="1" min="5" max="5" width="27.29"/>
    <col customWidth="1" min="6" max="6" width="19.14"/>
    <col customWidth="1" min="7" max="9" width="30.14"/>
    <col customWidth="1" min="10" max="10" width="28.29"/>
    <col customWidth="1" min="11" max="11" width="25.86"/>
    <col customWidth="1" min="12" max="12" width="16.0"/>
    <col customWidth="1" min="13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K2" s="7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K3" s="7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9"/>
      <c r="C4" s="9"/>
      <c r="D4" s="9"/>
      <c r="E4" s="9"/>
      <c r="F4" s="9"/>
      <c r="G4" s="9"/>
      <c r="H4" s="9"/>
      <c r="I4" s="9"/>
      <c r="J4" s="9"/>
      <c r="K4" s="10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1" t="s">
        <v>1</v>
      </c>
      <c r="B5" s="12"/>
      <c r="C5" s="13"/>
      <c r="D5" s="14"/>
      <c r="E5" s="14"/>
      <c r="F5" s="14"/>
      <c r="G5" s="14"/>
      <c r="H5" s="14"/>
      <c r="I5" s="14"/>
      <c r="J5" s="14"/>
      <c r="K5" s="1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">
        <v>2</v>
      </c>
      <c r="B6" s="16"/>
      <c r="C6" s="16"/>
      <c r="D6" s="16"/>
      <c r="E6" s="17"/>
      <c r="F6" s="14"/>
      <c r="G6" s="14"/>
      <c r="H6" s="14"/>
      <c r="I6" s="14"/>
      <c r="J6" s="14"/>
      <c r="K6" s="1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51.75" customHeight="1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</row>
    <row r="8">
      <c r="A8" s="20" t="s">
        <v>14</v>
      </c>
      <c r="B8" s="20" t="s">
        <v>15</v>
      </c>
      <c r="C8" s="21" t="s">
        <v>16</v>
      </c>
      <c r="D8" s="20" t="s">
        <v>17</v>
      </c>
      <c r="E8" s="20" t="s">
        <v>18</v>
      </c>
      <c r="F8" s="22">
        <v>0.0</v>
      </c>
      <c r="G8" s="22">
        <v>8.55772378271E9</v>
      </c>
      <c r="H8" s="22">
        <v>7.9062634278E8</v>
      </c>
      <c r="I8" s="22">
        <v>1.156193041188E10</v>
      </c>
      <c r="J8" s="22">
        <v>1.366902995244E10</v>
      </c>
      <c r="K8" s="23">
        <f t="shared" ref="K8:K780" si="1">SUM(F8:J8)</f>
        <v>34579310490</v>
      </c>
    </row>
    <row r="9">
      <c r="A9" s="20" t="s">
        <v>14</v>
      </c>
      <c r="B9" s="20" t="s">
        <v>15</v>
      </c>
      <c r="C9" s="21" t="s">
        <v>16</v>
      </c>
      <c r="D9" s="20" t="s">
        <v>19</v>
      </c>
      <c r="E9" s="20" t="s">
        <v>20</v>
      </c>
      <c r="F9" s="22">
        <v>0.0</v>
      </c>
      <c r="G9" s="22">
        <v>1.283168005E7</v>
      </c>
      <c r="H9" s="22">
        <v>1185486.3</v>
      </c>
      <c r="I9" s="22">
        <v>1.733626786E7</v>
      </c>
      <c r="J9" s="22">
        <v>2.04957093E7</v>
      </c>
      <c r="K9" s="23">
        <f t="shared" si="1"/>
        <v>51849143.51</v>
      </c>
    </row>
    <row r="10">
      <c r="A10" s="20" t="s">
        <v>14</v>
      </c>
      <c r="B10" s="20" t="s">
        <v>15</v>
      </c>
      <c r="C10" s="21" t="s">
        <v>16</v>
      </c>
      <c r="D10" s="20" t="s">
        <v>21</v>
      </c>
      <c r="E10" s="20" t="s">
        <v>22</v>
      </c>
      <c r="F10" s="22">
        <v>0.0</v>
      </c>
      <c r="G10" s="22">
        <v>1.3739929143E8</v>
      </c>
      <c r="H10" s="22">
        <v>1.269397121E7</v>
      </c>
      <c r="I10" s="22">
        <v>1.8563359681E8</v>
      </c>
      <c r="J10" s="22">
        <v>2.1946431993E8</v>
      </c>
      <c r="K10" s="23">
        <f t="shared" si="1"/>
        <v>555191179.4</v>
      </c>
    </row>
    <row r="11">
      <c r="A11" s="20" t="s">
        <v>14</v>
      </c>
      <c r="B11" s="20" t="s">
        <v>15</v>
      </c>
      <c r="C11" s="21" t="s">
        <v>16</v>
      </c>
      <c r="D11" s="20" t="s">
        <v>23</v>
      </c>
      <c r="E11" s="20" t="s">
        <v>24</v>
      </c>
      <c r="F11" s="22">
        <v>0.0</v>
      </c>
      <c r="G11" s="22">
        <v>28355.98</v>
      </c>
      <c r="H11" s="22">
        <v>2619.74</v>
      </c>
      <c r="I11" s="22">
        <v>38310.41</v>
      </c>
      <c r="J11" s="22">
        <v>45292.27</v>
      </c>
      <c r="K11" s="23">
        <f t="shared" si="1"/>
        <v>114578.4</v>
      </c>
    </row>
    <row r="12">
      <c r="A12" s="20" t="s">
        <v>14</v>
      </c>
      <c r="B12" s="20" t="s">
        <v>15</v>
      </c>
      <c r="C12" s="21" t="s">
        <v>16</v>
      </c>
      <c r="D12" s="20" t="s">
        <v>25</v>
      </c>
      <c r="E12" s="20" t="s">
        <v>26</v>
      </c>
      <c r="F12" s="22">
        <v>0.0</v>
      </c>
      <c r="G12" s="22">
        <v>4127819.54</v>
      </c>
      <c r="H12" s="22">
        <v>381358.75</v>
      </c>
      <c r="I12" s="22">
        <v>5576899.12</v>
      </c>
      <c r="J12" s="22">
        <v>6593258.94</v>
      </c>
      <c r="K12" s="23">
        <f t="shared" si="1"/>
        <v>16679336.35</v>
      </c>
    </row>
    <row r="13">
      <c r="A13" s="20" t="s">
        <v>14</v>
      </c>
      <c r="B13" s="20" t="s">
        <v>15</v>
      </c>
      <c r="C13" s="21" t="s">
        <v>16</v>
      </c>
      <c r="D13" s="20" t="s">
        <v>27</v>
      </c>
      <c r="E13" s="20" t="s">
        <v>28</v>
      </c>
      <c r="F13" s="22">
        <v>0.0</v>
      </c>
      <c r="G13" s="22">
        <v>3.1191987859E8</v>
      </c>
      <c r="H13" s="22">
        <v>2.881748455E7</v>
      </c>
      <c r="I13" s="22">
        <v>4.2141999694E8</v>
      </c>
      <c r="J13" s="22">
        <v>4.9822152145E8</v>
      </c>
      <c r="K13" s="23">
        <f t="shared" si="1"/>
        <v>1260378882</v>
      </c>
    </row>
    <row r="14">
      <c r="A14" s="20" t="s">
        <v>14</v>
      </c>
      <c r="B14" s="20" t="s">
        <v>15</v>
      </c>
      <c r="C14" s="21" t="s">
        <v>16</v>
      </c>
      <c r="D14" s="20" t="s">
        <v>29</v>
      </c>
      <c r="E14" s="20" t="s">
        <v>30</v>
      </c>
      <c r="F14" s="22">
        <v>0.0</v>
      </c>
      <c r="G14" s="22">
        <v>8.859585523E7</v>
      </c>
      <c r="H14" s="22">
        <v>8185145.81</v>
      </c>
      <c r="I14" s="22">
        <v>1.196976134E8</v>
      </c>
      <c r="J14" s="22">
        <v>1.415118587E8</v>
      </c>
      <c r="K14" s="23">
        <f t="shared" si="1"/>
        <v>357990473.1</v>
      </c>
    </row>
    <row r="15">
      <c r="A15" s="20" t="s">
        <v>14</v>
      </c>
      <c r="B15" s="20" t="s">
        <v>15</v>
      </c>
      <c r="C15" s="21" t="s">
        <v>16</v>
      </c>
      <c r="D15" s="20" t="s">
        <v>31</v>
      </c>
      <c r="E15" s="20" t="s">
        <v>32</v>
      </c>
      <c r="F15" s="22">
        <v>0.0</v>
      </c>
      <c r="G15" s="22">
        <v>7.464916514E7</v>
      </c>
      <c r="H15" s="22">
        <v>6896646.58</v>
      </c>
      <c r="I15" s="22">
        <v>1.0085490893E8</v>
      </c>
      <c r="J15" s="22">
        <v>1.1923517284E8</v>
      </c>
      <c r="K15" s="23">
        <f t="shared" si="1"/>
        <v>301635893.5</v>
      </c>
    </row>
    <row r="16">
      <c r="A16" s="20" t="s">
        <v>14</v>
      </c>
      <c r="B16" s="20" t="s">
        <v>15</v>
      </c>
      <c r="C16" s="21" t="s">
        <v>16</v>
      </c>
      <c r="D16" s="20" t="s">
        <v>33</v>
      </c>
      <c r="E16" s="20" t="s">
        <v>34</v>
      </c>
      <c r="F16" s="22">
        <v>0.0</v>
      </c>
      <c r="G16" s="22">
        <v>1089519.35</v>
      </c>
      <c r="H16" s="22">
        <v>100657.92</v>
      </c>
      <c r="I16" s="22">
        <v>1471997.38</v>
      </c>
      <c r="J16" s="22">
        <v>1740260.97</v>
      </c>
      <c r="K16" s="23">
        <f t="shared" si="1"/>
        <v>4402435.62</v>
      </c>
    </row>
    <row r="17">
      <c r="A17" s="20" t="s">
        <v>14</v>
      </c>
      <c r="B17" s="20" t="s">
        <v>15</v>
      </c>
      <c r="C17" s="21" t="s">
        <v>16</v>
      </c>
      <c r="D17" s="20" t="s">
        <v>35</v>
      </c>
      <c r="E17" s="20" t="s">
        <v>36</v>
      </c>
      <c r="F17" s="22">
        <v>0.0</v>
      </c>
      <c r="G17" s="22">
        <v>2303945.13</v>
      </c>
      <c r="H17" s="22">
        <v>212855.63</v>
      </c>
      <c r="I17" s="22">
        <v>3112749.83</v>
      </c>
      <c r="J17" s="22">
        <v>3680031.72</v>
      </c>
      <c r="K17" s="23">
        <f t="shared" si="1"/>
        <v>9309582.31</v>
      </c>
    </row>
    <row r="18">
      <c r="A18" s="20" t="s">
        <v>14</v>
      </c>
      <c r="B18" s="20" t="s">
        <v>15</v>
      </c>
      <c r="C18" s="21" t="s">
        <v>16</v>
      </c>
      <c r="D18" s="20" t="s">
        <v>37</v>
      </c>
      <c r="E18" s="20" t="s">
        <v>38</v>
      </c>
      <c r="F18" s="22">
        <v>0.0</v>
      </c>
      <c r="G18" s="22">
        <v>2.64149209E7</v>
      </c>
      <c r="H18" s="22">
        <v>2440407.38</v>
      </c>
      <c r="I18" s="22">
        <v>3.56879335E7</v>
      </c>
      <c r="J18" s="22">
        <v>4.219186714E7</v>
      </c>
      <c r="K18" s="23">
        <f t="shared" si="1"/>
        <v>106735128.9</v>
      </c>
    </row>
    <row r="19">
      <c r="A19" s="20" t="s">
        <v>14</v>
      </c>
      <c r="B19" s="20" t="s">
        <v>15</v>
      </c>
      <c r="C19" s="21" t="s">
        <v>16</v>
      </c>
      <c r="D19" s="20" t="s">
        <v>39</v>
      </c>
      <c r="E19" s="20" t="s">
        <v>40</v>
      </c>
      <c r="F19" s="22">
        <v>0.0</v>
      </c>
      <c r="G19" s="22">
        <v>7.876019695E7</v>
      </c>
      <c r="H19" s="22">
        <v>7276454.35</v>
      </c>
      <c r="I19" s="22">
        <v>1.0640912694E8</v>
      </c>
      <c r="J19" s="22">
        <v>1.2580161716E8</v>
      </c>
      <c r="K19" s="23">
        <f t="shared" si="1"/>
        <v>318247395.4</v>
      </c>
    </row>
    <row r="20">
      <c r="A20" s="20" t="s">
        <v>14</v>
      </c>
      <c r="B20" s="20" t="s">
        <v>15</v>
      </c>
      <c r="C20" s="21" t="s">
        <v>16</v>
      </c>
      <c r="D20" s="20" t="s">
        <v>41</v>
      </c>
      <c r="E20" s="20" t="s">
        <v>42</v>
      </c>
      <c r="F20" s="22">
        <v>0.0</v>
      </c>
      <c r="G20" s="22">
        <v>0.0</v>
      </c>
      <c r="H20" s="22">
        <v>0.0</v>
      </c>
      <c r="I20" s="22">
        <v>0.0</v>
      </c>
      <c r="J20" s="22">
        <v>-3884.94</v>
      </c>
      <c r="K20" s="23">
        <f t="shared" si="1"/>
        <v>-3884.94</v>
      </c>
    </row>
    <row r="21" ht="15.75" customHeight="1">
      <c r="A21" s="20" t="s">
        <v>43</v>
      </c>
      <c r="B21" s="20" t="s">
        <v>15</v>
      </c>
      <c r="C21" s="21" t="s">
        <v>44</v>
      </c>
      <c r="D21" s="20" t="s">
        <v>17</v>
      </c>
      <c r="E21" s="20" t="s">
        <v>18</v>
      </c>
      <c r="F21" s="22">
        <v>0.0</v>
      </c>
      <c r="G21" s="22">
        <v>7.138496209E7</v>
      </c>
      <c r="H21" s="22">
        <v>3261969.32</v>
      </c>
      <c r="I21" s="22">
        <v>2.1909429672E8</v>
      </c>
      <c r="J21" s="22">
        <v>2.3410999797E8</v>
      </c>
      <c r="K21" s="23">
        <f t="shared" si="1"/>
        <v>527851226.1</v>
      </c>
    </row>
    <row r="22" ht="15.75" customHeight="1">
      <c r="A22" s="20" t="s">
        <v>43</v>
      </c>
      <c r="B22" s="20" t="s">
        <v>15</v>
      </c>
      <c r="C22" s="21" t="s">
        <v>44</v>
      </c>
      <c r="D22" s="20" t="s">
        <v>45</v>
      </c>
      <c r="E22" s="20" t="s">
        <v>46</v>
      </c>
      <c r="F22" s="22">
        <v>0.0</v>
      </c>
      <c r="G22" s="22">
        <v>530809.25</v>
      </c>
      <c r="H22" s="22">
        <v>24255.58</v>
      </c>
      <c r="I22" s="22">
        <v>1629156.58</v>
      </c>
      <c r="J22" s="22">
        <v>1740811.38</v>
      </c>
      <c r="K22" s="23">
        <f t="shared" si="1"/>
        <v>3925032.79</v>
      </c>
    </row>
    <row r="23" ht="15.75" customHeight="1">
      <c r="A23" s="20" t="s">
        <v>43</v>
      </c>
      <c r="B23" s="20" t="s">
        <v>15</v>
      </c>
      <c r="C23" s="21" t="s">
        <v>44</v>
      </c>
      <c r="D23" s="20" t="s">
        <v>27</v>
      </c>
      <c r="E23" s="20" t="s">
        <v>28</v>
      </c>
      <c r="F23" s="22">
        <v>0.0</v>
      </c>
      <c r="G23" s="22">
        <v>585.49</v>
      </c>
      <c r="H23" s="22">
        <v>26.75</v>
      </c>
      <c r="I23" s="22">
        <v>1796.96</v>
      </c>
      <c r="J23" s="22">
        <v>1920.12</v>
      </c>
      <c r="K23" s="23">
        <f t="shared" si="1"/>
        <v>4329.32</v>
      </c>
    </row>
    <row r="24" ht="15.75" customHeight="1">
      <c r="A24" s="20" t="s">
        <v>43</v>
      </c>
      <c r="B24" s="20" t="s">
        <v>15</v>
      </c>
      <c r="C24" s="21" t="s">
        <v>44</v>
      </c>
      <c r="D24" s="20" t="s">
        <v>29</v>
      </c>
      <c r="E24" s="20" t="s">
        <v>30</v>
      </c>
      <c r="F24" s="22">
        <v>0.0</v>
      </c>
      <c r="G24" s="22">
        <v>195609.59</v>
      </c>
      <c r="H24" s="22">
        <v>8938.47</v>
      </c>
      <c r="I24" s="22">
        <v>600363.76</v>
      </c>
      <c r="J24" s="22">
        <v>641509.89</v>
      </c>
      <c r="K24" s="23">
        <f t="shared" si="1"/>
        <v>1446421.71</v>
      </c>
    </row>
    <row r="25" ht="15.75" customHeight="1">
      <c r="A25" s="20" t="s">
        <v>43</v>
      </c>
      <c r="B25" s="20" t="s">
        <v>15</v>
      </c>
      <c r="C25" s="21" t="s">
        <v>44</v>
      </c>
      <c r="D25" s="20" t="s">
        <v>31</v>
      </c>
      <c r="E25" s="20" t="s">
        <v>32</v>
      </c>
      <c r="F25" s="22">
        <v>0.0</v>
      </c>
      <c r="G25" s="22">
        <v>477039.41</v>
      </c>
      <c r="H25" s="22">
        <v>21798.54</v>
      </c>
      <c r="I25" s="22">
        <v>1464126.48</v>
      </c>
      <c r="J25" s="22">
        <v>1564470.88</v>
      </c>
      <c r="K25" s="23">
        <f t="shared" si="1"/>
        <v>3527435.31</v>
      </c>
    </row>
    <row r="26" ht="15.75" customHeight="1">
      <c r="A26" s="20" t="s">
        <v>43</v>
      </c>
      <c r="B26" s="20" t="s">
        <v>15</v>
      </c>
      <c r="C26" s="21" t="s">
        <v>44</v>
      </c>
      <c r="D26" s="20" t="s">
        <v>39</v>
      </c>
      <c r="E26" s="20" t="s">
        <v>40</v>
      </c>
      <c r="F26" s="22">
        <v>0.0</v>
      </c>
      <c r="G26" s="22">
        <v>153849.05</v>
      </c>
      <c r="H26" s="22">
        <v>7030.2</v>
      </c>
      <c r="I26" s="22">
        <v>472192.58</v>
      </c>
      <c r="J26" s="22">
        <v>504554.45</v>
      </c>
      <c r="K26" s="23">
        <f t="shared" si="1"/>
        <v>1137626.28</v>
      </c>
    </row>
    <row r="27" ht="15.75" customHeight="1">
      <c r="A27" s="20" t="s">
        <v>43</v>
      </c>
      <c r="B27" s="20" t="s">
        <v>15</v>
      </c>
      <c r="C27" s="21" t="s">
        <v>44</v>
      </c>
      <c r="D27" s="20" t="s">
        <v>47</v>
      </c>
      <c r="E27" s="20" t="s">
        <v>48</v>
      </c>
      <c r="F27" s="22">
        <v>0.0</v>
      </c>
      <c r="G27" s="22">
        <v>2.516849412E7</v>
      </c>
      <c r="H27" s="22">
        <v>1150086.14</v>
      </c>
      <c r="I27" s="22">
        <v>7.724699092E7</v>
      </c>
      <c r="J27" s="22">
        <v>8.254113941E7</v>
      </c>
      <c r="K27" s="23">
        <f t="shared" si="1"/>
        <v>186106710.6</v>
      </c>
    </row>
    <row r="28" ht="15.75" customHeight="1">
      <c r="A28" s="20" t="s">
        <v>49</v>
      </c>
      <c r="B28" s="20" t="s">
        <v>15</v>
      </c>
      <c r="C28" s="21" t="s">
        <v>50</v>
      </c>
      <c r="D28" s="20" t="s">
        <v>17</v>
      </c>
      <c r="E28" s="20" t="s">
        <v>18</v>
      </c>
      <c r="F28" s="22">
        <v>0.0</v>
      </c>
      <c r="G28" s="22">
        <v>277913.37</v>
      </c>
      <c r="H28" s="22">
        <v>312553.24</v>
      </c>
      <c r="I28" s="22">
        <v>2.657758356E7</v>
      </c>
      <c r="J28" s="22">
        <v>4.915983698E7</v>
      </c>
      <c r="K28" s="23">
        <f t="shared" si="1"/>
        <v>76327887.15</v>
      </c>
    </row>
    <row r="29" ht="15.75" customHeight="1">
      <c r="A29" s="20" t="s">
        <v>49</v>
      </c>
      <c r="B29" s="20" t="s">
        <v>15</v>
      </c>
      <c r="C29" s="21" t="s">
        <v>50</v>
      </c>
      <c r="D29" s="20" t="s">
        <v>45</v>
      </c>
      <c r="E29" s="20" t="s">
        <v>46</v>
      </c>
      <c r="F29" s="22">
        <v>0.0</v>
      </c>
      <c r="G29" s="22">
        <v>36943.36</v>
      </c>
      <c r="H29" s="22">
        <v>41548.08</v>
      </c>
      <c r="I29" s="22">
        <v>3532990.12</v>
      </c>
      <c r="J29" s="22">
        <v>6534876.2</v>
      </c>
      <c r="K29" s="23">
        <f t="shared" si="1"/>
        <v>10146357.76</v>
      </c>
    </row>
    <row r="30" ht="15.75" customHeight="1">
      <c r="A30" s="20" t="s">
        <v>49</v>
      </c>
      <c r="B30" s="20" t="s">
        <v>15</v>
      </c>
      <c r="C30" s="21" t="s">
        <v>50</v>
      </c>
      <c r="D30" s="20" t="s">
        <v>29</v>
      </c>
      <c r="E30" s="20" t="s">
        <v>30</v>
      </c>
      <c r="F30" s="22">
        <v>0.0</v>
      </c>
      <c r="G30" s="22">
        <v>2696.99</v>
      </c>
      <c r="H30" s="22">
        <v>3033.15</v>
      </c>
      <c r="I30" s="22">
        <v>257920.14</v>
      </c>
      <c r="J30" s="22">
        <v>477067.89</v>
      </c>
      <c r="K30" s="23">
        <f t="shared" si="1"/>
        <v>740718.17</v>
      </c>
    </row>
    <row r="31" ht="15.75" customHeight="1">
      <c r="A31" s="20" t="s">
        <v>49</v>
      </c>
      <c r="B31" s="20" t="s">
        <v>15</v>
      </c>
      <c r="C31" s="21" t="s">
        <v>50</v>
      </c>
      <c r="D31" s="20" t="s">
        <v>39</v>
      </c>
      <c r="E31" s="20" t="s">
        <v>40</v>
      </c>
      <c r="F31" s="22">
        <v>0.0</v>
      </c>
      <c r="G31" s="22">
        <v>122.28</v>
      </c>
      <c r="H31" s="22">
        <v>137.53</v>
      </c>
      <c r="I31" s="22">
        <v>11694.18</v>
      </c>
      <c r="J31" s="22">
        <v>21630.41</v>
      </c>
      <c r="K31" s="23">
        <f t="shared" si="1"/>
        <v>33584.4</v>
      </c>
    </row>
    <row r="32" ht="15.75" customHeight="1">
      <c r="A32" s="20" t="s">
        <v>51</v>
      </c>
      <c r="B32" s="20" t="s">
        <v>15</v>
      </c>
      <c r="C32" s="21" t="s">
        <v>52</v>
      </c>
      <c r="D32" s="20" t="s">
        <v>17</v>
      </c>
      <c r="E32" s="20" t="s">
        <v>18</v>
      </c>
      <c r="F32" s="22">
        <v>0.0</v>
      </c>
      <c r="G32" s="22">
        <v>1788780.57</v>
      </c>
      <c r="H32" s="22">
        <v>4214084.9</v>
      </c>
      <c r="I32" s="22">
        <v>6.236587419E7</v>
      </c>
      <c r="J32" s="22">
        <v>8.494893577E7</v>
      </c>
      <c r="K32" s="23">
        <f t="shared" si="1"/>
        <v>153317675.4</v>
      </c>
    </row>
    <row r="33" ht="15.75" customHeight="1">
      <c r="A33" s="20" t="s">
        <v>51</v>
      </c>
      <c r="B33" s="20" t="s">
        <v>15</v>
      </c>
      <c r="C33" s="21" t="s">
        <v>52</v>
      </c>
      <c r="D33" s="20" t="s">
        <v>45</v>
      </c>
      <c r="E33" s="20" t="s">
        <v>46</v>
      </c>
      <c r="F33" s="22">
        <v>0.0</v>
      </c>
      <c r="G33" s="22">
        <v>2249.92</v>
      </c>
      <c r="H33" s="22">
        <v>5300.44</v>
      </c>
      <c r="I33" s="22">
        <v>78443.32</v>
      </c>
      <c r="J33" s="22">
        <v>106848.12</v>
      </c>
      <c r="K33" s="23">
        <f t="shared" si="1"/>
        <v>192841.8</v>
      </c>
    </row>
    <row r="34" ht="15.75" customHeight="1">
      <c r="A34" s="20" t="s">
        <v>51</v>
      </c>
      <c r="B34" s="20" t="s">
        <v>15</v>
      </c>
      <c r="C34" s="21" t="s">
        <v>52</v>
      </c>
      <c r="D34" s="20" t="s">
        <v>29</v>
      </c>
      <c r="E34" s="20" t="s">
        <v>30</v>
      </c>
      <c r="F34" s="22">
        <v>0.0</v>
      </c>
      <c r="G34" s="22">
        <v>16633.48</v>
      </c>
      <c r="H34" s="22">
        <v>39185.86</v>
      </c>
      <c r="I34" s="22">
        <v>579926.67</v>
      </c>
      <c r="J34" s="22">
        <v>789921.64</v>
      </c>
      <c r="K34" s="23">
        <f t="shared" si="1"/>
        <v>1425667.65</v>
      </c>
    </row>
    <row r="35" ht="15.75" customHeight="1">
      <c r="A35" s="20" t="s">
        <v>51</v>
      </c>
      <c r="B35" s="20" t="s">
        <v>15</v>
      </c>
      <c r="C35" s="21" t="s">
        <v>52</v>
      </c>
      <c r="D35" s="20" t="s">
        <v>31</v>
      </c>
      <c r="E35" s="20" t="s">
        <v>32</v>
      </c>
      <c r="F35" s="22">
        <v>0.0</v>
      </c>
      <c r="G35" s="22">
        <v>10306.89</v>
      </c>
      <c r="H35" s="22">
        <v>24281.41</v>
      </c>
      <c r="I35" s="22">
        <v>359350.01</v>
      </c>
      <c r="J35" s="22">
        <v>489472.83</v>
      </c>
      <c r="K35" s="23">
        <f t="shared" si="1"/>
        <v>883411.14</v>
      </c>
    </row>
    <row r="36" ht="15.75" customHeight="1">
      <c r="A36" s="20" t="s">
        <v>51</v>
      </c>
      <c r="B36" s="20" t="s">
        <v>15</v>
      </c>
      <c r="C36" s="21" t="s">
        <v>52</v>
      </c>
      <c r="D36" s="20" t="s">
        <v>39</v>
      </c>
      <c r="E36" s="20" t="s">
        <v>40</v>
      </c>
      <c r="F36" s="22">
        <v>0.0</v>
      </c>
      <c r="G36" s="22">
        <v>2757.14</v>
      </c>
      <c r="H36" s="22">
        <v>6495.39</v>
      </c>
      <c r="I36" s="22">
        <v>96127.81</v>
      </c>
      <c r="J36" s="22">
        <v>130936.28</v>
      </c>
      <c r="K36" s="23">
        <f t="shared" si="1"/>
        <v>236316.62</v>
      </c>
    </row>
    <row r="37" ht="15.75" customHeight="1">
      <c r="A37" s="20" t="s">
        <v>53</v>
      </c>
      <c r="B37" s="20" t="s">
        <v>15</v>
      </c>
      <c r="C37" s="21" t="s">
        <v>54</v>
      </c>
      <c r="D37" s="20" t="s">
        <v>17</v>
      </c>
      <c r="E37" s="20" t="s">
        <v>18</v>
      </c>
      <c r="F37" s="22">
        <v>0.0</v>
      </c>
      <c r="G37" s="22">
        <v>9128016.86</v>
      </c>
      <c r="H37" s="22">
        <v>4345420.01</v>
      </c>
      <c r="I37" s="22">
        <v>7.776721313E7</v>
      </c>
      <c r="J37" s="22">
        <v>1.1416592874E8</v>
      </c>
      <c r="K37" s="23">
        <f t="shared" si="1"/>
        <v>205406578.7</v>
      </c>
    </row>
    <row r="38" ht="15.75" customHeight="1">
      <c r="A38" s="20" t="s">
        <v>53</v>
      </c>
      <c r="B38" s="20" t="s">
        <v>15</v>
      </c>
      <c r="C38" s="21" t="s">
        <v>54</v>
      </c>
      <c r="D38" s="20" t="s">
        <v>19</v>
      </c>
      <c r="E38" s="20" t="s">
        <v>20</v>
      </c>
      <c r="F38" s="22">
        <v>0.0</v>
      </c>
      <c r="G38" s="22">
        <v>6885.97</v>
      </c>
      <c r="H38" s="22">
        <v>3278.09</v>
      </c>
      <c r="I38" s="22">
        <v>58665.85</v>
      </c>
      <c r="J38" s="22">
        <v>86124.24</v>
      </c>
      <c r="K38" s="23">
        <f t="shared" si="1"/>
        <v>154954.15</v>
      </c>
    </row>
    <row r="39" ht="15.75" customHeight="1">
      <c r="A39" s="20" t="s">
        <v>53</v>
      </c>
      <c r="B39" s="20" t="s">
        <v>15</v>
      </c>
      <c r="C39" s="21" t="s">
        <v>54</v>
      </c>
      <c r="D39" s="20" t="s">
        <v>21</v>
      </c>
      <c r="E39" s="20" t="s">
        <v>22</v>
      </c>
      <c r="F39" s="22">
        <v>0.0</v>
      </c>
      <c r="G39" s="22">
        <v>239722.47</v>
      </c>
      <c r="H39" s="22">
        <v>114120.61</v>
      </c>
      <c r="I39" s="22">
        <v>2042343.81</v>
      </c>
      <c r="J39" s="22">
        <v>2998256.84</v>
      </c>
      <c r="K39" s="23">
        <f t="shared" si="1"/>
        <v>5394443.73</v>
      </c>
    </row>
    <row r="40" ht="15.75" customHeight="1">
      <c r="A40" s="20" t="s">
        <v>53</v>
      </c>
      <c r="B40" s="20" t="s">
        <v>15</v>
      </c>
      <c r="C40" s="21" t="s">
        <v>54</v>
      </c>
      <c r="D40" s="20" t="s">
        <v>29</v>
      </c>
      <c r="E40" s="20" t="s">
        <v>30</v>
      </c>
      <c r="F40" s="22">
        <v>0.0</v>
      </c>
      <c r="G40" s="22">
        <v>297122.8</v>
      </c>
      <c r="H40" s="22">
        <v>141446.2</v>
      </c>
      <c r="I40" s="22">
        <v>2531372.6</v>
      </c>
      <c r="J40" s="22">
        <v>3716174.1</v>
      </c>
      <c r="K40" s="23">
        <f t="shared" si="1"/>
        <v>6686115.7</v>
      </c>
    </row>
    <row r="41" ht="15.75" customHeight="1">
      <c r="A41" s="20" t="s">
        <v>53</v>
      </c>
      <c r="B41" s="20" t="s">
        <v>15</v>
      </c>
      <c r="C41" s="21" t="s">
        <v>54</v>
      </c>
      <c r="D41" s="20" t="s">
        <v>31</v>
      </c>
      <c r="E41" s="20" t="s">
        <v>32</v>
      </c>
      <c r="F41" s="22">
        <v>0.0</v>
      </c>
      <c r="G41" s="22">
        <v>493544.55</v>
      </c>
      <c r="H41" s="22">
        <v>234953.37</v>
      </c>
      <c r="I41" s="22">
        <v>4204810.79</v>
      </c>
      <c r="J41" s="22">
        <v>6172860.11</v>
      </c>
      <c r="K41" s="23">
        <f t="shared" si="1"/>
        <v>11106168.82</v>
      </c>
    </row>
    <row r="42" ht="15.75" customHeight="1">
      <c r="A42" s="20" t="s">
        <v>53</v>
      </c>
      <c r="B42" s="20" t="s">
        <v>15</v>
      </c>
      <c r="C42" s="21" t="s">
        <v>54</v>
      </c>
      <c r="D42" s="20" t="s">
        <v>39</v>
      </c>
      <c r="E42" s="20" t="s">
        <v>40</v>
      </c>
      <c r="F42" s="22">
        <v>0.0</v>
      </c>
      <c r="G42" s="22">
        <v>113107.89</v>
      </c>
      <c r="H42" s="22">
        <v>53845.36</v>
      </c>
      <c r="I42" s="22">
        <v>963636.04</v>
      </c>
      <c r="J42" s="22">
        <v>1414663.05</v>
      </c>
      <c r="K42" s="23">
        <f t="shared" si="1"/>
        <v>2545252.34</v>
      </c>
    </row>
    <row r="43" ht="15.75" customHeight="1">
      <c r="A43" s="20" t="s">
        <v>53</v>
      </c>
      <c r="B43" s="20" t="s">
        <v>15</v>
      </c>
      <c r="C43" s="21" t="s">
        <v>54</v>
      </c>
      <c r="D43" s="20" t="s">
        <v>47</v>
      </c>
      <c r="E43" s="20" t="s">
        <v>48</v>
      </c>
      <c r="F43" s="22">
        <v>0.0</v>
      </c>
      <c r="G43" s="22">
        <v>1.547844046E7</v>
      </c>
      <c r="H43" s="22">
        <v>7368558.36</v>
      </c>
      <c r="I43" s="22">
        <v>1.3187039378E8</v>
      </c>
      <c r="J43" s="22">
        <v>1.9359194414E8</v>
      </c>
      <c r="K43" s="23">
        <f t="shared" si="1"/>
        <v>348309336.7</v>
      </c>
    </row>
    <row r="44" ht="15.75" customHeight="1">
      <c r="A44" s="20" t="s">
        <v>55</v>
      </c>
      <c r="B44" s="20" t="s">
        <v>15</v>
      </c>
      <c r="C44" s="21" t="s">
        <v>56</v>
      </c>
      <c r="D44" s="20" t="s">
        <v>17</v>
      </c>
      <c r="E44" s="20" t="s">
        <v>18</v>
      </c>
      <c r="F44" s="22">
        <v>0.0</v>
      </c>
      <c r="G44" s="22">
        <v>2.772454005E7</v>
      </c>
      <c r="H44" s="22">
        <v>1007852.38</v>
      </c>
      <c r="I44" s="22">
        <v>6.916551066E7</v>
      </c>
      <c r="J44" s="22">
        <v>5.617489948E7</v>
      </c>
      <c r="K44" s="23">
        <f t="shared" si="1"/>
        <v>154072802.6</v>
      </c>
    </row>
    <row r="45" ht="15.75" customHeight="1">
      <c r="A45" s="20" t="s">
        <v>55</v>
      </c>
      <c r="B45" s="20" t="s">
        <v>15</v>
      </c>
      <c r="C45" s="21" t="s">
        <v>56</v>
      </c>
      <c r="D45" s="20" t="s">
        <v>45</v>
      </c>
      <c r="E45" s="20" t="s">
        <v>46</v>
      </c>
      <c r="F45" s="22">
        <v>0.0</v>
      </c>
      <c r="G45" s="22">
        <v>3.953423099E7</v>
      </c>
      <c r="H45" s="22">
        <v>1437162.49</v>
      </c>
      <c r="I45" s="22">
        <v>9.862761547E7</v>
      </c>
      <c r="J45" s="22">
        <v>8.010345522E7</v>
      </c>
      <c r="K45" s="23">
        <f t="shared" si="1"/>
        <v>219702464.2</v>
      </c>
    </row>
    <row r="46" ht="15.75" customHeight="1">
      <c r="A46" s="20" t="s">
        <v>55</v>
      </c>
      <c r="B46" s="20" t="s">
        <v>15</v>
      </c>
      <c r="C46" s="21" t="s">
        <v>56</v>
      </c>
      <c r="D46" s="20" t="s">
        <v>29</v>
      </c>
      <c r="E46" s="20" t="s">
        <v>30</v>
      </c>
      <c r="F46" s="22">
        <v>0.0</v>
      </c>
      <c r="G46" s="22">
        <v>2506189.2</v>
      </c>
      <c r="H46" s="22">
        <v>91105.89</v>
      </c>
      <c r="I46" s="22">
        <v>6252289.69</v>
      </c>
      <c r="J46" s="22">
        <v>5077989.62</v>
      </c>
      <c r="K46" s="23">
        <f t="shared" si="1"/>
        <v>13927574.4</v>
      </c>
    </row>
    <row r="47" ht="15.75" customHeight="1">
      <c r="A47" s="20" t="s">
        <v>55</v>
      </c>
      <c r="B47" s="20" t="s">
        <v>15</v>
      </c>
      <c r="C47" s="21" t="s">
        <v>56</v>
      </c>
      <c r="D47" s="20" t="s">
        <v>31</v>
      </c>
      <c r="E47" s="20" t="s">
        <v>32</v>
      </c>
      <c r="F47" s="22">
        <v>0.0</v>
      </c>
      <c r="G47" s="22">
        <v>279662.68</v>
      </c>
      <c r="H47" s="22">
        <v>10166.4</v>
      </c>
      <c r="I47" s="22">
        <v>697685.61</v>
      </c>
      <c r="J47" s="22">
        <v>566646.85</v>
      </c>
      <c r="K47" s="23">
        <f t="shared" si="1"/>
        <v>1554161.54</v>
      </c>
    </row>
    <row r="48" ht="15.75" customHeight="1">
      <c r="A48" s="20" t="s">
        <v>55</v>
      </c>
      <c r="B48" s="20" t="s">
        <v>15</v>
      </c>
      <c r="C48" s="21" t="s">
        <v>56</v>
      </c>
      <c r="D48" s="20" t="s">
        <v>39</v>
      </c>
      <c r="E48" s="20" t="s">
        <v>40</v>
      </c>
      <c r="F48" s="22">
        <v>0.0</v>
      </c>
      <c r="G48" s="22">
        <v>607525.13</v>
      </c>
      <c r="H48" s="22">
        <v>22084.97</v>
      </c>
      <c r="I48" s="22">
        <v>1515617.06</v>
      </c>
      <c r="J48" s="22">
        <v>1230955.08</v>
      </c>
      <c r="K48" s="23">
        <f t="shared" si="1"/>
        <v>3376182.24</v>
      </c>
    </row>
    <row r="49" ht="15.75" customHeight="1">
      <c r="A49" s="20" t="s">
        <v>55</v>
      </c>
      <c r="B49" s="20" t="s">
        <v>15</v>
      </c>
      <c r="C49" s="21" t="s">
        <v>56</v>
      </c>
      <c r="D49" s="20" t="s">
        <v>47</v>
      </c>
      <c r="E49" s="20" t="s">
        <v>48</v>
      </c>
      <c r="F49" s="22">
        <v>0.0</v>
      </c>
      <c r="G49" s="22">
        <v>7.316391795E7</v>
      </c>
      <c r="H49" s="22">
        <v>2659680.87</v>
      </c>
      <c r="I49" s="22">
        <v>1.8252493051E8</v>
      </c>
      <c r="J49" s="22">
        <v>1.482432433E8</v>
      </c>
      <c r="K49" s="23">
        <f t="shared" si="1"/>
        <v>406591772.6</v>
      </c>
    </row>
    <row r="50" ht="15.75" customHeight="1">
      <c r="A50" s="20" t="s">
        <v>57</v>
      </c>
      <c r="B50" s="20" t="s">
        <v>15</v>
      </c>
      <c r="C50" s="21" t="s">
        <v>58</v>
      </c>
      <c r="D50" s="20" t="s">
        <v>17</v>
      </c>
      <c r="E50" s="20" t="s">
        <v>18</v>
      </c>
      <c r="F50" s="22">
        <v>0.0</v>
      </c>
      <c r="G50" s="22">
        <v>9.654242001E7</v>
      </c>
      <c r="H50" s="22">
        <v>1.242383538E7</v>
      </c>
      <c r="I50" s="22">
        <v>4.4737335207E8</v>
      </c>
      <c r="J50" s="22">
        <v>4.9476432158E8</v>
      </c>
      <c r="K50" s="23">
        <f t="shared" si="1"/>
        <v>1051103929</v>
      </c>
    </row>
    <row r="51" ht="15.75" customHeight="1">
      <c r="A51" s="20" t="s">
        <v>57</v>
      </c>
      <c r="B51" s="20" t="s">
        <v>15</v>
      </c>
      <c r="C51" s="21" t="s">
        <v>58</v>
      </c>
      <c r="D51" s="20" t="s">
        <v>45</v>
      </c>
      <c r="E51" s="20" t="s">
        <v>46</v>
      </c>
      <c r="F51" s="22">
        <v>0.0</v>
      </c>
      <c r="G51" s="22">
        <v>2.467458919E7</v>
      </c>
      <c r="H51" s="22">
        <v>3175319.55</v>
      </c>
      <c r="I51" s="22">
        <v>1.1434096716E8</v>
      </c>
      <c r="J51" s="22">
        <v>1.2645328735E8</v>
      </c>
      <c r="K51" s="23">
        <f t="shared" si="1"/>
        <v>268644163.3</v>
      </c>
    </row>
    <row r="52" ht="15.75" customHeight="1">
      <c r="A52" s="20" t="s">
        <v>57</v>
      </c>
      <c r="B52" s="20" t="s">
        <v>15</v>
      </c>
      <c r="C52" s="21" t="s">
        <v>58</v>
      </c>
      <c r="D52" s="20" t="s">
        <v>19</v>
      </c>
      <c r="E52" s="20" t="s">
        <v>20</v>
      </c>
      <c r="F52" s="22">
        <v>0.0</v>
      </c>
      <c r="G52" s="22">
        <v>140598.36</v>
      </c>
      <c r="H52" s="22">
        <v>18093.3</v>
      </c>
      <c r="I52" s="22">
        <v>651526.64</v>
      </c>
      <c r="J52" s="22">
        <v>720543.89</v>
      </c>
      <c r="K52" s="23">
        <f t="shared" si="1"/>
        <v>1530762.19</v>
      </c>
    </row>
    <row r="53" ht="15.75" customHeight="1">
      <c r="A53" s="20" t="s">
        <v>57</v>
      </c>
      <c r="B53" s="20" t="s">
        <v>15</v>
      </c>
      <c r="C53" s="21" t="s">
        <v>58</v>
      </c>
      <c r="D53" s="20" t="s">
        <v>29</v>
      </c>
      <c r="E53" s="20" t="s">
        <v>30</v>
      </c>
      <c r="F53" s="22">
        <v>0.0</v>
      </c>
      <c r="G53" s="22">
        <v>566969.43</v>
      </c>
      <c r="H53" s="22">
        <v>72962.07</v>
      </c>
      <c r="I53" s="22">
        <v>2627311.53</v>
      </c>
      <c r="J53" s="22">
        <v>2905626.8</v>
      </c>
      <c r="K53" s="23">
        <f t="shared" si="1"/>
        <v>6172869.83</v>
      </c>
    </row>
    <row r="54" ht="15.75" customHeight="1">
      <c r="A54" s="20" t="s">
        <v>57</v>
      </c>
      <c r="B54" s="20" t="s">
        <v>15</v>
      </c>
      <c r="C54" s="21" t="s">
        <v>58</v>
      </c>
      <c r="D54" s="20" t="s">
        <v>31</v>
      </c>
      <c r="E54" s="20" t="s">
        <v>32</v>
      </c>
      <c r="F54" s="22">
        <v>0.0</v>
      </c>
      <c r="G54" s="22">
        <v>562952.41</v>
      </c>
      <c r="H54" s="22">
        <v>72445.13</v>
      </c>
      <c r="I54" s="22">
        <v>2608696.86</v>
      </c>
      <c r="J54" s="22">
        <v>2885040.27</v>
      </c>
      <c r="K54" s="23">
        <f t="shared" si="1"/>
        <v>6129134.67</v>
      </c>
    </row>
    <row r="55" ht="15.75" customHeight="1">
      <c r="A55" s="20" t="s">
        <v>57</v>
      </c>
      <c r="B55" s="20" t="s">
        <v>15</v>
      </c>
      <c r="C55" s="21" t="s">
        <v>58</v>
      </c>
      <c r="D55" s="20" t="s">
        <v>39</v>
      </c>
      <c r="E55" s="20" t="s">
        <v>40</v>
      </c>
      <c r="F55" s="22">
        <v>0.0</v>
      </c>
      <c r="G55" s="22">
        <v>363333.21</v>
      </c>
      <c r="H55" s="22">
        <v>46756.57</v>
      </c>
      <c r="I55" s="22">
        <v>1683670.23</v>
      </c>
      <c r="J55" s="22">
        <v>1862024.09</v>
      </c>
      <c r="K55" s="23">
        <f t="shared" si="1"/>
        <v>3955784.1</v>
      </c>
    </row>
    <row r="56" ht="15.75" customHeight="1">
      <c r="A56" s="20" t="s">
        <v>57</v>
      </c>
      <c r="B56" s="20" t="s">
        <v>15</v>
      </c>
      <c r="C56" s="21" t="s">
        <v>58</v>
      </c>
      <c r="D56" s="20" t="s">
        <v>59</v>
      </c>
      <c r="E56" s="20" t="s">
        <v>60</v>
      </c>
      <c r="F56" s="22">
        <v>0.0</v>
      </c>
      <c r="G56" s="22">
        <v>1.171663939E7</v>
      </c>
      <c r="H56" s="22">
        <v>1507789.0</v>
      </c>
      <c r="I56" s="22">
        <v>5.429439451E7</v>
      </c>
      <c r="J56" s="22">
        <v>6.004588592E7</v>
      </c>
      <c r="K56" s="23">
        <f t="shared" si="1"/>
        <v>127564708.8</v>
      </c>
    </row>
    <row r="57" ht="15.75" customHeight="1">
      <c r="A57" s="20" t="s">
        <v>61</v>
      </c>
      <c r="B57" s="20" t="s">
        <v>15</v>
      </c>
      <c r="C57" s="21" t="s">
        <v>62</v>
      </c>
      <c r="D57" s="20" t="s">
        <v>45</v>
      </c>
      <c r="E57" s="20" t="s">
        <v>46</v>
      </c>
      <c r="F57" s="22">
        <v>0.0</v>
      </c>
      <c r="G57" s="22">
        <v>7412.01</v>
      </c>
      <c r="H57" s="22">
        <v>634.3</v>
      </c>
      <c r="I57" s="22">
        <v>25706.09</v>
      </c>
      <c r="J57" s="22">
        <v>26505.0</v>
      </c>
      <c r="K57" s="23">
        <f t="shared" si="1"/>
        <v>60257.4</v>
      </c>
    </row>
    <row r="58" ht="15.75" customHeight="1">
      <c r="A58" s="20" t="s">
        <v>61</v>
      </c>
      <c r="B58" s="20" t="s">
        <v>15</v>
      </c>
      <c r="C58" s="21" t="s">
        <v>62</v>
      </c>
      <c r="D58" s="20" t="s">
        <v>29</v>
      </c>
      <c r="E58" s="20" t="s">
        <v>30</v>
      </c>
      <c r="F58" s="22">
        <v>0.0</v>
      </c>
      <c r="G58" s="22">
        <v>102069.24</v>
      </c>
      <c r="H58" s="22">
        <v>8734.87</v>
      </c>
      <c r="I58" s="22">
        <v>353993.22</v>
      </c>
      <c r="J58" s="22">
        <v>364994.77</v>
      </c>
      <c r="K58" s="23">
        <f t="shared" si="1"/>
        <v>829792.1</v>
      </c>
    </row>
    <row r="59" ht="15.75" customHeight="1">
      <c r="A59" s="20" t="s">
        <v>61</v>
      </c>
      <c r="B59" s="20" t="s">
        <v>15</v>
      </c>
      <c r="C59" s="21" t="s">
        <v>62</v>
      </c>
      <c r="D59" s="20" t="s">
        <v>31</v>
      </c>
      <c r="E59" s="20" t="s">
        <v>32</v>
      </c>
      <c r="F59" s="22">
        <v>0.0</v>
      </c>
      <c r="G59" s="22">
        <v>375284.64</v>
      </c>
      <c r="H59" s="22">
        <v>32116.08</v>
      </c>
      <c r="I59" s="22">
        <v>1301550.07</v>
      </c>
      <c r="J59" s="22">
        <v>1342000.18</v>
      </c>
      <c r="K59" s="23">
        <f t="shared" si="1"/>
        <v>3050950.97</v>
      </c>
    </row>
    <row r="60" ht="15.75" customHeight="1">
      <c r="A60" s="20" t="s">
        <v>61</v>
      </c>
      <c r="B60" s="20" t="s">
        <v>15</v>
      </c>
      <c r="C60" s="21" t="s">
        <v>62</v>
      </c>
      <c r="D60" s="20" t="s">
        <v>39</v>
      </c>
      <c r="E60" s="20" t="s">
        <v>40</v>
      </c>
      <c r="F60" s="22">
        <v>0.0</v>
      </c>
      <c r="G60" s="22">
        <v>103997.91</v>
      </c>
      <c r="H60" s="22">
        <v>8899.92</v>
      </c>
      <c r="I60" s="22">
        <v>360682.18</v>
      </c>
      <c r="J60" s="22">
        <v>371891.6</v>
      </c>
      <c r="K60" s="23">
        <f t="shared" si="1"/>
        <v>845471.61</v>
      </c>
    </row>
    <row r="61" ht="15.75" customHeight="1">
      <c r="A61" s="20" t="s">
        <v>61</v>
      </c>
      <c r="B61" s="20" t="s">
        <v>15</v>
      </c>
      <c r="C61" s="21" t="s">
        <v>62</v>
      </c>
      <c r="D61" s="20" t="s">
        <v>59</v>
      </c>
      <c r="E61" s="20" t="s">
        <v>60</v>
      </c>
      <c r="F61" s="22">
        <v>0.0</v>
      </c>
      <c r="G61" s="22">
        <v>1.99935222E7</v>
      </c>
      <c r="H61" s="22">
        <v>1711003.83</v>
      </c>
      <c r="I61" s="22">
        <v>6.934088744E7</v>
      </c>
      <c r="J61" s="22">
        <v>7.149589222E7</v>
      </c>
      <c r="K61" s="23">
        <f t="shared" si="1"/>
        <v>162541305.7</v>
      </c>
    </row>
    <row r="62" ht="15.75" customHeight="1">
      <c r="A62" s="20" t="s">
        <v>63</v>
      </c>
      <c r="B62" s="20" t="s">
        <v>15</v>
      </c>
      <c r="C62" s="21" t="s">
        <v>64</v>
      </c>
      <c r="D62" s="20" t="s">
        <v>45</v>
      </c>
      <c r="E62" s="20" t="s">
        <v>46</v>
      </c>
      <c r="F62" s="22">
        <v>0.0</v>
      </c>
      <c r="G62" s="22">
        <v>3389426.13</v>
      </c>
      <c r="H62" s="22">
        <v>288087.21</v>
      </c>
      <c r="I62" s="22">
        <v>1.464028872E7</v>
      </c>
      <c r="J62" s="22">
        <v>1.417101142E7</v>
      </c>
      <c r="K62" s="23">
        <f t="shared" si="1"/>
        <v>32488813.48</v>
      </c>
    </row>
    <row r="63" ht="15.75" customHeight="1">
      <c r="A63" s="20" t="s">
        <v>63</v>
      </c>
      <c r="B63" s="20" t="s">
        <v>15</v>
      </c>
      <c r="C63" s="21" t="s">
        <v>64</v>
      </c>
      <c r="D63" s="20" t="s">
        <v>29</v>
      </c>
      <c r="E63" s="20" t="s">
        <v>30</v>
      </c>
      <c r="F63" s="22">
        <v>0.0</v>
      </c>
      <c r="G63" s="22">
        <v>311443.69</v>
      </c>
      <c r="H63" s="22">
        <v>26471.43</v>
      </c>
      <c r="I63" s="22">
        <v>1345250.01</v>
      </c>
      <c r="J63" s="22">
        <v>1302129.6</v>
      </c>
      <c r="K63" s="23">
        <f t="shared" si="1"/>
        <v>2985294.73</v>
      </c>
    </row>
    <row r="64" ht="15.75" customHeight="1">
      <c r="A64" s="20" t="s">
        <v>63</v>
      </c>
      <c r="B64" s="20" t="s">
        <v>15</v>
      </c>
      <c r="C64" s="21" t="s">
        <v>64</v>
      </c>
      <c r="D64" s="20" t="s">
        <v>31</v>
      </c>
      <c r="E64" s="20" t="s">
        <v>32</v>
      </c>
      <c r="F64" s="22">
        <v>0.0</v>
      </c>
      <c r="G64" s="22">
        <v>22631.02</v>
      </c>
      <c r="H64" s="22">
        <v>1923.54</v>
      </c>
      <c r="I64" s="22">
        <v>97752.44</v>
      </c>
      <c r="J64" s="22">
        <v>94619.1</v>
      </c>
      <c r="K64" s="23">
        <f t="shared" si="1"/>
        <v>216926.1</v>
      </c>
    </row>
    <row r="65" ht="15.75" customHeight="1">
      <c r="A65" s="20" t="s">
        <v>63</v>
      </c>
      <c r="B65" s="20" t="s">
        <v>15</v>
      </c>
      <c r="C65" s="21" t="s">
        <v>64</v>
      </c>
      <c r="D65" s="20" t="s">
        <v>39</v>
      </c>
      <c r="E65" s="20" t="s">
        <v>40</v>
      </c>
      <c r="F65" s="22">
        <v>0.0</v>
      </c>
      <c r="G65" s="22">
        <v>33513.92</v>
      </c>
      <c r="H65" s="22">
        <v>2848.54</v>
      </c>
      <c r="I65" s="22">
        <v>144760.01</v>
      </c>
      <c r="J65" s="22">
        <v>140119.9</v>
      </c>
      <c r="K65" s="23">
        <f t="shared" si="1"/>
        <v>321242.37</v>
      </c>
    </row>
    <row r="66" ht="15.75" customHeight="1">
      <c r="A66" s="20" t="s">
        <v>63</v>
      </c>
      <c r="B66" s="20" t="s">
        <v>15</v>
      </c>
      <c r="C66" s="21" t="s">
        <v>64</v>
      </c>
      <c r="D66" s="20" t="s">
        <v>47</v>
      </c>
      <c r="E66" s="20" t="s">
        <v>48</v>
      </c>
      <c r="F66" s="22">
        <v>0.0</v>
      </c>
      <c r="G66" s="22">
        <v>4.239800624E7</v>
      </c>
      <c r="H66" s="22">
        <v>3603655.28</v>
      </c>
      <c r="I66" s="22">
        <v>1.8313396682E8</v>
      </c>
      <c r="J66" s="22">
        <v>1.7726382205E8</v>
      </c>
      <c r="K66" s="23">
        <f t="shared" si="1"/>
        <v>406399450.4</v>
      </c>
    </row>
    <row r="67" ht="15.75" customHeight="1">
      <c r="A67" s="20" t="s">
        <v>65</v>
      </c>
      <c r="B67" s="20" t="s">
        <v>15</v>
      </c>
      <c r="C67" s="21" t="s">
        <v>66</v>
      </c>
      <c r="D67" s="20" t="s">
        <v>17</v>
      </c>
      <c r="E67" s="20" t="s">
        <v>18</v>
      </c>
      <c r="F67" s="22">
        <v>0.0</v>
      </c>
      <c r="G67" s="22">
        <v>1.900512279E7</v>
      </c>
      <c r="H67" s="22">
        <v>649463.37</v>
      </c>
      <c r="I67" s="22">
        <v>5.681399483E7</v>
      </c>
      <c r="J67" s="22">
        <v>5.449320497E7</v>
      </c>
      <c r="K67" s="23">
        <f t="shared" si="1"/>
        <v>130961786</v>
      </c>
    </row>
    <row r="68" ht="15.75" customHeight="1">
      <c r="A68" s="20" t="s">
        <v>65</v>
      </c>
      <c r="B68" s="20" t="s">
        <v>15</v>
      </c>
      <c r="C68" s="21" t="s">
        <v>66</v>
      </c>
      <c r="D68" s="20" t="s">
        <v>45</v>
      </c>
      <c r="E68" s="20" t="s">
        <v>46</v>
      </c>
      <c r="F68" s="22">
        <v>0.0</v>
      </c>
      <c r="G68" s="22">
        <v>1.566106902E7</v>
      </c>
      <c r="H68" s="22">
        <v>535186.79</v>
      </c>
      <c r="I68" s="22">
        <v>4.681726628E7</v>
      </c>
      <c r="J68" s="22">
        <v>4.49048319E7</v>
      </c>
      <c r="K68" s="23">
        <f t="shared" si="1"/>
        <v>107918354</v>
      </c>
    </row>
    <row r="69" ht="15.75" customHeight="1">
      <c r="A69" s="20" t="s">
        <v>65</v>
      </c>
      <c r="B69" s="20" t="s">
        <v>15</v>
      </c>
      <c r="C69" s="21" t="s">
        <v>66</v>
      </c>
      <c r="D69" s="20" t="s">
        <v>29</v>
      </c>
      <c r="E69" s="20" t="s">
        <v>30</v>
      </c>
      <c r="F69" s="22">
        <v>0.0</v>
      </c>
      <c r="G69" s="22">
        <v>929838.8</v>
      </c>
      <c r="H69" s="22">
        <v>31775.45</v>
      </c>
      <c r="I69" s="22">
        <v>2779664.06</v>
      </c>
      <c r="J69" s="22">
        <v>2666117.81</v>
      </c>
      <c r="K69" s="23">
        <f t="shared" si="1"/>
        <v>6407396.12</v>
      </c>
    </row>
    <row r="70" ht="15.75" customHeight="1">
      <c r="A70" s="20" t="s">
        <v>65</v>
      </c>
      <c r="B70" s="20" t="s">
        <v>15</v>
      </c>
      <c r="C70" s="21" t="s">
        <v>66</v>
      </c>
      <c r="D70" s="20" t="s">
        <v>31</v>
      </c>
      <c r="E70" s="20" t="s">
        <v>32</v>
      </c>
      <c r="F70" s="22">
        <v>0.0</v>
      </c>
      <c r="G70" s="22">
        <v>29409.71</v>
      </c>
      <c r="H70" s="22">
        <v>1005.02</v>
      </c>
      <c r="I70" s="22">
        <v>87917.5</v>
      </c>
      <c r="J70" s="22">
        <v>84326.17</v>
      </c>
      <c r="K70" s="23">
        <f t="shared" si="1"/>
        <v>202658.4</v>
      </c>
    </row>
    <row r="71" ht="15.75" customHeight="1">
      <c r="A71" s="20" t="s">
        <v>65</v>
      </c>
      <c r="B71" s="20" t="s">
        <v>15</v>
      </c>
      <c r="C71" s="21" t="s">
        <v>66</v>
      </c>
      <c r="D71" s="20" t="s">
        <v>33</v>
      </c>
      <c r="E71" s="20" t="s">
        <v>34</v>
      </c>
      <c r="F71" s="22">
        <v>0.0</v>
      </c>
      <c r="G71" s="22">
        <v>7714.42</v>
      </c>
      <c r="H71" s="22">
        <v>263.63</v>
      </c>
      <c r="I71" s="22">
        <v>23061.54</v>
      </c>
      <c r="J71" s="22">
        <v>22119.51</v>
      </c>
      <c r="K71" s="23">
        <f t="shared" si="1"/>
        <v>53159.1</v>
      </c>
    </row>
    <row r="72" ht="15.75" customHeight="1">
      <c r="A72" s="20" t="s">
        <v>65</v>
      </c>
      <c r="B72" s="20" t="s">
        <v>15</v>
      </c>
      <c r="C72" s="21" t="s">
        <v>66</v>
      </c>
      <c r="D72" s="20" t="s">
        <v>67</v>
      </c>
      <c r="E72" s="20" t="s">
        <v>68</v>
      </c>
      <c r="F72" s="22">
        <v>0.0</v>
      </c>
      <c r="G72" s="22">
        <v>65242.26</v>
      </c>
      <c r="H72" s="22">
        <v>2229.53</v>
      </c>
      <c r="I72" s="22">
        <v>195035.5</v>
      </c>
      <c r="J72" s="22">
        <v>187068.51</v>
      </c>
      <c r="K72" s="23">
        <f t="shared" si="1"/>
        <v>449575.8</v>
      </c>
    </row>
    <row r="73" ht="15.75" customHeight="1">
      <c r="A73" s="20" t="s">
        <v>65</v>
      </c>
      <c r="B73" s="20" t="s">
        <v>15</v>
      </c>
      <c r="C73" s="21" t="s">
        <v>66</v>
      </c>
      <c r="D73" s="20" t="s">
        <v>39</v>
      </c>
      <c r="E73" s="20" t="s">
        <v>40</v>
      </c>
      <c r="F73" s="22">
        <v>0.0</v>
      </c>
      <c r="G73" s="22">
        <v>180126.51</v>
      </c>
      <c r="H73" s="22">
        <v>6155.48</v>
      </c>
      <c r="I73" s="22">
        <v>538470.97</v>
      </c>
      <c r="J73" s="22">
        <v>516475.02</v>
      </c>
      <c r="K73" s="23">
        <f t="shared" si="1"/>
        <v>1241227.98</v>
      </c>
    </row>
    <row r="74" ht="15.75" customHeight="1">
      <c r="A74" s="20" t="s">
        <v>65</v>
      </c>
      <c r="B74" s="20" t="s">
        <v>15</v>
      </c>
      <c r="C74" s="21" t="s">
        <v>66</v>
      </c>
      <c r="D74" s="20" t="s">
        <v>47</v>
      </c>
      <c r="E74" s="20" t="s">
        <v>48</v>
      </c>
      <c r="F74" s="22">
        <v>0.0</v>
      </c>
      <c r="G74" s="22">
        <v>6.213038049E7</v>
      </c>
      <c r="H74" s="22">
        <v>2123185.73</v>
      </c>
      <c r="I74" s="22">
        <v>1.8573282332E8</v>
      </c>
      <c r="J74" s="22">
        <v>1.7814583958E8</v>
      </c>
      <c r="K74" s="23">
        <f t="shared" si="1"/>
        <v>428132229.1</v>
      </c>
    </row>
    <row r="75" ht="15.75" customHeight="1">
      <c r="A75" s="20" t="s">
        <v>69</v>
      </c>
      <c r="B75" s="20" t="s">
        <v>15</v>
      </c>
      <c r="C75" s="21" t="s">
        <v>15</v>
      </c>
      <c r="D75" s="20" t="s">
        <v>17</v>
      </c>
      <c r="E75" s="20" t="s">
        <v>18</v>
      </c>
      <c r="F75" s="22">
        <v>0.0</v>
      </c>
      <c r="G75" s="22">
        <v>3.834837401E7</v>
      </c>
      <c r="H75" s="22">
        <v>5065970.8</v>
      </c>
      <c r="I75" s="22">
        <v>1.4449881783E8</v>
      </c>
      <c r="J75" s="22">
        <v>1.6508790362E8</v>
      </c>
      <c r="K75" s="23">
        <f t="shared" si="1"/>
        <v>353001066.3</v>
      </c>
    </row>
    <row r="76" ht="15.75" customHeight="1">
      <c r="A76" s="20" t="s">
        <v>69</v>
      </c>
      <c r="B76" s="20" t="s">
        <v>15</v>
      </c>
      <c r="C76" s="21" t="s">
        <v>15</v>
      </c>
      <c r="D76" s="20" t="s">
        <v>29</v>
      </c>
      <c r="E76" s="20" t="s">
        <v>30</v>
      </c>
      <c r="F76" s="22">
        <v>0.0</v>
      </c>
      <c r="G76" s="22">
        <v>2257079.96</v>
      </c>
      <c r="H76" s="22">
        <v>298169.13</v>
      </c>
      <c r="I76" s="22">
        <v>8504803.53</v>
      </c>
      <c r="J76" s="22">
        <v>9716620.57</v>
      </c>
      <c r="K76" s="23">
        <f t="shared" si="1"/>
        <v>20776673.19</v>
      </c>
    </row>
    <row r="77" ht="15.75" customHeight="1">
      <c r="A77" s="20" t="s">
        <v>69</v>
      </c>
      <c r="B77" s="20" t="s">
        <v>15</v>
      </c>
      <c r="C77" s="21" t="s">
        <v>15</v>
      </c>
      <c r="D77" s="20" t="s">
        <v>31</v>
      </c>
      <c r="E77" s="20" t="s">
        <v>32</v>
      </c>
      <c r="F77" s="22">
        <v>0.0</v>
      </c>
      <c r="G77" s="22">
        <v>509673.86</v>
      </c>
      <c r="H77" s="22">
        <v>67329.92</v>
      </c>
      <c r="I77" s="22">
        <v>1920479.6</v>
      </c>
      <c r="J77" s="22">
        <v>2194121.42</v>
      </c>
      <c r="K77" s="23">
        <f t="shared" si="1"/>
        <v>4691604.8</v>
      </c>
    </row>
    <row r="78" ht="15.75" customHeight="1">
      <c r="A78" s="20" t="s">
        <v>69</v>
      </c>
      <c r="B78" s="20" t="s">
        <v>15</v>
      </c>
      <c r="C78" s="21" t="s">
        <v>15</v>
      </c>
      <c r="D78" s="20" t="s">
        <v>39</v>
      </c>
      <c r="E78" s="20" t="s">
        <v>40</v>
      </c>
      <c r="F78" s="22">
        <v>0.0</v>
      </c>
      <c r="G78" s="22">
        <v>447345.78</v>
      </c>
      <c r="H78" s="22">
        <v>59096.13</v>
      </c>
      <c r="I78" s="22">
        <v>1685623.9</v>
      </c>
      <c r="J78" s="22">
        <v>1925802.03</v>
      </c>
      <c r="K78" s="23">
        <f t="shared" si="1"/>
        <v>4117867.84</v>
      </c>
    </row>
    <row r="79" ht="15.75" customHeight="1">
      <c r="A79" s="20" t="s">
        <v>69</v>
      </c>
      <c r="B79" s="20" t="s">
        <v>15</v>
      </c>
      <c r="C79" s="21" t="s">
        <v>15</v>
      </c>
      <c r="D79" s="20" t="s">
        <v>47</v>
      </c>
      <c r="E79" s="20" t="s">
        <v>48</v>
      </c>
      <c r="F79" s="22">
        <v>0.0</v>
      </c>
      <c r="G79" s="22">
        <v>4.841952773E7</v>
      </c>
      <c r="H79" s="22">
        <v>6396409.75</v>
      </c>
      <c r="I79" s="22">
        <v>1.824474883E8</v>
      </c>
      <c r="J79" s="22">
        <v>2.0844373548E8</v>
      </c>
      <c r="K79" s="23">
        <f t="shared" si="1"/>
        <v>445707161.3</v>
      </c>
    </row>
    <row r="80" ht="15.75" customHeight="1">
      <c r="A80" s="20" t="s">
        <v>69</v>
      </c>
      <c r="B80" s="20" t="s">
        <v>15</v>
      </c>
      <c r="C80" s="21" t="s">
        <v>15</v>
      </c>
      <c r="D80" s="20" t="s">
        <v>59</v>
      </c>
      <c r="E80" s="20" t="s">
        <v>60</v>
      </c>
      <c r="F80" s="22">
        <v>0.0</v>
      </c>
      <c r="G80" s="22">
        <v>1170065.66</v>
      </c>
      <c r="H80" s="22">
        <v>154570.27</v>
      </c>
      <c r="I80" s="22">
        <v>4408872.84</v>
      </c>
      <c r="J80" s="22">
        <v>5037076.33</v>
      </c>
      <c r="K80" s="23">
        <f t="shared" si="1"/>
        <v>10770585.1</v>
      </c>
    </row>
    <row r="81" ht="15.75" customHeight="1">
      <c r="A81" s="20" t="s">
        <v>70</v>
      </c>
      <c r="B81" s="20" t="s">
        <v>15</v>
      </c>
      <c r="C81" s="21" t="s">
        <v>71</v>
      </c>
      <c r="D81" s="20" t="s">
        <v>17</v>
      </c>
      <c r="E81" s="20" t="s">
        <v>18</v>
      </c>
      <c r="F81" s="22">
        <v>0.0</v>
      </c>
      <c r="G81" s="22">
        <v>0.0</v>
      </c>
      <c r="H81" s="22">
        <v>2483513.27</v>
      </c>
      <c r="I81" s="22">
        <v>1.1891659635E8</v>
      </c>
      <c r="J81" s="22">
        <v>1.5693927693E8</v>
      </c>
      <c r="K81" s="23">
        <f t="shared" si="1"/>
        <v>278339386.6</v>
      </c>
    </row>
    <row r="82" ht="15.75" customHeight="1">
      <c r="A82" s="20" t="s">
        <v>70</v>
      </c>
      <c r="B82" s="20" t="s">
        <v>15</v>
      </c>
      <c r="C82" s="21" t="s">
        <v>71</v>
      </c>
      <c r="D82" s="20" t="s">
        <v>29</v>
      </c>
      <c r="E82" s="20" t="s">
        <v>30</v>
      </c>
      <c r="F82" s="22">
        <v>0.0</v>
      </c>
      <c r="G82" s="22">
        <v>0.0</v>
      </c>
      <c r="H82" s="22">
        <v>38435.46</v>
      </c>
      <c r="I82" s="22">
        <v>1840382.15</v>
      </c>
      <c r="J82" s="22">
        <v>2428830.39</v>
      </c>
      <c r="K82" s="23">
        <f t="shared" si="1"/>
        <v>4307648</v>
      </c>
    </row>
    <row r="83" ht="15.75" customHeight="1">
      <c r="A83" s="20" t="s">
        <v>70</v>
      </c>
      <c r="B83" s="20" t="s">
        <v>15</v>
      </c>
      <c r="C83" s="21" t="s">
        <v>71</v>
      </c>
      <c r="D83" s="20" t="s">
        <v>39</v>
      </c>
      <c r="E83" s="20" t="s">
        <v>40</v>
      </c>
      <c r="F83" s="22">
        <v>0.0</v>
      </c>
      <c r="G83" s="22">
        <v>0.0</v>
      </c>
      <c r="H83" s="22">
        <v>7077.27</v>
      </c>
      <c r="I83" s="22">
        <v>338876.5</v>
      </c>
      <c r="J83" s="22">
        <v>447229.69</v>
      </c>
      <c r="K83" s="23">
        <f t="shared" si="1"/>
        <v>793183.46</v>
      </c>
    </row>
    <row r="84" ht="15.75" customHeight="1">
      <c r="A84" s="20" t="s">
        <v>72</v>
      </c>
      <c r="B84" s="20" t="s">
        <v>15</v>
      </c>
      <c r="C84" s="21" t="s">
        <v>73</v>
      </c>
      <c r="D84" s="20" t="s">
        <v>17</v>
      </c>
      <c r="E84" s="20" t="s">
        <v>18</v>
      </c>
      <c r="F84" s="22">
        <v>0.0</v>
      </c>
      <c r="G84" s="22">
        <v>4.0158569607E8</v>
      </c>
      <c r="H84" s="22">
        <v>2.202726801E7</v>
      </c>
      <c r="I84" s="22">
        <v>9.8888617313E8</v>
      </c>
      <c r="J84" s="22">
        <v>9.9458515523E8</v>
      </c>
      <c r="K84" s="23">
        <f t="shared" si="1"/>
        <v>2407084292</v>
      </c>
    </row>
    <row r="85" ht="15.75" customHeight="1">
      <c r="A85" s="20" t="s">
        <v>72</v>
      </c>
      <c r="B85" s="20" t="s">
        <v>15</v>
      </c>
      <c r="C85" s="21" t="s">
        <v>73</v>
      </c>
      <c r="D85" s="20" t="s">
        <v>45</v>
      </c>
      <c r="E85" s="20" t="s">
        <v>46</v>
      </c>
      <c r="F85" s="22">
        <v>0.0</v>
      </c>
      <c r="G85" s="22">
        <v>1.506939719E7</v>
      </c>
      <c r="H85" s="22">
        <v>826567.42</v>
      </c>
      <c r="I85" s="22">
        <v>3.71076925E7</v>
      </c>
      <c r="J85" s="22">
        <v>3.732154529E7</v>
      </c>
      <c r="K85" s="23">
        <f t="shared" si="1"/>
        <v>90325202.4</v>
      </c>
    </row>
    <row r="86" ht="15.75" customHeight="1">
      <c r="A86" s="20" t="s">
        <v>72</v>
      </c>
      <c r="B86" s="20" t="s">
        <v>15</v>
      </c>
      <c r="C86" s="21" t="s">
        <v>73</v>
      </c>
      <c r="D86" s="20" t="s">
        <v>74</v>
      </c>
      <c r="E86" s="20" t="s">
        <v>75</v>
      </c>
      <c r="F86" s="22">
        <v>0.0</v>
      </c>
      <c r="G86" s="22">
        <v>6060893.68</v>
      </c>
      <c r="H86" s="22">
        <v>332444.43</v>
      </c>
      <c r="I86" s="22">
        <v>1.49246699E7</v>
      </c>
      <c r="J86" s="22">
        <v>1.501068125E7</v>
      </c>
      <c r="K86" s="23">
        <f t="shared" si="1"/>
        <v>36328689.26</v>
      </c>
    </row>
    <row r="87" ht="15.75" customHeight="1">
      <c r="A87" s="20" t="s">
        <v>72</v>
      </c>
      <c r="B87" s="20" t="s">
        <v>15</v>
      </c>
      <c r="C87" s="21" t="s">
        <v>73</v>
      </c>
      <c r="D87" s="20" t="s">
        <v>19</v>
      </c>
      <c r="E87" s="20" t="s">
        <v>20</v>
      </c>
      <c r="F87" s="22">
        <v>0.0</v>
      </c>
      <c r="G87" s="22">
        <v>10272.26</v>
      </c>
      <c r="H87" s="22">
        <v>563.44</v>
      </c>
      <c r="I87" s="22">
        <v>25294.96</v>
      </c>
      <c r="J87" s="22">
        <v>25440.74</v>
      </c>
      <c r="K87" s="23">
        <f t="shared" si="1"/>
        <v>61571.4</v>
      </c>
    </row>
    <row r="88" ht="15.75" customHeight="1">
      <c r="A88" s="20" t="s">
        <v>72</v>
      </c>
      <c r="B88" s="20" t="s">
        <v>15</v>
      </c>
      <c r="C88" s="21" t="s">
        <v>73</v>
      </c>
      <c r="D88" s="20" t="s">
        <v>21</v>
      </c>
      <c r="E88" s="20" t="s">
        <v>22</v>
      </c>
      <c r="F88" s="22">
        <v>0.0</v>
      </c>
      <c r="G88" s="22">
        <v>2853.47</v>
      </c>
      <c r="H88" s="22">
        <v>156.52</v>
      </c>
      <c r="I88" s="22">
        <v>7026.56</v>
      </c>
      <c r="J88" s="22">
        <v>7067.05</v>
      </c>
      <c r="K88" s="23">
        <f t="shared" si="1"/>
        <v>17103.6</v>
      </c>
    </row>
    <row r="89" ht="15.75" customHeight="1">
      <c r="A89" s="20" t="s">
        <v>72</v>
      </c>
      <c r="B89" s="20" t="s">
        <v>15</v>
      </c>
      <c r="C89" s="21" t="s">
        <v>73</v>
      </c>
      <c r="D89" s="20" t="s">
        <v>27</v>
      </c>
      <c r="E89" s="20" t="s">
        <v>28</v>
      </c>
      <c r="F89" s="22">
        <v>0.0</v>
      </c>
      <c r="G89" s="22">
        <v>1697549.74</v>
      </c>
      <c r="H89" s="22">
        <v>93111.84</v>
      </c>
      <c r="I89" s="22">
        <v>4180137.59</v>
      </c>
      <c r="J89" s="22">
        <v>4204227.86</v>
      </c>
      <c r="K89" s="23">
        <f t="shared" si="1"/>
        <v>10175027.03</v>
      </c>
    </row>
    <row r="90" ht="15.75" customHeight="1">
      <c r="A90" s="20" t="s">
        <v>72</v>
      </c>
      <c r="B90" s="20" t="s">
        <v>15</v>
      </c>
      <c r="C90" s="21" t="s">
        <v>73</v>
      </c>
      <c r="D90" s="20" t="s">
        <v>29</v>
      </c>
      <c r="E90" s="20" t="s">
        <v>30</v>
      </c>
      <c r="F90" s="22">
        <v>0.0</v>
      </c>
      <c r="G90" s="22">
        <v>9218165.48</v>
      </c>
      <c r="H90" s="22">
        <v>505623.09</v>
      </c>
      <c r="I90" s="22">
        <v>2.269930547E7</v>
      </c>
      <c r="J90" s="22">
        <v>2.283012228E7</v>
      </c>
      <c r="K90" s="23">
        <f t="shared" si="1"/>
        <v>55253216.32</v>
      </c>
    </row>
    <row r="91" ht="15.75" customHeight="1">
      <c r="A91" s="20" t="s">
        <v>72</v>
      </c>
      <c r="B91" s="20" t="s">
        <v>15</v>
      </c>
      <c r="C91" s="21" t="s">
        <v>73</v>
      </c>
      <c r="D91" s="20" t="s">
        <v>31</v>
      </c>
      <c r="E91" s="20" t="s">
        <v>32</v>
      </c>
      <c r="F91" s="22">
        <v>0.0</v>
      </c>
      <c r="G91" s="22">
        <v>1.183895973E7</v>
      </c>
      <c r="H91" s="22">
        <v>649375.57</v>
      </c>
      <c r="I91" s="22">
        <v>2.915288991E7</v>
      </c>
      <c r="J91" s="22">
        <v>2.932089894E7</v>
      </c>
      <c r="K91" s="23">
        <f t="shared" si="1"/>
        <v>70962124.15</v>
      </c>
    </row>
    <row r="92" ht="15.75" customHeight="1">
      <c r="A92" s="20" t="s">
        <v>72</v>
      </c>
      <c r="B92" s="20" t="s">
        <v>15</v>
      </c>
      <c r="C92" s="21" t="s">
        <v>73</v>
      </c>
      <c r="D92" s="20" t="s">
        <v>33</v>
      </c>
      <c r="E92" s="20" t="s">
        <v>34</v>
      </c>
      <c r="F92" s="22">
        <v>0.0</v>
      </c>
      <c r="G92" s="22">
        <v>48970.86</v>
      </c>
      <c r="H92" s="22">
        <v>2686.09</v>
      </c>
      <c r="I92" s="22">
        <v>120588.49</v>
      </c>
      <c r="J92" s="22">
        <v>121283.44</v>
      </c>
      <c r="K92" s="23">
        <f t="shared" si="1"/>
        <v>293528.88</v>
      </c>
    </row>
    <row r="93" ht="15.75" customHeight="1">
      <c r="A93" s="20" t="s">
        <v>72</v>
      </c>
      <c r="B93" s="20" t="s">
        <v>15</v>
      </c>
      <c r="C93" s="21" t="s">
        <v>73</v>
      </c>
      <c r="D93" s="20" t="s">
        <v>37</v>
      </c>
      <c r="E93" s="20" t="s">
        <v>38</v>
      </c>
      <c r="F93" s="22">
        <v>0.0</v>
      </c>
      <c r="G93" s="22">
        <v>0.0</v>
      </c>
      <c r="H93" s="22">
        <v>0.0</v>
      </c>
      <c r="I93" s="22">
        <v>0.0</v>
      </c>
      <c r="J93" s="22">
        <v>0.0</v>
      </c>
      <c r="K93" s="23">
        <f t="shared" si="1"/>
        <v>0</v>
      </c>
    </row>
    <row r="94" ht="15.75" customHeight="1">
      <c r="A94" s="20" t="s">
        <v>72</v>
      </c>
      <c r="B94" s="20" t="s">
        <v>15</v>
      </c>
      <c r="C94" s="21" t="s">
        <v>73</v>
      </c>
      <c r="D94" s="20" t="s">
        <v>39</v>
      </c>
      <c r="E94" s="20" t="s">
        <v>40</v>
      </c>
      <c r="F94" s="22">
        <v>0.0</v>
      </c>
      <c r="G94" s="22">
        <v>5315947.52</v>
      </c>
      <c r="H94" s="22">
        <v>291583.59</v>
      </c>
      <c r="I94" s="22">
        <v>1.309027449E7</v>
      </c>
      <c r="J94" s="22">
        <v>1.316571415E7</v>
      </c>
      <c r="K94" s="23">
        <f t="shared" si="1"/>
        <v>31863519.75</v>
      </c>
    </row>
    <row r="95" ht="15.75" customHeight="1">
      <c r="A95" s="20" t="s">
        <v>76</v>
      </c>
      <c r="B95" s="20" t="s">
        <v>15</v>
      </c>
      <c r="C95" s="21" t="s">
        <v>77</v>
      </c>
      <c r="D95" s="20" t="s">
        <v>17</v>
      </c>
      <c r="E95" s="20" t="s">
        <v>18</v>
      </c>
      <c r="F95" s="22">
        <v>0.0</v>
      </c>
      <c r="G95" s="22">
        <v>1.8490043871E8</v>
      </c>
      <c r="H95" s="22">
        <v>5136349.17</v>
      </c>
      <c r="I95" s="22">
        <v>4.5169708205E8</v>
      </c>
      <c r="J95" s="22">
        <v>4.4992079362E8</v>
      </c>
      <c r="K95" s="23">
        <f t="shared" si="1"/>
        <v>1091654664</v>
      </c>
    </row>
    <row r="96" ht="15.75" customHeight="1">
      <c r="A96" s="20" t="s">
        <v>76</v>
      </c>
      <c r="B96" s="20" t="s">
        <v>15</v>
      </c>
      <c r="C96" s="21" t="s">
        <v>77</v>
      </c>
      <c r="D96" s="20" t="s">
        <v>45</v>
      </c>
      <c r="E96" s="20" t="s">
        <v>46</v>
      </c>
      <c r="F96" s="22">
        <v>0.0</v>
      </c>
      <c r="G96" s="22">
        <v>3827838.52</v>
      </c>
      <c r="H96" s="22">
        <v>106333.52</v>
      </c>
      <c r="I96" s="22">
        <v>9351105.4</v>
      </c>
      <c r="J96" s="22">
        <v>9314332.39</v>
      </c>
      <c r="K96" s="23">
        <f t="shared" si="1"/>
        <v>22599609.83</v>
      </c>
    </row>
    <row r="97" ht="15.75" customHeight="1">
      <c r="A97" s="20" t="s">
        <v>76</v>
      </c>
      <c r="B97" s="20" t="s">
        <v>15</v>
      </c>
      <c r="C97" s="21" t="s">
        <v>77</v>
      </c>
      <c r="D97" s="20" t="s">
        <v>74</v>
      </c>
      <c r="E97" s="20" t="s">
        <v>75</v>
      </c>
      <c r="F97" s="22">
        <v>0.0</v>
      </c>
      <c r="G97" s="22">
        <v>1.312286759E7</v>
      </c>
      <c r="H97" s="22">
        <v>364540.13</v>
      </c>
      <c r="I97" s="22">
        <v>3.205812297E7</v>
      </c>
      <c r="J97" s="22">
        <v>3.193205513E7</v>
      </c>
      <c r="K97" s="23">
        <f t="shared" si="1"/>
        <v>77477585.82</v>
      </c>
    </row>
    <row r="98" ht="15.75" customHeight="1">
      <c r="A98" s="20" t="s">
        <v>76</v>
      </c>
      <c r="B98" s="20" t="s">
        <v>15</v>
      </c>
      <c r="C98" s="21" t="s">
        <v>77</v>
      </c>
      <c r="D98" s="20" t="s">
        <v>29</v>
      </c>
      <c r="E98" s="20" t="s">
        <v>30</v>
      </c>
      <c r="F98" s="22">
        <v>0.0</v>
      </c>
      <c r="G98" s="22">
        <v>1625675.71</v>
      </c>
      <c r="H98" s="22">
        <v>45159.64</v>
      </c>
      <c r="I98" s="22">
        <v>3971396.59</v>
      </c>
      <c r="J98" s="22">
        <v>3955779.17</v>
      </c>
      <c r="K98" s="23">
        <f t="shared" si="1"/>
        <v>9598011.11</v>
      </c>
    </row>
    <row r="99" ht="15.75" customHeight="1">
      <c r="A99" s="20" t="s">
        <v>76</v>
      </c>
      <c r="B99" s="20" t="s">
        <v>15</v>
      </c>
      <c r="C99" s="21" t="s">
        <v>77</v>
      </c>
      <c r="D99" s="20" t="s">
        <v>31</v>
      </c>
      <c r="E99" s="20" t="s">
        <v>32</v>
      </c>
      <c r="F99" s="22">
        <v>0.0</v>
      </c>
      <c r="G99" s="22">
        <v>1643778.4</v>
      </c>
      <c r="H99" s="22">
        <v>45662.52</v>
      </c>
      <c r="I99" s="22">
        <v>4015620.03</v>
      </c>
      <c r="J99" s="22">
        <v>3999828.69</v>
      </c>
      <c r="K99" s="23">
        <f t="shared" si="1"/>
        <v>9704889.64</v>
      </c>
    </row>
    <row r="100" ht="15.75" customHeight="1">
      <c r="A100" s="20" t="s">
        <v>76</v>
      </c>
      <c r="B100" s="20" t="s">
        <v>15</v>
      </c>
      <c r="C100" s="21" t="s">
        <v>77</v>
      </c>
      <c r="D100" s="20" t="s">
        <v>39</v>
      </c>
      <c r="E100" s="20" t="s">
        <v>40</v>
      </c>
      <c r="F100" s="22">
        <v>0.0</v>
      </c>
      <c r="G100" s="22">
        <v>120161.43</v>
      </c>
      <c r="H100" s="22">
        <v>3337.96</v>
      </c>
      <c r="I100" s="22">
        <v>293544.81</v>
      </c>
      <c r="J100" s="22">
        <v>292390.45</v>
      </c>
      <c r="K100" s="23">
        <f t="shared" si="1"/>
        <v>709434.65</v>
      </c>
    </row>
    <row r="101" ht="15.75" customHeight="1">
      <c r="A101" s="20" t="s">
        <v>76</v>
      </c>
      <c r="B101" s="20" t="s">
        <v>15</v>
      </c>
      <c r="C101" s="21" t="s">
        <v>77</v>
      </c>
      <c r="D101" s="20" t="s">
        <v>41</v>
      </c>
      <c r="E101" s="20" t="s">
        <v>42</v>
      </c>
      <c r="F101" s="22">
        <v>0.0</v>
      </c>
      <c r="G101" s="22">
        <v>2.588642764E7</v>
      </c>
      <c r="H101" s="22">
        <v>719099.06</v>
      </c>
      <c r="I101" s="22">
        <v>6.323848615E7</v>
      </c>
      <c r="J101" s="22">
        <v>6.298980225E7</v>
      </c>
      <c r="K101" s="23">
        <f t="shared" si="1"/>
        <v>152833815.1</v>
      </c>
    </row>
    <row r="102" ht="15.75" customHeight="1">
      <c r="A102" s="20" t="s">
        <v>78</v>
      </c>
      <c r="B102" s="20" t="s">
        <v>15</v>
      </c>
      <c r="C102" s="21" t="s">
        <v>79</v>
      </c>
      <c r="D102" s="20" t="s">
        <v>17</v>
      </c>
      <c r="E102" s="20" t="s">
        <v>18</v>
      </c>
      <c r="F102" s="22">
        <v>0.0</v>
      </c>
      <c r="G102" s="22">
        <v>2.418976873E7</v>
      </c>
      <c r="H102" s="22">
        <v>1729087.63</v>
      </c>
      <c r="I102" s="22">
        <v>1.3221849222E8</v>
      </c>
      <c r="J102" s="22">
        <v>1.362104654E8</v>
      </c>
      <c r="K102" s="23">
        <f t="shared" si="1"/>
        <v>294347814</v>
      </c>
    </row>
    <row r="103" ht="15.75" customHeight="1">
      <c r="A103" s="20" t="s">
        <v>78</v>
      </c>
      <c r="B103" s="20" t="s">
        <v>15</v>
      </c>
      <c r="C103" s="21" t="s">
        <v>79</v>
      </c>
      <c r="D103" s="20" t="s">
        <v>45</v>
      </c>
      <c r="E103" s="20" t="s">
        <v>46</v>
      </c>
      <c r="F103" s="22">
        <v>0.0</v>
      </c>
      <c r="G103" s="22">
        <v>2400067.4</v>
      </c>
      <c r="H103" s="22">
        <v>171557.11</v>
      </c>
      <c r="I103" s="22">
        <v>1.31184922E7</v>
      </c>
      <c r="J103" s="22">
        <v>1.351456894E7</v>
      </c>
      <c r="K103" s="23">
        <f t="shared" si="1"/>
        <v>29204685.65</v>
      </c>
    </row>
    <row r="104" ht="15.75" customHeight="1">
      <c r="A104" s="20" t="s">
        <v>78</v>
      </c>
      <c r="B104" s="20" t="s">
        <v>15</v>
      </c>
      <c r="C104" s="21" t="s">
        <v>79</v>
      </c>
      <c r="D104" s="20" t="s">
        <v>29</v>
      </c>
      <c r="E104" s="20" t="s">
        <v>30</v>
      </c>
      <c r="F104" s="22">
        <v>0.0</v>
      </c>
      <c r="G104" s="22">
        <v>228638.81</v>
      </c>
      <c r="H104" s="22">
        <v>16343.13</v>
      </c>
      <c r="I104" s="22">
        <v>1249713.45</v>
      </c>
      <c r="J104" s="22">
        <v>1287445.1</v>
      </c>
      <c r="K104" s="23">
        <f t="shared" si="1"/>
        <v>2782140.49</v>
      </c>
    </row>
    <row r="105" ht="15.75" customHeight="1">
      <c r="A105" s="20" t="s">
        <v>78</v>
      </c>
      <c r="B105" s="20" t="s">
        <v>15</v>
      </c>
      <c r="C105" s="21" t="s">
        <v>79</v>
      </c>
      <c r="D105" s="20" t="s">
        <v>31</v>
      </c>
      <c r="E105" s="20" t="s">
        <v>32</v>
      </c>
      <c r="F105" s="22">
        <v>0.0</v>
      </c>
      <c r="G105" s="22">
        <v>6395.14</v>
      </c>
      <c r="H105" s="22">
        <v>457.13</v>
      </c>
      <c r="I105" s="22">
        <v>34955.13</v>
      </c>
      <c r="J105" s="22">
        <v>36010.5</v>
      </c>
      <c r="K105" s="23">
        <f t="shared" si="1"/>
        <v>77817.9</v>
      </c>
    </row>
    <row r="106" ht="15.75" customHeight="1">
      <c r="A106" s="20" t="s">
        <v>78</v>
      </c>
      <c r="B106" s="20" t="s">
        <v>15</v>
      </c>
      <c r="C106" s="21" t="s">
        <v>79</v>
      </c>
      <c r="D106" s="20" t="s">
        <v>39</v>
      </c>
      <c r="E106" s="20" t="s">
        <v>40</v>
      </c>
      <c r="F106" s="22">
        <v>0.0</v>
      </c>
      <c r="G106" s="22">
        <v>48572.92</v>
      </c>
      <c r="H106" s="22">
        <v>3472.0</v>
      </c>
      <c r="I106" s="22">
        <v>265494.0</v>
      </c>
      <c r="J106" s="22">
        <v>273509.85</v>
      </c>
      <c r="K106" s="23">
        <f t="shared" si="1"/>
        <v>591048.77</v>
      </c>
    </row>
    <row r="107" ht="15.75" customHeight="1">
      <c r="A107" s="20" t="s">
        <v>80</v>
      </c>
      <c r="B107" s="20" t="s">
        <v>15</v>
      </c>
      <c r="C107" s="21" t="s">
        <v>81</v>
      </c>
      <c r="D107" s="20" t="s">
        <v>17</v>
      </c>
      <c r="E107" s="20" t="s">
        <v>18</v>
      </c>
      <c r="F107" s="22">
        <v>0.0</v>
      </c>
      <c r="G107" s="22">
        <v>2408757.2</v>
      </c>
      <c r="H107" s="22">
        <v>362854.01</v>
      </c>
      <c r="I107" s="22">
        <v>1.433912083E7</v>
      </c>
      <c r="J107" s="22">
        <v>2.354709551E7</v>
      </c>
      <c r="K107" s="23">
        <f t="shared" si="1"/>
        <v>40657827.55</v>
      </c>
    </row>
    <row r="108" ht="15.75" customHeight="1">
      <c r="A108" s="20" t="s">
        <v>80</v>
      </c>
      <c r="B108" s="20" t="s">
        <v>15</v>
      </c>
      <c r="C108" s="21" t="s">
        <v>81</v>
      </c>
      <c r="D108" s="20" t="s">
        <v>27</v>
      </c>
      <c r="E108" s="20" t="s">
        <v>28</v>
      </c>
      <c r="F108" s="22">
        <v>0.0</v>
      </c>
      <c r="G108" s="22">
        <v>0.0</v>
      </c>
      <c r="H108" s="22">
        <v>0.0</v>
      </c>
      <c r="I108" s="22">
        <v>0.0</v>
      </c>
      <c r="J108" s="22">
        <v>-79686.99</v>
      </c>
      <c r="K108" s="23">
        <f t="shared" si="1"/>
        <v>-79686.99</v>
      </c>
    </row>
    <row r="109" ht="15.75" customHeight="1">
      <c r="A109" s="20" t="s">
        <v>80</v>
      </c>
      <c r="B109" s="20" t="s">
        <v>15</v>
      </c>
      <c r="C109" s="21" t="s">
        <v>81</v>
      </c>
      <c r="D109" s="20" t="s">
        <v>29</v>
      </c>
      <c r="E109" s="20" t="s">
        <v>30</v>
      </c>
      <c r="F109" s="22">
        <v>0.0</v>
      </c>
      <c r="G109" s="22">
        <v>50342.24</v>
      </c>
      <c r="H109" s="22">
        <v>7583.53</v>
      </c>
      <c r="I109" s="22">
        <v>299682.93</v>
      </c>
      <c r="J109" s="22">
        <v>492126.58</v>
      </c>
      <c r="K109" s="23">
        <f t="shared" si="1"/>
        <v>849735.28</v>
      </c>
    </row>
    <row r="110" ht="15.75" customHeight="1">
      <c r="A110" s="20" t="s">
        <v>80</v>
      </c>
      <c r="B110" s="20" t="s">
        <v>15</v>
      </c>
      <c r="C110" s="21" t="s">
        <v>81</v>
      </c>
      <c r="D110" s="20" t="s">
        <v>31</v>
      </c>
      <c r="E110" s="20" t="s">
        <v>32</v>
      </c>
      <c r="F110" s="22">
        <v>0.0</v>
      </c>
      <c r="G110" s="22">
        <v>27455.22</v>
      </c>
      <c r="H110" s="22">
        <v>4135.84</v>
      </c>
      <c r="I110" s="22">
        <v>163438.52</v>
      </c>
      <c r="J110" s="22">
        <v>268391.81</v>
      </c>
      <c r="K110" s="23">
        <f t="shared" si="1"/>
        <v>463421.39</v>
      </c>
    </row>
    <row r="111" ht="15.75" customHeight="1">
      <c r="A111" s="20" t="s">
        <v>80</v>
      </c>
      <c r="B111" s="20" t="s">
        <v>15</v>
      </c>
      <c r="C111" s="21" t="s">
        <v>81</v>
      </c>
      <c r="D111" s="20" t="s">
        <v>39</v>
      </c>
      <c r="E111" s="20" t="s">
        <v>40</v>
      </c>
      <c r="F111" s="22">
        <v>0.0</v>
      </c>
      <c r="G111" s="22">
        <v>19008.34</v>
      </c>
      <c r="H111" s="22">
        <v>2863.41</v>
      </c>
      <c r="I111" s="22">
        <v>113155.02</v>
      </c>
      <c r="J111" s="22">
        <v>185818.38</v>
      </c>
      <c r="K111" s="23">
        <f t="shared" si="1"/>
        <v>320845.15</v>
      </c>
    </row>
    <row r="112" ht="15.75" customHeight="1">
      <c r="A112" s="20" t="s">
        <v>80</v>
      </c>
      <c r="B112" s="20" t="s">
        <v>15</v>
      </c>
      <c r="C112" s="21" t="s">
        <v>81</v>
      </c>
      <c r="D112" s="20" t="s">
        <v>47</v>
      </c>
      <c r="E112" s="20" t="s">
        <v>48</v>
      </c>
      <c r="F112" s="22">
        <v>0.0</v>
      </c>
      <c r="G112" s="22">
        <v>8118821.0</v>
      </c>
      <c r="H112" s="22">
        <v>1223015.21</v>
      </c>
      <c r="I112" s="22">
        <v>4.83306307E7</v>
      </c>
      <c r="J112" s="22">
        <v>7.936651005E7</v>
      </c>
      <c r="K112" s="23">
        <f t="shared" si="1"/>
        <v>137038977</v>
      </c>
    </row>
    <row r="113" ht="15.75" customHeight="1">
      <c r="A113" s="20" t="s">
        <v>82</v>
      </c>
      <c r="B113" s="20" t="s">
        <v>15</v>
      </c>
      <c r="C113" s="21" t="s">
        <v>83</v>
      </c>
      <c r="D113" s="20" t="s">
        <v>17</v>
      </c>
      <c r="E113" s="20" t="s">
        <v>18</v>
      </c>
      <c r="F113" s="22">
        <v>0.0</v>
      </c>
      <c r="G113" s="22">
        <v>4.584867334E7</v>
      </c>
      <c r="H113" s="22">
        <v>1.632834868E7</v>
      </c>
      <c r="I113" s="22">
        <v>3.6278470749E8</v>
      </c>
      <c r="J113" s="22">
        <v>4.7382069894E8</v>
      </c>
      <c r="K113" s="23">
        <f t="shared" si="1"/>
        <v>898782428.5</v>
      </c>
    </row>
    <row r="114" ht="15.75" customHeight="1">
      <c r="A114" s="20" t="s">
        <v>82</v>
      </c>
      <c r="B114" s="20" t="s">
        <v>15</v>
      </c>
      <c r="C114" s="21" t="s">
        <v>83</v>
      </c>
      <c r="D114" s="20" t="s">
        <v>19</v>
      </c>
      <c r="E114" s="20" t="s">
        <v>20</v>
      </c>
      <c r="F114" s="22">
        <v>0.0</v>
      </c>
      <c r="G114" s="22">
        <v>38056.78</v>
      </c>
      <c r="H114" s="22">
        <v>13553.38</v>
      </c>
      <c r="I114" s="22">
        <v>301130.14</v>
      </c>
      <c r="J114" s="22">
        <v>393295.78</v>
      </c>
      <c r="K114" s="23">
        <f t="shared" si="1"/>
        <v>746036.08</v>
      </c>
    </row>
    <row r="115" ht="15.75" customHeight="1">
      <c r="A115" s="20" t="s">
        <v>82</v>
      </c>
      <c r="B115" s="20" t="s">
        <v>15</v>
      </c>
      <c r="C115" s="21" t="s">
        <v>83</v>
      </c>
      <c r="D115" s="20" t="s">
        <v>21</v>
      </c>
      <c r="E115" s="20" t="s">
        <v>22</v>
      </c>
      <c r="F115" s="22">
        <v>0.0</v>
      </c>
      <c r="G115" s="22">
        <v>6570.32</v>
      </c>
      <c r="H115" s="22">
        <v>2339.93</v>
      </c>
      <c r="I115" s="22">
        <v>51988.69</v>
      </c>
      <c r="J115" s="22">
        <v>67900.66</v>
      </c>
      <c r="K115" s="23">
        <f t="shared" si="1"/>
        <v>128799.6</v>
      </c>
    </row>
    <row r="116" ht="15.75" customHeight="1">
      <c r="A116" s="20" t="s">
        <v>82</v>
      </c>
      <c r="B116" s="20" t="s">
        <v>15</v>
      </c>
      <c r="C116" s="21" t="s">
        <v>83</v>
      </c>
      <c r="D116" s="20" t="s">
        <v>27</v>
      </c>
      <c r="E116" s="20" t="s">
        <v>28</v>
      </c>
      <c r="F116" s="22">
        <v>0.0</v>
      </c>
      <c r="G116" s="22">
        <v>427876.2</v>
      </c>
      <c r="H116" s="22">
        <v>152381.99</v>
      </c>
      <c r="I116" s="22">
        <v>3385636.57</v>
      </c>
      <c r="J116" s="22">
        <v>4421864.13</v>
      </c>
      <c r="K116" s="23">
        <f t="shared" si="1"/>
        <v>8387758.89</v>
      </c>
    </row>
    <row r="117" ht="15.75" customHeight="1">
      <c r="A117" s="20" t="s">
        <v>82</v>
      </c>
      <c r="B117" s="20" t="s">
        <v>15</v>
      </c>
      <c r="C117" s="21" t="s">
        <v>83</v>
      </c>
      <c r="D117" s="20" t="s">
        <v>29</v>
      </c>
      <c r="E117" s="20" t="s">
        <v>30</v>
      </c>
      <c r="F117" s="22">
        <v>0.0</v>
      </c>
      <c r="G117" s="22">
        <v>367496.83</v>
      </c>
      <c r="H117" s="22">
        <v>130878.74</v>
      </c>
      <c r="I117" s="22">
        <v>2907875.44</v>
      </c>
      <c r="J117" s="22">
        <v>3797876.67</v>
      </c>
      <c r="K117" s="23">
        <f t="shared" si="1"/>
        <v>7204127.68</v>
      </c>
    </row>
    <row r="118" ht="15.75" customHeight="1">
      <c r="A118" s="20" t="s">
        <v>82</v>
      </c>
      <c r="B118" s="20" t="s">
        <v>15</v>
      </c>
      <c r="C118" s="21" t="s">
        <v>83</v>
      </c>
      <c r="D118" s="20" t="s">
        <v>31</v>
      </c>
      <c r="E118" s="20" t="s">
        <v>32</v>
      </c>
      <c r="F118" s="22">
        <v>0.0</v>
      </c>
      <c r="G118" s="22">
        <v>282059.61</v>
      </c>
      <c r="H118" s="22">
        <v>100451.49</v>
      </c>
      <c r="I118" s="22">
        <v>2231840.23</v>
      </c>
      <c r="J118" s="22">
        <v>2914930.2</v>
      </c>
      <c r="K118" s="23">
        <f t="shared" si="1"/>
        <v>5529281.53</v>
      </c>
    </row>
    <row r="119" ht="15.75" customHeight="1">
      <c r="A119" s="20" t="s">
        <v>82</v>
      </c>
      <c r="B119" s="20" t="s">
        <v>15</v>
      </c>
      <c r="C119" s="21" t="s">
        <v>83</v>
      </c>
      <c r="D119" s="20" t="s">
        <v>39</v>
      </c>
      <c r="E119" s="20" t="s">
        <v>40</v>
      </c>
      <c r="F119" s="22">
        <v>0.0</v>
      </c>
      <c r="G119" s="22">
        <v>251734.92</v>
      </c>
      <c r="H119" s="22">
        <v>89651.79</v>
      </c>
      <c r="I119" s="22">
        <v>1991891.44</v>
      </c>
      <c r="J119" s="22">
        <v>2601541.29</v>
      </c>
      <c r="K119" s="23">
        <f t="shared" si="1"/>
        <v>4934819.44</v>
      </c>
    </row>
    <row r="120" ht="15.75" customHeight="1">
      <c r="A120" s="20" t="s">
        <v>84</v>
      </c>
      <c r="B120" s="20" t="s">
        <v>15</v>
      </c>
      <c r="C120" s="21" t="s">
        <v>85</v>
      </c>
      <c r="D120" s="20" t="s">
        <v>17</v>
      </c>
      <c r="E120" s="20" t="s">
        <v>18</v>
      </c>
      <c r="F120" s="22">
        <v>0.0</v>
      </c>
      <c r="G120" s="22">
        <v>4.388348271E7</v>
      </c>
      <c r="H120" s="22">
        <v>829887.13</v>
      </c>
      <c r="I120" s="22">
        <v>7.322522604E7</v>
      </c>
      <c r="J120" s="22">
        <v>3.44065798E7</v>
      </c>
      <c r="K120" s="23">
        <f t="shared" si="1"/>
        <v>152345175.7</v>
      </c>
    </row>
    <row r="121" ht="15.75" customHeight="1">
      <c r="A121" s="20" t="s">
        <v>84</v>
      </c>
      <c r="B121" s="20" t="s">
        <v>15</v>
      </c>
      <c r="C121" s="21" t="s">
        <v>85</v>
      </c>
      <c r="D121" s="20" t="s">
        <v>29</v>
      </c>
      <c r="E121" s="20" t="s">
        <v>30</v>
      </c>
      <c r="F121" s="22">
        <v>0.0</v>
      </c>
      <c r="G121" s="22">
        <v>309103.18</v>
      </c>
      <c r="H121" s="22">
        <v>5845.5</v>
      </c>
      <c r="I121" s="22">
        <v>515778.35</v>
      </c>
      <c r="J121" s="22">
        <v>242350.48</v>
      </c>
      <c r="K121" s="23">
        <f t="shared" si="1"/>
        <v>1073077.51</v>
      </c>
    </row>
    <row r="122" ht="15.75" customHeight="1">
      <c r="A122" s="20" t="s">
        <v>84</v>
      </c>
      <c r="B122" s="20" t="s">
        <v>15</v>
      </c>
      <c r="C122" s="21" t="s">
        <v>85</v>
      </c>
      <c r="D122" s="20" t="s">
        <v>31</v>
      </c>
      <c r="E122" s="20" t="s">
        <v>32</v>
      </c>
      <c r="F122" s="22">
        <v>0.0</v>
      </c>
      <c r="G122" s="22">
        <v>220875.31</v>
      </c>
      <c r="H122" s="22">
        <v>4177.01</v>
      </c>
      <c r="I122" s="22">
        <v>368558.82</v>
      </c>
      <c r="J122" s="22">
        <v>173175.95</v>
      </c>
      <c r="K122" s="23">
        <f t="shared" si="1"/>
        <v>766787.09</v>
      </c>
    </row>
    <row r="123" ht="15.75" customHeight="1">
      <c r="A123" s="20" t="s">
        <v>84</v>
      </c>
      <c r="B123" s="20" t="s">
        <v>15</v>
      </c>
      <c r="C123" s="21" t="s">
        <v>85</v>
      </c>
      <c r="D123" s="20" t="s">
        <v>39</v>
      </c>
      <c r="E123" s="20" t="s">
        <v>40</v>
      </c>
      <c r="F123" s="22">
        <v>0.0</v>
      </c>
      <c r="G123" s="22">
        <v>97421.8</v>
      </c>
      <c r="H123" s="22">
        <v>1842.36</v>
      </c>
      <c r="I123" s="22">
        <v>162560.79</v>
      </c>
      <c r="J123" s="22">
        <v>76382.97</v>
      </c>
      <c r="K123" s="23">
        <f t="shared" si="1"/>
        <v>338207.92</v>
      </c>
    </row>
    <row r="124" ht="15.75" customHeight="1">
      <c r="A124" s="20" t="s">
        <v>86</v>
      </c>
      <c r="B124" s="20" t="s">
        <v>15</v>
      </c>
      <c r="C124" s="21" t="s">
        <v>87</v>
      </c>
      <c r="D124" s="20" t="s">
        <v>17</v>
      </c>
      <c r="E124" s="20" t="s">
        <v>18</v>
      </c>
      <c r="F124" s="22">
        <v>0.0</v>
      </c>
      <c r="G124" s="22">
        <v>8827994.11</v>
      </c>
      <c r="H124" s="22">
        <v>6.223383213E7</v>
      </c>
      <c r="I124" s="22">
        <v>1.56281346751E9</v>
      </c>
      <c r="J124" s="22">
        <v>2.78161205169E9</v>
      </c>
      <c r="K124" s="23">
        <f t="shared" si="1"/>
        <v>4415487345</v>
      </c>
    </row>
    <row r="125" ht="15.75" customHeight="1">
      <c r="A125" s="20" t="s">
        <v>86</v>
      </c>
      <c r="B125" s="20" t="s">
        <v>15</v>
      </c>
      <c r="C125" s="21" t="s">
        <v>87</v>
      </c>
      <c r="D125" s="20" t="s">
        <v>45</v>
      </c>
      <c r="E125" s="20" t="s">
        <v>46</v>
      </c>
      <c r="F125" s="22">
        <v>0.0</v>
      </c>
      <c r="G125" s="22">
        <v>1675009.93</v>
      </c>
      <c r="H125" s="22">
        <v>1.180815087E7</v>
      </c>
      <c r="I125" s="22">
        <v>2.9652580571E8</v>
      </c>
      <c r="J125" s="22">
        <v>5.2777876053E8</v>
      </c>
      <c r="K125" s="23">
        <f t="shared" si="1"/>
        <v>837787727</v>
      </c>
    </row>
    <row r="126" ht="15.75" customHeight="1">
      <c r="A126" s="20" t="s">
        <v>86</v>
      </c>
      <c r="B126" s="20" t="s">
        <v>15</v>
      </c>
      <c r="C126" s="21" t="s">
        <v>87</v>
      </c>
      <c r="D126" s="20" t="s">
        <v>19</v>
      </c>
      <c r="E126" s="20" t="s">
        <v>20</v>
      </c>
      <c r="F126" s="22">
        <v>0.0</v>
      </c>
      <c r="G126" s="22">
        <v>18304.05</v>
      </c>
      <c r="H126" s="22">
        <v>129036.23</v>
      </c>
      <c r="I126" s="22">
        <v>3240352.62</v>
      </c>
      <c r="J126" s="22">
        <v>5767421.45</v>
      </c>
      <c r="K126" s="23">
        <f t="shared" si="1"/>
        <v>9155114.35</v>
      </c>
    </row>
    <row r="127" ht="15.75" customHeight="1">
      <c r="A127" s="20" t="s">
        <v>86</v>
      </c>
      <c r="B127" s="20" t="s">
        <v>15</v>
      </c>
      <c r="C127" s="21" t="s">
        <v>87</v>
      </c>
      <c r="D127" s="20" t="s">
        <v>21</v>
      </c>
      <c r="E127" s="20" t="s">
        <v>22</v>
      </c>
      <c r="F127" s="22">
        <v>0.0</v>
      </c>
      <c r="G127" s="22">
        <v>102103.69</v>
      </c>
      <c r="H127" s="22">
        <v>719790.21</v>
      </c>
      <c r="I127" s="22">
        <v>1.807534269E7</v>
      </c>
      <c r="J127" s="22">
        <v>3.2171844E7</v>
      </c>
      <c r="K127" s="23">
        <f t="shared" si="1"/>
        <v>51069080.59</v>
      </c>
    </row>
    <row r="128" ht="15.75" customHeight="1">
      <c r="A128" s="20" t="s">
        <v>86</v>
      </c>
      <c r="B128" s="20" t="s">
        <v>15</v>
      </c>
      <c r="C128" s="21" t="s">
        <v>87</v>
      </c>
      <c r="D128" s="20" t="s">
        <v>25</v>
      </c>
      <c r="E128" s="20" t="s">
        <v>26</v>
      </c>
      <c r="F128" s="22">
        <v>0.0</v>
      </c>
      <c r="G128" s="22">
        <v>1877.17</v>
      </c>
      <c r="H128" s="22">
        <v>13233.31</v>
      </c>
      <c r="I128" s="22">
        <v>332314.33</v>
      </c>
      <c r="J128" s="22">
        <v>591477.86</v>
      </c>
      <c r="K128" s="23">
        <f t="shared" si="1"/>
        <v>938902.67</v>
      </c>
    </row>
    <row r="129" ht="15.75" customHeight="1">
      <c r="A129" s="20" t="s">
        <v>86</v>
      </c>
      <c r="B129" s="20" t="s">
        <v>15</v>
      </c>
      <c r="C129" s="21" t="s">
        <v>87</v>
      </c>
      <c r="D129" s="20" t="s">
        <v>27</v>
      </c>
      <c r="E129" s="20" t="s">
        <v>28</v>
      </c>
      <c r="F129" s="22">
        <v>0.0</v>
      </c>
      <c r="G129" s="22">
        <v>226712.42</v>
      </c>
      <c r="H129" s="22">
        <v>1598232.03</v>
      </c>
      <c r="I129" s="22">
        <v>4.013473777E7</v>
      </c>
      <c r="J129" s="22">
        <v>7.143480178E7</v>
      </c>
      <c r="K129" s="23">
        <f t="shared" si="1"/>
        <v>113394484</v>
      </c>
    </row>
    <row r="130" ht="15.75" customHeight="1">
      <c r="A130" s="20" t="s">
        <v>86</v>
      </c>
      <c r="B130" s="20" t="s">
        <v>15</v>
      </c>
      <c r="C130" s="21" t="s">
        <v>87</v>
      </c>
      <c r="D130" s="20" t="s">
        <v>29</v>
      </c>
      <c r="E130" s="20" t="s">
        <v>30</v>
      </c>
      <c r="F130" s="22">
        <v>0.0</v>
      </c>
      <c r="G130" s="22">
        <v>108043.77</v>
      </c>
      <c r="H130" s="22">
        <v>761665.4</v>
      </c>
      <c r="I130" s="22">
        <v>1.912691073E7</v>
      </c>
      <c r="J130" s="22">
        <v>3.404350329E7</v>
      </c>
      <c r="K130" s="23">
        <f t="shared" si="1"/>
        <v>54040123.19</v>
      </c>
    </row>
    <row r="131" ht="15.75" customHeight="1">
      <c r="A131" s="20" t="s">
        <v>86</v>
      </c>
      <c r="B131" s="20" t="s">
        <v>15</v>
      </c>
      <c r="C131" s="21" t="s">
        <v>87</v>
      </c>
      <c r="D131" s="20" t="s">
        <v>31</v>
      </c>
      <c r="E131" s="20" t="s">
        <v>32</v>
      </c>
      <c r="F131" s="22">
        <v>0.0</v>
      </c>
      <c r="G131" s="22">
        <v>55041.34</v>
      </c>
      <c r="H131" s="22">
        <v>388019.47</v>
      </c>
      <c r="I131" s="22">
        <v>9743929.16</v>
      </c>
      <c r="J131" s="22">
        <v>1.734297238E7</v>
      </c>
      <c r="K131" s="23">
        <f t="shared" si="1"/>
        <v>27529962.35</v>
      </c>
    </row>
    <row r="132" ht="15.75" customHeight="1">
      <c r="A132" s="20" t="s">
        <v>86</v>
      </c>
      <c r="B132" s="20" t="s">
        <v>15</v>
      </c>
      <c r="C132" s="21" t="s">
        <v>87</v>
      </c>
      <c r="D132" s="20" t="s">
        <v>35</v>
      </c>
      <c r="E132" s="20" t="s">
        <v>36</v>
      </c>
      <c r="F132" s="22">
        <v>0.0</v>
      </c>
      <c r="G132" s="22">
        <v>2136.19</v>
      </c>
      <c r="H132" s="22">
        <v>15059.28</v>
      </c>
      <c r="I132" s="22">
        <v>378168.04</v>
      </c>
      <c r="J132" s="22">
        <v>673091.71</v>
      </c>
      <c r="K132" s="23">
        <f t="shared" si="1"/>
        <v>1068455.22</v>
      </c>
    </row>
    <row r="133" ht="15.75" customHeight="1">
      <c r="A133" s="20" t="s">
        <v>86</v>
      </c>
      <c r="B133" s="20" t="s">
        <v>15</v>
      </c>
      <c r="C133" s="21" t="s">
        <v>87</v>
      </c>
      <c r="D133" s="20" t="s">
        <v>37</v>
      </c>
      <c r="E133" s="20" t="s">
        <v>38</v>
      </c>
      <c r="F133" s="22">
        <v>0.0</v>
      </c>
      <c r="G133" s="22">
        <v>20643.37</v>
      </c>
      <c r="H133" s="22">
        <v>145527.5</v>
      </c>
      <c r="I133" s="22">
        <v>3654480.71</v>
      </c>
      <c r="J133" s="22">
        <v>6504517.51</v>
      </c>
      <c r="K133" s="23">
        <f t="shared" si="1"/>
        <v>10325169.09</v>
      </c>
    </row>
    <row r="134" ht="15.75" customHeight="1">
      <c r="A134" s="20" t="s">
        <v>86</v>
      </c>
      <c r="B134" s="20" t="s">
        <v>15</v>
      </c>
      <c r="C134" s="21" t="s">
        <v>87</v>
      </c>
      <c r="D134" s="20" t="s">
        <v>39</v>
      </c>
      <c r="E134" s="20" t="s">
        <v>40</v>
      </c>
      <c r="F134" s="22">
        <v>0.0</v>
      </c>
      <c r="G134" s="22">
        <v>41609.96</v>
      </c>
      <c r="H134" s="22">
        <v>293333.57</v>
      </c>
      <c r="I134" s="22">
        <v>7366180.73</v>
      </c>
      <c r="J134" s="22">
        <v>1.311087824E7</v>
      </c>
      <c r="K134" s="23">
        <f t="shared" si="1"/>
        <v>20812002.5</v>
      </c>
    </row>
    <row r="135" ht="15.75" customHeight="1">
      <c r="A135" s="20" t="s">
        <v>88</v>
      </c>
      <c r="B135" s="20" t="s">
        <v>15</v>
      </c>
      <c r="C135" s="21" t="s">
        <v>89</v>
      </c>
      <c r="D135" s="20" t="s">
        <v>17</v>
      </c>
      <c r="E135" s="20" t="s">
        <v>18</v>
      </c>
      <c r="F135" s="22">
        <v>0.0</v>
      </c>
      <c r="G135" s="22">
        <v>2.110297711E7</v>
      </c>
      <c r="H135" s="22">
        <v>1942145.95</v>
      </c>
      <c r="I135" s="22">
        <v>8.326048123E7</v>
      </c>
      <c r="J135" s="22">
        <v>8.159058621E7</v>
      </c>
      <c r="K135" s="23">
        <f t="shared" si="1"/>
        <v>187896190.5</v>
      </c>
    </row>
    <row r="136" ht="15.75" customHeight="1">
      <c r="A136" s="20" t="s">
        <v>88</v>
      </c>
      <c r="B136" s="20" t="s">
        <v>15</v>
      </c>
      <c r="C136" s="21" t="s">
        <v>89</v>
      </c>
      <c r="D136" s="20" t="s">
        <v>29</v>
      </c>
      <c r="E136" s="20" t="s">
        <v>30</v>
      </c>
      <c r="F136" s="22">
        <v>0.0</v>
      </c>
      <c r="G136" s="22">
        <v>547283.85</v>
      </c>
      <c r="H136" s="22">
        <v>50367.54</v>
      </c>
      <c r="I136" s="22">
        <v>2159274.31</v>
      </c>
      <c r="J136" s="22">
        <v>2115967.32</v>
      </c>
      <c r="K136" s="23">
        <f t="shared" si="1"/>
        <v>4872893.02</v>
      </c>
    </row>
    <row r="137" ht="15.75" customHeight="1">
      <c r="A137" s="20" t="s">
        <v>88</v>
      </c>
      <c r="B137" s="20" t="s">
        <v>15</v>
      </c>
      <c r="C137" s="21" t="s">
        <v>89</v>
      </c>
      <c r="D137" s="20" t="s">
        <v>31</v>
      </c>
      <c r="E137" s="20" t="s">
        <v>32</v>
      </c>
      <c r="F137" s="22">
        <v>0.0</v>
      </c>
      <c r="G137" s="22">
        <v>102317.0</v>
      </c>
      <c r="H137" s="22">
        <v>9416.42</v>
      </c>
      <c r="I137" s="22">
        <v>403685.35</v>
      </c>
      <c r="J137" s="22">
        <v>395588.92</v>
      </c>
      <c r="K137" s="23">
        <f t="shared" si="1"/>
        <v>911007.69</v>
      </c>
    </row>
    <row r="138" ht="15.75" customHeight="1">
      <c r="A138" s="20" t="s">
        <v>88</v>
      </c>
      <c r="B138" s="20" t="s">
        <v>15</v>
      </c>
      <c r="C138" s="21" t="s">
        <v>89</v>
      </c>
      <c r="D138" s="20" t="s">
        <v>39</v>
      </c>
      <c r="E138" s="20" t="s">
        <v>40</v>
      </c>
      <c r="F138" s="22">
        <v>0.0</v>
      </c>
      <c r="G138" s="22">
        <v>6767.62</v>
      </c>
      <c r="H138" s="22">
        <v>622.84</v>
      </c>
      <c r="I138" s="22">
        <v>26701.23</v>
      </c>
      <c r="J138" s="22">
        <v>26165.71</v>
      </c>
      <c r="K138" s="23">
        <f t="shared" si="1"/>
        <v>60257.4</v>
      </c>
    </row>
    <row r="139" ht="15.75" customHeight="1">
      <c r="A139" s="20" t="s">
        <v>88</v>
      </c>
      <c r="B139" s="20" t="s">
        <v>15</v>
      </c>
      <c r="C139" s="21" t="s">
        <v>89</v>
      </c>
      <c r="D139" s="20" t="s">
        <v>59</v>
      </c>
      <c r="E139" s="20" t="s">
        <v>60</v>
      </c>
      <c r="F139" s="22">
        <v>0.0</v>
      </c>
      <c r="G139" s="22">
        <v>1.690259742E7</v>
      </c>
      <c r="H139" s="22">
        <v>1555577.25</v>
      </c>
      <c r="I139" s="22">
        <v>6.668814488E7</v>
      </c>
      <c r="J139" s="22">
        <v>6.535062919E7</v>
      </c>
      <c r="K139" s="23">
        <f t="shared" si="1"/>
        <v>150496948.7</v>
      </c>
    </row>
    <row r="140" ht="15.75" customHeight="1">
      <c r="A140" s="20" t="s">
        <v>90</v>
      </c>
      <c r="B140" s="20" t="s">
        <v>15</v>
      </c>
      <c r="C140" s="21" t="s">
        <v>91</v>
      </c>
      <c r="D140" s="20" t="s">
        <v>17</v>
      </c>
      <c r="E140" s="20" t="s">
        <v>18</v>
      </c>
      <c r="F140" s="22">
        <v>0.0</v>
      </c>
      <c r="G140" s="22">
        <v>5.656816261E7</v>
      </c>
      <c r="H140" s="22">
        <v>6535931.49</v>
      </c>
      <c r="I140" s="22">
        <v>2.9527465922E8</v>
      </c>
      <c r="J140" s="22">
        <v>2.8836419014E8</v>
      </c>
      <c r="K140" s="23">
        <f t="shared" si="1"/>
        <v>646742943.5</v>
      </c>
    </row>
    <row r="141" ht="15.75" customHeight="1">
      <c r="A141" s="20" t="s">
        <v>90</v>
      </c>
      <c r="B141" s="20" t="s">
        <v>15</v>
      </c>
      <c r="C141" s="21" t="s">
        <v>91</v>
      </c>
      <c r="D141" s="20" t="s">
        <v>45</v>
      </c>
      <c r="E141" s="20" t="s">
        <v>46</v>
      </c>
      <c r="F141" s="22">
        <v>0.0</v>
      </c>
      <c r="G141" s="22">
        <v>1386246.63</v>
      </c>
      <c r="H141" s="22">
        <v>160168.06</v>
      </c>
      <c r="I141" s="22">
        <v>7235934.15</v>
      </c>
      <c r="J141" s="22">
        <v>7066587.76</v>
      </c>
      <c r="K141" s="23">
        <f t="shared" si="1"/>
        <v>15848936.6</v>
      </c>
    </row>
    <row r="142" ht="15.75" customHeight="1">
      <c r="A142" s="20" t="s">
        <v>90</v>
      </c>
      <c r="B142" s="20" t="s">
        <v>15</v>
      </c>
      <c r="C142" s="21" t="s">
        <v>91</v>
      </c>
      <c r="D142" s="20" t="s">
        <v>19</v>
      </c>
      <c r="E142" s="20" t="s">
        <v>20</v>
      </c>
      <c r="F142" s="22">
        <v>0.0</v>
      </c>
      <c r="G142" s="22">
        <v>7531.08</v>
      </c>
      <c r="H142" s="22">
        <v>870.15</v>
      </c>
      <c r="I142" s="22">
        <v>39310.74</v>
      </c>
      <c r="J142" s="22">
        <v>38390.73</v>
      </c>
      <c r="K142" s="23">
        <f t="shared" si="1"/>
        <v>86102.7</v>
      </c>
    </row>
    <row r="143" ht="15.75" customHeight="1">
      <c r="A143" s="20" t="s">
        <v>90</v>
      </c>
      <c r="B143" s="20" t="s">
        <v>15</v>
      </c>
      <c r="C143" s="21" t="s">
        <v>91</v>
      </c>
      <c r="D143" s="20" t="s">
        <v>27</v>
      </c>
      <c r="E143" s="20" t="s">
        <v>28</v>
      </c>
      <c r="F143" s="22">
        <v>0.0</v>
      </c>
      <c r="G143" s="22">
        <v>378.67</v>
      </c>
      <c r="H143" s="22">
        <v>43.75</v>
      </c>
      <c r="I143" s="22">
        <v>1976.58</v>
      </c>
      <c r="J143" s="22">
        <v>1930.32</v>
      </c>
      <c r="K143" s="23">
        <f t="shared" si="1"/>
        <v>4329.32</v>
      </c>
    </row>
    <row r="144" ht="15.75" customHeight="1">
      <c r="A144" s="20" t="s">
        <v>90</v>
      </c>
      <c r="B144" s="20" t="s">
        <v>15</v>
      </c>
      <c r="C144" s="21" t="s">
        <v>91</v>
      </c>
      <c r="D144" s="20" t="s">
        <v>29</v>
      </c>
      <c r="E144" s="20" t="s">
        <v>30</v>
      </c>
      <c r="F144" s="22">
        <v>0.0</v>
      </c>
      <c r="G144" s="22">
        <v>250602.44</v>
      </c>
      <c r="H144" s="22">
        <v>28954.81</v>
      </c>
      <c r="I144" s="22">
        <v>1308095.35</v>
      </c>
      <c r="J144" s="22">
        <v>1277481.3</v>
      </c>
      <c r="K144" s="23">
        <f t="shared" si="1"/>
        <v>2865133.9</v>
      </c>
    </row>
    <row r="145" ht="15.75" customHeight="1">
      <c r="A145" s="20" t="s">
        <v>90</v>
      </c>
      <c r="B145" s="20" t="s">
        <v>15</v>
      </c>
      <c r="C145" s="21" t="s">
        <v>91</v>
      </c>
      <c r="D145" s="20" t="s">
        <v>31</v>
      </c>
      <c r="E145" s="20" t="s">
        <v>32</v>
      </c>
      <c r="F145" s="22">
        <v>0.0</v>
      </c>
      <c r="G145" s="22">
        <v>15017.29</v>
      </c>
      <c r="H145" s="22">
        <v>1735.11</v>
      </c>
      <c r="I145" s="22">
        <v>78387.31</v>
      </c>
      <c r="J145" s="22">
        <v>76552.78</v>
      </c>
      <c r="K145" s="23">
        <f t="shared" si="1"/>
        <v>171692.49</v>
      </c>
    </row>
    <row r="146" ht="15.75" customHeight="1">
      <c r="A146" s="20" t="s">
        <v>90</v>
      </c>
      <c r="B146" s="20" t="s">
        <v>15</v>
      </c>
      <c r="C146" s="21" t="s">
        <v>91</v>
      </c>
      <c r="D146" s="20" t="s">
        <v>39</v>
      </c>
      <c r="E146" s="20" t="s">
        <v>40</v>
      </c>
      <c r="F146" s="22">
        <v>0.0</v>
      </c>
      <c r="G146" s="22">
        <v>63394.28</v>
      </c>
      <c r="H146" s="22">
        <v>7324.63</v>
      </c>
      <c r="I146" s="22">
        <v>330905.65</v>
      </c>
      <c r="J146" s="22">
        <v>323161.29</v>
      </c>
      <c r="K146" s="23">
        <f t="shared" si="1"/>
        <v>724785.85</v>
      </c>
    </row>
    <row r="147" ht="15.75" customHeight="1">
      <c r="A147" s="20" t="s">
        <v>92</v>
      </c>
      <c r="B147" s="20" t="s">
        <v>15</v>
      </c>
      <c r="C147" s="21" t="s">
        <v>93</v>
      </c>
      <c r="D147" s="20" t="s">
        <v>17</v>
      </c>
      <c r="E147" s="20" t="s">
        <v>18</v>
      </c>
      <c r="F147" s="22">
        <v>0.0</v>
      </c>
      <c r="G147" s="22">
        <v>3.784370609E7</v>
      </c>
      <c r="H147" s="22">
        <v>3450073.62</v>
      </c>
      <c r="I147" s="22">
        <v>1.7158636739E8</v>
      </c>
      <c r="J147" s="22">
        <v>1.8953153238E8</v>
      </c>
      <c r="K147" s="23">
        <f t="shared" si="1"/>
        <v>402411679.5</v>
      </c>
    </row>
    <row r="148" ht="15.75" customHeight="1">
      <c r="A148" s="20" t="s">
        <v>92</v>
      </c>
      <c r="B148" s="20" t="s">
        <v>15</v>
      </c>
      <c r="C148" s="21" t="s">
        <v>93</v>
      </c>
      <c r="D148" s="20" t="s">
        <v>45</v>
      </c>
      <c r="E148" s="20" t="s">
        <v>46</v>
      </c>
      <c r="F148" s="22">
        <v>0.0</v>
      </c>
      <c r="G148" s="22">
        <v>8363050.09</v>
      </c>
      <c r="H148" s="22">
        <v>762428.99</v>
      </c>
      <c r="I148" s="22">
        <v>3.791873299E7</v>
      </c>
      <c r="J148" s="22">
        <v>4.188442054E7</v>
      </c>
      <c r="K148" s="23">
        <f t="shared" si="1"/>
        <v>88928632.61</v>
      </c>
    </row>
    <row r="149" ht="15.75" customHeight="1">
      <c r="A149" s="20" t="s">
        <v>92</v>
      </c>
      <c r="B149" s="20" t="s">
        <v>15</v>
      </c>
      <c r="C149" s="21" t="s">
        <v>93</v>
      </c>
      <c r="D149" s="20" t="s">
        <v>19</v>
      </c>
      <c r="E149" s="20" t="s">
        <v>20</v>
      </c>
      <c r="F149" s="22">
        <v>0.0</v>
      </c>
      <c r="G149" s="22">
        <v>121100.27</v>
      </c>
      <c r="H149" s="22">
        <v>11040.27</v>
      </c>
      <c r="I149" s="22">
        <v>549078.22</v>
      </c>
      <c r="J149" s="22">
        <v>606502.93</v>
      </c>
      <c r="K149" s="23">
        <f t="shared" si="1"/>
        <v>1287721.69</v>
      </c>
    </row>
    <row r="150" ht="15.75" customHeight="1">
      <c r="A150" s="20" t="s">
        <v>92</v>
      </c>
      <c r="B150" s="20" t="s">
        <v>15</v>
      </c>
      <c r="C150" s="21" t="s">
        <v>93</v>
      </c>
      <c r="D150" s="20" t="s">
        <v>29</v>
      </c>
      <c r="E150" s="20" t="s">
        <v>30</v>
      </c>
      <c r="F150" s="22">
        <v>0.0</v>
      </c>
      <c r="G150" s="22">
        <v>440296.03</v>
      </c>
      <c r="H150" s="22">
        <v>40140.19</v>
      </c>
      <c r="I150" s="22">
        <v>1996337.12</v>
      </c>
      <c r="J150" s="22">
        <v>2205121.76</v>
      </c>
      <c r="K150" s="23">
        <f t="shared" si="1"/>
        <v>4681895.1</v>
      </c>
    </row>
    <row r="151" ht="15.75" customHeight="1">
      <c r="A151" s="20" t="s">
        <v>92</v>
      </c>
      <c r="B151" s="20" t="s">
        <v>15</v>
      </c>
      <c r="C151" s="21" t="s">
        <v>93</v>
      </c>
      <c r="D151" s="20" t="s">
        <v>31</v>
      </c>
      <c r="E151" s="20" t="s">
        <v>32</v>
      </c>
      <c r="F151" s="22">
        <v>0.0</v>
      </c>
      <c r="G151" s="22">
        <v>1019500.8</v>
      </c>
      <c r="H151" s="22">
        <v>92944.2</v>
      </c>
      <c r="I151" s="22">
        <v>4622497.55</v>
      </c>
      <c r="J151" s="22">
        <v>5105936.2</v>
      </c>
      <c r="K151" s="23">
        <f t="shared" si="1"/>
        <v>10840878.75</v>
      </c>
    </row>
    <row r="152" ht="15.75" customHeight="1">
      <c r="A152" s="20" t="s">
        <v>92</v>
      </c>
      <c r="B152" s="20" t="s">
        <v>15</v>
      </c>
      <c r="C152" s="21" t="s">
        <v>93</v>
      </c>
      <c r="D152" s="20" t="s">
        <v>39</v>
      </c>
      <c r="E152" s="20" t="s">
        <v>40</v>
      </c>
      <c r="F152" s="22">
        <v>0.0</v>
      </c>
      <c r="G152" s="22">
        <v>192939.46</v>
      </c>
      <c r="H152" s="22">
        <v>17589.59</v>
      </c>
      <c r="I152" s="22">
        <v>874802.82</v>
      </c>
      <c r="J152" s="22">
        <v>966293.08</v>
      </c>
      <c r="K152" s="23">
        <f t="shared" si="1"/>
        <v>2051624.95</v>
      </c>
    </row>
    <row r="153" ht="15.75" customHeight="1">
      <c r="A153" s="20" t="s">
        <v>92</v>
      </c>
      <c r="B153" s="20" t="s">
        <v>15</v>
      </c>
      <c r="C153" s="21" t="s">
        <v>93</v>
      </c>
      <c r="D153" s="20" t="s">
        <v>47</v>
      </c>
      <c r="E153" s="20" t="s">
        <v>48</v>
      </c>
      <c r="F153" s="22">
        <v>0.0</v>
      </c>
      <c r="G153" s="22">
        <v>4.555337426E7</v>
      </c>
      <c r="H153" s="22">
        <v>4152936.14</v>
      </c>
      <c r="I153" s="22">
        <v>2.0654261491E8</v>
      </c>
      <c r="J153" s="22">
        <v>2.2814363927E8</v>
      </c>
      <c r="K153" s="23">
        <f t="shared" si="1"/>
        <v>484392564.6</v>
      </c>
    </row>
    <row r="154" ht="15.75" customHeight="1">
      <c r="A154" s="20" t="s">
        <v>94</v>
      </c>
      <c r="B154" s="20" t="s">
        <v>15</v>
      </c>
      <c r="C154" s="21" t="s">
        <v>95</v>
      </c>
      <c r="D154" s="20" t="s">
        <v>17</v>
      </c>
      <c r="E154" s="20" t="s">
        <v>18</v>
      </c>
      <c r="F154" s="22">
        <v>0.0</v>
      </c>
      <c r="G154" s="22">
        <v>1.39698598E7</v>
      </c>
      <c r="H154" s="22">
        <v>569443.29</v>
      </c>
      <c r="I154" s="22">
        <v>4.992458117E7</v>
      </c>
      <c r="J154" s="22">
        <v>4.864597886E7</v>
      </c>
      <c r="K154" s="23">
        <f t="shared" si="1"/>
        <v>113109863.1</v>
      </c>
    </row>
    <row r="155" ht="15.75" customHeight="1">
      <c r="A155" s="20" t="s">
        <v>94</v>
      </c>
      <c r="B155" s="20" t="s">
        <v>15</v>
      </c>
      <c r="C155" s="21" t="s">
        <v>95</v>
      </c>
      <c r="D155" s="20" t="s">
        <v>45</v>
      </c>
      <c r="E155" s="20" t="s">
        <v>46</v>
      </c>
      <c r="F155" s="22">
        <v>0.0</v>
      </c>
      <c r="G155" s="22">
        <v>2003631.14</v>
      </c>
      <c r="H155" s="22">
        <v>81672.57</v>
      </c>
      <c r="I155" s="22">
        <v>7160447.36</v>
      </c>
      <c r="J155" s="22">
        <v>6977063.46</v>
      </c>
      <c r="K155" s="23">
        <f t="shared" si="1"/>
        <v>16222814.53</v>
      </c>
    </row>
    <row r="156" ht="15.75" customHeight="1">
      <c r="A156" s="20" t="s">
        <v>94</v>
      </c>
      <c r="B156" s="20" t="s">
        <v>15</v>
      </c>
      <c r="C156" s="21" t="s">
        <v>95</v>
      </c>
      <c r="D156" s="20" t="s">
        <v>29</v>
      </c>
      <c r="E156" s="20" t="s">
        <v>30</v>
      </c>
      <c r="F156" s="22">
        <v>0.0</v>
      </c>
      <c r="G156" s="22">
        <v>356841.19</v>
      </c>
      <c r="H156" s="22">
        <v>14545.66</v>
      </c>
      <c r="I156" s="22">
        <v>1275255.96</v>
      </c>
      <c r="J156" s="22">
        <v>1242595.79</v>
      </c>
      <c r="K156" s="23">
        <f t="shared" si="1"/>
        <v>2889238.6</v>
      </c>
    </row>
    <row r="157" ht="15.75" customHeight="1">
      <c r="A157" s="20" t="s">
        <v>94</v>
      </c>
      <c r="B157" s="20" t="s">
        <v>15</v>
      </c>
      <c r="C157" s="21" t="s">
        <v>95</v>
      </c>
      <c r="D157" s="20" t="s">
        <v>31</v>
      </c>
      <c r="E157" s="20" t="s">
        <v>32</v>
      </c>
      <c r="F157" s="22">
        <v>0.0</v>
      </c>
      <c r="G157" s="22">
        <v>5254.01</v>
      </c>
      <c r="H157" s="22">
        <v>214.17</v>
      </c>
      <c r="I157" s="22">
        <v>18776.47</v>
      </c>
      <c r="J157" s="22">
        <v>18295.59</v>
      </c>
      <c r="K157" s="23">
        <f t="shared" si="1"/>
        <v>42540.24</v>
      </c>
    </row>
    <row r="158" ht="15.75" customHeight="1">
      <c r="A158" s="20" t="s">
        <v>94</v>
      </c>
      <c r="B158" s="20" t="s">
        <v>15</v>
      </c>
      <c r="C158" s="21" t="s">
        <v>95</v>
      </c>
      <c r="D158" s="20" t="s">
        <v>39</v>
      </c>
      <c r="E158" s="20" t="s">
        <v>40</v>
      </c>
      <c r="F158" s="22">
        <v>0.0</v>
      </c>
      <c r="G158" s="22">
        <v>75864.96</v>
      </c>
      <c r="H158" s="22">
        <v>3092.43</v>
      </c>
      <c r="I158" s="22">
        <v>271121.29</v>
      </c>
      <c r="J158" s="22">
        <v>264177.68</v>
      </c>
      <c r="K158" s="23">
        <f t="shared" si="1"/>
        <v>614256.36</v>
      </c>
    </row>
    <row r="159" ht="15.75" customHeight="1">
      <c r="A159" s="20" t="s">
        <v>94</v>
      </c>
      <c r="B159" s="20" t="s">
        <v>15</v>
      </c>
      <c r="C159" s="21" t="s">
        <v>95</v>
      </c>
      <c r="D159" s="20" t="s">
        <v>47</v>
      </c>
      <c r="E159" s="20" t="s">
        <v>48</v>
      </c>
      <c r="F159" s="22">
        <v>0.0</v>
      </c>
      <c r="G159" s="22">
        <v>2.16288679E7</v>
      </c>
      <c r="H159" s="22">
        <v>881641.88</v>
      </c>
      <c r="I159" s="22">
        <v>7.729584875E7</v>
      </c>
      <c r="J159" s="22">
        <v>7.531624977E7</v>
      </c>
      <c r="K159" s="23">
        <f t="shared" si="1"/>
        <v>175122608.3</v>
      </c>
    </row>
    <row r="160" ht="15.75" customHeight="1">
      <c r="A160" s="20" t="s">
        <v>96</v>
      </c>
      <c r="B160" s="20" t="s">
        <v>15</v>
      </c>
      <c r="C160" s="21" t="s">
        <v>97</v>
      </c>
      <c r="D160" s="20" t="s">
        <v>17</v>
      </c>
      <c r="E160" s="20" t="s">
        <v>18</v>
      </c>
      <c r="F160" s="22">
        <v>0.0</v>
      </c>
      <c r="G160" s="22">
        <v>1.873816308E7</v>
      </c>
      <c r="H160" s="22">
        <v>912615.94</v>
      </c>
      <c r="I160" s="22">
        <v>8.006125467E7</v>
      </c>
      <c r="J160" s="22">
        <v>1.0145810202E8</v>
      </c>
      <c r="K160" s="23">
        <f t="shared" si="1"/>
        <v>201170135.7</v>
      </c>
    </row>
    <row r="161" ht="15.75" customHeight="1">
      <c r="A161" s="20" t="s">
        <v>96</v>
      </c>
      <c r="B161" s="20" t="s">
        <v>15</v>
      </c>
      <c r="C161" s="21" t="s">
        <v>97</v>
      </c>
      <c r="D161" s="20" t="s">
        <v>45</v>
      </c>
      <c r="E161" s="20" t="s">
        <v>46</v>
      </c>
      <c r="F161" s="22">
        <v>0.0</v>
      </c>
      <c r="G161" s="22">
        <v>3942495.37</v>
      </c>
      <c r="H161" s="22">
        <v>192013.7</v>
      </c>
      <c r="I161" s="22">
        <v>1.684482753E7</v>
      </c>
      <c r="J161" s="22">
        <v>2.134670804E7</v>
      </c>
      <c r="K161" s="23">
        <f t="shared" si="1"/>
        <v>42326044.64</v>
      </c>
    </row>
    <row r="162" ht="15.75" customHeight="1">
      <c r="A162" s="20" t="s">
        <v>96</v>
      </c>
      <c r="B162" s="20" t="s">
        <v>15</v>
      </c>
      <c r="C162" s="21" t="s">
        <v>97</v>
      </c>
      <c r="D162" s="20" t="s">
        <v>29</v>
      </c>
      <c r="E162" s="20" t="s">
        <v>30</v>
      </c>
      <c r="F162" s="22">
        <v>0.0</v>
      </c>
      <c r="G162" s="22">
        <v>1188100.87</v>
      </c>
      <c r="H162" s="22">
        <v>57864.79</v>
      </c>
      <c r="I162" s="22">
        <v>5076316.49</v>
      </c>
      <c r="J162" s="22">
        <v>6432992.32</v>
      </c>
      <c r="K162" s="23">
        <f t="shared" si="1"/>
        <v>12755274.47</v>
      </c>
    </row>
    <row r="163" ht="15.75" customHeight="1">
      <c r="A163" s="20" t="s">
        <v>96</v>
      </c>
      <c r="B163" s="20" t="s">
        <v>15</v>
      </c>
      <c r="C163" s="21" t="s">
        <v>97</v>
      </c>
      <c r="D163" s="20" t="s">
        <v>31</v>
      </c>
      <c r="E163" s="20" t="s">
        <v>32</v>
      </c>
      <c r="F163" s="22">
        <v>0.0</v>
      </c>
      <c r="G163" s="22">
        <v>31057.09</v>
      </c>
      <c r="H163" s="22">
        <v>1512.59</v>
      </c>
      <c r="I163" s="22">
        <v>132695.47</v>
      </c>
      <c r="J163" s="22">
        <v>168159.13</v>
      </c>
      <c r="K163" s="23">
        <f t="shared" si="1"/>
        <v>333424.28</v>
      </c>
    </row>
    <row r="164" ht="15.75" customHeight="1">
      <c r="A164" s="20" t="s">
        <v>96</v>
      </c>
      <c r="B164" s="20" t="s">
        <v>15</v>
      </c>
      <c r="C164" s="21" t="s">
        <v>97</v>
      </c>
      <c r="D164" s="20" t="s">
        <v>39</v>
      </c>
      <c r="E164" s="20" t="s">
        <v>40</v>
      </c>
      <c r="F164" s="22">
        <v>0.0</v>
      </c>
      <c r="G164" s="22">
        <v>746616.51</v>
      </c>
      <c r="H164" s="22">
        <v>36362.91</v>
      </c>
      <c r="I164" s="22">
        <v>3190016.78</v>
      </c>
      <c r="J164" s="22">
        <v>4042567.77</v>
      </c>
      <c r="K164" s="23">
        <f t="shared" si="1"/>
        <v>8015563.97</v>
      </c>
    </row>
    <row r="165" ht="15.75" customHeight="1">
      <c r="A165" s="20" t="s">
        <v>96</v>
      </c>
      <c r="B165" s="20" t="s">
        <v>15</v>
      </c>
      <c r="C165" s="21" t="s">
        <v>97</v>
      </c>
      <c r="D165" s="20" t="s">
        <v>59</v>
      </c>
      <c r="E165" s="20" t="s">
        <v>60</v>
      </c>
      <c r="F165" s="22">
        <v>0.0</v>
      </c>
      <c r="G165" s="22">
        <v>2930052.08</v>
      </c>
      <c r="H165" s="22">
        <v>142704.07</v>
      </c>
      <c r="I165" s="22">
        <v>1.251903106E7</v>
      </c>
      <c r="J165" s="22">
        <v>1.58648167E7</v>
      </c>
      <c r="K165" s="23">
        <f t="shared" si="1"/>
        <v>31456603.91</v>
      </c>
    </row>
    <row r="166" ht="15.75" customHeight="1">
      <c r="A166" s="20" t="s">
        <v>98</v>
      </c>
      <c r="B166" s="20" t="s">
        <v>15</v>
      </c>
      <c r="C166" s="21" t="s">
        <v>99</v>
      </c>
      <c r="D166" s="20" t="s">
        <v>45</v>
      </c>
      <c r="E166" s="20" t="s">
        <v>46</v>
      </c>
      <c r="F166" s="22">
        <v>0.0</v>
      </c>
      <c r="G166" s="22">
        <v>3.169007149E7</v>
      </c>
      <c r="H166" s="22">
        <v>1361980.17</v>
      </c>
      <c r="I166" s="22">
        <v>1.033227229E8</v>
      </c>
      <c r="J166" s="22">
        <v>7.398344375E7</v>
      </c>
      <c r="K166" s="23">
        <f t="shared" si="1"/>
        <v>210358218.3</v>
      </c>
    </row>
    <row r="167" ht="15.75" customHeight="1">
      <c r="A167" s="20" t="s">
        <v>98</v>
      </c>
      <c r="B167" s="20" t="s">
        <v>15</v>
      </c>
      <c r="C167" s="21" t="s">
        <v>99</v>
      </c>
      <c r="D167" s="20" t="s">
        <v>74</v>
      </c>
      <c r="E167" s="20" t="s">
        <v>75</v>
      </c>
      <c r="F167" s="22">
        <v>0.0</v>
      </c>
      <c r="G167" s="22">
        <v>1.075284955E7</v>
      </c>
      <c r="H167" s="22">
        <v>462137.42</v>
      </c>
      <c r="I167" s="22">
        <v>3.505873109E7</v>
      </c>
      <c r="J167" s="22">
        <v>2.510353567E7</v>
      </c>
      <c r="K167" s="23">
        <f t="shared" si="1"/>
        <v>71377253.73</v>
      </c>
    </row>
    <row r="168" ht="15.75" customHeight="1">
      <c r="A168" s="20" t="s">
        <v>98</v>
      </c>
      <c r="B168" s="20" t="s">
        <v>15</v>
      </c>
      <c r="C168" s="21" t="s">
        <v>99</v>
      </c>
      <c r="D168" s="20" t="s">
        <v>29</v>
      </c>
      <c r="E168" s="20" t="s">
        <v>30</v>
      </c>
      <c r="F168" s="22">
        <v>0.0</v>
      </c>
      <c r="G168" s="22">
        <v>763645.99</v>
      </c>
      <c r="H168" s="22">
        <v>32820.08</v>
      </c>
      <c r="I168" s="22">
        <v>2489801.35</v>
      </c>
      <c r="J168" s="22">
        <v>1782803.16</v>
      </c>
      <c r="K168" s="23">
        <f t="shared" si="1"/>
        <v>5069070.58</v>
      </c>
    </row>
    <row r="169" ht="15.75" customHeight="1">
      <c r="A169" s="20" t="s">
        <v>98</v>
      </c>
      <c r="B169" s="20" t="s">
        <v>15</v>
      </c>
      <c r="C169" s="21" t="s">
        <v>99</v>
      </c>
      <c r="D169" s="20" t="s">
        <v>31</v>
      </c>
      <c r="E169" s="20" t="s">
        <v>32</v>
      </c>
      <c r="F169" s="22">
        <v>0.0</v>
      </c>
      <c r="G169" s="22">
        <v>116103.42</v>
      </c>
      <c r="H169" s="22">
        <v>4989.91</v>
      </c>
      <c r="I169" s="22">
        <v>378545.13</v>
      </c>
      <c r="J169" s="22">
        <v>271054.34</v>
      </c>
      <c r="K169" s="23">
        <f t="shared" si="1"/>
        <v>770692.8</v>
      </c>
    </row>
    <row r="170" ht="15.75" customHeight="1">
      <c r="A170" s="20" t="s">
        <v>98</v>
      </c>
      <c r="B170" s="20" t="s">
        <v>15</v>
      </c>
      <c r="C170" s="21" t="s">
        <v>99</v>
      </c>
      <c r="D170" s="20" t="s">
        <v>39</v>
      </c>
      <c r="E170" s="20" t="s">
        <v>40</v>
      </c>
      <c r="F170" s="22">
        <v>0.0</v>
      </c>
      <c r="G170" s="22">
        <v>130046.01</v>
      </c>
      <c r="H170" s="22">
        <v>5589.14</v>
      </c>
      <c r="I170" s="22">
        <v>424003.74</v>
      </c>
      <c r="J170" s="22">
        <v>303604.63</v>
      </c>
      <c r="K170" s="23">
        <f t="shared" si="1"/>
        <v>863243.52</v>
      </c>
    </row>
    <row r="171" ht="15.75" customHeight="1">
      <c r="A171" s="20" t="s">
        <v>98</v>
      </c>
      <c r="B171" s="20" t="s">
        <v>15</v>
      </c>
      <c r="C171" s="21" t="s">
        <v>99</v>
      </c>
      <c r="D171" s="20" t="s">
        <v>47</v>
      </c>
      <c r="E171" s="20" t="s">
        <v>48</v>
      </c>
      <c r="F171" s="22">
        <v>0.0</v>
      </c>
      <c r="G171" s="22">
        <v>1.2230156754E8</v>
      </c>
      <c r="H171" s="22">
        <v>5256293.28</v>
      </c>
      <c r="I171" s="22">
        <v>3.9875362779E8</v>
      </c>
      <c r="J171" s="22">
        <v>2.8552447863E8</v>
      </c>
      <c r="K171" s="23">
        <f t="shared" si="1"/>
        <v>811835967.2</v>
      </c>
    </row>
    <row r="172" ht="15.75" customHeight="1">
      <c r="A172" s="20" t="s">
        <v>100</v>
      </c>
      <c r="B172" s="20" t="s">
        <v>15</v>
      </c>
      <c r="C172" s="21" t="s">
        <v>101</v>
      </c>
      <c r="D172" s="20" t="s">
        <v>17</v>
      </c>
      <c r="E172" s="20" t="s">
        <v>18</v>
      </c>
      <c r="F172" s="22">
        <v>0.0</v>
      </c>
      <c r="G172" s="22">
        <v>6.786751706E7</v>
      </c>
      <c r="H172" s="22">
        <v>4478395.15</v>
      </c>
      <c r="I172" s="22">
        <v>1.3892694288E8</v>
      </c>
      <c r="J172" s="22">
        <v>1.2326318672E8</v>
      </c>
      <c r="K172" s="23">
        <f t="shared" si="1"/>
        <v>334536041.8</v>
      </c>
    </row>
    <row r="173" ht="15.75" customHeight="1">
      <c r="A173" s="20" t="s">
        <v>100</v>
      </c>
      <c r="B173" s="20" t="s">
        <v>15</v>
      </c>
      <c r="C173" s="21" t="s">
        <v>101</v>
      </c>
      <c r="D173" s="20" t="s">
        <v>29</v>
      </c>
      <c r="E173" s="20" t="s">
        <v>30</v>
      </c>
      <c r="F173" s="22">
        <v>0.0</v>
      </c>
      <c r="G173" s="22">
        <v>408530.37</v>
      </c>
      <c r="H173" s="22">
        <v>26957.82</v>
      </c>
      <c r="I173" s="22">
        <v>836274.51</v>
      </c>
      <c r="J173" s="22">
        <v>741986.11</v>
      </c>
      <c r="K173" s="23">
        <f t="shared" si="1"/>
        <v>2013748.81</v>
      </c>
    </row>
    <row r="174" ht="15.75" customHeight="1">
      <c r="A174" s="20" t="s">
        <v>100</v>
      </c>
      <c r="B174" s="20" t="s">
        <v>15</v>
      </c>
      <c r="C174" s="21" t="s">
        <v>101</v>
      </c>
      <c r="D174" s="20" t="s">
        <v>39</v>
      </c>
      <c r="E174" s="20" t="s">
        <v>40</v>
      </c>
      <c r="F174" s="22">
        <v>0.0</v>
      </c>
      <c r="G174" s="22">
        <v>13745.57</v>
      </c>
      <c r="H174" s="22">
        <v>907.03</v>
      </c>
      <c r="I174" s="22">
        <v>28137.61</v>
      </c>
      <c r="J174" s="22">
        <v>24965.15</v>
      </c>
      <c r="K174" s="23">
        <f t="shared" si="1"/>
        <v>67755.36</v>
      </c>
    </row>
    <row r="175" ht="15.75" customHeight="1">
      <c r="A175" s="20" t="s">
        <v>102</v>
      </c>
      <c r="B175" s="20" t="s">
        <v>15</v>
      </c>
      <c r="C175" s="21" t="s">
        <v>103</v>
      </c>
      <c r="D175" s="20" t="s">
        <v>17</v>
      </c>
      <c r="E175" s="20" t="s">
        <v>18</v>
      </c>
      <c r="F175" s="22">
        <v>0.0</v>
      </c>
      <c r="G175" s="22">
        <v>1.4646606509E8</v>
      </c>
      <c r="H175" s="22">
        <v>3.88540611E7</v>
      </c>
      <c r="I175" s="22">
        <v>3.3368289368E8</v>
      </c>
      <c r="J175" s="22">
        <v>3.9749651487E8</v>
      </c>
      <c r="K175" s="23">
        <f t="shared" si="1"/>
        <v>916499534.7</v>
      </c>
    </row>
    <row r="176" ht="15.75" customHeight="1">
      <c r="A176" s="20" t="s">
        <v>102</v>
      </c>
      <c r="B176" s="20" t="s">
        <v>15</v>
      </c>
      <c r="C176" s="21" t="s">
        <v>103</v>
      </c>
      <c r="D176" s="20" t="s">
        <v>45</v>
      </c>
      <c r="E176" s="20" t="s">
        <v>46</v>
      </c>
      <c r="F176" s="22">
        <v>0.0</v>
      </c>
      <c r="G176" s="22">
        <v>779861.91</v>
      </c>
      <c r="H176" s="22">
        <v>206879.33</v>
      </c>
      <c r="I176" s="22">
        <v>1776702.19</v>
      </c>
      <c r="J176" s="22">
        <v>2116479.27</v>
      </c>
      <c r="K176" s="23">
        <f t="shared" si="1"/>
        <v>4879922.7</v>
      </c>
    </row>
    <row r="177" ht="15.75" customHeight="1">
      <c r="A177" s="20" t="s">
        <v>102</v>
      </c>
      <c r="B177" s="20" t="s">
        <v>15</v>
      </c>
      <c r="C177" s="21" t="s">
        <v>103</v>
      </c>
      <c r="D177" s="20" t="s">
        <v>19</v>
      </c>
      <c r="E177" s="20" t="s">
        <v>20</v>
      </c>
      <c r="F177" s="22">
        <v>0.0</v>
      </c>
      <c r="G177" s="22">
        <v>99426.96</v>
      </c>
      <c r="H177" s="22">
        <v>26375.68</v>
      </c>
      <c r="I177" s="22">
        <v>226517.16</v>
      </c>
      <c r="J177" s="22">
        <v>269836.36</v>
      </c>
      <c r="K177" s="23">
        <f t="shared" si="1"/>
        <v>622156.16</v>
      </c>
    </row>
    <row r="178" ht="15.75" customHeight="1">
      <c r="A178" s="20" t="s">
        <v>102</v>
      </c>
      <c r="B178" s="20" t="s">
        <v>15</v>
      </c>
      <c r="C178" s="21" t="s">
        <v>103</v>
      </c>
      <c r="D178" s="20" t="s">
        <v>21</v>
      </c>
      <c r="E178" s="20" t="s">
        <v>22</v>
      </c>
      <c r="F178" s="22">
        <v>0.0</v>
      </c>
      <c r="G178" s="22">
        <v>673687.0</v>
      </c>
      <c r="H178" s="22">
        <v>178713.59</v>
      </c>
      <c r="I178" s="22">
        <v>1534811.68</v>
      </c>
      <c r="J178" s="22">
        <v>1828329.54</v>
      </c>
      <c r="K178" s="23">
        <f t="shared" si="1"/>
        <v>4215541.81</v>
      </c>
    </row>
    <row r="179" ht="15.75" customHeight="1">
      <c r="A179" s="20" t="s">
        <v>102</v>
      </c>
      <c r="B179" s="20" t="s">
        <v>15</v>
      </c>
      <c r="C179" s="21" t="s">
        <v>103</v>
      </c>
      <c r="D179" s="20" t="s">
        <v>27</v>
      </c>
      <c r="E179" s="20" t="s">
        <v>28</v>
      </c>
      <c r="F179" s="22">
        <v>0.0</v>
      </c>
      <c r="G179" s="22">
        <v>4465778.26</v>
      </c>
      <c r="H179" s="22">
        <v>1184667.73</v>
      </c>
      <c r="I179" s="22">
        <v>1.017405507E7</v>
      </c>
      <c r="J179" s="22">
        <v>1.211974455E7</v>
      </c>
      <c r="K179" s="23">
        <f t="shared" si="1"/>
        <v>27944245.61</v>
      </c>
    </row>
    <row r="180" ht="15.75" customHeight="1">
      <c r="A180" s="20" t="s">
        <v>102</v>
      </c>
      <c r="B180" s="20" t="s">
        <v>15</v>
      </c>
      <c r="C180" s="21" t="s">
        <v>103</v>
      </c>
      <c r="D180" s="20" t="s">
        <v>29</v>
      </c>
      <c r="E180" s="20" t="s">
        <v>30</v>
      </c>
      <c r="F180" s="22">
        <v>0.0</v>
      </c>
      <c r="G180" s="22">
        <v>975115.24</v>
      </c>
      <c r="H180" s="22">
        <v>258675.53</v>
      </c>
      <c r="I180" s="22">
        <v>2221533.53</v>
      </c>
      <c r="J180" s="22">
        <v>2646380.29</v>
      </c>
      <c r="K180" s="23">
        <f t="shared" si="1"/>
        <v>6101704.59</v>
      </c>
    </row>
    <row r="181" ht="15.75" customHeight="1">
      <c r="A181" s="20" t="s">
        <v>102</v>
      </c>
      <c r="B181" s="20" t="s">
        <v>15</v>
      </c>
      <c r="C181" s="21" t="s">
        <v>103</v>
      </c>
      <c r="D181" s="20" t="s">
        <v>31</v>
      </c>
      <c r="E181" s="20" t="s">
        <v>32</v>
      </c>
      <c r="F181" s="22">
        <v>0.0</v>
      </c>
      <c r="G181" s="22">
        <v>603224.69</v>
      </c>
      <c r="H181" s="22">
        <v>160021.57</v>
      </c>
      <c r="I181" s="22">
        <v>1374282.57</v>
      </c>
      <c r="J181" s="22">
        <v>1637100.8</v>
      </c>
      <c r="K181" s="23">
        <f t="shared" si="1"/>
        <v>3774629.63</v>
      </c>
    </row>
    <row r="182" ht="15.75" customHeight="1">
      <c r="A182" s="20" t="s">
        <v>102</v>
      </c>
      <c r="B182" s="20" t="s">
        <v>15</v>
      </c>
      <c r="C182" s="21" t="s">
        <v>103</v>
      </c>
      <c r="D182" s="20" t="s">
        <v>35</v>
      </c>
      <c r="E182" s="20" t="s">
        <v>36</v>
      </c>
      <c r="F182" s="22">
        <v>0.0</v>
      </c>
      <c r="G182" s="22">
        <v>32819.26</v>
      </c>
      <c r="H182" s="22">
        <v>8706.19</v>
      </c>
      <c r="I182" s="22">
        <v>74769.71</v>
      </c>
      <c r="J182" s="22">
        <v>89068.7</v>
      </c>
      <c r="K182" s="23">
        <f t="shared" si="1"/>
        <v>205363.86</v>
      </c>
    </row>
    <row r="183" ht="15.75" customHeight="1">
      <c r="A183" s="20" t="s">
        <v>102</v>
      </c>
      <c r="B183" s="20" t="s">
        <v>15</v>
      </c>
      <c r="C183" s="21" t="s">
        <v>103</v>
      </c>
      <c r="D183" s="20" t="s">
        <v>37</v>
      </c>
      <c r="E183" s="20" t="s">
        <v>38</v>
      </c>
      <c r="F183" s="22">
        <v>0.0</v>
      </c>
      <c r="G183" s="22">
        <v>0.0</v>
      </c>
      <c r="H183" s="22">
        <v>0.0</v>
      </c>
      <c r="I183" s="22">
        <v>0.0</v>
      </c>
      <c r="J183" s="22">
        <v>-9105.75</v>
      </c>
      <c r="K183" s="23">
        <f t="shared" si="1"/>
        <v>-9105.75</v>
      </c>
    </row>
    <row r="184" ht="15.75" customHeight="1">
      <c r="A184" s="20" t="s">
        <v>102</v>
      </c>
      <c r="B184" s="20" t="s">
        <v>15</v>
      </c>
      <c r="C184" s="21" t="s">
        <v>103</v>
      </c>
      <c r="D184" s="20" t="s">
        <v>39</v>
      </c>
      <c r="E184" s="20" t="s">
        <v>40</v>
      </c>
      <c r="F184" s="22">
        <v>0.0</v>
      </c>
      <c r="G184" s="22">
        <v>786032.59</v>
      </c>
      <c r="H184" s="22">
        <v>208516.28</v>
      </c>
      <c r="I184" s="22">
        <v>1790760.41</v>
      </c>
      <c r="J184" s="22">
        <v>2133225.98</v>
      </c>
      <c r="K184" s="23">
        <f t="shared" si="1"/>
        <v>4918535.26</v>
      </c>
    </row>
    <row r="185" ht="15.75" customHeight="1">
      <c r="A185" s="20" t="s">
        <v>104</v>
      </c>
      <c r="B185" s="20" t="s">
        <v>15</v>
      </c>
      <c r="C185" s="21" t="s">
        <v>105</v>
      </c>
      <c r="D185" s="20" t="s">
        <v>17</v>
      </c>
      <c r="E185" s="20" t="s">
        <v>18</v>
      </c>
      <c r="F185" s="22">
        <v>0.0</v>
      </c>
      <c r="G185" s="22">
        <v>1.38907756E7</v>
      </c>
      <c r="H185" s="22">
        <v>922446.9</v>
      </c>
      <c r="I185" s="22">
        <v>8.228861589E7</v>
      </c>
      <c r="J185" s="22">
        <v>8.081379628E7</v>
      </c>
      <c r="K185" s="23">
        <f t="shared" si="1"/>
        <v>177915634.7</v>
      </c>
    </row>
    <row r="186" ht="15.75" customHeight="1">
      <c r="A186" s="20" t="s">
        <v>104</v>
      </c>
      <c r="B186" s="20" t="s">
        <v>15</v>
      </c>
      <c r="C186" s="21" t="s">
        <v>105</v>
      </c>
      <c r="D186" s="20" t="s">
        <v>45</v>
      </c>
      <c r="E186" s="20" t="s">
        <v>46</v>
      </c>
      <c r="F186" s="22">
        <v>0.0</v>
      </c>
      <c r="G186" s="22">
        <v>9258883.58</v>
      </c>
      <c r="H186" s="22">
        <v>614856.13</v>
      </c>
      <c r="I186" s="22">
        <v>5.48494006E7</v>
      </c>
      <c r="J186" s="22">
        <v>5.386636097E7</v>
      </c>
      <c r="K186" s="23">
        <f t="shared" si="1"/>
        <v>118589501.3</v>
      </c>
    </row>
    <row r="187" ht="15.75" customHeight="1">
      <c r="A187" s="20" t="s">
        <v>104</v>
      </c>
      <c r="B187" s="20" t="s">
        <v>15</v>
      </c>
      <c r="C187" s="21" t="s">
        <v>105</v>
      </c>
      <c r="D187" s="20" t="s">
        <v>29</v>
      </c>
      <c r="E187" s="20" t="s">
        <v>30</v>
      </c>
      <c r="F187" s="22">
        <v>0.0</v>
      </c>
      <c r="G187" s="22">
        <v>11458.14</v>
      </c>
      <c r="H187" s="22">
        <v>760.9</v>
      </c>
      <c r="I187" s="22">
        <v>67877.75</v>
      </c>
      <c r="J187" s="22">
        <v>66661.22</v>
      </c>
      <c r="K187" s="23">
        <f t="shared" si="1"/>
        <v>146758.01</v>
      </c>
    </row>
    <row r="188" ht="15.75" customHeight="1">
      <c r="A188" s="20" t="s">
        <v>104</v>
      </c>
      <c r="B188" s="20" t="s">
        <v>15</v>
      </c>
      <c r="C188" s="21" t="s">
        <v>105</v>
      </c>
      <c r="D188" s="20" t="s">
        <v>31</v>
      </c>
      <c r="E188" s="20" t="s">
        <v>32</v>
      </c>
      <c r="F188" s="22">
        <v>0.0</v>
      </c>
      <c r="G188" s="22">
        <v>47847.79</v>
      </c>
      <c r="H188" s="22">
        <v>3177.44</v>
      </c>
      <c r="I188" s="22">
        <v>283449.19</v>
      </c>
      <c r="J188" s="22">
        <v>278369.07</v>
      </c>
      <c r="K188" s="23">
        <f t="shared" si="1"/>
        <v>612843.49</v>
      </c>
    </row>
    <row r="189" ht="15.75" customHeight="1">
      <c r="A189" s="20" t="s">
        <v>104</v>
      </c>
      <c r="B189" s="20" t="s">
        <v>15</v>
      </c>
      <c r="C189" s="21" t="s">
        <v>105</v>
      </c>
      <c r="D189" s="20" t="s">
        <v>39</v>
      </c>
      <c r="E189" s="20" t="s">
        <v>40</v>
      </c>
      <c r="F189" s="22">
        <v>0.0</v>
      </c>
      <c r="G189" s="22">
        <v>44311.89</v>
      </c>
      <c r="H189" s="22">
        <v>2942.63</v>
      </c>
      <c r="I189" s="22">
        <v>262502.57</v>
      </c>
      <c r="J189" s="22">
        <v>257797.87</v>
      </c>
      <c r="K189" s="23">
        <f t="shared" si="1"/>
        <v>567554.96</v>
      </c>
    </row>
    <row r="190" ht="15.75" customHeight="1">
      <c r="A190" s="20" t="s">
        <v>106</v>
      </c>
      <c r="B190" s="20" t="s">
        <v>15</v>
      </c>
      <c r="C190" s="21" t="s">
        <v>107</v>
      </c>
      <c r="D190" s="20" t="s">
        <v>17</v>
      </c>
      <c r="E190" s="20" t="s">
        <v>18</v>
      </c>
      <c r="F190" s="22">
        <v>0.0</v>
      </c>
      <c r="G190" s="22">
        <v>2.638657947E7</v>
      </c>
      <c r="H190" s="22">
        <v>3789669.91</v>
      </c>
      <c r="I190" s="22">
        <v>2.5500764767E8</v>
      </c>
      <c r="J190" s="22">
        <v>3.2510890831E8</v>
      </c>
      <c r="K190" s="23">
        <f t="shared" si="1"/>
        <v>610292805.4</v>
      </c>
    </row>
    <row r="191" ht="15.75" customHeight="1">
      <c r="A191" s="20" t="s">
        <v>106</v>
      </c>
      <c r="B191" s="20" t="s">
        <v>15</v>
      </c>
      <c r="C191" s="21" t="s">
        <v>107</v>
      </c>
      <c r="D191" s="20" t="s">
        <v>29</v>
      </c>
      <c r="E191" s="20" t="s">
        <v>30</v>
      </c>
      <c r="F191" s="22">
        <v>0.0</v>
      </c>
      <c r="G191" s="22">
        <v>64320.45</v>
      </c>
      <c r="H191" s="22">
        <v>9237.77</v>
      </c>
      <c r="I191" s="22">
        <v>621611.66</v>
      </c>
      <c r="J191" s="22">
        <v>792491.88</v>
      </c>
      <c r="K191" s="23">
        <f t="shared" si="1"/>
        <v>1487661.76</v>
      </c>
    </row>
    <row r="192" ht="15.75" customHeight="1">
      <c r="A192" s="20" t="s">
        <v>106</v>
      </c>
      <c r="B192" s="20" t="s">
        <v>15</v>
      </c>
      <c r="C192" s="21" t="s">
        <v>107</v>
      </c>
      <c r="D192" s="20" t="s">
        <v>31</v>
      </c>
      <c r="E192" s="20" t="s">
        <v>32</v>
      </c>
      <c r="F192" s="22">
        <v>0.0</v>
      </c>
      <c r="G192" s="22">
        <v>19797.7</v>
      </c>
      <c r="H192" s="22">
        <v>2843.37</v>
      </c>
      <c r="I192" s="22">
        <v>191330.81</v>
      </c>
      <c r="J192" s="22">
        <v>243927.39</v>
      </c>
      <c r="K192" s="23">
        <f t="shared" si="1"/>
        <v>457899.27</v>
      </c>
    </row>
    <row r="193" ht="15.75" customHeight="1">
      <c r="A193" s="20" t="s">
        <v>106</v>
      </c>
      <c r="B193" s="20" t="s">
        <v>15</v>
      </c>
      <c r="C193" s="21" t="s">
        <v>107</v>
      </c>
      <c r="D193" s="20" t="s">
        <v>39</v>
      </c>
      <c r="E193" s="20" t="s">
        <v>40</v>
      </c>
      <c r="F193" s="22">
        <v>0.0</v>
      </c>
      <c r="G193" s="22">
        <v>14259.38</v>
      </c>
      <c r="H193" s="22">
        <v>2047.95</v>
      </c>
      <c r="I193" s="22">
        <v>137806.86</v>
      </c>
      <c r="J193" s="22">
        <v>175689.78</v>
      </c>
      <c r="K193" s="23">
        <f t="shared" si="1"/>
        <v>329803.97</v>
      </c>
    </row>
    <row r="194" ht="15.75" customHeight="1">
      <c r="A194" s="20" t="s">
        <v>108</v>
      </c>
      <c r="B194" s="20" t="s">
        <v>15</v>
      </c>
      <c r="C194" s="21" t="s">
        <v>109</v>
      </c>
      <c r="D194" s="20" t="s">
        <v>17</v>
      </c>
      <c r="E194" s="20" t="s">
        <v>18</v>
      </c>
      <c r="F194" s="22">
        <v>0.0</v>
      </c>
      <c r="G194" s="22">
        <v>9320803.08</v>
      </c>
      <c r="H194" s="22">
        <v>1020614.39</v>
      </c>
      <c r="I194" s="22">
        <v>6.601243526E7</v>
      </c>
      <c r="J194" s="22">
        <v>9.068765814E7</v>
      </c>
      <c r="K194" s="23">
        <f t="shared" si="1"/>
        <v>167041510.9</v>
      </c>
    </row>
    <row r="195" ht="15.75" customHeight="1">
      <c r="A195" s="20" t="s">
        <v>108</v>
      </c>
      <c r="B195" s="20" t="s">
        <v>15</v>
      </c>
      <c r="C195" s="21" t="s">
        <v>109</v>
      </c>
      <c r="D195" s="20" t="s">
        <v>45</v>
      </c>
      <c r="E195" s="20" t="s">
        <v>46</v>
      </c>
      <c r="F195" s="22">
        <v>0.0</v>
      </c>
      <c r="G195" s="22">
        <v>5101.12</v>
      </c>
      <c r="H195" s="22">
        <v>558.56</v>
      </c>
      <c r="I195" s="22">
        <v>36127.49</v>
      </c>
      <c r="J195" s="22">
        <v>49631.83</v>
      </c>
      <c r="K195" s="23">
        <f t="shared" si="1"/>
        <v>91419</v>
      </c>
    </row>
    <row r="196" ht="15.75" customHeight="1">
      <c r="A196" s="20" t="s">
        <v>108</v>
      </c>
      <c r="B196" s="20" t="s">
        <v>15</v>
      </c>
      <c r="C196" s="21" t="s">
        <v>109</v>
      </c>
      <c r="D196" s="20" t="s">
        <v>29</v>
      </c>
      <c r="E196" s="20" t="s">
        <v>30</v>
      </c>
      <c r="F196" s="22">
        <v>0.0</v>
      </c>
      <c r="G196" s="22">
        <v>23581.43</v>
      </c>
      <c r="H196" s="22">
        <v>2582.13</v>
      </c>
      <c r="I196" s="22">
        <v>167010.01</v>
      </c>
      <c r="J196" s="22">
        <v>229437.78</v>
      </c>
      <c r="K196" s="23">
        <f t="shared" si="1"/>
        <v>422611.35</v>
      </c>
    </row>
    <row r="197" ht="15.75" customHeight="1">
      <c r="A197" s="20" t="s">
        <v>108</v>
      </c>
      <c r="B197" s="20" t="s">
        <v>15</v>
      </c>
      <c r="C197" s="21" t="s">
        <v>109</v>
      </c>
      <c r="D197" s="20" t="s">
        <v>31</v>
      </c>
      <c r="E197" s="20" t="s">
        <v>32</v>
      </c>
      <c r="F197" s="22">
        <v>0.0</v>
      </c>
      <c r="G197" s="22">
        <v>54512.61</v>
      </c>
      <c r="H197" s="22">
        <v>5969.05</v>
      </c>
      <c r="I197" s="22">
        <v>386072.95</v>
      </c>
      <c r="J197" s="22">
        <v>530385.69</v>
      </c>
      <c r="K197" s="23">
        <f t="shared" si="1"/>
        <v>976940.3</v>
      </c>
    </row>
    <row r="198" ht="15.75" customHeight="1">
      <c r="A198" s="20" t="s">
        <v>108</v>
      </c>
      <c r="B198" s="20" t="s">
        <v>15</v>
      </c>
      <c r="C198" s="21" t="s">
        <v>109</v>
      </c>
      <c r="D198" s="20" t="s">
        <v>39</v>
      </c>
      <c r="E198" s="20" t="s">
        <v>40</v>
      </c>
      <c r="F198" s="22">
        <v>0.0</v>
      </c>
      <c r="G198" s="22">
        <v>21149.76</v>
      </c>
      <c r="H198" s="22">
        <v>2315.87</v>
      </c>
      <c r="I198" s="22">
        <v>149788.29</v>
      </c>
      <c r="J198" s="22">
        <v>205778.64</v>
      </c>
      <c r="K198" s="23">
        <f t="shared" si="1"/>
        <v>379032.56</v>
      </c>
    </row>
    <row r="199" ht="15.75" customHeight="1">
      <c r="A199" s="20" t="s">
        <v>110</v>
      </c>
      <c r="B199" s="20" t="s">
        <v>15</v>
      </c>
      <c r="C199" s="21" t="s">
        <v>111</v>
      </c>
      <c r="D199" s="20" t="s">
        <v>17</v>
      </c>
      <c r="E199" s="20" t="s">
        <v>18</v>
      </c>
      <c r="F199" s="22">
        <v>0.0</v>
      </c>
      <c r="G199" s="22">
        <v>7371706.54</v>
      </c>
      <c r="H199" s="22">
        <v>1107600.72</v>
      </c>
      <c r="I199" s="22">
        <v>7.546044695E7</v>
      </c>
      <c r="J199" s="22">
        <v>1.0949099523E8</v>
      </c>
      <c r="K199" s="23">
        <f t="shared" si="1"/>
        <v>193430749.4</v>
      </c>
    </row>
    <row r="200" ht="15.75" customHeight="1">
      <c r="A200" s="20" t="s">
        <v>110</v>
      </c>
      <c r="B200" s="20" t="s">
        <v>15</v>
      </c>
      <c r="C200" s="21" t="s">
        <v>111</v>
      </c>
      <c r="D200" s="20" t="s">
        <v>29</v>
      </c>
      <c r="E200" s="20" t="s">
        <v>30</v>
      </c>
      <c r="F200" s="22">
        <v>0.0</v>
      </c>
      <c r="G200" s="22">
        <v>87798.16</v>
      </c>
      <c r="H200" s="22">
        <v>13191.69</v>
      </c>
      <c r="I200" s="22">
        <v>898745.48</v>
      </c>
      <c r="J200" s="22">
        <v>1304054.53</v>
      </c>
      <c r="K200" s="23">
        <f t="shared" si="1"/>
        <v>2303789.86</v>
      </c>
    </row>
    <row r="201" ht="15.75" customHeight="1">
      <c r="A201" s="20" t="s">
        <v>110</v>
      </c>
      <c r="B201" s="20" t="s">
        <v>15</v>
      </c>
      <c r="C201" s="21" t="s">
        <v>111</v>
      </c>
      <c r="D201" s="20" t="s">
        <v>31</v>
      </c>
      <c r="E201" s="20" t="s">
        <v>32</v>
      </c>
      <c r="F201" s="22">
        <v>0.0</v>
      </c>
      <c r="G201" s="22">
        <v>38145.2</v>
      </c>
      <c r="H201" s="22">
        <v>5731.32</v>
      </c>
      <c r="I201" s="22">
        <v>390473.16</v>
      </c>
      <c r="J201" s="22">
        <v>566565.61</v>
      </c>
      <c r="K201" s="23">
        <f t="shared" si="1"/>
        <v>1000915.29</v>
      </c>
    </row>
    <row r="202" ht="15.75" customHeight="1">
      <c r="A202" s="20" t="s">
        <v>110</v>
      </c>
      <c r="B202" s="20" t="s">
        <v>15</v>
      </c>
      <c r="C202" s="21" t="s">
        <v>111</v>
      </c>
      <c r="D202" s="20" t="s">
        <v>39</v>
      </c>
      <c r="E202" s="20" t="s">
        <v>40</v>
      </c>
      <c r="F202" s="22">
        <v>0.0</v>
      </c>
      <c r="G202" s="22">
        <v>71356.1</v>
      </c>
      <c r="H202" s="22">
        <v>10721.27</v>
      </c>
      <c r="I202" s="22">
        <v>730436.41</v>
      </c>
      <c r="J202" s="22">
        <v>1059842.77</v>
      </c>
      <c r="K202" s="23">
        <f t="shared" si="1"/>
        <v>1872356.55</v>
      </c>
    </row>
    <row r="203" ht="15.75" customHeight="1">
      <c r="A203" s="20" t="s">
        <v>112</v>
      </c>
      <c r="B203" s="20" t="s">
        <v>15</v>
      </c>
      <c r="C203" s="21" t="s">
        <v>113</v>
      </c>
      <c r="D203" s="20" t="s">
        <v>17</v>
      </c>
      <c r="E203" s="20" t="s">
        <v>18</v>
      </c>
      <c r="F203" s="22">
        <v>0.0</v>
      </c>
      <c r="G203" s="22">
        <v>9.567709048E7</v>
      </c>
      <c r="H203" s="22">
        <v>1.224325764E7</v>
      </c>
      <c r="I203" s="22">
        <v>4.410381438E8</v>
      </c>
      <c r="J203" s="22">
        <v>5.2888755079E8</v>
      </c>
      <c r="K203" s="23">
        <f t="shared" si="1"/>
        <v>1077846043</v>
      </c>
    </row>
    <row r="204" ht="15.75" customHeight="1">
      <c r="A204" s="20" t="s">
        <v>112</v>
      </c>
      <c r="B204" s="20" t="s">
        <v>15</v>
      </c>
      <c r="C204" s="21" t="s">
        <v>113</v>
      </c>
      <c r="D204" s="20" t="s">
        <v>45</v>
      </c>
      <c r="E204" s="20" t="s">
        <v>46</v>
      </c>
      <c r="F204" s="22">
        <v>0.0</v>
      </c>
      <c r="G204" s="22">
        <v>6943065.43</v>
      </c>
      <c r="H204" s="22">
        <v>888464.92</v>
      </c>
      <c r="I204" s="22">
        <v>3.200511922E7</v>
      </c>
      <c r="J204" s="22">
        <v>3.838014772E7</v>
      </c>
      <c r="K204" s="23">
        <f t="shared" si="1"/>
        <v>78216797.29</v>
      </c>
    </row>
    <row r="205" ht="15.75" customHeight="1">
      <c r="A205" s="20" t="s">
        <v>112</v>
      </c>
      <c r="B205" s="20" t="s">
        <v>15</v>
      </c>
      <c r="C205" s="21" t="s">
        <v>113</v>
      </c>
      <c r="D205" s="20" t="s">
        <v>27</v>
      </c>
      <c r="E205" s="20" t="s">
        <v>28</v>
      </c>
      <c r="F205" s="22">
        <v>0.0</v>
      </c>
      <c r="G205" s="22">
        <v>221594.71</v>
      </c>
      <c r="H205" s="22">
        <v>28356.23</v>
      </c>
      <c r="I205" s="22">
        <v>1021474.65</v>
      </c>
      <c r="J205" s="22">
        <v>1224939.91</v>
      </c>
      <c r="K205" s="23">
        <f t="shared" si="1"/>
        <v>2496365.5</v>
      </c>
    </row>
    <row r="206" ht="15.75" customHeight="1">
      <c r="A206" s="20" t="s">
        <v>112</v>
      </c>
      <c r="B206" s="20" t="s">
        <v>15</v>
      </c>
      <c r="C206" s="21" t="s">
        <v>113</v>
      </c>
      <c r="D206" s="20" t="s">
        <v>29</v>
      </c>
      <c r="E206" s="20" t="s">
        <v>30</v>
      </c>
      <c r="F206" s="22">
        <v>0.0</v>
      </c>
      <c r="G206" s="22">
        <v>931107.73</v>
      </c>
      <c r="H206" s="22">
        <v>119148.61</v>
      </c>
      <c r="I206" s="22">
        <v>4292083.15</v>
      </c>
      <c r="J206" s="22">
        <v>5147013.64</v>
      </c>
      <c r="K206" s="23">
        <f t="shared" si="1"/>
        <v>10489353.13</v>
      </c>
    </row>
    <row r="207" ht="15.75" customHeight="1">
      <c r="A207" s="20" t="s">
        <v>112</v>
      </c>
      <c r="B207" s="20" t="s">
        <v>15</v>
      </c>
      <c r="C207" s="21" t="s">
        <v>113</v>
      </c>
      <c r="D207" s="20" t="s">
        <v>31</v>
      </c>
      <c r="E207" s="20" t="s">
        <v>32</v>
      </c>
      <c r="F207" s="22">
        <v>0.0</v>
      </c>
      <c r="G207" s="22">
        <v>1581516.3</v>
      </c>
      <c r="H207" s="22">
        <v>202377.72</v>
      </c>
      <c r="I207" s="22">
        <v>7290240.64</v>
      </c>
      <c r="J207" s="22">
        <v>8742367.45</v>
      </c>
      <c r="K207" s="23">
        <f t="shared" si="1"/>
        <v>17816502.11</v>
      </c>
    </row>
    <row r="208" ht="15.75" customHeight="1">
      <c r="A208" s="20" t="s">
        <v>112</v>
      </c>
      <c r="B208" s="20" t="s">
        <v>15</v>
      </c>
      <c r="C208" s="21" t="s">
        <v>113</v>
      </c>
      <c r="D208" s="20" t="s">
        <v>39</v>
      </c>
      <c r="E208" s="20" t="s">
        <v>40</v>
      </c>
      <c r="F208" s="22">
        <v>0.0</v>
      </c>
      <c r="G208" s="22">
        <v>791515.6</v>
      </c>
      <c r="H208" s="22">
        <v>101285.79</v>
      </c>
      <c r="I208" s="22">
        <v>3648611.93</v>
      </c>
      <c r="J208" s="22">
        <v>4375370.82</v>
      </c>
      <c r="K208" s="23">
        <f t="shared" si="1"/>
        <v>8916784.14</v>
      </c>
    </row>
    <row r="209" ht="15.75" customHeight="1">
      <c r="A209" s="20" t="s">
        <v>112</v>
      </c>
      <c r="B209" s="20" t="s">
        <v>15</v>
      </c>
      <c r="C209" s="21" t="s">
        <v>113</v>
      </c>
      <c r="D209" s="20" t="s">
        <v>41</v>
      </c>
      <c r="E209" s="20" t="s">
        <v>42</v>
      </c>
      <c r="F209" s="22">
        <v>0.0</v>
      </c>
      <c r="G209" s="22">
        <v>4815161.75</v>
      </c>
      <c r="H209" s="22">
        <v>616169.09</v>
      </c>
      <c r="I209" s="22">
        <v>2.219622261E7</v>
      </c>
      <c r="J209" s="22">
        <v>2.661743881E7</v>
      </c>
      <c r="K209" s="23">
        <f t="shared" si="1"/>
        <v>54244992.26</v>
      </c>
    </row>
    <row r="210" ht="15.75" customHeight="1">
      <c r="A210" s="20" t="s">
        <v>114</v>
      </c>
      <c r="B210" s="20" t="s">
        <v>15</v>
      </c>
      <c r="C210" s="21" t="s">
        <v>115</v>
      </c>
      <c r="D210" s="20" t="s">
        <v>17</v>
      </c>
      <c r="E210" s="20" t="s">
        <v>18</v>
      </c>
      <c r="F210" s="22">
        <v>0.0</v>
      </c>
      <c r="G210" s="22">
        <v>2.442163604E7</v>
      </c>
      <c r="H210" s="22">
        <v>1.433594073E7</v>
      </c>
      <c r="I210" s="22">
        <v>2.317515112E8</v>
      </c>
      <c r="J210" s="22">
        <v>3.0271980863E8</v>
      </c>
      <c r="K210" s="23">
        <f t="shared" si="1"/>
        <v>573228896.6</v>
      </c>
    </row>
    <row r="211" ht="15.75" customHeight="1">
      <c r="A211" s="20" t="s">
        <v>114</v>
      </c>
      <c r="B211" s="20" t="s">
        <v>15</v>
      </c>
      <c r="C211" s="21" t="s">
        <v>115</v>
      </c>
      <c r="D211" s="20" t="s">
        <v>27</v>
      </c>
      <c r="E211" s="20" t="s">
        <v>28</v>
      </c>
      <c r="F211" s="22">
        <v>0.0</v>
      </c>
      <c r="G211" s="22">
        <v>305161.56</v>
      </c>
      <c r="H211" s="22">
        <v>179135.34</v>
      </c>
      <c r="I211" s="22">
        <v>2895860.58</v>
      </c>
      <c r="J211" s="22">
        <v>3782647.87</v>
      </c>
      <c r="K211" s="23">
        <f t="shared" si="1"/>
        <v>7162805.35</v>
      </c>
    </row>
    <row r="212" ht="15.75" customHeight="1">
      <c r="A212" s="20" t="s">
        <v>114</v>
      </c>
      <c r="B212" s="20" t="s">
        <v>15</v>
      </c>
      <c r="C212" s="21" t="s">
        <v>115</v>
      </c>
      <c r="D212" s="20" t="s">
        <v>29</v>
      </c>
      <c r="E212" s="20" t="s">
        <v>30</v>
      </c>
      <c r="F212" s="22">
        <v>0.0</v>
      </c>
      <c r="G212" s="22">
        <v>177846.09</v>
      </c>
      <c r="H212" s="22">
        <v>104398.86</v>
      </c>
      <c r="I212" s="22">
        <v>1687687.92</v>
      </c>
      <c r="J212" s="22">
        <v>2204501.54</v>
      </c>
      <c r="K212" s="23">
        <f t="shared" si="1"/>
        <v>4174434.41</v>
      </c>
    </row>
    <row r="213" ht="15.75" customHeight="1">
      <c r="A213" s="20" t="s">
        <v>114</v>
      </c>
      <c r="B213" s="20" t="s">
        <v>15</v>
      </c>
      <c r="C213" s="21" t="s">
        <v>115</v>
      </c>
      <c r="D213" s="20" t="s">
        <v>31</v>
      </c>
      <c r="E213" s="20" t="s">
        <v>32</v>
      </c>
      <c r="F213" s="22">
        <v>0.0</v>
      </c>
      <c r="G213" s="22">
        <v>735032.52</v>
      </c>
      <c r="H213" s="22">
        <v>431477.34</v>
      </c>
      <c r="I213" s="22">
        <v>6975163.19</v>
      </c>
      <c r="J213" s="22">
        <v>9111138.28</v>
      </c>
      <c r="K213" s="23">
        <f t="shared" si="1"/>
        <v>17252811.33</v>
      </c>
    </row>
    <row r="214" ht="15.75" customHeight="1">
      <c r="A214" s="20" t="s">
        <v>114</v>
      </c>
      <c r="B214" s="20" t="s">
        <v>15</v>
      </c>
      <c r="C214" s="21" t="s">
        <v>115</v>
      </c>
      <c r="D214" s="20" t="s">
        <v>39</v>
      </c>
      <c r="E214" s="20" t="s">
        <v>40</v>
      </c>
      <c r="F214" s="22">
        <v>0.0</v>
      </c>
      <c r="G214" s="22">
        <v>264912.93</v>
      </c>
      <c r="H214" s="22">
        <v>155508.67</v>
      </c>
      <c r="I214" s="22">
        <v>2513917.29</v>
      </c>
      <c r="J214" s="22">
        <v>3283743.68</v>
      </c>
      <c r="K214" s="23">
        <f t="shared" si="1"/>
        <v>6218082.57</v>
      </c>
    </row>
    <row r="215" ht="15.75" customHeight="1">
      <c r="A215" s="20" t="s">
        <v>114</v>
      </c>
      <c r="B215" s="20" t="s">
        <v>15</v>
      </c>
      <c r="C215" s="21" t="s">
        <v>115</v>
      </c>
      <c r="D215" s="20" t="s">
        <v>59</v>
      </c>
      <c r="E215" s="20" t="s">
        <v>60</v>
      </c>
      <c r="F215" s="22">
        <v>0.0</v>
      </c>
      <c r="G215" s="22">
        <v>5258882.86</v>
      </c>
      <c r="H215" s="22">
        <v>3087059.06</v>
      </c>
      <c r="I215" s="22">
        <v>4.990468482E7</v>
      </c>
      <c r="J215" s="22">
        <v>6.518678805E7</v>
      </c>
      <c r="K215" s="23">
        <f t="shared" si="1"/>
        <v>123437414.8</v>
      </c>
    </row>
    <row r="216" ht="15.75" customHeight="1">
      <c r="A216" s="20" t="s">
        <v>116</v>
      </c>
      <c r="B216" s="20" t="s">
        <v>15</v>
      </c>
      <c r="C216" s="21" t="s">
        <v>117</v>
      </c>
      <c r="D216" s="20" t="s">
        <v>17</v>
      </c>
      <c r="E216" s="20" t="s">
        <v>18</v>
      </c>
      <c r="F216" s="22">
        <v>0.0</v>
      </c>
      <c r="G216" s="22">
        <v>4341731.83</v>
      </c>
      <c r="H216" s="22">
        <v>391693.32</v>
      </c>
      <c r="I216" s="22">
        <v>3.382125667E7</v>
      </c>
      <c r="J216" s="22">
        <v>5.214675931E7</v>
      </c>
      <c r="K216" s="23">
        <f t="shared" si="1"/>
        <v>90701441.13</v>
      </c>
    </row>
    <row r="217" ht="15.75" customHeight="1">
      <c r="A217" s="20" t="s">
        <v>116</v>
      </c>
      <c r="B217" s="20" t="s">
        <v>15</v>
      </c>
      <c r="C217" s="21" t="s">
        <v>117</v>
      </c>
      <c r="D217" s="20" t="s">
        <v>29</v>
      </c>
      <c r="E217" s="20" t="s">
        <v>30</v>
      </c>
      <c r="F217" s="22">
        <v>0.0</v>
      </c>
      <c r="G217" s="22">
        <v>149495.45</v>
      </c>
      <c r="H217" s="22">
        <v>13486.87</v>
      </c>
      <c r="I217" s="22">
        <v>1164540.85</v>
      </c>
      <c r="J217" s="22">
        <v>1795528.53</v>
      </c>
      <c r="K217" s="23">
        <f t="shared" si="1"/>
        <v>3123051.7</v>
      </c>
    </row>
    <row r="218" ht="15.75" customHeight="1">
      <c r="A218" s="20" t="s">
        <v>116</v>
      </c>
      <c r="B218" s="20" t="s">
        <v>15</v>
      </c>
      <c r="C218" s="21" t="s">
        <v>117</v>
      </c>
      <c r="D218" s="20" t="s">
        <v>31</v>
      </c>
      <c r="E218" s="20" t="s">
        <v>32</v>
      </c>
      <c r="F218" s="22">
        <v>0.0</v>
      </c>
      <c r="G218" s="22">
        <v>20067.01</v>
      </c>
      <c r="H218" s="22">
        <v>1810.36</v>
      </c>
      <c r="I218" s="22">
        <v>156318.13</v>
      </c>
      <c r="J218" s="22">
        <v>241016.59</v>
      </c>
      <c r="K218" s="23">
        <f t="shared" si="1"/>
        <v>419212.09</v>
      </c>
    </row>
    <row r="219" ht="15.75" customHeight="1">
      <c r="A219" s="20" t="s">
        <v>116</v>
      </c>
      <c r="B219" s="20" t="s">
        <v>15</v>
      </c>
      <c r="C219" s="21" t="s">
        <v>117</v>
      </c>
      <c r="D219" s="20" t="s">
        <v>39</v>
      </c>
      <c r="E219" s="20" t="s">
        <v>40</v>
      </c>
      <c r="F219" s="22">
        <v>0.0</v>
      </c>
      <c r="G219" s="22">
        <v>2332.71</v>
      </c>
      <c r="H219" s="22">
        <v>210.45</v>
      </c>
      <c r="I219" s="22">
        <v>18171.35</v>
      </c>
      <c r="J219" s="22">
        <v>28017.19</v>
      </c>
      <c r="K219" s="23">
        <f t="shared" si="1"/>
        <v>48731.7</v>
      </c>
    </row>
    <row r="220" ht="15.75" customHeight="1">
      <c r="A220" s="20" t="s">
        <v>118</v>
      </c>
      <c r="B220" s="20" t="s">
        <v>15</v>
      </c>
      <c r="C220" s="21" t="s">
        <v>119</v>
      </c>
      <c r="D220" s="20" t="s">
        <v>17</v>
      </c>
      <c r="E220" s="20" t="s">
        <v>18</v>
      </c>
      <c r="F220" s="22">
        <v>0.0</v>
      </c>
      <c r="G220" s="22">
        <v>1.7773249158E8</v>
      </c>
      <c r="H220" s="22">
        <v>6857671.86</v>
      </c>
      <c r="I220" s="22">
        <v>5.3358435265E8</v>
      </c>
      <c r="J220" s="22">
        <v>4.7647268987E8</v>
      </c>
      <c r="K220" s="23">
        <f t="shared" si="1"/>
        <v>1194647206</v>
      </c>
    </row>
    <row r="221" ht="15.75" customHeight="1">
      <c r="A221" s="20" t="s">
        <v>118</v>
      </c>
      <c r="B221" s="20" t="s">
        <v>15</v>
      </c>
      <c r="C221" s="21" t="s">
        <v>119</v>
      </c>
      <c r="D221" s="20" t="s">
        <v>45</v>
      </c>
      <c r="E221" s="20" t="s">
        <v>46</v>
      </c>
      <c r="F221" s="22">
        <v>0.0</v>
      </c>
      <c r="G221" s="22">
        <v>5.425170141E7</v>
      </c>
      <c r="H221" s="22">
        <v>2093260.29</v>
      </c>
      <c r="I221" s="22">
        <v>1.6287319625E8</v>
      </c>
      <c r="J221" s="22">
        <v>1.4544022804E8</v>
      </c>
      <c r="K221" s="23">
        <f t="shared" si="1"/>
        <v>364658386</v>
      </c>
    </row>
    <row r="222" ht="15.75" customHeight="1">
      <c r="A222" s="20" t="s">
        <v>118</v>
      </c>
      <c r="B222" s="20" t="s">
        <v>15</v>
      </c>
      <c r="C222" s="21" t="s">
        <v>119</v>
      </c>
      <c r="D222" s="20" t="s">
        <v>74</v>
      </c>
      <c r="E222" s="20" t="s">
        <v>75</v>
      </c>
      <c r="F222" s="22">
        <v>0.0</v>
      </c>
      <c r="G222" s="22">
        <v>1.284850654E7</v>
      </c>
      <c r="H222" s="22">
        <v>495749.77</v>
      </c>
      <c r="I222" s="22">
        <v>3.85734875E7</v>
      </c>
      <c r="J222" s="22">
        <v>3.444481319E7</v>
      </c>
      <c r="K222" s="23">
        <f t="shared" si="1"/>
        <v>86362557</v>
      </c>
    </row>
    <row r="223" ht="15.75" customHeight="1">
      <c r="A223" s="20" t="s">
        <v>118</v>
      </c>
      <c r="B223" s="20" t="s">
        <v>15</v>
      </c>
      <c r="C223" s="21" t="s">
        <v>119</v>
      </c>
      <c r="D223" s="20" t="s">
        <v>21</v>
      </c>
      <c r="E223" s="20" t="s">
        <v>22</v>
      </c>
      <c r="F223" s="22">
        <v>0.0</v>
      </c>
      <c r="G223" s="22">
        <v>7094.92</v>
      </c>
      <c r="H223" s="22">
        <v>273.75</v>
      </c>
      <c r="I223" s="22">
        <v>21300.19</v>
      </c>
      <c r="J223" s="22">
        <v>19020.34</v>
      </c>
      <c r="K223" s="23">
        <f t="shared" si="1"/>
        <v>47689.2</v>
      </c>
    </row>
    <row r="224" ht="15.75" customHeight="1">
      <c r="A224" s="20" t="s">
        <v>118</v>
      </c>
      <c r="B224" s="20" t="s">
        <v>15</v>
      </c>
      <c r="C224" s="21" t="s">
        <v>119</v>
      </c>
      <c r="D224" s="20" t="s">
        <v>29</v>
      </c>
      <c r="E224" s="20" t="s">
        <v>30</v>
      </c>
      <c r="F224" s="22">
        <v>0.0</v>
      </c>
      <c r="G224" s="22">
        <v>1.484235383E7</v>
      </c>
      <c r="H224" s="22">
        <v>572680.84</v>
      </c>
      <c r="I224" s="22">
        <v>4.455936949E7</v>
      </c>
      <c r="J224" s="22">
        <v>3.979000234E7</v>
      </c>
      <c r="K224" s="23">
        <f t="shared" si="1"/>
        <v>99764406.5</v>
      </c>
    </row>
    <row r="225" ht="15.75" customHeight="1">
      <c r="A225" s="20" t="s">
        <v>118</v>
      </c>
      <c r="B225" s="20" t="s">
        <v>15</v>
      </c>
      <c r="C225" s="21" t="s">
        <v>119</v>
      </c>
      <c r="D225" s="20" t="s">
        <v>31</v>
      </c>
      <c r="E225" s="20" t="s">
        <v>32</v>
      </c>
      <c r="F225" s="22">
        <v>0.0</v>
      </c>
      <c r="G225" s="22">
        <v>3025282.56</v>
      </c>
      <c r="H225" s="22">
        <v>116728.21</v>
      </c>
      <c r="I225" s="22">
        <v>9082432.94</v>
      </c>
      <c r="J225" s="22">
        <v>8110303.89</v>
      </c>
      <c r="K225" s="23">
        <f t="shared" si="1"/>
        <v>20334747.6</v>
      </c>
    </row>
    <row r="226" ht="15.75" customHeight="1">
      <c r="A226" s="20" t="s">
        <v>118</v>
      </c>
      <c r="B226" s="20" t="s">
        <v>15</v>
      </c>
      <c r="C226" s="21" t="s">
        <v>119</v>
      </c>
      <c r="D226" s="20" t="s">
        <v>39</v>
      </c>
      <c r="E226" s="20" t="s">
        <v>40</v>
      </c>
      <c r="F226" s="22">
        <v>0.0</v>
      </c>
      <c r="G226" s="22">
        <v>251304.95</v>
      </c>
      <c r="H226" s="22">
        <v>9696.41</v>
      </c>
      <c r="I226" s="22">
        <v>754461.89</v>
      </c>
      <c r="J226" s="22">
        <v>673708.82</v>
      </c>
      <c r="K226" s="23">
        <f t="shared" si="1"/>
        <v>1689172.07</v>
      </c>
    </row>
    <row r="227" ht="15.75" customHeight="1">
      <c r="A227" s="20" t="s">
        <v>118</v>
      </c>
      <c r="B227" s="20" t="s">
        <v>15</v>
      </c>
      <c r="C227" s="21" t="s">
        <v>119</v>
      </c>
      <c r="D227" s="20" t="s">
        <v>41</v>
      </c>
      <c r="E227" s="20" t="s">
        <v>42</v>
      </c>
      <c r="F227" s="22">
        <v>0.0</v>
      </c>
      <c r="G227" s="22">
        <v>2169609.81</v>
      </c>
      <c r="H227" s="22">
        <v>83712.73</v>
      </c>
      <c r="I227" s="22">
        <v>6513552.11</v>
      </c>
      <c r="J227" s="22">
        <v>5816380.63</v>
      </c>
      <c r="K227" s="23">
        <f t="shared" si="1"/>
        <v>14583255.28</v>
      </c>
    </row>
    <row r="228" ht="15.75" customHeight="1">
      <c r="A228" s="20" t="s">
        <v>118</v>
      </c>
      <c r="B228" s="20" t="s">
        <v>15</v>
      </c>
      <c r="C228" s="21" t="s">
        <v>119</v>
      </c>
      <c r="D228" s="20" t="s">
        <v>47</v>
      </c>
      <c r="E228" s="20" t="s">
        <v>48</v>
      </c>
      <c r="F228" s="22">
        <v>0.0</v>
      </c>
      <c r="G228" s="22">
        <v>2.013824704E8</v>
      </c>
      <c r="H228" s="22">
        <v>7770188.14</v>
      </c>
      <c r="I228" s="22">
        <v>6.0458576898E8</v>
      </c>
      <c r="J228" s="22">
        <v>5.3987454127E8</v>
      </c>
      <c r="K228" s="23">
        <f t="shared" si="1"/>
        <v>1353612969</v>
      </c>
    </row>
    <row r="229" ht="15.75" customHeight="1">
      <c r="A229" s="20" t="s">
        <v>120</v>
      </c>
      <c r="B229" s="20" t="s">
        <v>15</v>
      </c>
      <c r="C229" s="21" t="s">
        <v>121</v>
      </c>
      <c r="D229" s="20" t="s">
        <v>17</v>
      </c>
      <c r="E229" s="20" t="s">
        <v>18</v>
      </c>
      <c r="F229" s="22">
        <v>0.0</v>
      </c>
      <c r="G229" s="22">
        <v>1.1889678083E8</v>
      </c>
      <c r="H229" s="22">
        <v>9938719.16</v>
      </c>
      <c r="I229" s="22">
        <v>6.333895576E8</v>
      </c>
      <c r="J229" s="22">
        <v>7.1429397023E8</v>
      </c>
      <c r="K229" s="23">
        <f t="shared" si="1"/>
        <v>1476519028</v>
      </c>
    </row>
    <row r="230" ht="15.75" customHeight="1">
      <c r="A230" s="20" t="s">
        <v>120</v>
      </c>
      <c r="B230" s="20" t="s">
        <v>15</v>
      </c>
      <c r="C230" s="21" t="s">
        <v>121</v>
      </c>
      <c r="D230" s="20" t="s">
        <v>45</v>
      </c>
      <c r="E230" s="20" t="s">
        <v>46</v>
      </c>
      <c r="F230" s="22">
        <v>0.0</v>
      </c>
      <c r="G230" s="22">
        <v>1.310558628E7</v>
      </c>
      <c r="H230" s="22">
        <v>1095511.09</v>
      </c>
      <c r="I230" s="22">
        <v>6.98163688E7</v>
      </c>
      <c r="J230" s="22">
        <v>7.873418602E7</v>
      </c>
      <c r="K230" s="23">
        <f t="shared" si="1"/>
        <v>162751652.2</v>
      </c>
    </row>
    <row r="231" ht="15.75" customHeight="1">
      <c r="A231" s="20" t="s">
        <v>120</v>
      </c>
      <c r="B231" s="20" t="s">
        <v>15</v>
      </c>
      <c r="C231" s="21" t="s">
        <v>121</v>
      </c>
      <c r="D231" s="20" t="s">
        <v>74</v>
      </c>
      <c r="E231" s="20" t="s">
        <v>75</v>
      </c>
      <c r="F231" s="22">
        <v>0.0</v>
      </c>
      <c r="G231" s="22">
        <v>7061281.82</v>
      </c>
      <c r="H231" s="22">
        <v>590260.7</v>
      </c>
      <c r="I231" s="22">
        <v>3.76170165E7</v>
      </c>
      <c r="J231" s="22">
        <v>4.242193092E7</v>
      </c>
      <c r="K231" s="23">
        <f t="shared" si="1"/>
        <v>87690489.94</v>
      </c>
    </row>
    <row r="232" ht="15.75" customHeight="1">
      <c r="A232" s="20" t="s">
        <v>120</v>
      </c>
      <c r="B232" s="20" t="s">
        <v>15</v>
      </c>
      <c r="C232" s="21" t="s">
        <v>121</v>
      </c>
      <c r="D232" s="20" t="s">
        <v>27</v>
      </c>
      <c r="E232" s="20" t="s">
        <v>28</v>
      </c>
      <c r="F232" s="22">
        <v>0.0</v>
      </c>
      <c r="G232" s="22">
        <v>304081.71</v>
      </c>
      <c r="H232" s="22">
        <v>25418.54</v>
      </c>
      <c r="I232" s="22">
        <v>1619910.79</v>
      </c>
      <c r="J232" s="22">
        <v>1826825.99</v>
      </c>
      <c r="K232" s="23">
        <f t="shared" si="1"/>
        <v>3776237.03</v>
      </c>
    </row>
    <row r="233" ht="15.75" customHeight="1">
      <c r="A233" s="20" t="s">
        <v>120</v>
      </c>
      <c r="B233" s="20" t="s">
        <v>15</v>
      </c>
      <c r="C233" s="21" t="s">
        <v>121</v>
      </c>
      <c r="D233" s="20" t="s">
        <v>29</v>
      </c>
      <c r="E233" s="20" t="s">
        <v>30</v>
      </c>
      <c r="F233" s="22">
        <v>0.0</v>
      </c>
      <c r="G233" s="22">
        <v>1160354.47</v>
      </c>
      <c r="H233" s="22">
        <v>96995.37</v>
      </c>
      <c r="I233" s="22">
        <v>6181465.96</v>
      </c>
      <c r="J233" s="22">
        <v>6971039.88</v>
      </c>
      <c r="K233" s="23">
        <f t="shared" si="1"/>
        <v>14409855.68</v>
      </c>
    </row>
    <row r="234" ht="15.75" customHeight="1">
      <c r="A234" s="20" t="s">
        <v>120</v>
      </c>
      <c r="B234" s="20" t="s">
        <v>15</v>
      </c>
      <c r="C234" s="21" t="s">
        <v>121</v>
      </c>
      <c r="D234" s="20" t="s">
        <v>31</v>
      </c>
      <c r="E234" s="20" t="s">
        <v>32</v>
      </c>
      <c r="F234" s="22">
        <v>0.0</v>
      </c>
      <c r="G234" s="22">
        <v>2001827.48</v>
      </c>
      <c r="H234" s="22">
        <v>167335.07</v>
      </c>
      <c r="I234" s="22">
        <v>1.066417959E7</v>
      </c>
      <c r="J234" s="22">
        <v>1.202634158E7</v>
      </c>
      <c r="K234" s="23">
        <f t="shared" si="1"/>
        <v>24859683.72</v>
      </c>
    </row>
    <row r="235" ht="15.75" customHeight="1">
      <c r="A235" s="20" t="s">
        <v>120</v>
      </c>
      <c r="B235" s="20" t="s">
        <v>15</v>
      </c>
      <c r="C235" s="21" t="s">
        <v>121</v>
      </c>
      <c r="D235" s="20" t="s">
        <v>39</v>
      </c>
      <c r="E235" s="20" t="s">
        <v>40</v>
      </c>
      <c r="F235" s="22">
        <v>0.0</v>
      </c>
      <c r="G235" s="22">
        <v>1091817.74</v>
      </c>
      <c r="H235" s="22">
        <v>91266.3</v>
      </c>
      <c r="I235" s="22">
        <v>5816355.59</v>
      </c>
      <c r="J235" s="22">
        <v>6559293.05</v>
      </c>
      <c r="K235" s="23">
        <f t="shared" si="1"/>
        <v>13558732.68</v>
      </c>
    </row>
    <row r="236" ht="15.75" customHeight="1">
      <c r="A236" s="20" t="s">
        <v>120</v>
      </c>
      <c r="B236" s="20" t="s">
        <v>15</v>
      </c>
      <c r="C236" s="21" t="s">
        <v>121</v>
      </c>
      <c r="D236" s="20" t="s">
        <v>41</v>
      </c>
      <c r="E236" s="20" t="s">
        <v>42</v>
      </c>
      <c r="F236" s="22">
        <v>0.0</v>
      </c>
      <c r="G236" s="22">
        <v>6258745.67</v>
      </c>
      <c r="H236" s="22">
        <v>523175.77</v>
      </c>
      <c r="I236" s="22">
        <v>3.334172817E7</v>
      </c>
      <c r="J236" s="22">
        <v>3.760054945E7</v>
      </c>
      <c r="K236" s="23">
        <f t="shared" si="1"/>
        <v>77724199.06</v>
      </c>
    </row>
    <row r="237" ht="15.75" customHeight="1">
      <c r="A237" s="20" t="s">
        <v>122</v>
      </c>
      <c r="B237" s="20" t="s">
        <v>15</v>
      </c>
      <c r="C237" s="21" t="s">
        <v>123</v>
      </c>
      <c r="D237" s="20" t="s">
        <v>17</v>
      </c>
      <c r="E237" s="20" t="s">
        <v>18</v>
      </c>
      <c r="F237" s="22">
        <v>0.0</v>
      </c>
      <c r="G237" s="22">
        <v>3.112927003E7</v>
      </c>
      <c r="H237" s="22">
        <v>8086175.7</v>
      </c>
      <c r="I237" s="22">
        <v>1.391660267E8</v>
      </c>
      <c r="J237" s="22">
        <v>1.825400679E8</v>
      </c>
      <c r="K237" s="23">
        <f t="shared" si="1"/>
        <v>360921540.3</v>
      </c>
    </row>
    <row r="238" ht="15.75" customHeight="1">
      <c r="A238" s="20" t="s">
        <v>122</v>
      </c>
      <c r="B238" s="20" t="s">
        <v>15</v>
      </c>
      <c r="C238" s="21" t="s">
        <v>123</v>
      </c>
      <c r="D238" s="20" t="s">
        <v>45</v>
      </c>
      <c r="E238" s="20" t="s">
        <v>46</v>
      </c>
      <c r="F238" s="22">
        <v>0.0</v>
      </c>
      <c r="G238" s="22">
        <v>83178.71</v>
      </c>
      <c r="H238" s="22">
        <v>21606.6</v>
      </c>
      <c r="I238" s="22">
        <v>371857.42</v>
      </c>
      <c r="J238" s="22">
        <v>487754.67</v>
      </c>
      <c r="K238" s="23">
        <f t="shared" si="1"/>
        <v>964397.4</v>
      </c>
    </row>
    <row r="239" ht="15.75" customHeight="1">
      <c r="A239" s="20" t="s">
        <v>122</v>
      </c>
      <c r="B239" s="20" t="s">
        <v>15</v>
      </c>
      <c r="C239" s="21" t="s">
        <v>123</v>
      </c>
      <c r="D239" s="20" t="s">
        <v>29</v>
      </c>
      <c r="E239" s="20" t="s">
        <v>30</v>
      </c>
      <c r="F239" s="22">
        <v>0.0</v>
      </c>
      <c r="G239" s="22">
        <v>777630.22</v>
      </c>
      <c r="H239" s="22">
        <v>201998.14</v>
      </c>
      <c r="I239" s="22">
        <v>3476461.47</v>
      </c>
      <c r="J239" s="22">
        <v>4559974.36</v>
      </c>
      <c r="K239" s="23">
        <f t="shared" si="1"/>
        <v>9016064.19</v>
      </c>
    </row>
    <row r="240" ht="15.75" customHeight="1">
      <c r="A240" s="20" t="s">
        <v>122</v>
      </c>
      <c r="B240" s="20" t="s">
        <v>15</v>
      </c>
      <c r="C240" s="21" t="s">
        <v>123</v>
      </c>
      <c r="D240" s="20" t="s">
        <v>31</v>
      </c>
      <c r="E240" s="20" t="s">
        <v>32</v>
      </c>
      <c r="F240" s="22">
        <v>0.0</v>
      </c>
      <c r="G240" s="22">
        <v>154960.96</v>
      </c>
      <c r="H240" s="22">
        <v>40252.84</v>
      </c>
      <c r="I240" s="22">
        <v>692766.03</v>
      </c>
      <c r="J240" s="22">
        <v>908681.25</v>
      </c>
      <c r="K240" s="23">
        <f t="shared" si="1"/>
        <v>1796661.08</v>
      </c>
    </row>
    <row r="241" ht="15.75" customHeight="1">
      <c r="A241" s="20" t="s">
        <v>122</v>
      </c>
      <c r="B241" s="20" t="s">
        <v>15</v>
      </c>
      <c r="C241" s="21" t="s">
        <v>123</v>
      </c>
      <c r="D241" s="20" t="s">
        <v>39</v>
      </c>
      <c r="E241" s="20" t="s">
        <v>40</v>
      </c>
      <c r="F241" s="22">
        <v>0.0</v>
      </c>
      <c r="G241" s="22">
        <v>131562.08</v>
      </c>
      <c r="H241" s="22">
        <v>34174.72</v>
      </c>
      <c r="I241" s="22">
        <v>588159.38</v>
      </c>
      <c r="J241" s="22">
        <v>771471.71</v>
      </c>
      <c r="K241" s="23">
        <f t="shared" si="1"/>
        <v>1525367.89</v>
      </c>
    </row>
    <row r="242" ht="15.75" customHeight="1">
      <c r="A242" s="20" t="s">
        <v>124</v>
      </c>
      <c r="B242" s="20" t="s">
        <v>15</v>
      </c>
      <c r="C242" s="21" t="s">
        <v>125</v>
      </c>
      <c r="D242" s="20" t="s">
        <v>17</v>
      </c>
      <c r="E242" s="20" t="s">
        <v>18</v>
      </c>
      <c r="F242" s="22">
        <v>0.0</v>
      </c>
      <c r="G242" s="22">
        <v>3.659171673E7</v>
      </c>
      <c r="H242" s="22">
        <v>4892615.03</v>
      </c>
      <c r="I242" s="22">
        <v>1.8118422195E8</v>
      </c>
      <c r="J242" s="22">
        <v>2.2712363034E8</v>
      </c>
      <c r="K242" s="23">
        <f t="shared" si="1"/>
        <v>449792184.1</v>
      </c>
    </row>
    <row r="243" ht="15.75" customHeight="1">
      <c r="A243" s="20" t="s">
        <v>124</v>
      </c>
      <c r="B243" s="20" t="s">
        <v>15</v>
      </c>
      <c r="C243" s="21" t="s">
        <v>125</v>
      </c>
      <c r="D243" s="20" t="s">
        <v>27</v>
      </c>
      <c r="E243" s="20" t="s">
        <v>28</v>
      </c>
      <c r="F243" s="22">
        <v>0.0</v>
      </c>
      <c r="G243" s="22">
        <v>104.17</v>
      </c>
      <c r="H243" s="22">
        <v>13.93</v>
      </c>
      <c r="I243" s="22">
        <v>515.79</v>
      </c>
      <c r="J243" s="22">
        <v>646.56</v>
      </c>
      <c r="K243" s="23">
        <f t="shared" si="1"/>
        <v>1280.45</v>
      </c>
    </row>
    <row r="244" ht="15.75" customHeight="1">
      <c r="A244" s="20" t="s">
        <v>124</v>
      </c>
      <c r="B244" s="20" t="s">
        <v>15</v>
      </c>
      <c r="C244" s="21" t="s">
        <v>125</v>
      </c>
      <c r="D244" s="20" t="s">
        <v>29</v>
      </c>
      <c r="E244" s="20" t="s">
        <v>30</v>
      </c>
      <c r="F244" s="22">
        <v>0.0</v>
      </c>
      <c r="G244" s="22">
        <v>97885.72</v>
      </c>
      <c r="H244" s="22">
        <v>13088.13</v>
      </c>
      <c r="I244" s="22">
        <v>484682.05</v>
      </c>
      <c r="J244" s="22">
        <v>607573.58</v>
      </c>
      <c r="K244" s="23">
        <f t="shared" si="1"/>
        <v>1203229.48</v>
      </c>
    </row>
    <row r="245" ht="15.75" customHeight="1">
      <c r="A245" s="20" t="s">
        <v>124</v>
      </c>
      <c r="B245" s="20" t="s">
        <v>15</v>
      </c>
      <c r="C245" s="21" t="s">
        <v>125</v>
      </c>
      <c r="D245" s="20" t="s">
        <v>31</v>
      </c>
      <c r="E245" s="20" t="s">
        <v>32</v>
      </c>
      <c r="F245" s="22">
        <v>0.0</v>
      </c>
      <c r="G245" s="22">
        <v>148448.49</v>
      </c>
      <c r="H245" s="22">
        <v>19848.79</v>
      </c>
      <c r="I245" s="22">
        <v>735044.07</v>
      </c>
      <c r="J245" s="22">
        <v>921415.1</v>
      </c>
      <c r="K245" s="23">
        <f t="shared" si="1"/>
        <v>1824756.45</v>
      </c>
    </row>
    <row r="246" ht="15.75" customHeight="1">
      <c r="A246" s="20" t="s">
        <v>124</v>
      </c>
      <c r="B246" s="20" t="s">
        <v>15</v>
      </c>
      <c r="C246" s="21" t="s">
        <v>125</v>
      </c>
      <c r="D246" s="20" t="s">
        <v>39</v>
      </c>
      <c r="E246" s="20" t="s">
        <v>40</v>
      </c>
      <c r="F246" s="22">
        <v>0.0</v>
      </c>
      <c r="G246" s="22">
        <v>187775.99</v>
      </c>
      <c r="H246" s="22">
        <v>25107.2</v>
      </c>
      <c r="I246" s="22">
        <v>929774.52</v>
      </c>
      <c r="J246" s="22">
        <v>1165519.61</v>
      </c>
      <c r="K246" s="23">
        <f t="shared" si="1"/>
        <v>2308177.32</v>
      </c>
    </row>
    <row r="247" ht="15.75" customHeight="1">
      <c r="A247" s="20" t="s">
        <v>124</v>
      </c>
      <c r="B247" s="20" t="s">
        <v>15</v>
      </c>
      <c r="C247" s="21" t="s">
        <v>125</v>
      </c>
      <c r="D247" s="20" t="s">
        <v>59</v>
      </c>
      <c r="E247" s="20" t="s">
        <v>60</v>
      </c>
      <c r="F247" s="22">
        <v>0.0</v>
      </c>
      <c r="G247" s="22">
        <v>9638505.9</v>
      </c>
      <c r="H247" s="22">
        <v>1288747.92</v>
      </c>
      <c r="I247" s="22">
        <v>4.772515062E7</v>
      </c>
      <c r="J247" s="22">
        <v>5.982590178E7</v>
      </c>
      <c r="K247" s="23">
        <f t="shared" si="1"/>
        <v>118478306.2</v>
      </c>
    </row>
    <row r="248" ht="15.75" customHeight="1">
      <c r="A248" s="20" t="s">
        <v>126</v>
      </c>
      <c r="B248" s="20" t="s">
        <v>15</v>
      </c>
      <c r="C248" s="21" t="s">
        <v>127</v>
      </c>
      <c r="D248" s="20" t="s">
        <v>17</v>
      </c>
      <c r="E248" s="20" t="s">
        <v>18</v>
      </c>
      <c r="F248" s="22">
        <v>0.0</v>
      </c>
      <c r="G248" s="22">
        <v>4610442.85</v>
      </c>
      <c r="H248" s="22">
        <v>856784.48</v>
      </c>
      <c r="I248" s="22">
        <v>5.240105716E7</v>
      </c>
      <c r="J248" s="22">
        <v>7.303889431E7</v>
      </c>
      <c r="K248" s="23">
        <f t="shared" si="1"/>
        <v>130907178.8</v>
      </c>
    </row>
    <row r="249" ht="15.75" customHeight="1">
      <c r="A249" s="20" t="s">
        <v>126</v>
      </c>
      <c r="B249" s="20" t="s">
        <v>15</v>
      </c>
      <c r="C249" s="21" t="s">
        <v>127</v>
      </c>
      <c r="D249" s="20" t="s">
        <v>45</v>
      </c>
      <c r="E249" s="20" t="s">
        <v>46</v>
      </c>
      <c r="F249" s="22">
        <v>0.0</v>
      </c>
      <c r="G249" s="22">
        <v>0.0</v>
      </c>
      <c r="H249" s="22">
        <v>0.0</v>
      </c>
      <c r="I249" s="22">
        <v>0.0</v>
      </c>
      <c r="J249" s="22">
        <v>-118277.76</v>
      </c>
      <c r="K249" s="23">
        <f t="shared" si="1"/>
        <v>-118277.76</v>
      </c>
    </row>
    <row r="250" ht="15.75" customHeight="1">
      <c r="A250" s="20" t="s">
        <v>126</v>
      </c>
      <c r="B250" s="20" t="s">
        <v>15</v>
      </c>
      <c r="C250" s="21" t="s">
        <v>127</v>
      </c>
      <c r="D250" s="20" t="s">
        <v>29</v>
      </c>
      <c r="E250" s="20" t="s">
        <v>30</v>
      </c>
      <c r="F250" s="22">
        <v>0.0</v>
      </c>
      <c r="G250" s="22">
        <v>49383.78</v>
      </c>
      <c r="H250" s="22">
        <v>9177.26</v>
      </c>
      <c r="I250" s="22">
        <v>561282.8</v>
      </c>
      <c r="J250" s="22">
        <v>782340.61</v>
      </c>
      <c r="K250" s="23">
        <f t="shared" si="1"/>
        <v>1402184.45</v>
      </c>
    </row>
    <row r="251" ht="15.75" customHeight="1">
      <c r="A251" s="20" t="s">
        <v>126</v>
      </c>
      <c r="B251" s="20" t="s">
        <v>15</v>
      </c>
      <c r="C251" s="21" t="s">
        <v>127</v>
      </c>
      <c r="D251" s="20" t="s">
        <v>39</v>
      </c>
      <c r="E251" s="20" t="s">
        <v>40</v>
      </c>
      <c r="F251" s="22">
        <v>0.0</v>
      </c>
      <c r="G251" s="22">
        <v>13398.8</v>
      </c>
      <c r="H251" s="22">
        <v>2489.98</v>
      </c>
      <c r="I251" s="22">
        <v>152287.25</v>
      </c>
      <c r="J251" s="22">
        <v>212264.65</v>
      </c>
      <c r="K251" s="23">
        <f t="shared" si="1"/>
        <v>380440.68</v>
      </c>
    </row>
    <row r="252" ht="15.75" customHeight="1">
      <c r="A252" s="20" t="s">
        <v>126</v>
      </c>
      <c r="B252" s="20" t="s">
        <v>15</v>
      </c>
      <c r="C252" s="21" t="s">
        <v>127</v>
      </c>
      <c r="D252" s="20" t="s">
        <v>59</v>
      </c>
      <c r="E252" s="20" t="s">
        <v>60</v>
      </c>
      <c r="F252" s="22">
        <v>0.0</v>
      </c>
      <c r="G252" s="22">
        <v>1125049.57</v>
      </c>
      <c r="H252" s="22">
        <v>209074.28</v>
      </c>
      <c r="I252" s="22">
        <v>1.278701179E7</v>
      </c>
      <c r="J252" s="22">
        <v>1.782309848E7</v>
      </c>
      <c r="K252" s="23">
        <f t="shared" si="1"/>
        <v>31944234.12</v>
      </c>
    </row>
    <row r="253" ht="15.75" customHeight="1">
      <c r="A253" s="20" t="s">
        <v>128</v>
      </c>
      <c r="B253" s="20" t="s">
        <v>15</v>
      </c>
      <c r="C253" s="21" t="s">
        <v>129</v>
      </c>
      <c r="D253" s="20" t="s">
        <v>17</v>
      </c>
      <c r="E253" s="20" t="s">
        <v>18</v>
      </c>
      <c r="F253" s="22">
        <v>0.0</v>
      </c>
      <c r="G253" s="22">
        <v>4.975096606E7</v>
      </c>
      <c r="H253" s="22">
        <v>8706334.28</v>
      </c>
      <c r="I253" s="22">
        <v>2.6625264948E8</v>
      </c>
      <c r="J253" s="22">
        <v>2.8978543691E8</v>
      </c>
      <c r="K253" s="23">
        <f t="shared" si="1"/>
        <v>614495386.7</v>
      </c>
    </row>
    <row r="254" ht="15.75" customHeight="1">
      <c r="A254" s="20" t="s">
        <v>128</v>
      </c>
      <c r="B254" s="20" t="s">
        <v>15</v>
      </c>
      <c r="C254" s="21" t="s">
        <v>129</v>
      </c>
      <c r="D254" s="20" t="s">
        <v>45</v>
      </c>
      <c r="E254" s="20" t="s">
        <v>46</v>
      </c>
      <c r="F254" s="22">
        <v>0.0</v>
      </c>
      <c r="G254" s="22">
        <v>3681.55</v>
      </c>
      <c r="H254" s="22">
        <v>644.27</v>
      </c>
      <c r="I254" s="22">
        <v>19702.63</v>
      </c>
      <c r="J254" s="22">
        <v>21444.05</v>
      </c>
      <c r="K254" s="23">
        <f t="shared" si="1"/>
        <v>45472.5</v>
      </c>
    </row>
    <row r="255" ht="15.75" customHeight="1">
      <c r="A255" s="20" t="s">
        <v>128</v>
      </c>
      <c r="B255" s="20" t="s">
        <v>15</v>
      </c>
      <c r="C255" s="21" t="s">
        <v>129</v>
      </c>
      <c r="D255" s="20" t="s">
        <v>19</v>
      </c>
      <c r="E255" s="20" t="s">
        <v>20</v>
      </c>
      <c r="F255" s="22">
        <v>0.0</v>
      </c>
      <c r="G255" s="22">
        <v>192372.82</v>
      </c>
      <c r="H255" s="22">
        <v>33664.92</v>
      </c>
      <c r="I255" s="22">
        <v>1029523.23</v>
      </c>
      <c r="J255" s="22">
        <v>1120517.82</v>
      </c>
      <c r="K255" s="23">
        <f t="shared" si="1"/>
        <v>2376078.79</v>
      </c>
    </row>
    <row r="256" ht="15.75" customHeight="1">
      <c r="A256" s="20" t="s">
        <v>128</v>
      </c>
      <c r="B256" s="20" t="s">
        <v>15</v>
      </c>
      <c r="C256" s="21" t="s">
        <v>129</v>
      </c>
      <c r="D256" s="20" t="s">
        <v>27</v>
      </c>
      <c r="E256" s="20" t="s">
        <v>28</v>
      </c>
      <c r="F256" s="22">
        <v>0.0</v>
      </c>
      <c r="G256" s="22">
        <v>90.17</v>
      </c>
      <c r="H256" s="22">
        <v>15.78</v>
      </c>
      <c r="I256" s="22">
        <v>482.56</v>
      </c>
      <c r="J256" s="22">
        <v>525.21</v>
      </c>
      <c r="K256" s="23">
        <f t="shared" si="1"/>
        <v>1113.72</v>
      </c>
    </row>
    <row r="257" ht="15.75" customHeight="1">
      <c r="A257" s="20" t="s">
        <v>128</v>
      </c>
      <c r="B257" s="20" t="s">
        <v>15</v>
      </c>
      <c r="C257" s="21" t="s">
        <v>129</v>
      </c>
      <c r="D257" s="20" t="s">
        <v>29</v>
      </c>
      <c r="E257" s="20" t="s">
        <v>30</v>
      </c>
      <c r="F257" s="22">
        <v>0.0</v>
      </c>
      <c r="G257" s="22">
        <v>430527.69</v>
      </c>
      <c r="H257" s="22">
        <v>75341.61</v>
      </c>
      <c r="I257" s="22">
        <v>2304058.53</v>
      </c>
      <c r="J257" s="22">
        <v>2507703.15</v>
      </c>
      <c r="K257" s="23">
        <f t="shared" si="1"/>
        <v>5317630.98</v>
      </c>
    </row>
    <row r="258" ht="15.75" customHeight="1">
      <c r="A258" s="20" t="s">
        <v>128</v>
      </c>
      <c r="B258" s="20" t="s">
        <v>15</v>
      </c>
      <c r="C258" s="21" t="s">
        <v>129</v>
      </c>
      <c r="D258" s="20" t="s">
        <v>31</v>
      </c>
      <c r="E258" s="20" t="s">
        <v>32</v>
      </c>
      <c r="F258" s="22">
        <v>0.0</v>
      </c>
      <c r="G258" s="22">
        <v>2439.29</v>
      </c>
      <c r="H258" s="22">
        <v>426.87</v>
      </c>
      <c r="I258" s="22">
        <v>13054.36</v>
      </c>
      <c r="J258" s="22">
        <v>14208.18</v>
      </c>
      <c r="K258" s="23">
        <f t="shared" si="1"/>
        <v>30128.7</v>
      </c>
    </row>
    <row r="259" ht="15.75" customHeight="1">
      <c r="A259" s="20" t="s">
        <v>128</v>
      </c>
      <c r="B259" s="20" t="s">
        <v>15</v>
      </c>
      <c r="C259" s="21" t="s">
        <v>129</v>
      </c>
      <c r="D259" s="20" t="s">
        <v>39</v>
      </c>
      <c r="E259" s="20" t="s">
        <v>40</v>
      </c>
      <c r="F259" s="22">
        <v>0.0</v>
      </c>
      <c r="G259" s="22">
        <v>167761.47</v>
      </c>
      <c r="H259" s="22">
        <v>29357.97</v>
      </c>
      <c r="I259" s="22">
        <v>897810.4</v>
      </c>
      <c r="J259" s="22">
        <v>977163.52</v>
      </c>
      <c r="K259" s="23">
        <f t="shared" si="1"/>
        <v>2072093.36</v>
      </c>
    </row>
    <row r="260" ht="15.75" customHeight="1">
      <c r="A260" s="20" t="s">
        <v>128</v>
      </c>
      <c r="B260" s="20" t="s">
        <v>15</v>
      </c>
      <c r="C260" s="21" t="s">
        <v>129</v>
      </c>
      <c r="D260" s="20" t="s">
        <v>59</v>
      </c>
      <c r="E260" s="20" t="s">
        <v>60</v>
      </c>
      <c r="F260" s="22">
        <v>0.0</v>
      </c>
      <c r="G260" s="22">
        <v>5762914.95</v>
      </c>
      <c r="H260" s="22">
        <v>1008500.3</v>
      </c>
      <c r="I260" s="22">
        <v>3.084143881E7</v>
      </c>
      <c r="J260" s="22">
        <v>3.356736482E7</v>
      </c>
      <c r="K260" s="23">
        <f t="shared" si="1"/>
        <v>71180218.88</v>
      </c>
    </row>
    <row r="261" ht="15.75" customHeight="1">
      <c r="A261" s="20" t="s">
        <v>130</v>
      </c>
      <c r="B261" s="20" t="s">
        <v>15</v>
      </c>
      <c r="C261" s="21" t="s">
        <v>131</v>
      </c>
      <c r="D261" s="20" t="s">
        <v>17</v>
      </c>
      <c r="E261" s="20" t="s">
        <v>18</v>
      </c>
      <c r="F261" s="22">
        <v>0.0</v>
      </c>
      <c r="G261" s="22">
        <v>6.173005934E7</v>
      </c>
      <c r="H261" s="22">
        <v>3970970.08</v>
      </c>
      <c r="I261" s="22">
        <v>3.333286989E8</v>
      </c>
      <c r="J261" s="22">
        <v>4.2372722086E8</v>
      </c>
      <c r="K261" s="23">
        <f t="shared" si="1"/>
        <v>822756949.2</v>
      </c>
    </row>
    <row r="262" ht="15.75" customHeight="1">
      <c r="A262" s="20" t="s">
        <v>130</v>
      </c>
      <c r="B262" s="20" t="s">
        <v>15</v>
      </c>
      <c r="C262" s="21" t="s">
        <v>131</v>
      </c>
      <c r="D262" s="20" t="s">
        <v>19</v>
      </c>
      <c r="E262" s="20" t="s">
        <v>20</v>
      </c>
      <c r="F262" s="22">
        <v>0.0</v>
      </c>
      <c r="G262" s="22">
        <v>34874.79</v>
      </c>
      <c r="H262" s="22">
        <v>2243.43</v>
      </c>
      <c r="I262" s="22">
        <v>188316.19</v>
      </c>
      <c r="J262" s="22">
        <v>239387.42</v>
      </c>
      <c r="K262" s="23">
        <f t="shared" si="1"/>
        <v>464821.83</v>
      </c>
    </row>
    <row r="263" ht="15.75" customHeight="1">
      <c r="A263" s="20" t="s">
        <v>130</v>
      </c>
      <c r="B263" s="20" t="s">
        <v>15</v>
      </c>
      <c r="C263" s="21" t="s">
        <v>131</v>
      </c>
      <c r="D263" s="20" t="s">
        <v>21</v>
      </c>
      <c r="E263" s="20" t="s">
        <v>22</v>
      </c>
      <c r="F263" s="22">
        <v>0.0</v>
      </c>
      <c r="G263" s="22">
        <v>49887.52</v>
      </c>
      <c r="H263" s="22">
        <v>3209.16</v>
      </c>
      <c r="I263" s="22">
        <v>269381.61</v>
      </c>
      <c r="J263" s="22">
        <v>342437.72</v>
      </c>
      <c r="K263" s="23">
        <f t="shared" si="1"/>
        <v>664916.01</v>
      </c>
    </row>
    <row r="264" ht="15.75" customHeight="1">
      <c r="A264" s="20" t="s">
        <v>130</v>
      </c>
      <c r="B264" s="20" t="s">
        <v>15</v>
      </c>
      <c r="C264" s="21" t="s">
        <v>131</v>
      </c>
      <c r="D264" s="20" t="s">
        <v>27</v>
      </c>
      <c r="E264" s="20" t="s">
        <v>28</v>
      </c>
      <c r="F264" s="22">
        <v>0.0</v>
      </c>
      <c r="G264" s="22">
        <v>1620026.83</v>
      </c>
      <c r="H264" s="22">
        <v>104213.06</v>
      </c>
      <c r="I264" s="22">
        <v>8747787.44</v>
      </c>
      <c r="J264" s="22">
        <v>1.112018159E7</v>
      </c>
      <c r="K264" s="23">
        <f t="shared" si="1"/>
        <v>21592208.92</v>
      </c>
    </row>
    <row r="265" ht="15.75" customHeight="1">
      <c r="A265" s="20" t="s">
        <v>130</v>
      </c>
      <c r="B265" s="20" t="s">
        <v>15</v>
      </c>
      <c r="C265" s="21" t="s">
        <v>131</v>
      </c>
      <c r="D265" s="20" t="s">
        <v>29</v>
      </c>
      <c r="E265" s="20" t="s">
        <v>30</v>
      </c>
      <c r="F265" s="22">
        <v>0.0</v>
      </c>
      <c r="G265" s="22">
        <v>288542.96</v>
      </c>
      <c r="H265" s="22">
        <v>18561.39</v>
      </c>
      <c r="I265" s="22">
        <v>1558068.31</v>
      </c>
      <c r="J265" s="22">
        <v>1980615.4</v>
      </c>
      <c r="K265" s="23">
        <f t="shared" si="1"/>
        <v>3845788.06</v>
      </c>
    </row>
    <row r="266" ht="15.75" customHeight="1">
      <c r="A266" s="20" t="s">
        <v>130</v>
      </c>
      <c r="B266" s="20" t="s">
        <v>15</v>
      </c>
      <c r="C266" s="21" t="s">
        <v>131</v>
      </c>
      <c r="D266" s="20" t="s">
        <v>31</v>
      </c>
      <c r="E266" s="20" t="s">
        <v>32</v>
      </c>
      <c r="F266" s="22">
        <v>0.0</v>
      </c>
      <c r="G266" s="22">
        <v>248182.38</v>
      </c>
      <c r="H266" s="22">
        <v>15965.07</v>
      </c>
      <c r="I266" s="22">
        <v>1340130.09</v>
      </c>
      <c r="J266" s="22">
        <v>1703572.49</v>
      </c>
      <c r="K266" s="23">
        <f t="shared" si="1"/>
        <v>3307850.03</v>
      </c>
    </row>
    <row r="267" ht="15.75" customHeight="1">
      <c r="A267" s="20" t="s">
        <v>130</v>
      </c>
      <c r="B267" s="20" t="s">
        <v>15</v>
      </c>
      <c r="C267" s="21" t="s">
        <v>131</v>
      </c>
      <c r="D267" s="20" t="s">
        <v>39</v>
      </c>
      <c r="E267" s="20" t="s">
        <v>40</v>
      </c>
      <c r="F267" s="22">
        <v>0.0</v>
      </c>
      <c r="G267" s="22">
        <v>296835.18</v>
      </c>
      <c r="H267" s="22">
        <v>19094.81</v>
      </c>
      <c r="I267" s="22">
        <v>1602844.46</v>
      </c>
      <c r="J267" s="22">
        <v>2037534.81</v>
      </c>
      <c r="K267" s="23">
        <f t="shared" si="1"/>
        <v>3956309.26</v>
      </c>
    </row>
    <row r="268" ht="15.75" customHeight="1">
      <c r="A268" s="20" t="s">
        <v>132</v>
      </c>
      <c r="B268" s="20" t="s">
        <v>15</v>
      </c>
      <c r="C268" s="21" t="s">
        <v>133</v>
      </c>
      <c r="D268" s="20" t="s">
        <v>45</v>
      </c>
      <c r="E268" s="20" t="s">
        <v>46</v>
      </c>
      <c r="F268" s="22">
        <v>0.0</v>
      </c>
      <c r="G268" s="22">
        <v>288138.11</v>
      </c>
      <c r="H268" s="22">
        <v>592471.04</v>
      </c>
      <c r="I268" s="22">
        <v>4.518325917E7</v>
      </c>
      <c r="J268" s="22">
        <v>6.505578547E7</v>
      </c>
      <c r="K268" s="23">
        <f t="shared" si="1"/>
        <v>111119653.8</v>
      </c>
    </row>
    <row r="269" ht="15.75" customHeight="1">
      <c r="A269" s="20" t="s">
        <v>132</v>
      </c>
      <c r="B269" s="20" t="s">
        <v>15</v>
      </c>
      <c r="C269" s="21" t="s">
        <v>133</v>
      </c>
      <c r="D269" s="20" t="s">
        <v>74</v>
      </c>
      <c r="E269" s="20" t="s">
        <v>75</v>
      </c>
      <c r="F269" s="22">
        <v>0.0</v>
      </c>
      <c r="G269" s="22">
        <v>364428.52</v>
      </c>
      <c r="H269" s="22">
        <v>749339.76</v>
      </c>
      <c r="I269" s="22">
        <v>5.714644315E7</v>
      </c>
      <c r="J269" s="22">
        <v>8.228062372E7</v>
      </c>
      <c r="K269" s="23">
        <f t="shared" si="1"/>
        <v>140540835.2</v>
      </c>
    </row>
    <row r="270" ht="15.75" customHeight="1">
      <c r="A270" s="20" t="s">
        <v>132</v>
      </c>
      <c r="B270" s="20" t="s">
        <v>15</v>
      </c>
      <c r="C270" s="21" t="s">
        <v>133</v>
      </c>
      <c r="D270" s="20" t="s">
        <v>29</v>
      </c>
      <c r="E270" s="20" t="s">
        <v>30</v>
      </c>
      <c r="F270" s="22">
        <v>0.0</v>
      </c>
      <c r="G270" s="22">
        <v>7750.79</v>
      </c>
      <c r="H270" s="22">
        <v>15937.21</v>
      </c>
      <c r="I270" s="22">
        <v>1215409.68</v>
      </c>
      <c r="J270" s="22">
        <v>1749971.83</v>
      </c>
      <c r="K270" s="23">
        <f t="shared" si="1"/>
        <v>2989069.51</v>
      </c>
    </row>
    <row r="271" ht="15.75" customHeight="1">
      <c r="A271" s="20" t="s">
        <v>132</v>
      </c>
      <c r="B271" s="20" t="s">
        <v>15</v>
      </c>
      <c r="C271" s="21" t="s">
        <v>133</v>
      </c>
      <c r="D271" s="20" t="s">
        <v>31</v>
      </c>
      <c r="E271" s="20" t="s">
        <v>32</v>
      </c>
      <c r="F271" s="22">
        <v>0.0</v>
      </c>
      <c r="G271" s="22">
        <v>1427.69</v>
      </c>
      <c r="H271" s="22">
        <v>2935.62</v>
      </c>
      <c r="I271" s="22">
        <v>223877.6</v>
      </c>
      <c r="J271" s="22">
        <v>322343.58</v>
      </c>
      <c r="K271" s="23">
        <f t="shared" si="1"/>
        <v>550584.49</v>
      </c>
    </row>
    <row r="272" ht="15.75" customHeight="1">
      <c r="A272" s="20" t="s">
        <v>132</v>
      </c>
      <c r="B272" s="20" t="s">
        <v>15</v>
      </c>
      <c r="C272" s="21" t="s">
        <v>133</v>
      </c>
      <c r="D272" s="20" t="s">
        <v>39</v>
      </c>
      <c r="E272" s="20" t="s">
        <v>40</v>
      </c>
      <c r="F272" s="22">
        <v>0.0</v>
      </c>
      <c r="G272" s="22">
        <v>4477.29</v>
      </c>
      <c r="H272" s="22">
        <v>9206.22</v>
      </c>
      <c r="I272" s="22">
        <v>702088.38</v>
      </c>
      <c r="J272" s="22">
        <v>1010881.29</v>
      </c>
      <c r="K272" s="23">
        <f t="shared" si="1"/>
        <v>1726653.18</v>
      </c>
    </row>
    <row r="273" ht="15.75" customHeight="1">
      <c r="A273" s="20" t="s">
        <v>132</v>
      </c>
      <c r="B273" s="20" t="s">
        <v>15</v>
      </c>
      <c r="C273" s="21" t="s">
        <v>133</v>
      </c>
      <c r="D273" s="20" t="s">
        <v>47</v>
      </c>
      <c r="E273" s="20" t="s">
        <v>48</v>
      </c>
      <c r="F273" s="22">
        <v>0.0</v>
      </c>
      <c r="G273" s="22">
        <v>1863338.6</v>
      </c>
      <c r="H273" s="22">
        <v>3831406.15</v>
      </c>
      <c r="I273" s="22">
        <v>2.9219220402E8</v>
      </c>
      <c r="J273" s="22">
        <v>4.2070434252E8</v>
      </c>
      <c r="K273" s="23">
        <f t="shared" si="1"/>
        <v>718591291.3</v>
      </c>
    </row>
    <row r="274" ht="15.75" customHeight="1">
      <c r="A274" s="20" t="s">
        <v>134</v>
      </c>
      <c r="B274" s="20" t="s">
        <v>15</v>
      </c>
      <c r="C274" s="21" t="s">
        <v>135</v>
      </c>
      <c r="D274" s="20" t="s">
        <v>17</v>
      </c>
      <c r="E274" s="20" t="s">
        <v>18</v>
      </c>
      <c r="F274" s="22">
        <v>0.0</v>
      </c>
      <c r="G274" s="22">
        <v>3.7816106E7</v>
      </c>
      <c r="H274" s="22">
        <v>1.20203412E7</v>
      </c>
      <c r="I274" s="22">
        <v>1.3672446691E8</v>
      </c>
      <c r="J274" s="22">
        <v>1.2387381617E8</v>
      </c>
      <c r="K274" s="23">
        <f t="shared" si="1"/>
        <v>310434730.3</v>
      </c>
    </row>
    <row r="275" ht="15.75" customHeight="1">
      <c r="A275" s="20" t="s">
        <v>134</v>
      </c>
      <c r="B275" s="20" t="s">
        <v>15</v>
      </c>
      <c r="C275" s="21" t="s">
        <v>135</v>
      </c>
      <c r="D275" s="20" t="s">
        <v>21</v>
      </c>
      <c r="E275" s="20" t="s">
        <v>22</v>
      </c>
      <c r="F275" s="22">
        <v>0.0</v>
      </c>
      <c r="G275" s="22">
        <v>11618.67</v>
      </c>
      <c r="H275" s="22">
        <v>3693.15</v>
      </c>
      <c r="I275" s="22">
        <v>42007.42</v>
      </c>
      <c r="J275" s="22">
        <v>38059.16</v>
      </c>
      <c r="K275" s="23">
        <f t="shared" si="1"/>
        <v>95378.4</v>
      </c>
    </row>
    <row r="276" ht="15.75" customHeight="1">
      <c r="A276" s="20" t="s">
        <v>134</v>
      </c>
      <c r="B276" s="20" t="s">
        <v>15</v>
      </c>
      <c r="C276" s="21" t="s">
        <v>135</v>
      </c>
      <c r="D276" s="20" t="s">
        <v>27</v>
      </c>
      <c r="E276" s="20" t="s">
        <v>28</v>
      </c>
      <c r="F276" s="22">
        <v>0.0</v>
      </c>
      <c r="G276" s="22">
        <v>327404.86</v>
      </c>
      <c r="H276" s="22">
        <v>104069.89</v>
      </c>
      <c r="I276" s="22">
        <v>1183735.17</v>
      </c>
      <c r="J276" s="22">
        <v>1072476.6</v>
      </c>
      <c r="K276" s="23">
        <f t="shared" si="1"/>
        <v>2687686.52</v>
      </c>
    </row>
    <row r="277" ht="15.75" customHeight="1">
      <c r="A277" s="20" t="s">
        <v>134</v>
      </c>
      <c r="B277" s="20" t="s">
        <v>15</v>
      </c>
      <c r="C277" s="21" t="s">
        <v>135</v>
      </c>
      <c r="D277" s="20" t="s">
        <v>29</v>
      </c>
      <c r="E277" s="20" t="s">
        <v>30</v>
      </c>
      <c r="F277" s="22">
        <v>0.0</v>
      </c>
      <c r="G277" s="22">
        <v>362570.8</v>
      </c>
      <c r="H277" s="22">
        <v>115247.85</v>
      </c>
      <c r="I277" s="22">
        <v>1310877.94</v>
      </c>
      <c r="J277" s="22">
        <v>1187669.31</v>
      </c>
      <c r="K277" s="23">
        <f t="shared" si="1"/>
        <v>2976365.9</v>
      </c>
    </row>
    <row r="278" ht="15.75" customHeight="1">
      <c r="A278" s="20" t="s">
        <v>134</v>
      </c>
      <c r="B278" s="20" t="s">
        <v>15</v>
      </c>
      <c r="C278" s="21" t="s">
        <v>135</v>
      </c>
      <c r="D278" s="20" t="s">
        <v>31</v>
      </c>
      <c r="E278" s="20" t="s">
        <v>32</v>
      </c>
      <c r="F278" s="22">
        <v>0.0</v>
      </c>
      <c r="G278" s="22">
        <v>252786.73</v>
      </c>
      <c r="H278" s="22">
        <v>80351.55</v>
      </c>
      <c r="I278" s="22">
        <v>913952.66</v>
      </c>
      <c r="J278" s="22">
        <v>828050.79</v>
      </c>
      <c r="K278" s="23">
        <f t="shared" si="1"/>
        <v>2075141.73</v>
      </c>
    </row>
    <row r="279" ht="15.75" customHeight="1">
      <c r="A279" s="20" t="s">
        <v>134</v>
      </c>
      <c r="B279" s="20" t="s">
        <v>15</v>
      </c>
      <c r="C279" s="21" t="s">
        <v>135</v>
      </c>
      <c r="D279" s="20" t="s">
        <v>39</v>
      </c>
      <c r="E279" s="20" t="s">
        <v>40</v>
      </c>
      <c r="F279" s="22">
        <v>0.0</v>
      </c>
      <c r="G279" s="22">
        <v>34902.94</v>
      </c>
      <c r="H279" s="22">
        <v>11094.36</v>
      </c>
      <c r="I279" s="22">
        <v>126191.9</v>
      </c>
      <c r="J279" s="22">
        <v>114331.2</v>
      </c>
      <c r="K279" s="23">
        <f t="shared" si="1"/>
        <v>286520.4</v>
      </c>
    </row>
    <row r="280" ht="15.75" customHeight="1">
      <c r="A280" s="20" t="s">
        <v>136</v>
      </c>
      <c r="B280" s="20" t="s">
        <v>15</v>
      </c>
      <c r="C280" s="21" t="s">
        <v>137</v>
      </c>
      <c r="D280" s="20" t="s">
        <v>17</v>
      </c>
      <c r="E280" s="20" t="s">
        <v>18</v>
      </c>
      <c r="F280" s="22">
        <v>0.0</v>
      </c>
      <c r="G280" s="22">
        <v>6.005861989E7</v>
      </c>
      <c r="H280" s="22">
        <v>3048432.96</v>
      </c>
      <c r="I280" s="22">
        <v>1.7120957955E8</v>
      </c>
      <c r="J280" s="22">
        <v>2.0916447063E8</v>
      </c>
      <c r="K280" s="23">
        <f t="shared" si="1"/>
        <v>443481103</v>
      </c>
    </row>
    <row r="281" ht="15.75" customHeight="1">
      <c r="A281" s="20" t="s">
        <v>136</v>
      </c>
      <c r="B281" s="20" t="s">
        <v>15</v>
      </c>
      <c r="C281" s="21" t="s">
        <v>137</v>
      </c>
      <c r="D281" s="20" t="s">
        <v>29</v>
      </c>
      <c r="E281" s="20" t="s">
        <v>30</v>
      </c>
      <c r="F281" s="22">
        <v>0.0</v>
      </c>
      <c r="G281" s="22">
        <v>619010.46</v>
      </c>
      <c r="H281" s="22">
        <v>31419.5</v>
      </c>
      <c r="I281" s="22">
        <v>1764617.98</v>
      </c>
      <c r="J281" s="22">
        <v>2155810.37</v>
      </c>
      <c r="K281" s="23">
        <f t="shared" si="1"/>
        <v>4570858.31</v>
      </c>
    </row>
    <row r="282" ht="15.75" customHeight="1">
      <c r="A282" s="20" t="s">
        <v>136</v>
      </c>
      <c r="B282" s="20" t="s">
        <v>15</v>
      </c>
      <c r="C282" s="21" t="s">
        <v>137</v>
      </c>
      <c r="D282" s="20" t="s">
        <v>31</v>
      </c>
      <c r="E282" s="20" t="s">
        <v>32</v>
      </c>
      <c r="F282" s="22">
        <v>0.0</v>
      </c>
      <c r="G282" s="22">
        <v>23190.53</v>
      </c>
      <c r="H282" s="22">
        <v>1177.1</v>
      </c>
      <c r="I282" s="22">
        <v>66109.43</v>
      </c>
      <c r="J282" s="22">
        <v>80765.0</v>
      </c>
      <c r="K282" s="23">
        <f t="shared" si="1"/>
        <v>171242.06</v>
      </c>
    </row>
    <row r="283" ht="15.75" customHeight="1">
      <c r="A283" s="20" t="s">
        <v>136</v>
      </c>
      <c r="B283" s="20" t="s">
        <v>15</v>
      </c>
      <c r="C283" s="21" t="s">
        <v>137</v>
      </c>
      <c r="D283" s="20" t="s">
        <v>39</v>
      </c>
      <c r="E283" s="20" t="s">
        <v>40</v>
      </c>
      <c r="F283" s="22">
        <v>0.0</v>
      </c>
      <c r="G283" s="22">
        <v>163708.12</v>
      </c>
      <c r="H283" s="22">
        <v>8309.44</v>
      </c>
      <c r="I283" s="22">
        <v>466684.04</v>
      </c>
      <c r="J283" s="22">
        <v>570141.7</v>
      </c>
      <c r="K283" s="23">
        <f t="shared" si="1"/>
        <v>1208843.3</v>
      </c>
    </row>
    <row r="284" ht="15.75" customHeight="1">
      <c r="A284" s="20" t="s">
        <v>138</v>
      </c>
      <c r="B284" s="20" t="s">
        <v>15</v>
      </c>
      <c r="C284" s="21" t="s">
        <v>139</v>
      </c>
      <c r="D284" s="20" t="s">
        <v>17</v>
      </c>
      <c r="E284" s="20" t="s">
        <v>18</v>
      </c>
      <c r="F284" s="22">
        <v>0.0</v>
      </c>
      <c r="G284" s="22">
        <v>1.323352151E7</v>
      </c>
      <c r="H284" s="22">
        <v>985965.5</v>
      </c>
      <c r="I284" s="22">
        <v>5.495736503E7</v>
      </c>
      <c r="J284" s="22">
        <v>6.054659212E7</v>
      </c>
      <c r="K284" s="23">
        <f t="shared" si="1"/>
        <v>129723444.2</v>
      </c>
    </row>
    <row r="285" ht="15.75" customHeight="1">
      <c r="A285" s="20" t="s">
        <v>138</v>
      </c>
      <c r="B285" s="20" t="s">
        <v>15</v>
      </c>
      <c r="C285" s="21" t="s">
        <v>139</v>
      </c>
      <c r="D285" s="20" t="s">
        <v>45</v>
      </c>
      <c r="E285" s="20" t="s">
        <v>46</v>
      </c>
      <c r="F285" s="22">
        <v>0.0</v>
      </c>
      <c r="G285" s="22">
        <v>2.610534686E7</v>
      </c>
      <c r="H285" s="22">
        <v>1944982.77</v>
      </c>
      <c r="I285" s="22">
        <v>1.0841264553E8</v>
      </c>
      <c r="J285" s="22">
        <v>1.1943833598E8</v>
      </c>
      <c r="K285" s="23">
        <f t="shared" si="1"/>
        <v>255901311.1</v>
      </c>
    </row>
    <row r="286" ht="15.75" customHeight="1">
      <c r="A286" s="20" t="s">
        <v>138</v>
      </c>
      <c r="B286" s="20" t="s">
        <v>15</v>
      </c>
      <c r="C286" s="21" t="s">
        <v>139</v>
      </c>
      <c r="D286" s="20" t="s">
        <v>74</v>
      </c>
      <c r="E286" s="20" t="s">
        <v>75</v>
      </c>
      <c r="F286" s="22">
        <v>0.0</v>
      </c>
      <c r="G286" s="22">
        <v>6071465.92</v>
      </c>
      <c r="H286" s="22">
        <v>452355.47</v>
      </c>
      <c r="I286" s="22">
        <v>2.521413276E7</v>
      </c>
      <c r="J286" s="22">
        <v>2.777843899E7</v>
      </c>
      <c r="K286" s="23">
        <f t="shared" si="1"/>
        <v>59516393.14</v>
      </c>
    </row>
    <row r="287" ht="15.75" customHeight="1">
      <c r="A287" s="20" t="s">
        <v>138</v>
      </c>
      <c r="B287" s="20" t="s">
        <v>15</v>
      </c>
      <c r="C287" s="21" t="s">
        <v>139</v>
      </c>
      <c r="D287" s="20" t="s">
        <v>21</v>
      </c>
      <c r="E287" s="20" t="s">
        <v>22</v>
      </c>
      <c r="F287" s="22">
        <v>0.0</v>
      </c>
      <c r="G287" s="22">
        <v>3426.06</v>
      </c>
      <c r="H287" s="22">
        <v>255.26</v>
      </c>
      <c r="I287" s="22">
        <v>14228.04</v>
      </c>
      <c r="J287" s="22">
        <v>15675.04</v>
      </c>
      <c r="K287" s="23">
        <f t="shared" si="1"/>
        <v>33584.4</v>
      </c>
    </row>
    <row r="288" ht="15.75" customHeight="1">
      <c r="A288" s="20" t="s">
        <v>138</v>
      </c>
      <c r="B288" s="20" t="s">
        <v>15</v>
      </c>
      <c r="C288" s="21" t="s">
        <v>139</v>
      </c>
      <c r="D288" s="20" t="s">
        <v>29</v>
      </c>
      <c r="E288" s="20" t="s">
        <v>30</v>
      </c>
      <c r="F288" s="22">
        <v>0.0</v>
      </c>
      <c r="G288" s="22">
        <v>2875283.71</v>
      </c>
      <c r="H288" s="22">
        <v>214223.44</v>
      </c>
      <c r="I288" s="22">
        <v>1.194073824E7</v>
      </c>
      <c r="J288" s="22">
        <v>1.315512502E7</v>
      </c>
      <c r="K288" s="23">
        <f t="shared" si="1"/>
        <v>28185370.41</v>
      </c>
    </row>
    <row r="289" ht="15.75" customHeight="1">
      <c r="A289" s="20" t="s">
        <v>138</v>
      </c>
      <c r="B289" s="20" t="s">
        <v>15</v>
      </c>
      <c r="C289" s="21" t="s">
        <v>139</v>
      </c>
      <c r="D289" s="20" t="s">
        <v>31</v>
      </c>
      <c r="E289" s="20" t="s">
        <v>32</v>
      </c>
      <c r="F289" s="22">
        <v>0.0</v>
      </c>
      <c r="G289" s="22">
        <v>350385.65</v>
      </c>
      <c r="H289" s="22">
        <v>26105.53</v>
      </c>
      <c r="I289" s="22">
        <v>1455113.18</v>
      </c>
      <c r="J289" s="22">
        <v>1603099.86</v>
      </c>
      <c r="K289" s="23">
        <f t="shared" si="1"/>
        <v>3434704.22</v>
      </c>
    </row>
    <row r="290" ht="15.75" customHeight="1">
      <c r="A290" s="20" t="s">
        <v>138</v>
      </c>
      <c r="B290" s="20" t="s">
        <v>15</v>
      </c>
      <c r="C290" s="21" t="s">
        <v>139</v>
      </c>
      <c r="D290" s="20" t="s">
        <v>39</v>
      </c>
      <c r="E290" s="20" t="s">
        <v>40</v>
      </c>
      <c r="F290" s="22">
        <v>0.0</v>
      </c>
      <c r="G290" s="22">
        <v>224627.11</v>
      </c>
      <c r="H290" s="22">
        <v>16735.88</v>
      </c>
      <c r="I290" s="22">
        <v>932851.79</v>
      </c>
      <c r="J290" s="22">
        <v>1027723.89</v>
      </c>
      <c r="K290" s="23">
        <f t="shared" si="1"/>
        <v>2201938.67</v>
      </c>
    </row>
    <row r="291" ht="15.75" customHeight="1">
      <c r="A291" s="20" t="s">
        <v>138</v>
      </c>
      <c r="B291" s="20" t="s">
        <v>15</v>
      </c>
      <c r="C291" s="21" t="s">
        <v>139</v>
      </c>
      <c r="D291" s="20" t="s">
        <v>47</v>
      </c>
      <c r="E291" s="20" t="s">
        <v>48</v>
      </c>
      <c r="F291" s="22">
        <v>0.0</v>
      </c>
      <c r="G291" s="22">
        <v>1.7723395318E8</v>
      </c>
      <c r="H291" s="22">
        <v>1.320484215E7</v>
      </c>
      <c r="I291" s="22">
        <v>7.3603319043E8</v>
      </c>
      <c r="J291" s="22">
        <v>8.1088861052E8</v>
      </c>
      <c r="K291" s="23">
        <f t="shared" si="1"/>
        <v>1737360596</v>
      </c>
    </row>
    <row r="292" ht="15.75" customHeight="1">
      <c r="A292" s="20" t="s">
        <v>140</v>
      </c>
      <c r="B292" s="20" t="s">
        <v>15</v>
      </c>
      <c r="C292" s="21" t="s">
        <v>141</v>
      </c>
      <c r="D292" s="20" t="s">
        <v>17</v>
      </c>
      <c r="E292" s="20" t="s">
        <v>18</v>
      </c>
      <c r="F292" s="22">
        <v>0.0</v>
      </c>
      <c r="G292" s="22">
        <v>2596982.36</v>
      </c>
      <c r="H292" s="22">
        <v>617201.61</v>
      </c>
      <c r="I292" s="22">
        <v>5.376330081E7</v>
      </c>
      <c r="J292" s="22">
        <v>6.943828652E7</v>
      </c>
      <c r="K292" s="23">
        <f t="shared" si="1"/>
        <v>126415771.3</v>
      </c>
    </row>
    <row r="293" ht="15.75" customHeight="1">
      <c r="A293" s="20" t="s">
        <v>140</v>
      </c>
      <c r="B293" s="20" t="s">
        <v>15</v>
      </c>
      <c r="C293" s="21" t="s">
        <v>141</v>
      </c>
      <c r="D293" s="20" t="s">
        <v>29</v>
      </c>
      <c r="E293" s="20" t="s">
        <v>30</v>
      </c>
      <c r="F293" s="22">
        <v>0.0</v>
      </c>
      <c r="G293" s="22">
        <v>29538.55</v>
      </c>
      <c r="H293" s="22">
        <v>7020.16</v>
      </c>
      <c r="I293" s="22">
        <v>611513.53</v>
      </c>
      <c r="J293" s="22">
        <v>789803.66</v>
      </c>
      <c r="K293" s="23">
        <f t="shared" si="1"/>
        <v>1437875.9</v>
      </c>
    </row>
    <row r="294" ht="15.75" customHeight="1">
      <c r="A294" s="20" t="s">
        <v>140</v>
      </c>
      <c r="B294" s="20" t="s">
        <v>15</v>
      </c>
      <c r="C294" s="21" t="s">
        <v>141</v>
      </c>
      <c r="D294" s="20" t="s">
        <v>31</v>
      </c>
      <c r="E294" s="20" t="s">
        <v>32</v>
      </c>
      <c r="F294" s="22">
        <v>0.0</v>
      </c>
      <c r="G294" s="22">
        <v>78513.08</v>
      </c>
      <c r="H294" s="22">
        <v>18659.5</v>
      </c>
      <c r="I294" s="22">
        <v>1625395.08</v>
      </c>
      <c r="J294" s="22">
        <v>2099287.94</v>
      </c>
      <c r="K294" s="23">
        <f t="shared" si="1"/>
        <v>3821855.6</v>
      </c>
    </row>
    <row r="295" ht="15.75" customHeight="1">
      <c r="A295" s="20" t="s">
        <v>140</v>
      </c>
      <c r="B295" s="20" t="s">
        <v>15</v>
      </c>
      <c r="C295" s="21" t="s">
        <v>141</v>
      </c>
      <c r="D295" s="20" t="s">
        <v>39</v>
      </c>
      <c r="E295" s="20" t="s">
        <v>40</v>
      </c>
      <c r="F295" s="22">
        <v>0.0</v>
      </c>
      <c r="G295" s="22">
        <v>3142.01</v>
      </c>
      <c r="H295" s="22">
        <v>746.73</v>
      </c>
      <c r="I295" s="22">
        <v>65046.58</v>
      </c>
      <c r="J295" s="22">
        <v>84011.28</v>
      </c>
      <c r="K295" s="23">
        <f t="shared" si="1"/>
        <v>152946.6</v>
      </c>
    </row>
    <row r="296" ht="15.75" customHeight="1">
      <c r="A296" s="20" t="s">
        <v>142</v>
      </c>
      <c r="B296" s="20" t="s">
        <v>15</v>
      </c>
      <c r="C296" s="21" t="s">
        <v>143</v>
      </c>
      <c r="D296" s="20" t="s">
        <v>17</v>
      </c>
      <c r="E296" s="20" t="s">
        <v>18</v>
      </c>
      <c r="F296" s="22">
        <v>0.0</v>
      </c>
      <c r="G296" s="22">
        <v>1648660.58</v>
      </c>
      <c r="H296" s="22">
        <v>3.397764623E7</v>
      </c>
      <c r="I296" s="22">
        <v>3.5156974143E8</v>
      </c>
      <c r="J296" s="22">
        <v>6.0716910579E8</v>
      </c>
      <c r="K296" s="23">
        <f t="shared" si="1"/>
        <v>994365154</v>
      </c>
    </row>
    <row r="297" ht="15.75" customHeight="1">
      <c r="A297" s="20" t="s">
        <v>142</v>
      </c>
      <c r="B297" s="20" t="s">
        <v>15</v>
      </c>
      <c r="C297" s="21" t="s">
        <v>143</v>
      </c>
      <c r="D297" s="20" t="s">
        <v>45</v>
      </c>
      <c r="E297" s="20" t="s">
        <v>46</v>
      </c>
      <c r="F297" s="22">
        <v>0.0</v>
      </c>
      <c r="G297" s="22">
        <v>9448.79</v>
      </c>
      <c r="H297" s="22">
        <v>194732.49</v>
      </c>
      <c r="I297" s="22">
        <v>2014914.39</v>
      </c>
      <c r="J297" s="22">
        <v>3479803.92</v>
      </c>
      <c r="K297" s="23">
        <f t="shared" si="1"/>
        <v>5698899.59</v>
      </c>
    </row>
    <row r="298" ht="15.75" customHeight="1">
      <c r="A298" s="20" t="s">
        <v>142</v>
      </c>
      <c r="B298" s="20" t="s">
        <v>15</v>
      </c>
      <c r="C298" s="21" t="s">
        <v>143</v>
      </c>
      <c r="D298" s="20" t="s">
        <v>19</v>
      </c>
      <c r="E298" s="20" t="s">
        <v>20</v>
      </c>
      <c r="F298" s="22">
        <v>0.0</v>
      </c>
      <c r="G298" s="22">
        <v>1637.35</v>
      </c>
      <c r="H298" s="22">
        <v>33744.58</v>
      </c>
      <c r="I298" s="22">
        <v>349158.19</v>
      </c>
      <c r="J298" s="22">
        <v>603004.29</v>
      </c>
      <c r="K298" s="23">
        <f t="shared" si="1"/>
        <v>987544.41</v>
      </c>
    </row>
    <row r="299" ht="15.75" customHeight="1">
      <c r="A299" s="20" t="s">
        <v>142</v>
      </c>
      <c r="B299" s="20" t="s">
        <v>15</v>
      </c>
      <c r="C299" s="21" t="s">
        <v>143</v>
      </c>
      <c r="D299" s="20" t="s">
        <v>21</v>
      </c>
      <c r="E299" s="20" t="s">
        <v>22</v>
      </c>
      <c r="F299" s="22">
        <v>0.0</v>
      </c>
      <c r="G299" s="22">
        <v>8997.45</v>
      </c>
      <c r="H299" s="22">
        <v>185430.7</v>
      </c>
      <c r="I299" s="22">
        <v>1918668.03</v>
      </c>
      <c r="J299" s="22">
        <v>3313584.24</v>
      </c>
      <c r="K299" s="23">
        <f t="shared" si="1"/>
        <v>5426680.42</v>
      </c>
    </row>
    <row r="300" ht="15.75" customHeight="1">
      <c r="A300" s="20" t="s">
        <v>142</v>
      </c>
      <c r="B300" s="20" t="s">
        <v>15</v>
      </c>
      <c r="C300" s="21" t="s">
        <v>143</v>
      </c>
      <c r="D300" s="20" t="s">
        <v>25</v>
      </c>
      <c r="E300" s="20" t="s">
        <v>26</v>
      </c>
      <c r="F300" s="22">
        <v>0.0</v>
      </c>
      <c r="G300" s="22">
        <v>124.88</v>
      </c>
      <c r="H300" s="22">
        <v>2573.76</v>
      </c>
      <c r="I300" s="22">
        <v>26630.91</v>
      </c>
      <c r="J300" s="22">
        <v>45992.2</v>
      </c>
      <c r="K300" s="23">
        <f t="shared" si="1"/>
        <v>75321.75</v>
      </c>
    </row>
    <row r="301" ht="15.75" customHeight="1">
      <c r="A301" s="20" t="s">
        <v>142</v>
      </c>
      <c r="B301" s="20" t="s">
        <v>15</v>
      </c>
      <c r="C301" s="21" t="s">
        <v>143</v>
      </c>
      <c r="D301" s="20" t="s">
        <v>27</v>
      </c>
      <c r="E301" s="20" t="s">
        <v>28</v>
      </c>
      <c r="F301" s="22">
        <v>0.0</v>
      </c>
      <c r="G301" s="22">
        <v>21370.2</v>
      </c>
      <c r="H301" s="22">
        <v>440423.56</v>
      </c>
      <c r="I301" s="22">
        <v>4557101.95</v>
      </c>
      <c r="J301" s="22">
        <v>7870220.87</v>
      </c>
      <c r="K301" s="23">
        <f t="shared" si="1"/>
        <v>12889116.58</v>
      </c>
    </row>
    <row r="302" ht="15.75" customHeight="1">
      <c r="A302" s="20" t="s">
        <v>142</v>
      </c>
      <c r="B302" s="20" t="s">
        <v>15</v>
      </c>
      <c r="C302" s="21" t="s">
        <v>143</v>
      </c>
      <c r="D302" s="20" t="s">
        <v>29</v>
      </c>
      <c r="E302" s="20" t="s">
        <v>30</v>
      </c>
      <c r="F302" s="22">
        <v>0.0</v>
      </c>
      <c r="G302" s="22">
        <v>8009.56</v>
      </c>
      <c r="H302" s="22">
        <v>165070.92</v>
      </c>
      <c r="I302" s="22">
        <v>1708003.59</v>
      </c>
      <c r="J302" s="22">
        <v>2949761.86</v>
      </c>
      <c r="K302" s="23">
        <f t="shared" si="1"/>
        <v>4830845.93</v>
      </c>
    </row>
    <row r="303" ht="15.75" customHeight="1">
      <c r="A303" s="20" t="s">
        <v>142</v>
      </c>
      <c r="B303" s="20" t="s">
        <v>15</v>
      </c>
      <c r="C303" s="21" t="s">
        <v>143</v>
      </c>
      <c r="D303" s="20" t="s">
        <v>31</v>
      </c>
      <c r="E303" s="20" t="s">
        <v>32</v>
      </c>
      <c r="F303" s="22">
        <v>0.0</v>
      </c>
      <c r="G303" s="22">
        <v>9871.15</v>
      </c>
      <c r="H303" s="22">
        <v>203436.9</v>
      </c>
      <c r="I303" s="22">
        <v>2104979.76</v>
      </c>
      <c r="J303" s="22">
        <v>3635348.9</v>
      </c>
      <c r="K303" s="23">
        <f t="shared" si="1"/>
        <v>5953636.71</v>
      </c>
    </row>
    <row r="304" ht="15.75" customHeight="1">
      <c r="A304" s="20" t="s">
        <v>142</v>
      </c>
      <c r="B304" s="20" t="s">
        <v>15</v>
      </c>
      <c r="C304" s="21" t="s">
        <v>143</v>
      </c>
      <c r="D304" s="20" t="s">
        <v>35</v>
      </c>
      <c r="E304" s="20" t="s">
        <v>36</v>
      </c>
      <c r="F304" s="22">
        <v>0.0</v>
      </c>
      <c r="G304" s="22">
        <v>280.55</v>
      </c>
      <c r="H304" s="22">
        <v>5781.88</v>
      </c>
      <c r="I304" s="22">
        <v>59825.62</v>
      </c>
      <c r="J304" s="22">
        <v>103320.24</v>
      </c>
      <c r="K304" s="23">
        <f t="shared" si="1"/>
        <v>169208.29</v>
      </c>
    </row>
    <row r="305" ht="15.75" customHeight="1">
      <c r="A305" s="20" t="s">
        <v>142</v>
      </c>
      <c r="B305" s="20" t="s">
        <v>15</v>
      </c>
      <c r="C305" s="21" t="s">
        <v>143</v>
      </c>
      <c r="D305" s="20" t="s">
        <v>37</v>
      </c>
      <c r="E305" s="20" t="s">
        <v>38</v>
      </c>
      <c r="F305" s="22">
        <v>0.0</v>
      </c>
      <c r="G305" s="22">
        <v>49.95</v>
      </c>
      <c r="H305" s="22">
        <v>1029.51</v>
      </c>
      <c r="I305" s="22">
        <v>10652.36</v>
      </c>
      <c r="J305" s="22">
        <v>18396.88</v>
      </c>
      <c r="K305" s="23">
        <f t="shared" si="1"/>
        <v>30128.7</v>
      </c>
    </row>
    <row r="306" ht="15.75" customHeight="1">
      <c r="A306" s="20" t="s">
        <v>142</v>
      </c>
      <c r="B306" s="20" t="s">
        <v>15</v>
      </c>
      <c r="C306" s="21" t="s">
        <v>143</v>
      </c>
      <c r="D306" s="20" t="s">
        <v>39</v>
      </c>
      <c r="E306" s="20" t="s">
        <v>40</v>
      </c>
      <c r="F306" s="22">
        <v>0.0</v>
      </c>
      <c r="G306" s="22">
        <v>7812.54</v>
      </c>
      <c r="H306" s="22">
        <v>161010.47</v>
      </c>
      <c r="I306" s="22">
        <v>1665989.77</v>
      </c>
      <c r="J306" s="22">
        <v>2877203.02</v>
      </c>
      <c r="K306" s="23">
        <f t="shared" si="1"/>
        <v>4712015.8</v>
      </c>
    </row>
    <row r="307" ht="15.75" customHeight="1">
      <c r="A307" s="20" t="s">
        <v>144</v>
      </c>
      <c r="B307" s="20" t="s">
        <v>15</v>
      </c>
      <c r="C307" s="21" t="s">
        <v>145</v>
      </c>
      <c r="D307" s="20" t="s">
        <v>17</v>
      </c>
      <c r="E307" s="20" t="s">
        <v>18</v>
      </c>
      <c r="F307" s="22">
        <v>0.0</v>
      </c>
      <c r="G307" s="22">
        <v>4.101878881E7</v>
      </c>
      <c r="H307" s="22">
        <v>2681420.0</v>
      </c>
      <c r="I307" s="22">
        <v>1.5649294471E8</v>
      </c>
      <c r="J307" s="22">
        <v>2.3037386507E8</v>
      </c>
      <c r="K307" s="23">
        <f t="shared" si="1"/>
        <v>430567018.6</v>
      </c>
    </row>
    <row r="308" ht="15.75" customHeight="1">
      <c r="A308" s="20" t="s">
        <v>144</v>
      </c>
      <c r="B308" s="20" t="s">
        <v>15</v>
      </c>
      <c r="C308" s="21" t="s">
        <v>145</v>
      </c>
      <c r="D308" s="20" t="s">
        <v>45</v>
      </c>
      <c r="E308" s="20" t="s">
        <v>46</v>
      </c>
      <c r="F308" s="22">
        <v>0.0</v>
      </c>
      <c r="G308" s="22">
        <v>5751991.63</v>
      </c>
      <c r="H308" s="22">
        <v>376010.74</v>
      </c>
      <c r="I308" s="22">
        <v>2.194472665E7</v>
      </c>
      <c r="J308" s="22">
        <v>3.23049164E7</v>
      </c>
      <c r="K308" s="23">
        <f t="shared" si="1"/>
        <v>60377645.42</v>
      </c>
    </row>
    <row r="309" ht="15.75" customHeight="1">
      <c r="A309" s="20" t="s">
        <v>144</v>
      </c>
      <c r="B309" s="20" t="s">
        <v>15</v>
      </c>
      <c r="C309" s="21" t="s">
        <v>145</v>
      </c>
      <c r="D309" s="20" t="s">
        <v>19</v>
      </c>
      <c r="E309" s="20" t="s">
        <v>20</v>
      </c>
      <c r="F309" s="22">
        <v>0.0</v>
      </c>
      <c r="G309" s="22">
        <v>139351.66</v>
      </c>
      <c r="H309" s="22">
        <v>9109.49</v>
      </c>
      <c r="I309" s="22">
        <v>531647.86</v>
      </c>
      <c r="J309" s="22">
        <v>782640.85</v>
      </c>
      <c r="K309" s="23">
        <f t="shared" si="1"/>
        <v>1462749.86</v>
      </c>
    </row>
    <row r="310" ht="15.75" customHeight="1">
      <c r="A310" s="20" t="s">
        <v>144</v>
      </c>
      <c r="B310" s="20" t="s">
        <v>15</v>
      </c>
      <c r="C310" s="21" t="s">
        <v>145</v>
      </c>
      <c r="D310" s="20" t="s">
        <v>27</v>
      </c>
      <c r="E310" s="20" t="s">
        <v>28</v>
      </c>
      <c r="F310" s="22">
        <v>0.0</v>
      </c>
      <c r="G310" s="22">
        <v>121.99</v>
      </c>
      <c r="H310" s="22">
        <v>7.97</v>
      </c>
      <c r="I310" s="22">
        <v>465.39</v>
      </c>
      <c r="J310" s="22">
        <v>685.1</v>
      </c>
      <c r="K310" s="23">
        <f t="shared" si="1"/>
        <v>1280.45</v>
      </c>
    </row>
    <row r="311" ht="15.75" customHeight="1">
      <c r="A311" s="20" t="s">
        <v>144</v>
      </c>
      <c r="B311" s="20" t="s">
        <v>15</v>
      </c>
      <c r="C311" s="21" t="s">
        <v>145</v>
      </c>
      <c r="D311" s="20" t="s">
        <v>29</v>
      </c>
      <c r="E311" s="20" t="s">
        <v>30</v>
      </c>
      <c r="F311" s="22">
        <v>0.0</v>
      </c>
      <c r="G311" s="22">
        <v>506829.64</v>
      </c>
      <c r="H311" s="22">
        <v>33131.72</v>
      </c>
      <c r="I311" s="22">
        <v>1933632.48</v>
      </c>
      <c r="J311" s="22">
        <v>2846507.79</v>
      </c>
      <c r="K311" s="23">
        <f t="shared" si="1"/>
        <v>5320101.63</v>
      </c>
    </row>
    <row r="312" ht="15.75" customHeight="1">
      <c r="A312" s="20" t="s">
        <v>144</v>
      </c>
      <c r="B312" s="20" t="s">
        <v>15</v>
      </c>
      <c r="C312" s="21" t="s">
        <v>145</v>
      </c>
      <c r="D312" s="20" t="s">
        <v>31</v>
      </c>
      <c r="E312" s="20" t="s">
        <v>32</v>
      </c>
      <c r="F312" s="22">
        <v>0.0</v>
      </c>
      <c r="G312" s="22">
        <v>429516.19</v>
      </c>
      <c r="H312" s="22">
        <v>28077.7</v>
      </c>
      <c r="I312" s="22">
        <v>1638669.87</v>
      </c>
      <c r="J312" s="22">
        <v>2412292.2</v>
      </c>
      <c r="K312" s="23">
        <f t="shared" si="1"/>
        <v>4508555.96</v>
      </c>
    </row>
    <row r="313" ht="15.75" customHeight="1">
      <c r="A313" s="20" t="s">
        <v>144</v>
      </c>
      <c r="B313" s="20" t="s">
        <v>15</v>
      </c>
      <c r="C313" s="21" t="s">
        <v>145</v>
      </c>
      <c r="D313" s="20" t="s">
        <v>39</v>
      </c>
      <c r="E313" s="20" t="s">
        <v>40</v>
      </c>
      <c r="F313" s="22">
        <v>0.0</v>
      </c>
      <c r="G313" s="22">
        <v>148773.08</v>
      </c>
      <c r="H313" s="22">
        <v>9725.38</v>
      </c>
      <c r="I313" s="22">
        <v>567592.04</v>
      </c>
      <c r="J313" s="22">
        <v>835554.42</v>
      </c>
      <c r="K313" s="23">
        <f t="shared" si="1"/>
        <v>1561644.92</v>
      </c>
    </row>
    <row r="314" ht="15.75" customHeight="1">
      <c r="A314" s="20" t="s">
        <v>146</v>
      </c>
      <c r="B314" s="20" t="s">
        <v>15</v>
      </c>
      <c r="C314" s="21" t="s">
        <v>147</v>
      </c>
      <c r="D314" s="20" t="s">
        <v>17</v>
      </c>
      <c r="E314" s="20" t="s">
        <v>18</v>
      </c>
      <c r="F314" s="22">
        <v>0.0</v>
      </c>
      <c r="G314" s="22">
        <v>855829.57</v>
      </c>
      <c r="H314" s="22">
        <v>755308.3</v>
      </c>
      <c r="I314" s="22">
        <v>6.725293324E7</v>
      </c>
      <c r="J314" s="22">
        <v>7.879674421E7</v>
      </c>
      <c r="K314" s="23">
        <f t="shared" si="1"/>
        <v>147660815.3</v>
      </c>
    </row>
    <row r="315" ht="15.75" customHeight="1">
      <c r="A315" s="20" t="s">
        <v>146</v>
      </c>
      <c r="B315" s="20" t="s">
        <v>15</v>
      </c>
      <c r="C315" s="21" t="s">
        <v>147</v>
      </c>
      <c r="D315" s="20" t="s">
        <v>45</v>
      </c>
      <c r="E315" s="20" t="s">
        <v>46</v>
      </c>
      <c r="F315" s="22">
        <v>0.0</v>
      </c>
      <c r="G315" s="22">
        <v>274651.51</v>
      </c>
      <c r="H315" s="22">
        <v>242392.38</v>
      </c>
      <c r="I315" s="22">
        <v>2.158270804E7</v>
      </c>
      <c r="J315" s="22">
        <v>2.528733013E7</v>
      </c>
      <c r="K315" s="23">
        <f t="shared" si="1"/>
        <v>47387082.06</v>
      </c>
    </row>
    <row r="316" ht="15.75" customHeight="1">
      <c r="A316" s="20" t="s">
        <v>146</v>
      </c>
      <c r="B316" s="20" t="s">
        <v>15</v>
      </c>
      <c r="C316" s="21" t="s">
        <v>147</v>
      </c>
      <c r="D316" s="20" t="s">
        <v>74</v>
      </c>
      <c r="E316" s="20" t="s">
        <v>75</v>
      </c>
      <c r="F316" s="22">
        <v>0.0</v>
      </c>
      <c r="G316" s="22">
        <v>746041.63</v>
      </c>
      <c r="H316" s="22">
        <v>658415.48</v>
      </c>
      <c r="I316" s="22">
        <v>5.862556002E7</v>
      </c>
      <c r="J316" s="22">
        <v>6.868850226E7</v>
      </c>
      <c r="K316" s="23">
        <f t="shared" si="1"/>
        <v>128718519.4</v>
      </c>
    </row>
    <row r="317" ht="15.75" customHeight="1">
      <c r="A317" s="20" t="s">
        <v>146</v>
      </c>
      <c r="B317" s="20" t="s">
        <v>15</v>
      </c>
      <c r="C317" s="21" t="s">
        <v>147</v>
      </c>
      <c r="D317" s="20" t="s">
        <v>19</v>
      </c>
      <c r="E317" s="20" t="s">
        <v>20</v>
      </c>
      <c r="F317" s="22">
        <v>0.0</v>
      </c>
      <c r="G317" s="22">
        <v>1292.56</v>
      </c>
      <c r="H317" s="22">
        <v>1140.75</v>
      </c>
      <c r="I317" s="22">
        <v>101572.56</v>
      </c>
      <c r="J317" s="22">
        <v>119007.26</v>
      </c>
      <c r="K317" s="23">
        <f t="shared" si="1"/>
        <v>223013.13</v>
      </c>
    </row>
    <row r="318" ht="15.75" customHeight="1">
      <c r="A318" s="20" t="s">
        <v>146</v>
      </c>
      <c r="B318" s="20" t="s">
        <v>15</v>
      </c>
      <c r="C318" s="21" t="s">
        <v>147</v>
      </c>
      <c r="D318" s="20" t="s">
        <v>21</v>
      </c>
      <c r="E318" s="20" t="s">
        <v>22</v>
      </c>
      <c r="F318" s="22">
        <v>0.0</v>
      </c>
      <c r="G318" s="22">
        <v>174.63</v>
      </c>
      <c r="H318" s="22">
        <v>154.11</v>
      </c>
      <c r="I318" s="22">
        <v>13722.28</v>
      </c>
      <c r="J318" s="22">
        <v>16077.68</v>
      </c>
      <c r="K318" s="23">
        <f t="shared" si="1"/>
        <v>30128.7</v>
      </c>
    </row>
    <row r="319" ht="15.75" customHeight="1">
      <c r="A319" s="20" t="s">
        <v>146</v>
      </c>
      <c r="B319" s="20" t="s">
        <v>15</v>
      </c>
      <c r="C319" s="21" t="s">
        <v>147</v>
      </c>
      <c r="D319" s="20" t="s">
        <v>29</v>
      </c>
      <c r="E319" s="20" t="s">
        <v>30</v>
      </c>
      <c r="F319" s="22">
        <v>0.0</v>
      </c>
      <c r="G319" s="22">
        <v>23652.06</v>
      </c>
      <c r="H319" s="22">
        <v>20874.01</v>
      </c>
      <c r="I319" s="22">
        <v>1858629.75</v>
      </c>
      <c r="J319" s="22">
        <v>2177659.27</v>
      </c>
      <c r="K319" s="23">
        <f t="shared" si="1"/>
        <v>4080815.09</v>
      </c>
    </row>
    <row r="320" ht="15.75" customHeight="1">
      <c r="A320" s="20" t="s">
        <v>146</v>
      </c>
      <c r="B320" s="20" t="s">
        <v>15</v>
      </c>
      <c r="C320" s="21" t="s">
        <v>147</v>
      </c>
      <c r="D320" s="20" t="s">
        <v>31</v>
      </c>
      <c r="E320" s="20" t="s">
        <v>32</v>
      </c>
      <c r="F320" s="22">
        <v>0.0</v>
      </c>
      <c r="G320" s="22">
        <v>8825.25</v>
      </c>
      <c r="H320" s="22">
        <v>7788.68</v>
      </c>
      <c r="I320" s="22">
        <v>693507.01</v>
      </c>
      <c r="J320" s="22">
        <v>812545.89</v>
      </c>
      <c r="K320" s="23">
        <f t="shared" si="1"/>
        <v>1522666.83</v>
      </c>
    </row>
    <row r="321" ht="15.75" customHeight="1">
      <c r="A321" s="20" t="s">
        <v>146</v>
      </c>
      <c r="B321" s="20" t="s">
        <v>15</v>
      </c>
      <c r="C321" s="21" t="s">
        <v>147</v>
      </c>
      <c r="D321" s="20" t="s">
        <v>39</v>
      </c>
      <c r="E321" s="20" t="s">
        <v>40</v>
      </c>
      <c r="F321" s="22">
        <v>0.0</v>
      </c>
      <c r="G321" s="22">
        <v>2042.86</v>
      </c>
      <c r="H321" s="22">
        <v>1802.92</v>
      </c>
      <c r="I321" s="22">
        <v>160532.44</v>
      </c>
      <c r="J321" s="22">
        <v>188087.46</v>
      </c>
      <c r="K321" s="23">
        <f t="shared" si="1"/>
        <v>352465.68</v>
      </c>
    </row>
    <row r="322" ht="15.75" customHeight="1">
      <c r="A322" s="20" t="s">
        <v>146</v>
      </c>
      <c r="B322" s="20" t="s">
        <v>15</v>
      </c>
      <c r="C322" s="21" t="s">
        <v>147</v>
      </c>
      <c r="D322" s="20" t="s">
        <v>47</v>
      </c>
      <c r="E322" s="20" t="s">
        <v>48</v>
      </c>
      <c r="F322" s="22">
        <v>0.0</v>
      </c>
      <c r="G322" s="22">
        <v>3226080.93</v>
      </c>
      <c r="H322" s="22">
        <v>2847162.37</v>
      </c>
      <c r="I322" s="22">
        <v>2.5351239866E8</v>
      </c>
      <c r="J322" s="22">
        <v>2.9702721755E8</v>
      </c>
      <c r="K322" s="23">
        <f t="shared" si="1"/>
        <v>556612859.5</v>
      </c>
    </row>
    <row r="323" ht="15.75" customHeight="1">
      <c r="A323" s="20" t="s">
        <v>148</v>
      </c>
      <c r="B323" s="20" t="s">
        <v>15</v>
      </c>
      <c r="C323" s="21" t="s">
        <v>149</v>
      </c>
      <c r="D323" s="20" t="s">
        <v>45</v>
      </c>
      <c r="E323" s="20" t="s">
        <v>46</v>
      </c>
      <c r="F323" s="22">
        <v>0.0</v>
      </c>
      <c r="G323" s="22">
        <v>7058930.17</v>
      </c>
      <c r="H323" s="22">
        <v>844333.75</v>
      </c>
      <c r="I323" s="22">
        <v>5.615193618E7</v>
      </c>
      <c r="J323" s="22">
        <v>7.429052671E7</v>
      </c>
      <c r="K323" s="23">
        <f t="shared" si="1"/>
        <v>138345726.8</v>
      </c>
    </row>
    <row r="324" ht="15.75" customHeight="1">
      <c r="A324" s="20" t="s">
        <v>148</v>
      </c>
      <c r="B324" s="20" t="s">
        <v>15</v>
      </c>
      <c r="C324" s="21" t="s">
        <v>149</v>
      </c>
      <c r="D324" s="20" t="s">
        <v>29</v>
      </c>
      <c r="E324" s="20" t="s">
        <v>30</v>
      </c>
      <c r="F324" s="22">
        <v>0.0</v>
      </c>
      <c r="G324" s="22">
        <v>55355.99</v>
      </c>
      <c r="H324" s="22">
        <v>6621.25</v>
      </c>
      <c r="I324" s="22">
        <v>440342.4</v>
      </c>
      <c r="J324" s="22">
        <v>582584.89</v>
      </c>
      <c r="K324" s="23">
        <f t="shared" si="1"/>
        <v>1084904.53</v>
      </c>
    </row>
    <row r="325" ht="15.75" customHeight="1">
      <c r="A325" s="20" t="s">
        <v>148</v>
      </c>
      <c r="B325" s="20" t="s">
        <v>15</v>
      </c>
      <c r="C325" s="21" t="s">
        <v>149</v>
      </c>
      <c r="D325" s="20" t="s">
        <v>31</v>
      </c>
      <c r="E325" s="20" t="s">
        <v>32</v>
      </c>
      <c r="F325" s="22">
        <v>0.0</v>
      </c>
      <c r="G325" s="22">
        <v>1537.28</v>
      </c>
      <c r="H325" s="22">
        <v>183.88</v>
      </c>
      <c r="I325" s="22">
        <v>12228.67</v>
      </c>
      <c r="J325" s="22">
        <v>16178.87</v>
      </c>
      <c r="K325" s="23">
        <f t="shared" si="1"/>
        <v>30128.7</v>
      </c>
    </row>
    <row r="326" ht="15.75" customHeight="1">
      <c r="A326" s="20" t="s">
        <v>148</v>
      </c>
      <c r="B326" s="20" t="s">
        <v>15</v>
      </c>
      <c r="C326" s="21" t="s">
        <v>149</v>
      </c>
      <c r="D326" s="20" t="s">
        <v>67</v>
      </c>
      <c r="E326" s="20" t="s">
        <v>68</v>
      </c>
      <c r="F326" s="22">
        <v>0.0</v>
      </c>
      <c r="G326" s="22">
        <v>2433.29</v>
      </c>
      <c r="H326" s="22">
        <v>291.05</v>
      </c>
      <c r="I326" s="22">
        <v>19356.15</v>
      </c>
      <c r="J326" s="22">
        <v>25608.71</v>
      </c>
      <c r="K326" s="23">
        <f t="shared" si="1"/>
        <v>47689.2</v>
      </c>
    </row>
    <row r="327" ht="15.75" customHeight="1">
      <c r="A327" s="20" t="s">
        <v>148</v>
      </c>
      <c r="B327" s="20" t="s">
        <v>15</v>
      </c>
      <c r="C327" s="21" t="s">
        <v>149</v>
      </c>
      <c r="D327" s="20" t="s">
        <v>39</v>
      </c>
      <c r="E327" s="20" t="s">
        <v>40</v>
      </c>
      <c r="F327" s="22">
        <v>0.0</v>
      </c>
      <c r="G327" s="22">
        <v>15399.18</v>
      </c>
      <c r="H327" s="22">
        <v>1841.93</v>
      </c>
      <c r="I327" s="22">
        <v>122496.47</v>
      </c>
      <c r="J327" s="22">
        <v>162066.14</v>
      </c>
      <c r="K327" s="23">
        <f t="shared" si="1"/>
        <v>301803.72</v>
      </c>
    </row>
    <row r="328" ht="15.75" customHeight="1">
      <c r="A328" s="20" t="s">
        <v>148</v>
      </c>
      <c r="B328" s="20" t="s">
        <v>15</v>
      </c>
      <c r="C328" s="21" t="s">
        <v>149</v>
      </c>
      <c r="D328" s="20" t="s">
        <v>59</v>
      </c>
      <c r="E328" s="20" t="s">
        <v>60</v>
      </c>
      <c r="F328" s="22">
        <v>0.0</v>
      </c>
      <c r="G328" s="22">
        <v>1749163.09</v>
      </c>
      <c r="H328" s="22">
        <v>209221.14</v>
      </c>
      <c r="I328" s="22">
        <v>1.391413313E7</v>
      </c>
      <c r="J328" s="22">
        <v>1.840877357E7</v>
      </c>
      <c r="K328" s="23">
        <f t="shared" si="1"/>
        <v>34281290.93</v>
      </c>
    </row>
    <row r="329" ht="15.75" customHeight="1">
      <c r="A329" s="20" t="s">
        <v>150</v>
      </c>
      <c r="B329" s="20" t="s">
        <v>15</v>
      </c>
      <c r="C329" s="21" t="s">
        <v>151</v>
      </c>
      <c r="D329" s="20" t="s">
        <v>17</v>
      </c>
      <c r="E329" s="20" t="s">
        <v>18</v>
      </c>
      <c r="F329" s="22">
        <v>0.0</v>
      </c>
      <c r="G329" s="22">
        <v>6.538806706E7</v>
      </c>
      <c r="H329" s="22">
        <v>1.416577984E7</v>
      </c>
      <c r="I329" s="22">
        <v>2.4852830628E8</v>
      </c>
      <c r="J329" s="22">
        <v>3.0602589564E8</v>
      </c>
      <c r="K329" s="23">
        <f t="shared" si="1"/>
        <v>634108048.8</v>
      </c>
    </row>
    <row r="330" ht="15.75" customHeight="1">
      <c r="A330" s="20" t="s">
        <v>150</v>
      </c>
      <c r="B330" s="20" t="s">
        <v>15</v>
      </c>
      <c r="C330" s="21" t="s">
        <v>151</v>
      </c>
      <c r="D330" s="20" t="s">
        <v>45</v>
      </c>
      <c r="E330" s="20" t="s">
        <v>46</v>
      </c>
      <c r="F330" s="22">
        <v>0.0</v>
      </c>
      <c r="G330" s="22">
        <v>54203.12</v>
      </c>
      <c r="H330" s="22">
        <v>11742.66</v>
      </c>
      <c r="I330" s="22">
        <v>206016.34</v>
      </c>
      <c r="J330" s="22">
        <v>253678.68</v>
      </c>
      <c r="K330" s="23">
        <f t="shared" si="1"/>
        <v>525640.8</v>
      </c>
    </row>
    <row r="331" ht="15.75" customHeight="1">
      <c r="A331" s="20" t="s">
        <v>150</v>
      </c>
      <c r="B331" s="20" t="s">
        <v>15</v>
      </c>
      <c r="C331" s="21" t="s">
        <v>151</v>
      </c>
      <c r="D331" s="20" t="s">
        <v>19</v>
      </c>
      <c r="E331" s="20" t="s">
        <v>20</v>
      </c>
      <c r="F331" s="22">
        <v>0.0</v>
      </c>
      <c r="G331" s="22">
        <v>20398.78</v>
      </c>
      <c r="H331" s="22">
        <v>4419.23</v>
      </c>
      <c r="I331" s="22">
        <v>77532.12</v>
      </c>
      <c r="J331" s="22">
        <v>95469.36</v>
      </c>
      <c r="K331" s="23">
        <f t="shared" si="1"/>
        <v>197819.49</v>
      </c>
    </row>
    <row r="332" ht="15.75" customHeight="1">
      <c r="A332" s="20" t="s">
        <v>150</v>
      </c>
      <c r="B332" s="20" t="s">
        <v>15</v>
      </c>
      <c r="C332" s="21" t="s">
        <v>151</v>
      </c>
      <c r="D332" s="20" t="s">
        <v>21</v>
      </c>
      <c r="E332" s="20" t="s">
        <v>22</v>
      </c>
      <c r="F332" s="22">
        <v>0.0</v>
      </c>
      <c r="G332" s="22">
        <v>301216.94</v>
      </c>
      <c r="H332" s="22">
        <v>65256.14</v>
      </c>
      <c r="I332" s="22">
        <v>1144871.54</v>
      </c>
      <c r="J332" s="22">
        <v>1409740.18</v>
      </c>
      <c r="K332" s="23">
        <f t="shared" si="1"/>
        <v>2921084.8</v>
      </c>
    </row>
    <row r="333" ht="15.75" customHeight="1">
      <c r="A333" s="20" t="s">
        <v>150</v>
      </c>
      <c r="B333" s="20" t="s">
        <v>15</v>
      </c>
      <c r="C333" s="21" t="s">
        <v>151</v>
      </c>
      <c r="D333" s="20" t="s">
        <v>27</v>
      </c>
      <c r="E333" s="20" t="s">
        <v>28</v>
      </c>
      <c r="F333" s="22">
        <v>0.0</v>
      </c>
      <c r="G333" s="22">
        <v>2091466.11</v>
      </c>
      <c r="H333" s="22">
        <v>453098.71</v>
      </c>
      <c r="I333" s="22">
        <v>7949287.31</v>
      </c>
      <c r="J333" s="22">
        <v>9788373.02</v>
      </c>
      <c r="K333" s="23">
        <f t="shared" si="1"/>
        <v>20282225.15</v>
      </c>
    </row>
    <row r="334" ht="15.75" customHeight="1">
      <c r="A334" s="20" t="s">
        <v>150</v>
      </c>
      <c r="B334" s="20" t="s">
        <v>15</v>
      </c>
      <c r="C334" s="21" t="s">
        <v>151</v>
      </c>
      <c r="D334" s="20" t="s">
        <v>29</v>
      </c>
      <c r="E334" s="20" t="s">
        <v>30</v>
      </c>
      <c r="F334" s="22">
        <v>0.0</v>
      </c>
      <c r="G334" s="22">
        <v>541980.67</v>
      </c>
      <c r="H334" s="22">
        <v>117415.6</v>
      </c>
      <c r="I334" s="22">
        <v>2059971.25</v>
      </c>
      <c r="J334" s="22">
        <v>2536550.28</v>
      </c>
      <c r="K334" s="23">
        <f t="shared" si="1"/>
        <v>5255917.8</v>
      </c>
    </row>
    <row r="335" ht="15.75" customHeight="1">
      <c r="A335" s="20" t="s">
        <v>150</v>
      </c>
      <c r="B335" s="20" t="s">
        <v>15</v>
      </c>
      <c r="C335" s="21" t="s">
        <v>151</v>
      </c>
      <c r="D335" s="20" t="s">
        <v>31</v>
      </c>
      <c r="E335" s="20" t="s">
        <v>32</v>
      </c>
      <c r="F335" s="22">
        <v>0.0</v>
      </c>
      <c r="G335" s="22">
        <v>287096.59</v>
      </c>
      <c r="H335" s="22">
        <v>62197.09</v>
      </c>
      <c r="I335" s="22">
        <v>1091202.62</v>
      </c>
      <c r="J335" s="22">
        <v>1343654.83</v>
      </c>
      <c r="K335" s="23">
        <f t="shared" si="1"/>
        <v>2784151.13</v>
      </c>
    </row>
    <row r="336" ht="15.75" customHeight="1">
      <c r="A336" s="20" t="s">
        <v>150</v>
      </c>
      <c r="B336" s="20" t="s">
        <v>15</v>
      </c>
      <c r="C336" s="21" t="s">
        <v>151</v>
      </c>
      <c r="D336" s="20" t="s">
        <v>39</v>
      </c>
      <c r="E336" s="20" t="s">
        <v>40</v>
      </c>
      <c r="F336" s="22">
        <v>0.0</v>
      </c>
      <c r="G336" s="22">
        <v>419211.73</v>
      </c>
      <c r="H336" s="22">
        <v>90818.73</v>
      </c>
      <c r="I336" s="22">
        <v>1593348.54</v>
      </c>
      <c r="J336" s="22">
        <v>1961973.36</v>
      </c>
      <c r="K336" s="23">
        <f t="shared" si="1"/>
        <v>4065352.36</v>
      </c>
    </row>
    <row r="337" ht="15.75" customHeight="1">
      <c r="A337" s="20" t="s">
        <v>152</v>
      </c>
      <c r="B337" s="20" t="s">
        <v>15</v>
      </c>
      <c r="C337" s="21" t="s">
        <v>153</v>
      </c>
      <c r="D337" s="20" t="s">
        <v>17</v>
      </c>
      <c r="E337" s="20" t="s">
        <v>18</v>
      </c>
      <c r="F337" s="22">
        <v>0.0</v>
      </c>
      <c r="G337" s="22">
        <v>4.743624206E7</v>
      </c>
      <c r="H337" s="22">
        <v>1218952.08</v>
      </c>
      <c r="I337" s="22">
        <v>1.0607101716E8</v>
      </c>
      <c r="J337" s="22">
        <v>1.1775607266E8</v>
      </c>
      <c r="K337" s="23">
        <f t="shared" si="1"/>
        <v>272482284</v>
      </c>
    </row>
    <row r="338" ht="15.75" customHeight="1">
      <c r="A338" s="20" t="s">
        <v>152</v>
      </c>
      <c r="B338" s="20" t="s">
        <v>15</v>
      </c>
      <c r="C338" s="21" t="s">
        <v>153</v>
      </c>
      <c r="D338" s="20" t="s">
        <v>29</v>
      </c>
      <c r="E338" s="20" t="s">
        <v>30</v>
      </c>
      <c r="F338" s="22">
        <v>0.0</v>
      </c>
      <c r="G338" s="22">
        <v>1009075.15</v>
      </c>
      <c r="H338" s="22">
        <v>25929.84</v>
      </c>
      <c r="I338" s="22">
        <v>2256368.18</v>
      </c>
      <c r="J338" s="22">
        <v>2504935.49</v>
      </c>
      <c r="K338" s="23">
        <f t="shared" si="1"/>
        <v>5796308.66</v>
      </c>
    </row>
    <row r="339" ht="15.75" customHeight="1">
      <c r="A339" s="20" t="s">
        <v>152</v>
      </c>
      <c r="B339" s="20" t="s">
        <v>15</v>
      </c>
      <c r="C339" s="21" t="s">
        <v>153</v>
      </c>
      <c r="D339" s="20" t="s">
        <v>31</v>
      </c>
      <c r="E339" s="20" t="s">
        <v>32</v>
      </c>
      <c r="F339" s="22">
        <v>0.0</v>
      </c>
      <c r="G339" s="22">
        <v>256013.34</v>
      </c>
      <c r="H339" s="22">
        <v>6578.68</v>
      </c>
      <c r="I339" s="22">
        <v>572465.14</v>
      </c>
      <c r="J339" s="22">
        <v>635529.36</v>
      </c>
      <c r="K339" s="23">
        <f t="shared" si="1"/>
        <v>1470586.52</v>
      </c>
    </row>
    <row r="340" ht="15.75" customHeight="1">
      <c r="A340" s="20" t="s">
        <v>152</v>
      </c>
      <c r="B340" s="20" t="s">
        <v>15</v>
      </c>
      <c r="C340" s="21" t="s">
        <v>153</v>
      </c>
      <c r="D340" s="20" t="s">
        <v>39</v>
      </c>
      <c r="E340" s="20" t="s">
        <v>40</v>
      </c>
      <c r="F340" s="22">
        <v>0.0</v>
      </c>
      <c r="G340" s="22">
        <v>57649.45</v>
      </c>
      <c r="H340" s="22">
        <v>1481.4</v>
      </c>
      <c r="I340" s="22">
        <v>128908.52</v>
      </c>
      <c r="J340" s="22">
        <v>143109.42</v>
      </c>
      <c r="K340" s="23">
        <f t="shared" si="1"/>
        <v>331148.79</v>
      </c>
    </row>
    <row r="341" ht="15.75" customHeight="1">
      <c r="A341" s="20" t="s">
        <v>154</v>
      </c>
      <c r="B341" s="20" t="s">
        <v>15</v>
      </c>
      <c r="C341" s="21" t="s">
        <v>155</v>
      </c>
      <c r="D341" s="20" t="s">
        <v>17</v>
      </c>
      <c r="E341" s="20" t="s">
        <v>18</v>
      </c>
      <c r="F341" s="22">
        <v>0.0</v>
      </c>
      <c r="G341" s="22">
        <v>798112.31</v>
      </c>
      <c r="H341" s="22">
        <v>1079853.82</v>
      </c>
      <c r="I341" s="22">
        <v>9.677166144E7</v>
      </c>
      <c r="J341" s="22">
        <v>1.4033819711E8</v>
      </c>
      <c r="K341" s="23">
        <f t="shared" si="1"/>
        <v>238987824.7</v>
      </c>
    </row>
    <row r="342" ht="15.75" customHeight="1">
      <c r="A342" s="20" t="s">
        <v>154</v>
      </c>
      <c r="B342" s="20" t="s">
        <v>15</v>
      </c>
      <c r="C342" s="21" t="s">
        <v>155</v>
      </c>
      <c r="D342" s="20" t="s">
        <v>29</v>
      </c>
      <c r="E342" s="20" t="s">
        <v>30</v>
      </c>
      <c r="F342" s="22">
        <v>0.0</v>
      </c>
      <c r="G342" s="22">
        <v>14822.28</v>
      </c>
      <c r="H342" s="22">
        <v>20054.68</v>
      </c>
      <c r="I342" s="22">
        <v>1797210.97</v>
      </c>
      <c r="J342" s="22">
        <v>2606314.11</v>
      </c>
      <c r="K342" s="23">
        <f t="shared" si="1"/>
        <v>4438402.04</v>
      </c>
    </row>
    <row r="343" ht="15.75" customHeight="1">
      <c r="A343" s="20" t="s">
        <v>154</v>
      </c>
      <c r="B343" s="20" t="s">
        <v>15</v>
      </c>
      <c r="C343" s="21" t="s">
        <v>155</v>
      </c>
      <c r="D343" s="20" t="s">
        <v>31</v>
      </c>
      <c r="E343" s="20" t="s">
        <v>32</v>
      </c>
      <c r="F343" s="22">
        <v>0.0</v>
      </c>
      <c r="G343" s="22">
        <v>4523.97</v>
      </c>
      <c r="H343" s="22">
        <v>6120.98</v>
      </c>
      <c r="I343" s="22">
        <v>548534.86</v>
      </c>
      <c r="J343" s="22">
        <v>795484.89</v>
      </c>
      <c r="K343" s="23">
        <f t="shared" si="1"/>
        <v>1354664.7</v>
      </c>
    </row>
    <row r="344" ht="15.75" customHeight="1">
      <c r="A344" s="20" t="s">
        <v>154</v>
      </c>
      <c r="B344" s="20" t="s">
        <v>15</v>
      </c>
      <c r="C344" s="21" t="s">
        <v>155</v>
      </c>
      <c r="D344" s="20" t="s">
        <v>39</v>
      </c>
      <c r="E344" s="20" t="s">
        <v>40</v>
      </c>
      <c r="F344" s="22">
        <v>0.0</v>
      </c>
      <c r="G344" s="22">
        <v>5092.27</v>
      </c>
      <c r="H344" s="22">
        <v>6889.88</v>
      </c>
      <c r="I344" s="22">
        <v>617440.38</v>
      </c>
      <c r="J344" s="22">
        <v>895411.62</v>
      </c>
      <c r="K344" s="23">
        <f t="shared" si="1"/>
        <v>1524834.15</v>
      </c>
    </row>
    <row r="345" ht="15.75" customHeight="1">
      <c r="A345" s="20" t="s">
        <v>154</v>
      </c>
      <c r="B345" s="20" t="s">
        <v>15</v>
      </c>
      <c r="C345" s="21" t="s">
        <v>155</v>
      </c>
      <c r="D345" s="20" t="s">
        <v>59</v>
      </c>
      <c r="E345" s="20" t="s">
        <v>60</v>
      </c>
      <c r="F345" s="22">
        <v>0.0</v>
      </c>
      <c r="G345" s="22">
        <v>376968.17</v>
      </c>
      <c r="H345" s="22">
        <v>510041.64</v>
      </c>
      <c r="I345" s="22">
        <v>4.570764735E7</v>
      </c>
      <c r="J345" s="22">
        <v>6.628519888E7</v>
      </c>
      <c r="K345" s="23">
        <f t="shared" si="1"/>
        <v>112879856</v>
      </c>
    </row>
    <row r="346" ht="15.75" customHeight="1">
      <c r="A346" s="20" t="s">
        <v>156</v>
      </c>
      <c r="B346" s="20" t="s">
        <v>15</v>
      </c>
      <c r="C346" s="21" t="s">
        <v>157</v>
      </c>
      <c r="D346" s="20" t="s">
        <v>17</v>
      </c>
      <c r="E346" s="20" t="s">
        <v>18</v>
      </c>
      <c r="F346" s="22">
        <v>0.0</v>
      </c>
      <c r="G346" s="22">
        <v>4781698.58</v>
      </c>
      <c r="H346" s="22">
        <v>1229533.94</v>
      </c>
      <c r="I346" s="22">
        <v>6.279408996E7</v>
      </c>
      <c r="J346" s="22">
        <v>7.939844538E7</v>
      </c>
      <c r="K346" s="23">
        <f t="shared" si="1"/>
        <v>148203767.9</v>
      </c>
    </row>
    <row r="347" ht="15.75" customHeight="1">
      <c r="A347" s="20" t="s">
        <v>156</v>
      </c>
      <c r="B347" s="20" t="s">
        <v>15</v>
      </c>
      <c r="C347" s="21" t="s">
        <v>157</v>
      </c>
      <c r="D347" s="20" t="s">
        <v>45</v>
      </c>
      <c r="E347" s="20" t="s">
        <v>46</v>
      </c>
      <c r="F347" s="22">
        <v>0.0</v>
      </c>
      <c r="G347" s="22">
        <v>1680434.57</v>
      </c>
      <c r="H347" s="22">
        <v>432095.68</v>
      </c>
      <c r="I347" s="22">
        <v>2.206775633E7</v>
      </c>
      <c r="J347" s="22">
        <v>2.79030327E7</v>
      </c>
      <c r="K347" s="23">
        <f t="shared" si="1"/>
        <v>52083319.28</v>
      </c>
    </row>
    <row r="348" ht="15.75" customHeight="1">
      <c r="A348" s="20" t="s">
        <v>156</v>
      </c>
      <c r="B348" s="20" t="s">
        <v>15</v>
      </c>
      <c r="C348" s="21" t="s">
        <v>157</v>
      </c>
      <c r="D348" s="20" t="s">
        <v>21</v>
      </c>
      <c r="E348" s="20" t="s">
        <v>22</v>
      </c>
      <c r="F348" s="22">
        <v>0.0</v>
      </c>
      <c r="G348" s="22">
        <v>1538.66</v>
      </c>
      <c r="H348" s="22">
        <v>395.64</v>
      </c>
      <c r="I348" s="22">
        <v>20205.96</v>
      </c>
      <c r="J348" s="22">
        <v>25548.94</v>
      </c>
      <c r="K348" s="23">
        <f t="shared" si="1"/>
        <v>47689.2</v>
      </c>
    </row>
    <row r="349" ht="15.75" customHeight="1">
      <c r="A349" s="20" t="s">
        <v>156</v>
      </c>
      <c r="B349" s="20" t="s">
        <v>15</v>
      </c>
      <c r="C349" s="21" t="s">
        <v>157</v>
      </c>
      <c r="D349" s="20" t="s">
        <v>29</v>
      </c>
      <c r="E349" s="20" t="s">
        <v>30</v>
      </c>
      <c r="F349" s="22">
        <v>0.0</v>
      </c>
      <c r="G349" s="22">
        <v>191667.16</v>
      </c>
      <c r="H349" s="22">
        <v>49284.01</v>
      </c>
      <c r="I349" s="22">
        <v>2517006.24</v>
      </c>
      <c r="J349" s="22">
        <v>3182566.74</v>
      </c>
      <c r="K349" s="23">
        <f t="shared" si="1"/>
        <v>5940524.15</v>
      </c>
    </row>
    <row r="350" ht="15.75" customHeight="1">
      <c r="A350" s="20" t="s">
        <v>156</v>
      </c>
      <c r="B350" s="20" t="s">
        <v>15</v>
      </c>
      <c r="C350" s="21" t="s">
        <v>157</v>
      </c>
      <c r="D350" s="20" t="s">
        <v>39</v>
      </c>
      <c r="E350" s="20" t="s">
        <v>40</v>
      </c>
      <c r="F350" s="22">
        <v>0.0</v>
      </c>
      <c r="G350" s="22">
        <v>37392.03</v>
      </c>
      <c r="H350" s="22">
        <v>9614.73</v>
      </c>
      <c r="I350" s="22">
        <v>491038.51</v>
      </c>
      <c r="J350" s="22">
        <v>620881.59</v>
      </c>
      <c r="K350" s="23">
        <f t="shared" si="1"/>
        <v>1158926.86</v>
      </c>
    </row>
    <row r="351" ht="15.75" customHeight="1">
      <c r="A351" s="20" t="s">
        <v>158</v>
      </c>
      <c r="B351" s="20" t="s">
        <v>15</v>
      </c>
      <c r="C351" s="21" t="s">
        <v>159</v>
      </c>
      <c r="D351" s="20" t="s">
        <v>17</v>
      </c>
      <c r="E351" s="20" t="s">
        <v>18</v>
      </c>
      <c r="F351" s="22">
        <v>0.0</v>
      </c>
      <c r="G351" s="22">
        <v>8581885.19</v>
      </c>
      <c r="H351" s="22">
        <v>1.172621319E7</v>
      </c>
      <c r="I351" s="22">
        <v>2.1040681194E8</v>
      </c>
      <c r="J351" s="22">
        <v>3.1740321E8</v>
      </c>
      <c r="K351" s="23">
        <f t="shared" si="1"/>
        <v>548118120.3</v>
      </c>
    </row>
    <row r="352" ht="15.75" customHeight="1">
      <c r="A352" s="20" t="s">
        <v>158</v>
      </c>
      <c r="B352" s="20" t="s">
        <v>15</v>
      </c>
      <c r="C352" s="21" t="s">
        <v>159</v>
      </c>
      <c r="D352" s="20" t="s">
        <v>45</v>
      </c>
      <c r="E352" s="20" t="s">
        <v>46</v>
      </c>
      <c r="F352" s="22">
        <v>0.0</v>
      </c>
      <c r="G352" s="22">
        <v>1277337.39</v>
      </c>
      <c r="H352" s="22">
        <v>1745342.68</v>
      </c>
      <c r="I352" s="22">
        <v>3.131718519E7</v>
      </c>
      <c r="J352" s="22">
        <v>4.724264875E7</v>
      </c>
      <c r="K352" s="23">
        <f t="shared" si="1"/>
        <v>81582514.01</v>
      </c>
    </row>
    <row r="353" ht="15.75" customHeight="1">
      <c r="A353" s="20" t="s">
        <v>158</v>
      </c>
      <c r="B353" s="20" t="s">
        <v>15</v>
      </c>
      <c r="C353" s="21" t="s">
        <v>159</v>
      </c>
      <c r="D353" s="20" t="s">
        <v>21</v>
      </c>
      <c r="E353" s="20" t="s">
        <v>22</v>
      </c>
      <c r="F353" s="22">
        <v>0.0</v>
      </c>
      <c r="G353" s="22">
        <v>9156.33</v>
      </c>
      <c r="H353" s="22">
        <v>12511.14</v>
      </c>
      <c r="I353" s="22">
        <v>224490.93</v>
      </c>
      <c r="J353" s="22">
        <v>338649.4</v>
      </c>
      <c r="K353" s="23">
        <f t="shared" si="1"/>
        <v>584807.8</v>
      </c>
    </row>
    <row r="354" ht="15.75" customHeight="1">
      <c r="A354" s="20" t="s">
        <v>158</v>
      </c>
      <c r="B354" s="20" t="s">
        <v>15</v>
      </c>
      <c r="C354" s="21" t="s">
        <v>159</v>
      </c>
      <c r="D354" s="20" t="s">
        <v>27</v>
      </c>
      <c r="E354" s="20" t="s">
        <v>28</v>
      </c>
      <c r="F354" s="22">
        <v>0.0</v>
      </c>
      <c r="G354" s="22">
        <v>166727.05</v>
      </c>
      <c r="H354" s="22">
        <v>227814.38</v>
      </c>
      <c r="I354" s="22">
        <v>4087738.9</v>
      </c>
      <c r="J354" s="22">
        <v>6166442.23</v>
      </c>
      <c r="K354" s="23">
        <f t="shared" si="1"/>
        <v>10648722.56</v>
      </c>
    </row>
    <row r="355" ht="15.75" customHeight="1">
      <c r="A355" s="20" t="s">
        <v>158</v>
      </c>
      <c r="B355" s="20" t="s">
        <v>15</v>
      </c>
      <c r="C355" s="21" t="s">
        <v>159</v>
      </c>
      <c r="D355" s="20" t="s">
        <v>29</v>
      </c>
      <c r="E355" s="20" t="s">
        <v>30</v>
      </c>
      <c r="F355" s="22">
        <v>0.0</v>
      </c>
      <c r="G355" s="22">
        <v>52583.49</v>
      </c>
      <c r="H355" s="22">
        <v>71849.62</v>
      </c>
      <c r="I355" s="22">
        <v>1289218.43</v>
      </c>
      <c r="J355" s="22">
        <v>1944813.8</v>
      </c>
      <c r="K355" s="23">
        <f t="shared" si="1"/>
        <v>3358465.34</v>
      </c>
    </row>
    <row r="356" ht="15.75" customHeight="1">
      <c r="A356" s="20" t="s">
        <v>158</v>
      </c>
      <c r="B356" s="20" t="s">
        <v>15</v>
      </c>
      <c r="C356" s="21" t="s">
        <v>159</v>
      </c>
      <c r="D356" s="20" t="s">
        <v>31</v>
      </c>
      <c r="E356" s="20" t="s">
        <v>32</v>
      </c>
      <c r="F356" s="22">
        <v>0.0</v>
      </c>
      <c r="G356" s="22">
        <v>146803.75</v>
      </c>
      <c r="H356" s="22">
        <v>200591.37</v>
      </c>
      <c r="I356" s="22">
        <v>3599268.5</v>
      </c>
      <c r="J356" s="22">
        <v>5429574.1</v>
      </c>
      <c r="K356" s="23">
        <f t="shared" si="1"/>
        <v>9376237.72</v>
      </c>
    </row>
    <row r="357" ht="15.75" customHeight="1">
      <c r="A357" s="20" t="s">
        <v>158</v>
      </c>
      <c r="B357" s="20" t="s">
        <v>15</v>
      </c>
      <c r="C357" s="21" t="s">
        <v>159</v>
      </c>
      <c r="D357" s="20" t="s">
        <v>33</v>
      </c>
      <c r="E357" s="20" t="s">
        <v>34</v>
      </c>
      <c r="F357" s="22">
        <v>0.0</v>
      </c>
      <c r="G357" s="22">
        <v>601.44</v>
      </c>
      <c r="H357" s="22">
        <v>821.8</v>
      </c>
      <c r="I357" s="22">
        <v>14745.84</v>
      </c>
      <c r="J357" s="22">
        <v>22244.42</v>
      </c>
      <c r="K357" s="23">
        <f t="shared" si="1"/>
        <v>38413.5</v>
      </c>
    </row>
    <row r="358" ht="15.75" customHeight="1">
      <c r="A358" s="20" t="s">
        <v>158</v>
      </c>
      <c r="B358" s="20" t="s">
        <v>15</v>
      </c>
      <c r="C358" s="21" t="s">
        <v>159</v>
      </c>
      <c r="D358" s="20" t="s">
        <v>39</v>
      </c>
      <c r="E358" s="20" t="s">
        <v>40</v>
      </c>
      <c r="F358" s="22">
        <v>0.0</v>
      </c>
      <c r="G358" s="22">
        <v>78196.36</v>
      </c>
      <c r="H358" s="22">
        <v>106846.82</v>
      </c>
      <c r="I358" s="22">
        <v>1917183.27</v>
      </c>
      <c r="J358" s="22">
        <v>2892112.29</v>
      </c>
      <c r="K358" s="23">
        <f t="shared" si="1"/>
        <v>4994338.74</v>
      </c>
    </row>
    <row r="359" ht="15.75" customHeight="1">
      <c r="A359" s="20" t="s">
        <v>160</v>
      </c>
      <c r="B359" s="20" t="s">
        <v>15</v>
      </c>
      <c r="C359" s="21" t="s">
        <v>161</v>
      </c>
      <c r="D359" s="20" t="s">
        <v>17</v>
      </c>
      <c r="E359" s="20" t="s">
        <v>18</v>
      </c>
      <c r="F359" s="22">
        <v>0.0</v>
      </c>
      <c r="G359" s="22">
        <v>0.0</v>
      </c>
      <c r="H359" s="22">
        <v>620772.86</v>
      </c>
      <c r="I359" s="22">
        <v>5.449315423E7</v>
      </c>
      <c r="J359" s="22">
        <v>9.574553102E7</v>
      </c>
      <c r="K359" s="23">
        <f t="shared" si="1"/>
        <v>150859458.1</v>
      </c>
    </row>
    <row r="360" ht="15.75" customHeight="1">
      <c r="A360" s="20" t="s">
        <v>160</v>
      </c>
      <c r="B360" s="20" t="s">
        <v>15</v>
      </c>
      <c r="C360" s="21" t="s">
        <v>161</v>
      </c>
      <c r="D360" s="20" t="s">
        <v>29</v>
      </c>
      <c r="E360" s="20" t="s">
        <v>30</v>
      </c>
      <c r="F360" s="22">
        <v>0.0</v>
      </c>
      <c r="G360" s="22">
        <v>0.0</v>
      </c>
      <c r="H360" s="22">
        <v>11981.94</v>
      </c>
      <c r="I360" s="22">
        <v>1051807.7</v>
      </c>
      <c r="J360" s="22">
        <v>1848046.58</v>
      </c>
      <c r="K360" s="23">
        <f t="shared" si="1"/>
        <v>2911836.22</v>
      </c>
    </row>
    <row r="361" ht="15.75" customHeight="1">
      <c r="A361" s="20" t="s">
        <v>160</v>
      </c>
      <c r="B361" s="20" t="s">
        <v>15</v>
      </c>
      <c r="C361" s="21" t="s">
        <v>161</v>
      </c>
      <c r="D361" s="20" t="s">
        <v>31</v>
      </c>
      <c r="E361" s="20" t="s">
        <v>32</v>
      </c>
      <c r="F361" s="22">
        <v>0.0</v>
      </c>
      <c r="G361" s="22">
        <v>0.0</v>
      </c>
      <c r="H361" s="22">
        <v>3215.83</v>
      </c>
      <c r="I361" s="22">
        <v>282294.52</v>
      </c>
      <c r="J361" s="22">
        <v>495996.96</v>
      </c>
      <c r="K361" s="23">
        <f t="shared" si="1"/>
        <v>781507.31</v>
      </c>
    </row>
    <row r="362" ht="15.75" customHeight="1">
      <c r="A362" s="20" t="s">
        <v>160</v>
      </c>
      <c r="B362" s="20" t="s">
        <v>15</v>
      </c>
      <c r="C362" s="21" t="s">
        <v>161</v>
      </c>
      <c r="D362" s="20" t="s">
        <v>39</v>
      </c>
      <c r="E362" s="20" t="s">
        <v>40</v>
      </c>
      <c r="F362" s="22">
        <v>0.0</v>
      </c>
      <c r="G362" s="22">
        <v>0.0</v>
      </c>
      <c r="H362" s="22">
        <v>4647.37</v>
      </c>
      <c r="I362" s="22">
        <v>407958.55</v>
      </c>
      <c r="J362" s="22">
        <v>716791.09</v>
      </c>
      <c r="K362" s="23">
        <f t="shared" si="1"/>
        <v>1129397.01</v>
      </c>
    </row>
    <row r="363" ht="15.75" customHeight="1">
      <c r="A363" s="20" t="s">
        <v>162</v>
      </c>
      <c r="B363" s="20" t="s">
        <v>15</v>
      </c>
      <c r="C363" s="21" t="s">
        <v>163</v>
      </c>
      <c r="D363" s="20" t="s">
        <v>17</v>
      </c>
      <c r="E363" s="20" t="s">
        <v>18</v>
      </c>
      <c r="F363" s="22">
        <v>0.0</v>
      </c>
      <c r="G363" s="22">
        <v>2.264994414E7</v>
      </c>
      <c r="H363" s="22">
        <v>723115.85</v>
      </c>
      <c r="I363" s="22">
        <v>6.395735093E7</v>
      </c>
      <c r="J363" s="22">
        <v>7.420580352E7</v>
      </c>
      <c r="K363" s="23">
        <f t="shared" si="1"/>
        <v>161536214.4</v>
      </c>
    </row>
    <row r="364" ht="15.75" customHeight="1">
      <c r="A364" s="20" t="s">
        <v>162</v>
      </c>
      <c r="B364" s="20" t="s">
        <v>15</v>
      </c>
      <c r="C364" s="21" t="s">
        <v>163</v>
      </c>
      <c r="D364" s="20" t="s">
        <v>45</v>
      </c>
      <c r="E364" s="20" t="s">
        <v>46</v>
      </c>
      <c r="F364" s="22">
        <v>0.0</v>
      </c>
      <c r="G364" s="22">
        <v>7213013.29</v>
      </c>
      <c r="H364" s="22">
        <v>230280.67</v>
      </c>
      <c r="I364" s="22">
        <v>2.036760971E7</v>
      </c>
      <c r="J364" s="22">
        <v>2.363129214E7</v>
      </c>
      <c r="K364" s="23">
        <f t="shared" si="1"/>
        <v>51442195.81</v>
      </c>
    </row>
    <row r="365" ht="15.75" customHeight="1">
      <c r="A365" s="20" t="s">
        <v>162</v>
      </c>
      <c r="B365" s="20" t="s">
        <v>15</v>
      </c>
      <c r="C365" s="21" t="s">
        <v>163</v>
      </c>
      <c r="D365" s="20" t="s">
        <v>29</v>
      </c>
      <c r="E365" s="20" t="s">
        <v>30</v>
      </c>
      <c r="F365" s="22">
        <v>0.0</v>
      </c>
      <c r="G365" s="22">
        <v>316089.85</v>
      </c>
      <c r="H365" s="22">
        <v>10091.4</v>
      </c>
      <c r="I365" s="22">
        <v>892552.73</v>
      </c>
      <c r="J365" s="22">
        <v>1035574.36</v>
      </c>
      <c r="K365" s="23">
        <f t="shared" si="1"/>
        <v>2254308.34</v>
      </c>
    </row>
    <row r="366" ht="15.75" customHeight="1">
      <c r="A366" s="20" t="s">
        <v>162</v>
      </c>
      <c r="B366" s="20" t="s">
        <v>15</v>
      </c>
      <c r="C366" s="21" t="s">
        <v>163</v>
      </c>
      <c r="D366" s="20" t="s">
        <v>31</v>
      </c>
      <c r="E366" s="20" t="s">
        <v>32</v>
      </c>
      <c r="F366" s="22">
        <v>0.0</v>
      </c>
      <c r="G366" s="22">
        <v>88186.55</v>
      </c>
      <c r="H366" s="22">
        <v>2815.42</v>
      </c>
      <c r="I366" s="22">
        <v>249015.1</v>
      </c>
      <c r="J366" s="22">
        <v>288917.0</v>
      </c>
      <c r="K366" s="23">
        <f t="shared" si="1"/>
        <v>628934.07</v>
      </c>
    </row>
    <row r="367" ht="15.75" customHeight="1">
      <c r="A367" s="20" t="s">
        <v>162</v>
      </c>
      <c r="B367" s="20" t="s">
        <v>15</v>
      </c>
      <c r="C367" s="21" t="s">
        <v>163</v>
      </c>
      <c r="D367" s="20" t="s">
        <v>39</v>
      </c>
      <c r="E367" s="20" t="s">
        <v>40</v>
      </c>
      <c r="F367" s="22">
        <v>0.0</v>
      </c>
      <c r="G367" s="22">
        <v>113440.17</v>
      </c>
      <c r="H367" s="22">
        <v>3621.66</v>
      </c>
      <c r="I367" s="22">
        <v>320324.53</v>
      </c>
      <c r="J367" s="22">
        <v>371652.96</v>
      </c>
      <c r="K367" s="23">
        <f t="shared" si="1"/>
        <v>809039.32</v>
      </c>
    </row>
    <row r="368" ht="15.75" customHeight="1">
      <c r="A368" s="20" t="s">
        <v>164</v>
      </c>
      <c r="B368" s="20" t="s">
        <v>15</v>
      </c>
      <c r="C368" s="21" t="s">
        <v>165</v>
      </c>
      <c r="D368" s="20" t="s">
        <v>17</v>
      </c>
      <c r="E368" s="20" t="s">
        <v>18</v>
      </c>
      <c r="F368" s="22">
        <v>0.0</v>
      </c>
      <c r="G368" s="22">
        <v>1099961.59</v>
      </c>
      <c r="H368" s="22">
        <v>344214.46</v>
      </c>
      <c r="I368" s="22">
        <v>6963194.62</v>
      </c>
      <c r="J368" s="22">
        <v>1.045014171E7</v>
      </c>
      <c r="K368" s="23">
        <f t="shared" si="1"/>
        <v>18857512.38</v>
      </c>
    </row>
    <row r="369" ht="15.75" customHeight="1">
      <c r="A369" s="20" t="s">
        <v>164</v>
      </c>
      <c r="B369" s="20" t="s">
        <v>15</v>
      </c>
      <c r="C369" s="21" t="s">
        <v>165</v>
      </c>
      <c r="D369" s="20" t="s">
        <v>29</v>
      </c>
      <c r="E369" s="20" t="s">
        <v>30</v>
      </c>
      <c r="F369" s="22">
        <v>0.0</v>
      </c>
      <c r="G369" s="22">
        <v>201758.98</v>
      </c>
      <c r="H369" s="22">
        <v>63137.07</v>
      </c>
      <c r="I369" s="22">
        <v>1277214.63</v>
      </c>
      <c r="J369" s="22">
        <v>1916803.23</v>
      </c>
      <c r="K369" s="23">
        <f t="shared" si="1"/>
        <v>3458913.91</v>
      </c>
    </row>
    <row r="370" ht="15.75" customHeight="1">
      <c r="A370" s="20" t="s">
        <v>164</v>
      </c>
      <c r="B370" s="20" t="s">
        <v>15</v>
      </c>
      <c r="C370" s="21" t="s">
        <v>165</v>
      </c>
      <c r="D370" s="20" t="s">
        <v>31</v>
      </c>
      <c r="E370" s="20" t="s">
        <v>32</v>
      </c>
      <c r="F370" s="22">
        <v>0.0</v>
      </c>
      <c r="G370" s="22">
        <v>44521.65</v>
      </c>
      <c r="H370" s="22">
        <v>13932.3</v>
      </c>
      <c r="I370" s="22">
        <v>281839.77</v>
      </c>
      <c r="J370" s="22">
        <v>422976.18</v>
      </c>
      <c r="K370" s="23">
        <f t="shared" si="1"/>
        <v>763269.9</v>
      </c>
    </row>
    <row r="371" ht="15.75" customHeight="1">
      <c r="A371" s="20" t="s">
        <v>164</v>
      </c>
      <c r="B371" s="20" t="s">
        <v>15</v>
      </c>
      <c r="C371" s="21" t="s">
        <v>165</v>
      </c>
      <c r="D371" s="20" t="s">
        <v>39</v>
      </c>
      <c r="E371" s="20" t="s">
        <v>40</v>
      </c>
      <c r="F371" s="22">
        <v>0.0</v>
      </c>
      <c r="G371" s="22">
        <v>52419.42</v>
      </c>
      <c r="H371" s="22">
        <v>16403.78</v>
      </c>
      <c r="I371" s="22">
        <v>331835.83</v>
      </c>
      <c r="J371" s="22">
        <v>498008.7</v>
      </c>
      <c r="K371" s="23">
        <f t="shared" si="1"/>
        <v>898667.73</v>
      </c>
    </row>
    <row r="372" ht="15.75" customHeight="1">
      <c r="A372" s="20" t="s">
        <v>164</v>
      </c>
      <c r="B372" s="20" t="s">
        <v>15</v>
      </c>
      <c r="C372" s="21" t="s">
        <v>165</v>
      </c>
      <c r="D372" s="20" t="s">
        <v>47</v>
      </c>
      <c r="E372" s="20" t="s">
        <v>48</v>
      </c>
      <c r="F372" s="22">
        <v>0.0</v>
      </c>
      <c r="G372" s="22">
        <v>8464655.36</v>
      </c>
      <c r="H372" s="22">
        <v>2648871.39</v>
      </c>
      <c r="I372" s="22">
        <v>5.358463715E7</v>
      </c>
      <c r="J372" s="22">
        <v>8.041812446E7</v>
      </c>
      <c r="K372" s="23">
        <f t="shared" si="1"/>
        <v>145116288.4</v>
      </c>
    </row>
    <row r="373" ht="15.75" customHeight="1">
      <c r="A373" s="20" t="s">
        <v>166</v>
      </c>
      <c r="B373" s="20" t="s">
        <v>15</v>
      </c>
      <c r="C373" s="21" t="s">
        <v>167</v>
      </c>
      <c r="D373" s="20" t="s">
        <v>17</v>
      </c>
      <c r="E373" s="20" t="s">
        <v>18</v>
      </c>
      <c r="F373" s="22">
        <v>0.0</v>
      </c>
      <c r="G373" s="22">
        <v>3.2105428972E8</v>
      </c>
      <c r="H373" s="22">
        <v>7.412924697E7</v>
      </c>
      <c r="I373" s="22">
        <v>8.8963630316E8</v>
      </c>
      <c r="J373" s="22">
        <v>1.33658920855E9</v>
      </c>
      <c r="K373" s="23">
        <f t="shared" si="1"/>
        <v>2621409048</v>
      </c>
    </row>
    <row r="374" ht="15.75" customHeight="1">
      <c r="A374" s="20" t="s">
        <v>166</v>
      </c>
      <c r="B374" s="20" t="s">
        <v>15</v>
      </c>
      <c r="C374" s="21" t="s">
        <v>167</v>
      </c>
      <c r="D374" s="20" t="s">
        <v>45</v>
      </c>
      <c r="E374" s="20" t="s">
        <v>46</v>
      </c>
      <c r="F374" s="22">
        <v>0.0</v>
      </c>
      <c r="G374" s="22">
        <v>2.037024822E7</v>
      </c>
      <c r="H374" s="22">
        <v>4703351.46</v>
      </c>
      <c r="I374" s="22">
        <v>5.644563211E7</v>
      </c>
      <c r="J374" s="22">
        <v>8.480389399E7</v>
      </c>
      <c r="K374" s="23">
        <f t="shared" si="1"/>
        <v>166323125.8</v>
      </c>
    </row>
    <row r="375" ht="15.75" customHeight="1">
      <c r="A375" s="20" t="s">
        <v>166</v>
      </c>
      <c r="B375" s="20" t="s">
        <v>15</v>
      </c>
      <c r="C375" s="21" t="s">
        <v>167</v>
      </c>
      <c r="D375" s="20" t="s">
        <v>19</v>
      </c>
      <c r="E375" s="20" t="s">
        <v>20</v>
      </c>
      <c r="F375" s="22">
        <v>0.0</v>
      </c>
      <c r="G375" s="22">
        <v>461348.2</v>
      </c>
      <c r="H375" s="22">
        <v>106522.15</v>
      </c>
      <c r="I375" s="22">
        <v>1278388.48</v>
      </c>
      <c r="J375" s="22">
        <v>1920650.32</v>
      </c>
      <c r="K375" s="23">
        <f t="shared" si="1"/>
        <v>3766909.15</v>
      </c>
    </row>
    <row r="376" ht="15.75" customHeight="1">
      <c r="A376" s="20" t="s">
        <v>166</v>
      </c>
      <c r="B376" s="20" t="s">
        <v>15</v>
      </c>
      <c r="C376" s="21" t="s">
        <v>167</v>
      </c>
      <c r="D376" s="20" t="s">
        <v>21</v>
      </c>
      <c r="E376" s="20" t="s">
        <v>22</v>
      </c>
      <c r="F376" s="22">
        <v>0.0</v>
      </c>
      <c r="G376" s="22">
        <v>4489437.34</v>
      </c>
      <c r="H376" s="22">
        <v>1036580.48</v>
      </c>
      <c r="I376" s="22">
        <v>1.244015908E7</v>
      </c>
      <c r="J376" s="22">
        <v>1.869008979E7</v>
      </c>
      <c r="K376" s="23">
        <f t="shared" si="1"/>
        <v>36656266.69</v>
      </c>
    </row>
    <row r="377" ht="15.75" customHeight="1">
      <c r="A377" s="20" t="s">
        <v>166</v>
      </c>
      <c r="B377" s="20" t="s">
        <v>15</v>
      </c>
      <c r="C377" s="21" t="s">
        <v>167</v>
      </c>
      <c r="D377" s="20" t="s">
        <v>25</v>
      </c>
      <c r="E377" s="20" t="s">
        <v>26</v>
      </c>
      <c r="F377" s="22">
        <v>0.0</v>
      </c>
      <c r="G377" s="22">
        <v>1701.97</v>
      </c>
      <c r="H377" s="22">
        <v>392.97</v>
      </c>
      <c r="I377" s="22">
        <v>4716.12</v>
      </c>
      <c r="J377" s="22">
        <v>7085.5</v>
      </c>
      <c r="K377" s="23">
        <f t="shared" si="1"/>
        <v>13896.56</v>
      </c>
    </row>
    <row r="378" ht="15.75" customHeight="1">
      <c r="A378" s="20" t="s">
        <v>166</v>
      </c>
      <c r="B378" s="20" t="s">
        <v>15</v>
      </c>
      <c r="C378" s="21" t="s">
        <v>167</v>
      </c>
      <c r="D378" s="20" t="s">
        <v>27</v>
      </c>
      <c r="E378" s="20" t="s">
        <v>28</v>
      </c>
      <c r="F378" s="22">
        <v>0.0</v>
      </c>
      <c r="G378" s="22">
        <v>4366808.41</v>
      </c>
      <c r="H378" s="22">
        <v>1008266.3</v>
      </c>
      <c r="I378" s="22">
        <v>1.210035628E7</v>
      </c>
      <c r="J378" s="22">
        <v>1.81795702E7</v>
      </c>
      <c r="K378" s="23">
        <f t="shared" si="1"/>
        <v>35655001.19</v>
      </c>
    </row>
    <row r="379" ht="15.75" customHeight="1">
      <c r="A379" s="20" t="s">
        <v>166</v>
      </c>
      <c r="B379" s="20" t="s">
        <v>15</v>
      </c>
      <c r="C379" s="21" t="s">
        <v>167</v>
      </c>
      <c r="D379" s="20" t="s">
        <v>29</v>
      </c>
      <c r="E379" s="20" t="s">
        <v>30</v>
      </c>
      <c r="F379" s="22">
        <v>0.0</v>
      </c>
      <c r="G379" s="22">
        <v>2761680.47</v>
      </c>
      <c r="H379" s="22">
        <v>637653.2</v>
      </c>
      <c r="I379" s="22">
        <v>7652572.44</v>
      </c>
      <c r="J379" s="22">
        <v>1.149722163E7</v>
      </c>
      <c r="K379" s="23">
        <f t="shared" si="1"/>
        <v>22549127.74</v>
      </c>
    </row>
    <row r="380" ht="15.75" customHeight="1">
      <c r="A380" s="20" t="s">
        <v>166</v>
      </c>
      <c r="B380" s="20" t="s">
        <v>15</v>
      </c>
      <c r="C380" s="21" t="s">
        <v>167</v>
      </c>
      <c r="D380" s="20" t="s">
        <v>31</v>
      </c>
      <c r="E380" s="20" t="s">
        <v>32</v>
      </c>
      <c r="F380" s="22">
        <v>0.0</v>
      </c>
      <c r="G380" s="22">
        <v>1217549.56</v>
      </c>
      <c r="H380" s="22">
        <v>281123.89</v>
      </c>
      <c r="I380" s="22">
        <v>3373810.35</v>
      </c>
      <c r="J380" s="22">
        <v>5068811.24</v>
      </c>
      <c r="K380" s="23">
        <f t="shared" si="1"/>
        <v>9941295.04</v>
      </c>
    </row>
    <row r="381" ht="15.75" customHeight="1">
      <c r="A381" s="20" t="s">
        <v>166</v>
      </c>
      <c r="B381" s="20" t="s">
        <v>15</v>
      </c>
      <c r="C381" s="21" t="s">
        <v>167</v>
      </c>
      <c r="D381" s="20" t="s">
        <v>33</v>
      </c>
      <c r="E381" s="20" t="s">
        <v>34</v>
      </c>
      <c r="F381" s="22">
        <v>0.0</v>
      </c>
      <c r="G381" s="22">
        <v>0.0</v>
      </c>
      <c r="H381" s="22">
        <v>0.0</v>
      </c>
      <c r="I381" s="22">
        <v>0.0</v>
      </c>
      <c r="J381" s="22">
        <v>-25879.92</v>
      </c>
      <c r="K381" s="23">
        <f t="shared" si="1"/>
        <v>-25879.92</v>
      </c>
    </row>
    <row r="382" ht="15.75" customHeight="1">
      <c r="A382" s="20" t="s">
        <v>166</v>
      </c>
      <c r="B382" s="20" t="s">
        <v>15</v>
      </c>
      <c r="C382" s="21" t="s">
        <v>167</v>
      </c>
      <c r="D382" s="20" t="s">
        <v>35</v>
      </c>
      <c r="E382" s="20" t="s">
        <v>36</v>
      </c>
      <c r="F382" s="22">
        <v>0.0</v>
      </c>
      <c r="G382" s="22">
        <v>144823.94</v>
      </c>
      <c r="H382" s="22">
        <v>33438.86</v>
      </c>
      <c r="I382" s="22">
        <v>401304.83</v>
      </c>
      <c r="J382" s="22">
        <v>602920.2</v>
      </c>
      <c r="K382" s="23">
        <f t="shared" si="1"/>
        <v>1182487.83</v>
      </c>
    </row>
    <row r="383" ht="15.75" customHeight="1">
      <c r="A383" s="20" t="s">
        <v>166</v>
      </c>
      <c r="B383" s="20" t="s">
        <v>15</v>
      </c>
      <c r="C383" s="21" t="s">
        <v>167</v>
      </c>
      <c r="D383" s="20" t="s">
        <v>37</v>
      </c>
      <c r="E383" s="20" t="s">
        <v>38</v>
      </c>
      <c r="F383" s="22">
        <v>0.0</v>
      </c>
      <c r="G383" s="22">
        <v>342955.83</v>
      </c>
      <c r="H383" s="22">
        <v>79186.16</v>
      </c>
      <c r="I383" s="22">
        <v>950325.11</v>
      </c>
      <c r="J383" s="22">
        <v>1427768.04</v>
      </c>
      <c r="K383" s="23">
        <f t="shared" si="1"/>
        <v>2800235.14</v>
      </c>
    </row>
    <row r="384" ht="15.75" customHeight="1">
      <c r="A384" s="20" t="s">
        <v>166</v>
      </c>
      <c r="B384" s="20" t="s">
        <v>15</v>
      </c>
      <c r="C384" s="21" t="s">
        <v>167</v>
      </c>
      <c r="D384" s="20" t="s">
        <v>39</v>
      </c>
      <c r="E384" s="20" t="s">
        <v>40</v>
      </c>
      <c r="F384" s="22">
        <v>0.0</v>
      </c>
      <c r="G384" s="22">
        <v>1637846.34</v>
      </c>
      <c r="H384" s="22">
        <v>378167.56</v>
      </c>
      <c r="I384" s="22">
        <v>4538446.04</v>
      </c>
      <c r="J384" s="22">
        <v>6818559.42</v>
      </c>
      <c r="K384" s="23">
        <f t="shared" si="1"/>
        <v>13373019.36</v>
      </c>
    </row>
    <row r="385" ht="15.75" customHeight="1">
      <c r="A385" s="20" t="s">
        <v>168</v>
      </c>
      <c r="B385" s="20" t="s">
        <v>15</v>
      </c>
      <c r="C385" s="21" t="s">
        <v>169</v>
      </c>
      <c r="D385" s="20" t="s">
        <v>17</v>
      </c>
      <c r="E385" s="20" t="s">
        <v>18</v>
      </c>
      <c r="F385" s="22">
        <v>0.0</v>
      </c>
      <c r="G385" s="22">
        <v>1.856519304E7</v>
      </c>
      <c r="H385" s="22">
        <v>5549119.05</v>
      </c>
      <c r="I385" s="22">
        <v>4.0673624718E8</v>
      </c>
      <c r="J385" s="22">
        <v>5.6265304514E8</v>
      </c>
      <c r="K385" s="23">
        <f t="shared" si="1"/>
        <v>993503604.4</v>
      </c>
    </row>
    <row r="386" ht="15.75" customHeight="1">
      <c r="A386" s="20" t="s">
        <v>168</v>
      </c>
      <c r="B386" s="20" t="s">
        <v>15</v>
      </c>
      <c r="C386" s="21" t="s">
        <v>169</v>
      </c>
      <c r="D386" s="20" t="s">
        <v>45</v>
      </c>
      <c r="E386" s="20" t="s">
        <v>46</v>
      </c>
      <c r="F386" s="22">
        <v>0.0</v>
      </c>
      <c r="G386" s="22">
        <v>154111.33</v>
      </c>
      <c r="H386" s="22">
        <v>46063.73</v>
      </c>
      <c r="I386" s="22">
        <v>3376353.9</v>
      </c>
      <c r="J386" s="22">
        <v>4670633.16</v>
      </c>
      <c r="K386" s="23">
        <f t="shared" si="1"/>
        <v>8247162.12</v>
      </c>
    </row>
    <row r="387" ht="15.75" customHeight="1">
      <c r="A387" s="20" t="s">
        <v>168</v>
      </c>
      <c r="B387" s="20" t="s">
        <v>15</v>
      </c>
      <c r="C387" s="21" t="s">
        <v>169</v>
      </c>
      <c r="D387" s="20" t="s">
        <v>29</v>
      </c>
      <c r="E387" s="20" t="s">
        <v>30</v>
      </c>
      <c r="F387" s="22">
        <v>0.0</v>
      </c>
      <c r="G387" s="22">
        <v>245603.13</v>
      </c>
      <c r="H387" s="22">
        <v>73410.55</v>
      </c>
      <c r="I387" s="22">
        <v>5380805.66</v>
      </c>
      <c r="J387" s="22">
        <v>7443464.19</v>
      </c>
      <c r="K387" s="23">
        <f t="shared" si="1"/>
        <v>13143283.53</v>
      </c>
    </row>
    <row r="388" ht="15.75" customHeight="1">
      <c r="A388" s="20" t="s">
        <v>168</v>
      </c>
      <c r="B388" s="20" t="s">
        <v>15</v>
      </c>
      <c r="C388" s="21" t="s">
        <v>169</v>
      </c>
      <c r="D388" s="20" t="s">
        <v>31</v>
      </c>
      <c r="E388" s="20" t="s">
        <v>32</v>
      </c>
      <c r="F388" s="22">
        <v>0.0</v>
      </c>
      <c r="G388" s="22">
        <v>627.58</v>
      </c>
      <c r="H388" s="22">
        <v>187.58</v>
      </c>
      <c r="I388" s="22">
        <v>13749.31</v>
      </c>
      <c r="J388" s="22">
        <v>19019.93</v>
      </c>
      <c r="K388" s="23">
        <f t="shared" si="1"/>
        <v>33584.4</v>
      </c>
    </row>
    <row r="389" ht="15.75" customHeight="1">
      <c r="A389" s="20" t="s">
        <v>168</v>
      </c>
      <c r="B389" s="20" t="s">
        <v>15</v>
      </c>
      <c r="C389" s="21" t="s">
        <v>169</v>
      </c>
      <c r="D389" s="20" t="s">
        <v>39</v>
      </c>
      <c r="E389" s="20" t="s">
        <v>40</v>
      </c>
      <c r="F389" s="22">
        <v>0.0</v>
      </c>
      <c r="G389" s="22">
        <v>78561.92</v>
      </c>
      <c r="H389" s="22">
        <v>23482.09</v>
      </c>
      <c r="I389" s="22">
        <v>1721176.95</v>
      </c>
      <c r="J389" s="22">
        <v>2380966.68</v>
      </c>
      <c r="K389" s="23">
        <f t="shared" si="1"/>
        <v>4204187.64</v>
      </c>
    </row>
    <row r="390" ht="15.75" customHeight="1">
      <c r="A390" s="20" t="s">
        <v>170</v>
      </c>
      <c r="B390" s="20" t="s">
        <v>15</v>
      </c>
      <c r="C390" s="21" t="s">
        <v>171</v>
      </c>
      <c r="D390" s="20" t="s">
        <v>17</v>
      </c>
      <c r="E390" s="20" t="s">
        <v>18</v>
      </c>
      <c r="F390" s="22">
        <v>0.0</v>
      </c>
      <c r="G390" s="22">
        <v>2.970652733E7</v>
      </c>
      <c r="H390" s="22">
        <v>8709662.72</v>
      </c>
      <c r="I390" s="22">
        <v>1.7510110224E8</v>
      </c>
      <c r="J390" s="22">
        <v>2.0605497362E8</v>
      </c>
      <c r="K390" s="23">
        <f t="shared" si="1"/>
        <v>419572265.9</v>
      </c>
    </row>
    <row r="391" ht="15.75" customHeight="1">
      <c r="A391" s="20" t="s">
        <v>170</v>
      </c>
      <c r="B391" s="20" t="s">
        <v>15</v>
      </c>
      <c r="C391" s="21" t="s">
        <v>171</v>
      </c>
      <c r="D391" s="20" t="s">
        <v>45</v>
      </c>
      <c r="E391" s="20" t="s">
        <v>46</v>
      </c>
      <c r="F391" s="22">
        <v>0.0</v>
      </c>
      <c r="G391" s="22">
        <v>1347619.02</v>
      </c>
      <c r="H391" s="22">
        <v>395108.69</v>
      </c>
      <c r="I391" s="22">
        <v>7943357.81</v>
      </c>
      <c r="J391" s="22">
        <v>9347561.86</v>
      </c>
      <c r="K391" s="23">
        <f t="shared" si="1"/>
        <v>19033647.38</v>
      </c>
    </row>
    <row r="392" ht="15.75" customHeight="1">
      <c r="A392" s="20" t="s">
        <v>170</v>
      </c>
      <c r="B392" s="20" t="s">
        <v>15</v>
      </c>
      <c r="C392" s="21" t="s">
        <v>171</v>
      </c>
      <c r="D392" s="20" t="s">
        <v>74</v>
      </c>
      <c r="E392" s="20" t="s">
        <v>75</v>
      </c>
      <c r="F392" s="22">
        <v>0.0</v>
      </c>
      <c r="G392" s="22">
        <v>4951423.45</v>
      </c>
      <c r="H392" s="22">
        <v>1451708.84</v>
      </c>
      <c r="I392" s="22">
        <v>2.918549498E7</v>
      </c>
      <c r="J392" s="22">
        <v>3.434482321E7</v>
      </c>
      <c r="K392" s="23">
        <f t="shared" si="1"/>
        <v>69933450.48</v>
      </c>
    </row>
    <row r="393" ht="15.75" customHeight="1">
      <c r="A393" s="20" t="s">
        <v>170</v>
      </c>
      <c r="B393" s="20" t="s">
        <v>15</v>
      </c>
      <c r="C393" s="21" t="s">
        <v>171</v>
      </c>
      <c r="D393" s="20" t="s">
        <v>19</v>
      </c>
      <c r="E393" s="20" t="s">
        <v>20</v>
      </c>
      <c r="F393" s="22">
        <v>0.0</v>
      </c>
      <c r="G393" s="22">
        <v>2133.17</v>
      </c>
      <c r="H393" s="22">
        <v>625.43</v>
      </c>
      <c r="I393" s="22">
        <v>12573.68</v>
      </c>
      <c r="J393" s="22">
        <v>14796.42</v>
      </c>
      <c r="K393" s="23">
        <f t="shared" si="1"/>
        <v>30128.7</v>
      </c>
    </row>
    <row r="394" ht="15.75" customHeight="1">
      <c r="A394" s="20" t="s">
        <v>170</v>
      </c>
      <c r="B394" s="20" t="s">
        <v>15</v>
      </c>
      <c r="C394" s="21" t="s">
        <v>171</v>
      </c>
      <c r="D394" s="20" t="s">
        <v>29</v>
      </c>
      <c r="E394" s="20" t="s">
        <v>30</v>
      </c>
      <c r="F394" s="22">
        <v>0.0</v>
      </c>
      <c r="G394" s="22">
        <v>180365.63</v>
      </c>
      <c r="H394" s="22">
        <v>52881.43</v>
      </c>
      <c r="I394" s="22">
        <v>1063140.75</v>
      </c>
      <c r="J394" s="22">
        <v>1251079.73</v>
      </c>
      <c r="K394" s="23">
        <f t="shared" si="1"/>
        <v>2547467.54</v>
      </c>
    </row>
    <row r="395" ht="15.75" customHeight="1">
      <c r="A395" s="20" t="s">
        <v>170</v>
      </c>
      <c r="B395" s="20" t="s">
        <v>15</v>
      </c>
      <c r="C395" s="21" t="s">
        <v>171</v>
      </c>
      <c r="D395" s="20" t="s">
        <v>31</v>
      </c>
      <c r="E395" s="20" t="s">
        <v>32</v>
      </c>
      <c r="F395" s="22">
        <v>0.0</v>
      </c>
      <c r="G395" s="22">
        <v>54430.9</v>
      </c>
      <c r="H395" s="22">
        <v>15958.61</v>
      </c>
      <c r="I395" s="22">
        <v>320835.61</v>
      </c>
      <c r="J395" s="22">
        <v>377552.01</v>
      </c>
      <c r="K395" s="23">
        <f t="shared" si="1"/>
        <v>768777.13</v>
      </c>
    </row>
    <row r="396" ht="15.75" customHeight="1">
      <c r="A396" s="20" t="s">
        <v>170</v>
      </c>
      <c r="B396" s="20" t="s">
        <v>15</v>
      </c>
      <c r="C396" s="21" t="s">
        <v>171</v>
      </c>
      <c r="D396" s="20" t="s">
        <v>39</v>
      </c>
      <c r="E396" s="20" t="s">
        <v>40</v>
      </c>
      <c r="F396" s="22">
        <v>0.0</v>
      </c>
      <c r="G396" s="22">
        <v>117385.5</v>
      </c>
      <c r="H396" s="22">
        <v>34416.28</v>
      </c>
      <c r="I396" s="22">
        <v>691912.93</v>
      </c>
      <c r="J396" s="22">
        <v>814227.32</v>
      </c>
      <c r="K396" s="23">
        <f t="shared" si="1"/>
        <v>1657942.03</v>
      </c>
    </row>
    <row r="397" ht="15.75" customHeight="1">
      <c r="A397" s="20" t="s">
        <v>172</v>
      </c>
      <c r="B397" s="20" t="s">
        <v>15</v>
      </c>
      <c r="C397" s="21" t="s">
        <v>173</v>
      </c>
      <c r="D397" s="20" t="s">
        <v>19</v>
      </c>
      <c r="E397" s="20" t="s">
        <v>20</v>
      </c>
      <c r="F397" s="22">
        <v>0.0</v>
      </c>
      <c r="G397" s="22">
        <v>21081.03</v>
      </c>
      <c r="H397" s="22">
        <v>2641.17</v>
      </c>
      <c r="I397" s="22">
        <v>92136.44</v>
      </c>
      <c r="J397" s="22">
        <v>139817.72</v>
      </c>
      <c r="K397" s="23">
        <f t="shared" si="1"/>
        <v>255676.36</v>
      </c>
    </row>
    <row r="398" ht="15.75" customHeight="1">
      <c r="A398" s="20" t="s">
        <v>172</v>
      </c>
      <c r="B398" s="20" t="s">
        <v>15</v>
      </c>
      <c r="C398" s="21" t="s">
        <v>173</v>
      </c>
      <c r="D398" s="20" t="s">
        <v>21</v>
      </c>
      <c r="E398" s="20" t="s">
        <v>22</v>
      </c>
      <c r="F398" s="22">
        <v>0.0</v>
      </c>
      <c r="G398" s="22">
        <v>2484.18</v>
      </c>
      <c r="H398" s="22">
        <v>311.23</v>
      </c>
      <c r="I398" s="22">
        <v>10857.28</v>
      </c>
      <c r="J398" s="22">
        <v>16476.01</v>
      </c>
      <c r="K398" s="23">
        <f t="shared" si="1"/>
        <v>30128.7</v>
      </c>
    </row>
    <row r="399" ht="15.75" customHeight="1">
      <c r="A399" s="20" t="s">
        <v>172</v>
      </c>
      <c r="B399" s="20" t="s">
        <v>15</v>
      </c>
      <c r="C399" s="21" t="s">
        <v>173</v>
      </c>
      <c r="D399" s="20" t="s">
        <v>27</v>
      </c>
      <c r="E399" s="20" t="s">
        <v>28</v>
      </c>
      <c r="F399" s="22">
        <v>0.0</v>
      </c>
      <c r="G399" s="22">
        <v>42.17</v>
      </c>
      <c r="H399" s="22">
        <v>5.28</v>
      </c>
      <c r="I399" s="22">
        <v>184.31</v>
      </c>
      <c r="J399" s="22">
        <v>279.7</v>
      </c>
      <c r="K399" s="23">
        <f t="shared" si="1"/>
        <v>511.46</v>
      </c>
    </row>
    <row r="400" ht="15.75" customHeight="1">
      <c r="A400" s="20" t="s">
        <v>172</v>
      </c>
      <c r="B400" s="20" t="s">
        <v>15</v>
      </c>
      <c r="C400" s="21" t="s">
        <v>173</v>
      </c>
      <c r="D400" s="20" t="s">
        <v>29</v>
      </c>
      <c r="E400" s="20" t="s">
        <v>30</v>
      </c>
      <c r="F400" s="22">
        <v>0.0</v>
      </c>
      <c r="G400" s="22">
        <v>75800.32</v>
      </c>
      <c r="H400" s="22">
        <v>9496.78</v>
      </c>
      <c r="I400" s="22">
        <v>331291.76</v>
      </c>
      <c r="J400" s="22">
        <v>502737.68</v>
      </c>
      <c r="K400" s="23">
        <f t="shared" si="1"/>
        <v>919326.54</v>
      </c>
    </row>
    <row r="401" ht="15.75" customHeight="1">
      <c r="A401" s="20" t="s">
        <v>172</v>
      </c>
      <c r="B401" s="20" t="s">
        <v>15</v>
      </c>
      <c r="C401" s="21" t="s">
        <v>173</v>
      </c>
      <c r="D401" s="20" t="s">
        <v>31</v>
      </c>
      <c r="E401" s="20" t="s">
        <v>32</v>
      </c>
      <c r="F401" s="22">
        <v>0.0</v>
      </c>
      <c r="G401" s="22">
        <v>343221.98</v>
      </c>
      <c r="H401" s="22">
        <v>43001.17</v>
      </c>
      <c r="I401" s="22">
        <v>1500080.93</v>
      </c>
      <c r="J401" s="22">
        <v>2276383.85</v>
      </c>
      <c r="K401" s="23">
        <f t="shared" si="1"/>
        <v>4162687.93</v>
      </c>
    </row>
    <row r="402" ht="15.75" customHeight="1">
      <c r="A402" s="20" t="s">
        <v>172</v>
      </c>
      <c r="B402" s="20" t="s">
        <v>15</v>
      </c>
      <c r="C402" s="21" t="s">
        <v>173</v>
      </c>
      <c r="D402" s="20" t="s">
        <v>39</v>
      </c>
      <c r="E402" s="20" t="s">
        <v>40</v>
      </c>
      <c r="F402" s="22">
        <v>0.0</v>
      </c>
      <c r="G402" s="22">
        <v>118092.5</v>
      </c>
      <c r="H402" s="22">
        <v>14795.43</v>
      </c>
      <c r="I402" s="22">
        <v>516133.34</v>
      </c>
      <c r="J402" s="22">
        <v>783236.15</v>
      </c>
      <c r="K402" s="23">
        <f t="shared" si="1"/>
        <v>1432257.42</v>
      </c>
    </row>
    <row r="403" ht="15.75" customHeight="1">
      <c r="A403" s="20" t="s">
        <v>172</v>
      </c>
      <c r="B403" s="20" t="s">
        <v>15</v>
      </c>
      <c r="C403" s="21" t="s">
        <v>173</v>
      </c>
      <c r="D403" s="20" t="s">
        <v>47</v>
      </c>
      <c r="E403" s="20" t="s">
        <v>48</v>
      </c>
      <c r="F403" s="22">
        <v>0.0</v>
      </c>
      <c r="G403" s="22">
        <v>3.190995082E7</v>
      </c>
      <c r="H403" s="22">
        <v>3997893.94</v>
      </c>
      <c r="I403" s="22">
        <v>1.3946515994E8</v>
      </c>
      <c r="J403" s="22">
        <v>2.1163940781E8</v>
      </c>
      <c r="K403" s="23">
        <f t="shared" si="1"/>
        <v>387012412.5</v>
      </c>
    </row>
    <row r="404" ht="15.75" customHeight="1">
      <c r="A404" s="20" t="s">
        <v>174</v>
      </c>
      <c r="B404" s="20" t="s">
        <v>15</v>
      </c>
      <c r="C404" s="21" t="s">
        <v>175</v>
      </c>
      <c r="D404" s="20" t="s">
        <v>17</v>
      </c>
      <c r="E404" s="20" t="s">
        <v>18</v>
      </c>
      <c r="F404" s="22">
        <v>0.0</v>
      </c>
      <c r="G404" s="22">
        <v>1.524138099E7</v>
      </c>
      <c r="H404" s="22">
        <v>6372951.59</v>
      </c>
      <c r="I404" s="22">
        <v>7.691725665E7</v>
      </c>
      <c r="J404" s="22">
        <v>1.0563628357E8</v>
      </c>
      <c r="K404" s="23">
        <f t="shared" si="1"/>
        <v>204167872.8</v>
      </c>
    </row>
    <row r="405" ht="15.75" customHeight="1">
      <c r="A405" s="20" t="s">
        <v>174</v>
      </c>
      <c r="B405" s="20" t="s">
        <v>15</v>
      </c>
      <c r="C405" s="21" t="s">
        <v>175</v>
      </c>
      <c r="D405" s="20" t="s">
        <v>45</v>
      </c>
      <c r="E405" s="20" t="s">
        <v>46</v>
      </c>
      <c r="F405" s="22">
        <v>0.0</v>
      </c>
      <c r="G405" s="22">
        <v>8232716.62</v>
      </c>
      <c r="H405" s="22">
        <v>3442385.21</v>
      </c>
      <c r="I405" s="22">
        <v>4.15472835E7</v>
      </c>
      <c r="J405" s="22">
        <v>5.706002543E7</v>
      </c>
      <c r="K405" s="23">
        <f t="shared" si="1"/>
        <v>110282410.8</v>
      </c>
    </row>
    <row r="406" ht="15.75" customHeight="1">
      <c r="A406" s="20" t="s">
        <v>174</v>
      </c>
      <c r="B406" s="20" t="s">
        <v>15</v>
      </c>
      <c r="C406" s="21" t="s">
        <v>175</v>
      </c>
      <c r="D406" s="20" t="s">
        <v>19</v>
      </c>
      <c r="E406" s="20" t="s">
        <v>20</v>
      </c>
      <c r="F406" s="22">
        <v>0.0</v>
      </c>
      <c r="G406" s="22">
        <v>1348.79</v>
      </c>
      <c r="H406" s="22">
        <v>563.97</v>
      </c>
      <c r="I406" s="22">
        <v>6806.78</v>
      </c>
      <c r="J406" s="22">
        <v>9348.26</v>
      </c>
      <c r="K406" s="23">
        <f t="shared" si="1"/>
        <v>18067.8</v>
      </c>
    </row>
    <row r="407" ht="15.75" customHeight="1">
      <c r="A407" s="20" t="s">
        <v>174</v>
      </c>
      <c r="B407" s="20" t="s">
        <v>15</v>
      </c>
      <c r="C407" s="21" t="s">
        <v>175</v>
      </c>
      <c r="D407" s="20" t="s">
        <v>27</v>
      </c>
      <c r="E407" s="20" t="s">
        <v>28</v>
      </c>
      <c r="F407" s="22">
        <v>0.0</v>
      </c>
      <c r="G407" s="22">
        <v>1119993.27</v>
      </c>
      <c r="H407" s="22">
        <v>468308.15</v>
      </c>
      <c r="I407" s="22">
        <v>5652165.63</v>
      </c>
      <c r="J407" s="22">
        <v>7762546.36</v>
      </c>
      <c r="K407" s="23">
        <f t="shared" si="1"/>
        <v>15003013.41</v>
      </c>
    </row>
    <row r="408" ht="15.75" customHeight="1">
      <c r="A408" s="20" t="s">
        <v>174</v>
      </c>
      <c r="B408" s="20" t="s">
        <v>15</v>
      </c>
      <c r="C408" s="21" t="s">
        <v>175</v>
      </c>
      <c r="D408" s="20" t="s">
        <v>29</v>
      </c>
      <c r="E408" s="20" t="s">
        <v>30</v>
      </c>
      <c r="F408" s="22">
        <v>0.0</v>
      </c>
      <c r="G408" s="22">
        <v>260779.81</v>
      </c>
      <c r="H408" s="22">
        <v>109041.11</v>
      </c>
      <c r="I408" s="22">
        <v>1316053.14</v>
      </c>
      <c r="J408" s="22">
        <v>1807435.28</v>
      </c>
      <c r="K408" s="23">
        <f t="shared" si="1"/>
        <v>3493309.34</v>
      </c>
    </row>
    <row r="409" ht="15.75" customHeight="1">
      <c r="A409" s="20" t="s">
        <v>174</v>
      </c>
      <c r="B409" s="20" t="s">
        <v>15</v>
      </c>
      <c r="C409" s="21" t="s">
        <v>175</v>
      </c>
      <c r="D409" s="20" t="s">
        <v>31</v>
      </c>
      <c r="E409" s="20" t="s">
        <v>32</v>
      </c>
      <c r="F409" s="22">
        <v>0.0</v>
      </c>
      <c r="G409" s="22">
        <v>1354575.74</v>
      </c>
      <c r="H409" s="22">
        <v>566395.24</v>
      </c>
      <c r="I409" s="22">
        <v>6836011.12</v>
      </c>
      <c r="J409" s="22">
        <v>9388410.88</v>
      </c>
      <c r="K409" s="23">
        <f t="shared" si="1"/>
        <v>18145392.98</v>
      </c>
    </row>
    <row r="410" ht="15.75" customHeight="1">
      <c r="A410" s="20" t="s">
        <v>174</v>
      </c>
      <c r="B410" s="20" t="s">
        <v>15</v>
      </c>
      <c r="C410" s="21" t="s">
        <v>175</v>
      </c>
      <c r="D410" s="20" t="s">
        <v>39</v>
      </c>
      <c r="E410" s="20" t="s">
        <v>40</v>
      </c>
      <c r="F410" s="22">
        <v>0.0</v>
      </c>
      <c r="G410" s="22">
        <v>244023.87</v>
      </c>
      <c r="H410" s="22">
        <v>102034.87</v>
      </c>
      <c r="I410" s="22">
        <v>1231492.54</v>
      </c>
      <c r="J410" s="22">
        <v>1691301.8</v>
      </c>
      <c r="K410" s="23">
        <f t="shared" si="1"/>
        <v>3268853.08</v>
      </c>
    </row>
    <row r="411" ht="15.75" customHeight="1">
      <c r="A411" s="20" t="s">
        <v>174</v>
      </c>
      <c r="B411" s="20" t="s">
        <v>15</v>
      </c>
      <c r="C411" s="21" t="s">
        <v>175</v>
      </c>
      <c r="D411" s="20" t="s">
        <v>59</v>
      </c>
      <c r="E411" s="20" t="s">
        <v>60</v>
      </c>
      <c r="F411" s="22">
        <v>0.0</v>
      </c>
      <c r="G411" s="22">
        <v>1.687600291E7</v>
      </c>
      <c r="H411" s="22">
        <v>7056443.86</v>
      </c>
      <c r="I411" s="22">
        <v>8.516655064E7</v>
      </c>
      <c r="J411" s="22">
        <v>1.1696566268E8</v>
      </c>
      <c r="K411" s="23">
        <f t="shared" si="1"/>
        <v>226064660.1</v>
      </c>
    </row>
    <row r="412" ht="15.75" customHeight="1">
      <c r="A412" s="20" t="s">
        <v>176</v>
      </c>
      <c r="B412" s="20" t="s">
        <v>15</v>
      </c>
      <c r="C412" s="21" t="s">
        <v>177</v>
      </c>
      <c r="D412" s="20" t="s">
        <v>17</v>
      </c>
      <c r="E412" s="20" t="s">
        <v>18</v>
      </c>
      <c r="F412" s="22">
        <v>0.0</v>
      </c>
      <c r="G412" s="22">
        <v>1.0134787303E8</v>
      </c>
      <c r="H412" s="22">
        <v>1946178.62</v>
      </c>
      <c r="I412" s="22">
        <v>1.6146975305E8</v>
      </c>
      <c r="J412" s="22">
        <v>1.7979528478E8</v>
      </c>
      <c r="K412" s="23">
        <f t="shared" si="1"/>
        <v>444559089.5</v>
      </c>
    </row>
    <row r="413" ht="15.75" customHeight="1">
      <c r="A413" s="20" t="s">
        <v>176</v>
      </c>
      <c r="B413" s="20" t="s">
        <v>15</v>
      </c>
      <c r="C413" s="21" t="s">
        <v>177</v>
      </c>
      <c r="D413" s="20" t="s">
        <v>45</v>
      </c>
      <c r="E413" s="20" t="s">
        <v>46</v>
      </c>
      <c r="F413" s="22">
        <v>0.0</v>
      </c>
      <c r="G413" s="22">
        <v>2.756611048E7</v>
      </c>
      <c r="H413" s="22">
        <v>529350.77</v>
      </c>
      <c r="I413" s="22">
        <v>4.391895871E7</v>
      </c>
      <c r="J413" s="22">
        <v>4.890341094E7</v>
      </c>
      <c r="K413" s="23">
        <f t="shared" si="1"/>
        <v>120917830.9</v>
      </c>
    </row>
    <row r="414" ht="15.75" customHeight="1">
      <c r="A414" s="20" t="s">
        <v>176</v>
      </c>
      <c r="B414" s="20" t="s">
        <v>15</v>
      </c>
      <c r="C414" s="21" t="s">
        <v>177</v>
      </c>
      <c r="D414" s="20" t="s">
        <v>27</v>
      </c>
      <c r="E414" s="20" t="s">
        <v>28</v>
      </c>
      <c r="F414" s="22">
        <v>0.0</v>
      </c>
      <c r="G414" s="22">
        <v>3235665.4</v>
      </c>
      <c r="H414" s="22">
        <v>62134.34</v>
      </c>
      <c r="I414" s="22">
        <v>5155136.25</v>
      </c>
      <c r="J414" s="22">
        <v>5740203.19</v>
      </c>
      <c r="K414" s="23">
        <f t="shared" si="1"/>
        <v>14193139.18</v>
      </c>
    </row>
    <row r="415" ht="15.75" customHeight="1">
      <c r="A415" s="20" t="s">
        <v>176</v>
      </c>
      <c r="B415" s="20" t="s">
        <v>15</v>
      </c>
      <c r="C415" s="21" t="s">
        <v>177</v>
      </c>
      <c r="D415" s="20" t="s">
        <v>31</v>
      </c>
      <c r="E415" s="20" t="s">
        <v>32</v>
      </c>
      <c r="F415" s="22">
        <v>0.0</v>
      </c>
      <c r="G415" s="22">
        <v>319491.67</v>
      </c>
      <c r="H415" s="22">
        <v>6135.18</v>
      </c>
      <c r="I415" s="22">
        <v>509021.43</v>
      </c>
      <c r="J415" s="22">
        <v>566791.31</v>
      </c>
      <c r="K415" s="23">
        <f t="shared" si="1"/>
        <v>1401439.59</v>
      </c>
    </row>
    <row r="416" ht="15.75" customHeight="1">
      <c r="A416" s="20" t="s">
        <v>176</v>
      </c>
      <c r="B416" s="20" t="s">
        <v>15</v>
      </c>
      <c r="C416" s="21" t="s">
        <v>177</v>
      </c>
      <c r="D416" s="20" t="s">
        <v>39</v>
      </c>
      <c r="E416" s="20" t="s">
        <v>40</v>
      </c>
      <c r="F416" s="22">
        <v>0.0</v>
      </c>
      <c r="G416" s="22">
        <v>716196.42</v>
      </c>
      <c r="H416" s="22">
        <v>13753.09</v>
      </c>
      <c r="I416" s="22">
        <v>1141060.56</v>
      </c>
      <c r="J416" s="22">
        <v>1270561.85</v>
      </c>
      <c r="K416" s="23">
        <f t="shared" si="1"/>
        <v>3141571.92</v>
      </c>
    </row>
    <row r="417" ht="15.75" customHeight="1">
      <c r="A417" s="20" t="s">
        <v>178</v>
      </c>
      <c r="B417" s="20" t="s">
        <v>15</v>
      </c>
      <c r="C417" s="21" t="s">
        <v>179</v>
      </c>
      <c r="D417" s="20" t="s">
        <v>17</v>
      </c>
      <c r="E417" s="20" t="s">
        <v>18</v>
      </c>
      <c r="F417" s="22">
        <v>0.0</v>
      </c>
      <c r="G417" s="22">
        <v>7.802472427E7</v>
      </c>
      <c r="H417" s="22">
        <v>6332690.94</v>
      </c>
      <c r="I417" s="22">
        <v>9.471490889E7</v>
      </c>
      <c r="J417" s="22">
        <v>4.170294517E7</v>
      </c>
      <c r="K417" s="23">
        <f t="shared" si="1"/>
        <v>220775269.3</v>
      </c>
    </row>
    <row r="418" ht="15.75" customHeight="1">
      <c r="A418" s="20" t="s">
        <v>178</v>
      </c>
      <c r="B418" s="20" t="s">
        <v>15</v>
      </c>
      <c r="C418" s="21" t="s">
        <v>179</v>
      </c>
      <c r="D418" s="20" t="s">
        <v>29</v>
      </c>
      <c r="E418" s="20" t="s">
        <v>30</v>
      </c>
      <c r="F418" s="22">
        <v>0.0</v>
      </c>
      <c r="G418" s="22">
        <v>1358375.51</v>
      </c>
      <c r="H418" s="22">
        <v>110249.31</v>
      </c>
      <c r="I418" s="22">
        <v>1648944.14</v>
      </c>
      <c r="J418" s="22">
        <v>726029.6</v>
      </c>
      <c r="K418" s="23">
        <f t="shared" si="1"/>
        <v>3843598.56</v>
      </c>
    </row>
    <row r="419" ht="15.75" customHeight="1">
      <c r="A419" s="20" t="s">
        <v>178</v>
      </c>
      <c r="B419" s="20" t="s">
        <v>15</v>
      </c>
      <c r="C419" s="21" t="s">
        <v>179</v>
      </c>
      <c r="D419" s="20" t="s">
        <v>31</v>
      </c>
      <c r="E419" s="20" t="s">
        <v>32</v>
      </c>
      <c r="F419" s="22">
        <v>0.0</v>
      </c>
      <c r="G419" s="22">
        <v>874731.77</v>
      </c>
      <c r="H419" s="22">
        <v>70995.52</v>
      </c>
      <c r="I419" s="22">
        <v>1061844.71</v>
      </c>
      <c r="J419" s="22">
        <v>467529.9</v>
      </c>
      <c r="K419" s="23">
        <f t="shared" si="1"/>
        <v>2475101.9</v>
      </c>
    </row>
    <row r="420" ht="15.75" customHeight="1">
      <c r="A420" s="20" t="s">
        <v>178</v>
      </c>
      <c r="B420" s="20" t="s">
        <v>15</v>
      </c>
      <c r="C420" s="21" t="s">
        <v>179</v>
      </c>
      <c r="D420" s="20" t="s">
        <v>39</v>
      </c>
      <c r="E420" s="20" t="s">
        <v>40</v>
      </c>
      <c r="F420" s="22">
        <v>0.0</v>
      </c>
      <c r="G420" s="22">
        <v>1105339.32</v>
      </c>
      <c r="H420" s="22">
        <v>89712.23</v>
      </c>
      <c r="I420" s="22">
        <v>1341781.26</v>
      </c>
      <c r="J420" s="22">
        <v>590785.87</v>
      </c>
      <c r="K420" s="23">
        <f t="shared" si="1"/>
        <v>3127618.68</v>
      </c>
    </row>
    <row r="421" ht="15.75" customHeight="1">
      <c r="A421" s="20" t="s">
        <v>180</v>
      </c>
      <c r="B421" s="20" t="s">
        <v>15</v>
      </c>
      <c r="C421" s="21" t="s">
        <v>181</v>
      </c>
      <c r="D421" s="20" t="s">
        <v>17</v>
      </c>
      <c r="E421" s="20" t="s">
        <v>18</v>
      </c>
      <c r="F421" s="22">
        <v>0.0</v>
      </c>
      <c r="G421" s="22">
        <v>7154046.72</v>
      </c>
      <c r="H421" s="22">
        <v>8422691.37</v>
      </c>
      <c r="I421" s="22">
        <v>1.1653567122E8</v>
      </c>
      <c r="J421" s="22">
        <v>1.477988765E8</v>
      </c>
      <c r="K421" s="23">
        <f t="shared" si="1"/>
        <v>279911285.8</v>
      </c>
    </row>
    <row r="422" ht="15.75" customHeight="1">
      <c r="A422" s="20" t="s">
        <v>180</v>
      </c>
      <c r="B422" s="20" t="s">
        <v>15</v>
      </c>
      <c r="C422" s="21" t="s">
        <v>181</v>
      </c>
      <c r="D422" s="20" t="s">
        <v>45</v>
      </c>
      <c r="E422" s="20" t="s">
        <v>46</v>
      </c>
      <c r="F422" s="22">
        <v>0.0</v>
      </c>
      <c r="G422" s="22">
        <v>3934470.94</v>
      </c>
      <c r="H422" s="22">
        <v>4632180.33</v>
      </c>
      <c r="I422" s="22">
        <v>6.409046946E7</v>
      </c>
      <c r="J422" s="22">
        <v>8.128411912E7</v>
      </c>
      <c r="K422" s="23">
        <f t="shared" si="1"/>
        <v>153941239.9</v>
      </c>
    </row>
    <row r="423" ht="15.75" customHeight="1">
      <c r="A423" s="20" t="s">
        <v>180</v>
      </c>
      <c r="B423" s="20" t="s">
        <v>15</v>
      </c>
      <c r="C423" s="21" t="s">
        <v>181</v>
      </c>
      <c r="D423" s="20" t="s">
        <v>21</v>
      </c>
      <c r="E423" s="20" t="s">
        <v>22</v>
      </c>
      <c r="F423" s="22">
        <v>0.0</v>
      </c>
      <c r="G423" s="22">
        <v>9614.49</v>
      </c>
      <c r="H423" s="22">
        <v>11319.45</v>
      </c>
      <c r="I423" s="22">
        <v>156615.01</v>
      </c>
      <c r="J423" s="22">
        <v>198630.37</v>
      </c>
      <c r="K423" s="23">
        <f t="shared" si="1"/>
        <v>376179.32</v>
      </c>
    </row>
    <row r="424" ht="15.75" customHeight="1">
      <c r="A424" s="20" t="s">
        <v>180</v>
      </c>
      <c r="B424" s="20" t="s">
        <v>15</v>
      </c>
      <c r="C424" s="21" t="s">
        <v>181</v>
      </c>
      <c r="D424" s="20" t="s">
        <v>27</v>
      </c>
      <c r="E424" s="20" t="s">
        <v>28</v>
      </c>
      <c r="F424" s="22">
        <v>0.0</v>
      </c>
      <c r="G424" s="22">
        <v>42823.58</v>
      </c>
      <c r="H424" s="22">
        <v>50417.59</v>
      </c>
      <c r="I424" s="22">
        <v>697573.65</v>
      </c>
      <c r="J424" s="22">
        <v>884712.81</v>
      </c>
      <c r="K424" s="23">
        <f t="shared" si="1"/>
        <v>1675527.63</v>
      </c>
    </row>
    <row r="425" ht="15.75" customHeight="1">
      <c r="A425" s="20" t="s">
        <v>180</v>
      </c>
      <c r="B425" s="20" t="s">
        <v>15</v>
      </c>
      <c r="C425" s="21" t="s">
        <v>181</v>
      </c>
      <c r="D425" s="20" t="s">
        <v>29</v>
      </c>
      <c r="E425" s="20" t="s">
        <v>30</v>
      </c>
      <c r="F425" s="22">
        <v>0.0</v>
      </c>
      <c r="G425" s="22">
        <v>57289.1</v>
      </c>
      <c r="H425" s="22">
        <v>67448.32</v>
      </c>
      <c r="I425" s="22">
        <v>933209.46</v>
      </c>
      <c r="J425" s="22">
        <v>1183563.01</v>
      </c>
      <c r="K425" s="23">
        <f t="shared" si="1"/>
        <v>2241509.89</v>
      </c>
    </row>
    <row r="426" ht="15.75" customHeight="1">
      <c r="A426" s="20" t="s">
        <v>180</v>
      </c>
      <c r="B426" s="20" t="s">
        <v>15</v>
      </c>
      <c r="C426" s="21" t="s">
        <v>181</v>
      </c>
      <c r="D426" s="20" t="s">
        <v>31</v>
      </c>
      <c r="E426" s="20" t="s">
        <v>32</v>
      </c>
      <c r="F426" s="22">
        <v>0.0</v>
      </c>
      <c r="G426" s="22">
        <v>261807.02</v>
      </c>
      <c r="H426" s="22">
        <v>308233.91</v>
      </c>
      <c r="I426" s="22">
        <v>4264699.22</v>
      </c>
      <c r="J426" s="22">
        <v>5408796.7</v>
      </c>
      <c r="K426" s="23">
        <f t="shared" si="1"/>
        <v>10243536.85</v>
      </c>
    </row>
    <row r="427" ht="15.75" customHeight="1">
      <c r="A427" s="20" t="s">
        <v>180</v>
      </c>
      <c r="B427" s="20" t="s">
        <v>15</v>
      </c>
      <c r="C427" s="21" t="s">
        <v>181</v>
      </c>
      <c r="D427" s="20" t="s">
        <v>39</v>
      </c>
      <c r="E427" s="20" t="s">
        <v>40</v>
      </c>
      <c r="F427" s="22">
        <v>0.0</v>
      </c>
      <c r="G427" s="22">
        <v>58725.15</v>
      </c>
      <c r="H427" s="22">
        <v>69139.03</v>
      </c>
      <c r="I427" s="22">
        <v>956601.98</v>
      </c>
      <c r="J427" s="22">
        <v>1213231.09</v>
      </c>
      <c r="K427" s="23">
        <f t="shared" si="1"/>
        <v>2297697.25</v>
      </c>
    </row>
    <row r="428" ht="15.75" customHeight="1">
      <c r="A428" s="20" t="s">
        <v>182</v>
      </c>
      <c r="B428" s="20" t="s">
        <v>15</v>
      </c>
      <c r="C428" s="21" t="s">
        <v>183</v>
      </c>
      <c r="D428" s="20" t="s">
        <v>17</v>
      </c>
      <c r="E428" s="20" t="s">
        <v>18</v>
      </c>
      <c r="F428" s="22">
        <v>0.0</v>
      </c>
      <c r="G428" s="22">
        <v>4.480801919E7</v>
      </c>
      <c r="H428" s="22">
        <v>2391964.08</v>
      </c>
      <c r="I428" s="22">
        <v>1.2300624931E8</v>
      </c>
      <c r="J428" s="22">
        <v>1.2590502445E8</v>
      </c>
      <c r="K428" s="23">
        <f t="shared" si="1"/>
        <v>296111257</v>
      </c>
    </row>
    <row r="429" ht="15.75" customHeight="1">
      <c r="A429" s="20" t="s">
        <v>182</v>
      </c>
      <c r="B429" s="20" t="s">
        <v>15</v>
      </c>
      <c r="C429" s="21" t="s">
        <v>183</v>
      </c>
      <c r="D429" s="20" t="s">
        <v>45</v>
      </c>
      <c r="E429" s="20" t="s">
        <v>46</v>
      </c>
      <c r="F429" s="22">
        <v>0.0</v>
      </c>
      <c r="G429" s="22">
        <v>1.194835546E7</v>
      </c>
      <c r="H429" s="22">
        <v>637833.09</v>
      </c>
      <c r="I429" s="22">
        <v>3.280043213E7</v>
      </c>
      <c r="J429" s="22">
        <v>3.357340974E7</v>
      </c>
      <c r="K429" s="23">
        <f t="shared" si="1"/>
        <v>78960030.42</v>
      </c>
    </row>
    <row r="430" ht="15.75" customHeight="1">
      <c r="A430" s="20" t="s">
        <v>182</v>
      </c>
      <c r="B430" s="20" t="s">
        <v>15</v>
      </c>
      <c r="C430" s="21" t="s">
        <v>183</v>
      </c>
      <c r="D430" s="20" t="s">
        <v>29</v>
      </c>
      <c r="E430" s="20" t="s">
        <v>30</v>
      </c>
      <c r="F430" s="22">
        <v>0.0</v>
      </c>
      <c r="G430" s="22">
        <v>676478.09</v>
      </c>
      <c r="H430" s="22">
        <v>36112.09</v>
      </c>
      <c r="I430" s="22">
        <v>1857056.71</v>
      </c>
      <c r="J430" s="22">
        <v>1900820.26</v>
      </c>
      <c r="K430" s="23">
        <f t="shared" si="1"/>
        <v>4470467.15</v>
      </c>
    </row>
    <row r="431" ht="15.75" customHeight="1">
      <c r="A431" s="20" t="s">
        <v>182</v>
      </c>
      <c r="B431" s="20" t="s">
        <v>15</v>
      </c>
      <c r="C431" s="21" t="s">
        <v>183</v>
      </c>
      <c r="D431" s="20" t="s">
        <v>31</v>
      </c>
      <c r="E431" s="20" t="s">
        <v>32</v>
      </c>
      <c r="F431" s="22">
        <v>0.0</v>
      </c>
      <c r="G431" s="22">
        <v>88095.86</v>
      </c>
      <c r="H431" s="22">
        <v>4702.78</v>
      </c>
      <c r="I431" s="22">
        <v>241839.33</v>
      </c>
      <c r="J431" s="22">
        <v>247538.54</v>
      </c>
      <c r="K431" s="23">
        <f t="shared" si="1"/>
        <v>582176.51</v>
      </c>
    </row>
    <row r="432" ht="15.75" customHeight="1">
      <c r="A432" s="20" t="s">
        <v>182</v>
      </c>
      <c r="B432" s="20" t="s">
        <v>15</v>
      </c>
      <c r="C432" s="21" t="s">
        <v>183</v>
      </c>
      <c r="D432" s="20" t="s">
        <v>39</v>
      </c>
      <c r="E432" s="20" t="s">
        <v>40</v>
      </c>
      <c r="F432" s="22">
        <v>0.0</v>
      </c>
      <c r="G432" s="22">
        <v>56965.4</v>
      </c>
      <c r="H432" s="22">
        <v>3040.96</v>
      </c>
      <c r="I432" s="22">
        <v>156380.52</v>
      </c>
      <c r="J432" s="22">
        <v>160065.79</v>
      </c>
      <c r="K432" s="23">
        <f t="shared" si="1"/>
        <v>376452.67</v>
      </c>
    </row>
    <row r="433" ht="15.75" customHeight="1">
      <c r="A433" s="20" t="s">
        <v>184</v>
      </c>
      <c r="B433" s="20" t="s">
        <v>15</v>
      </c>
      <c r="C433" s="21" t="s">
        <v>185</v>
      </c>
      <c r="D433" s="20" t="s">
        <v>17</v>
      </c>
      <c r="E433" s="20" t="s">
        <v>18</v>
      </c>
      <c r="F433" s="22">
        <v>0.0</v>
      </c>
      <c r="G433" s="22">
        <v>5.705024855E7</v>
      </c>
      <c r="H433" s="22">
        <v>3514736.72</v>
      </c>
      <c r="I433" s="22">
        <v>1.289137988E8</v>
      </c>
      <c r="J433" s="22">
        <v>1.2291332766E8</v>
      </c>
      <c r="K433" s="23">
        <f t="shared" si="1"/>
        <v>312392111.7</v>
      </c>
    </row>
    <row r="434" ht="15.75" customHeight="1">
      <c r="A434" s="20" t="s">
        <v>184</v>
      </c>
      <c r="B434" s="20" t="s">
        <v>15</v>
      </c>
      <c r="C434" s="21" t="s">
        <v>185</v>
      </c>
      <c r="D434" s="20" t="s">
        <v>45</v>
      </c>
      <c r="E434" s="20" t="s">
        <v>46</v>
      </c>
      <c r="F434" s="22">
        <v>0.0</v>
      </c>
      <c r="G434" s="22">
        <v>266927.88</v>
      </c>
      <c r="H434" s="22">
        <v>16444.82</v>
      </c>
      <c r="I434" s="22">
        <v>603164.53</v>
      </c>
      <c r="J434" s="22">
        <v>575089.41</v>
      </c>
      <c r="K434" s="23">
        <f t="shared" si="1"/>
        <v>1461626.64</v>
      </c>
    </row>
    <row r="435" ht="15.75" customHeight="1">
      <c r="A435" s="20" t="s">
        <v>184</v>
      </c>
      <c r="B435" s="20" t="s">
        <v>15</v>
      </c>
      <c r="C435" s="21" t="s">
        <v>185</v>
      </c>
      <c r="D435" s="20" t="s">
        <v>29</v>
      </c>
      <c r="E435" s="20" t="s">
        <v>30</v>
      </c>
      <c r="F435" s="22">
        <v>0.0</v>
      </c>
      <c r="G435" s="22">
        <v>1099604.59</v>
      </c>
      <c r="H435" s="22">
        <v>67744.15</v>
      </c>
      <c r="I435" s="22">
        <v>2484725.45</v>
      </c>
      <c r="J435" s="22">
        <v>2369070.47</v>
      </c>
      <c r="K435" s="23">
        <f t="shared" si="1"/>
        <v>6021144.66</v>
      </c>
    </row>
    <row r="436" ht="15.75" customHeight="1">
      <c r="A436" s="20" t="s">
        <v>184</v>
      </c>
      <c r="B436" s="20" t="s">
        <v>15</v>
      </c>
      <c r="C436" s="21" t="s">
        <v>185</v>
      </c>
      <c r="D436" s="20" t="s">
        <v>31</v>
      </c>
      <c r="E436" s="20" t="s">
        <v>32</v>
      </c>
      <c r="F436" s="22">
        <v>0.0</v>
      </c>
      <c r="G436" s="22">
        <v>276992.7</v>
      </c>
      <c r="H436" s="22">
        <v>17064.89</v>
      </c>
      <c r="I436" s="22">
        <v>625907.53</v>
      </c>
      <c r="J436" s="22">
        <v>596773.8</v>
      </c>
      <c r="K436" s="23">
        <f t="shared" si="1"/>
        <v>1516738.92</v>
      </c>
    </row>
    <row r="437" ht="15.75" customHeight="1">
      <c r="A437" s="20" t="s">
        <v>184</v>
      </c>
      <c r="B437" s="20" t="s">
        <v>15</v>
      </c>
      <c r="C437" s="21" t="s">
        <v>185</v>
      </c>
      <c r="D437" s="20" t="s">
        <v>39</v>
      </c>
      <c r="E437" s="20" t="s">
        <v>40</v>
      </c>
      <c r="F437" s="22">
        <v>0.0</v>
      </c>
      <c r="G437" s="22">
        <v>377946.28</v>
      </c>
      <c r="H437" s="22">
        <v>23284.42</v>
      </c>
      <c r="I437" s="22">
        <v>854027.69</v>
      </c>
      <c r="J437" s="22">
        <v>814275.79</v>
      </c>
      <c r="K437" s="23">
        <f t="shared" si="1"/>
        <v>2069534.18</v>
      </c>
    </row>
    <row r="438" ht="15.75" customHeight="1">
      <c r="A438" s="20" t="s">
        <v>186</v>
      </c>
      <c r="B438" s="20" t="s">
        <v>15</v>
      </c>
      <c r="C438" s="21" t="s">
        <v>187</v>
      </c>
      <c r="D438" s="20" t="s">
        <v>45</v>
      </c>
      <c r="E438" s="20" t="s">
        <v>46</v>
      </c>
      <c r="F438" s="22">
        <v>0.0</v>
      </c>
      <c r="G438" s="22">
        <v>8.159637725E7</v>
      </c>
      <c r="H438" s="22">
        <v>3.004698558E7</v>
      </c>
      <c r="I438" s="22">
        <v>3.3085418868E8</v>
      </c>
      <c r="J438" s="22">
        <v>3.5745002077E8</v>
      </c>
      <c r="K438" s="23">
        <f t="shared" si="1"/>
        <v>799947572.3</v>
      </c>
    </row>
    <row r="439" ht="15.75" customHeight="1">
      <c r="A439" s="20" t="s">
        <v>186</v>
      </c>
      <c r="B439" s="20" t="s">
        <v>15</v>
      </c>
      <c r="C439" s="21" t="s">
        <v>187</v>
      </c>
      <c r="D439" s="20" t="s">
        <v>21</v>
      </c>
      <c r="E439" s="20" t="s">
        <v>22</v>
      </c>
      <c r="F439" s="22">
        <v>0.0</v>
      </c>
      <c r="G439" s="22">
        <v>78353.37</v>
      </c>
      <c r="H439" s="22">
        <v>28852.78</v>
      </c>
      <c r="I439" s="22">
        <v>317704.56</v>
      </c>
      <c r="J439" s="22">
        <v>343243.35</v>
      </c>
      <c r="K439" s="23">
        <f t="shared" si="1"/>
        <v>768154.06</v>
      </c>
    </row>
    <row r="440" ht="15.75" customHeight="1">
      <c r="A440" s="20" t="s">
        <v>186</v>
      </c>
      <c r="B440" s="20" t="s">
        <v>15</v>
      </c>
      <c r="C440" s="21" t="s">
        <v>187</v>
      </c>
      <c r="D440" s="20" t="s">
        <v>27</v>
      </c>
      <c r="E440" s="20" t="s">
        <v>28</v>
      </c>
      <c r="F440" s="22">
        <v>0.0</v>
      </c>
      <c r="G440" s="22">
        <v>850074.52</v>
      </c>
      <c r="H440" s="22">
        <v>313030.77</v>
      </c>
      <c r="I440" s="22">
        <v>3446852.96</v>
      </c>
      <c r="J440" s="22">
        <v>3723929.46</v>
      </c>
      <c r="K440" s="23">
        <f t="shared" si="1"/>
        <v>8333887.71</v>
      </c>
    </row>
    <row r="441" ht="15.75" customHeight="1">
      <c r="A441" s="20" t="s">
        <v>186</v>
      </c>
      <c r="B441" s="20" t="s">
        <v>15</v>
      </c>
      <c r="C441" s="21" t="s">
        <v>187</v>
      </c>
      <c r="D441" s="20" t="s">
        <v>29</v>
      </c>
      <c r="E441" s="20" t="s">
        <v>30</v>
      </c>
      <c r="F441" s="22">
        <v>0.0</v>
      </c>
      <c r="G441" s="22">
        <v>277899.32</v>
      </c>
      <c r="H441" s="22">
        <v>102333.43</v>
      </c>
      <c r="I441" s="22">
        <v>1126816.63</v>
      </c>
      <c r="J441" s="22">
        <v>1217396.19</v>
      </c>
      <c r="K441" s="23">
        <f t="shared" si="1"/>
        <v>2724445.57</v>
      </c>
    </row>
    <row r="442" ht="15.75" customHeight="1">
      <c r="A442" s="20" t="s">
        <v>186</v>
      </c>
      <c r="B442" s="20" t="s">
        <v>15</v>
      </c>
      <c r="C442" s="21" t="s">
        <v>187</v>
      </c>
      <c r="D442" s="20" t="s">
        <v>31</v>
      </c>
      <c r="E442" s="20" t="s">
        <v>32</v>
      </c>
      <c r="F442" s="22">
        <v>0.0</v>
      </c>
      <c r="G442" s="22">
        <v>1252000.49</v>
      </c>
      <c r="H442" s="22">
        <v>461035.67</v>
      </c>
      <c r="I442" s="22">
        <v>5076568.58</v>
      </c>
      <c r="J442" s="22">
        <v>5484650.35</v>
      </c>
      <c r="K442" s="23">
        <f t="shared" si="1"/>
        <v>12274255.09</v>
      </c>
    </row>
    <row r="443" ht="15.75" customHeight="1">
      <c r="A443" s="20" t="s">
        <v>186</v>
      </c>
      <c r="B443" s="20" t="s">
        <v>15</v>
      </c>
      <c r="C443" s="21" t="s">
        <v>187</v>
      </c>
      <c r="D443" s="20" t="s">
        <v>39</v>
      </c>
      <c r="E443" s="20" t="s">
        <v>40</v>
      </c>
      <c r="F443" s="22">
        <v>0.0</v>
      </c>
      <c r="G443" s="22">
        <v>384847.05</v>
      </c>
      <c r="H443" s="22">
        <v>141715.77</v>
      </c>
      <c r="I443" s="22">
        <v>1560464.59</v>
      </c>
      <c r="J443" s="22">
        <v>1685903.09</v>
      </c>
      <c r="K443" s="23">
        <f t="shared" si="1"/>
        <v>3772930.5</v>
      </c>
    </row>
    <row r="444" ht="15.75" customHeight="1">
      <c r="A444" s="20" t="s">
        <v>188</v>
      </c>
      <c r="B444" s="20" t="s">
        <v>15</v>
      </c>
      <c r="C444" s="21" t="s">
        <v>189</v>
      </c>
      <c r="D444" s="20" t="s">
        <v>45</v>
      </c>
      <c r="E444" s="20" t="s">
        <v>46</v>
      </c>
      <c r="F444" s="22">
        <v>0.0</v>
      </c>
      <c r="G444" s="22">
        <v>2.005189055E7</v>
      </c>
      <c r="H444" s="22">
        <v>2294549.77</v>
      </c>
      <c r="I444" s="22">
        <v>9.894230033E7</v>
      </c>
      <c r="J444" s="22">
        <v>1.2797500399E8</v>
      </c>
      <c r="K444" s="23">
        <f t="shared" si="1"/>
        <v>249263744.6</v>
      </c>
    </row>
    <row r="445" ht="15.75" customHeight="1">
      <c r="A445" s="20" t="s">
        <v>188</v>
      </c>
      <c r="B445" s="20" t="s">
        <v>15</v>
      </c>
      <c r="C445" s="21" t="s">
        <v>189</v>
      </c>
      <c r="D445" s="20" t="s">
        <v>29</v>
      </c>
      <c r="E445" s="20" t="s">
        <v>30</v>
      </c>
      <c r="F445" s="22">
        <v>0.0</v>
      </c>
      <c r="G445" s="22">
        <v>189844.79</v>
      </c>
      <c r="H445" s="22">
        <v>21724.05</v>
      </c>
      <c r="I445" s="22">
        <v>936753.58</v>
      </c>
      <c r="J445" s="22">
        <v>1211625.8</v>
      </c>
      <c r="K445" s="23">
        <f t="shared" si="1"/>
        <v>2359948.22</v>
      </c>
    </row>
    <row r="446" ht="15.75" customHeight="1">
      <c r="A446" s="20" t="s">
        <v>188</v>
      </c>
      <c r="B446" s="20" t="s">
        <v>15</v>
      </c>
      <c r="C446" s="21" t="s">
        <v>189</v>
      </c>
      <c r="D446" s="20" t="s">
        <v>39</v>
      </c>
      <c r="E446" s="20" t="s">
        <v>40</v>
      </c>
      <c r="F446" s="22">
        <v>0.0</v>
      </c>
      <c r="G446" s="22">
        <v>110557.66</v>
      </c>
      <c r="H446" s="22">
        <v>12651.18</v>
      </c>
      <c r="I446" s="22">
        <v>545526.09</v>
      </c>
      <c r="J446" s="22">
        <v>705600.18</v>
      </c>
      <c r="K446" s="23">
        <f t="shared" si="1"/>
        <v>1374335.11</v>
      </c>
    </row>
    <row r="447" ht="15.75" customHeight="1">
      <c r="A447" s="20" t="s">
        <v>190</v>
      </c>
      <c r="B447" s="20" t="s">
        <v>15</v>
      </c>
      <c r="C447" s="21" t="s">
        <v>191</v>
      </c>
      <c r="D447" s="20" t="s">
        <v>17</v>
      </c>
      <c r="E447" s="20" t="s">
        <v>18</v>
      </c>
      <c r="F447" s="22">
        <v>0.0</v>
      </c>
      <c r="G447" s="22">
        <v>5508043.11</v>
      </c>
      <c r="H447" s="22">
        <v>561670.58</v>
      </c>
      <c r="I447" s="22">
        <v>4.615235111E7</v>
      </c>
      <c r="J447" s="22">
        <v>4.954411649E7</v>
      </c>
      <c r="K447" s="23">
        <f t="shared" si="1"/>
        <v>101766181.3</v>
      </c>
    </row>
    <row r="448" ht="15.75" customHeight="1">
      <c r="A448" s="20" t="s">
        <v>190</v>
      </c>
      <c r="B448" s="20" t="s">
        <v>15</v>
      </c>
      <c r="C448" s="21" t="s">
        <v>191</v>
      </c>
      <c r="D448" s="20" t="s">
        <v>74</v>
      </c>
      <c r="E448" s="20" t="s">
        <v>75</v>
      </c>
      <c r="F448" s="22">
        <v>0.0</v>
      </c>
      <c r="G448" s="22">
        <v>3658757.29</v>
      </c>
      <c r="H448" s="22">
        <v>373093.73</v>
      </c>
      <c r="I448" s="22">
        <v>3.065703149E7</v>
      </c>
      <c r="J448" s="22">
        <v>3.291003606E7</v>
      </c>
      <c r="K448" s="23">
        <f t="shared" si="1"/>
        <v>67598918.57</v>
      </c>
    </row>
    <row r="449" ht="15.75" customHeight="1">
      <c r="A449" s="20" t="s">
        <v>190</v>
      </c>
      <c r="B449" s="20" t="s">
        <v>15</v>
      </c>
      <c r="C449" s="21" t="s">
        <v>191</v>
      </c>
      <c r="D449" s="20" t="s">
        <v>31</v>
      </c>
      <c r="E449" s="20" t="s">
        <v>32</v>
      </c>
      <c r="F449" s="22">
        <v>0.0</v>
      </c>
      <c r="G449" s="22">
        <v>112424.15</v>
      </c>
      <c r="H449" s="22">
        <v>11464.21</v>
      </c>
      <c r="I449" s="22">
        <v>942011.36</v>
      </c>
      <c r="J449" s="22">
        <v>1011240.37</v>
      </c>
      <c r="K449" s="23">
        <f t="shared" si="1"/>
        <v>2077140.09</v>
      </c>
    </row>
    <row r="450" ht="15.75" customHeight="1">
      <c r="A450" s="20" t="s">
        <v>190</v>
      </c>
      <c r="B450" s="20" t="s">
        <v>15</v>
      </c>
      <c r="C450" s="21" t="s">
        <v>191</v>
      </c>
      <c r="D450" s="20" t="s">
        <v>39</v>
      </c>
      <c r="E450" s="20" t="s">
        <v>40</v>
      </c>
      <c r="F450" s="22">
        <v>0.0</v>
      </c>
      <c r="G450" s="22">
        <v>102002.45</v>
      </c>
      <c r="H450" s="22">
        <v>10401.48</v>
      </c>
      <c r="I450" s="22">
        <v>854687.04</v>
      </c>
      <c r="J450" s="22">
        <v>917498.53</v>
      </c>
      <c r="K450" s="23">
        <f t="shared" si="1"/>
        <v>1884589.5</v>
      </c>
    </row>
    <row r="451" ht="15.75" customHeight="1">
      <c r="A451" s="20" t="s">
        <v>190</v>
      </c>
      <c r="B451" s="20" t="s">
        <v>15</v>
      </c>
      <c r="C451" s="21" t="s">
        <v>191</v>
      </c>
      <c r="D451" s="20" t="s">
        <v>41</v>
      </c>
      <c r="E451" s="20" t="s">
        <v>42</v>
      </c>
      <c r="F451" s="22">
        <v>0.0</v>
      </c>
      <c r="G451" s="22">
        <v>0.0</v>
      </c>
      <c r="H451" s="22">
        <v>0.0</v>
      </c>
      <c r="I451" s="22">
        <v>0.0</v>
      </c>
      <c r="J451" s="22">
        <v>-24628.56</v>
      </c>
      <c r="K451" s="23">
        <f t="shared" si="1"/>
        <v>-24628.56</v>
      </c>
    </row>
    <row r="452" ht="15.75" customHeight="1">
      <c r="A452" s="20" t="s">
        <v>192</v>
      </c>
      <c r="B452" s="20" t="s">
        <v>15</v>
      </c>
      <c r="C452" s="21" t="s">
        <v>193</v>
      </c>
      <c r="D452" s="20" t="s">
        <v>17</v>
      </c>
      <c r="E452" s="20" t="s">
        <v>18</v>
      </c>
      <c r="F452" s="22">
        <v>0.0</v>
      </c>
      <c r="G452" s="22">
        <v>4.750810836E7</v>
      </c>
      <c r="H452" s="22">
        <v>3283110.52</v>
      </c>
      <c r="I452" s="22">
        <v>2.8876811156E8</v>
      </c>
      <c r="J452" s="22">
        <v>2.9598217879E8</v>
      </c>
      <c r="K452" s="23">
        <f t="shared" si="1"/>
        <v>635541509.2</v>
      </c>
    </row>
    <row r="453" ht="15.75" customHeight="1">
      <c r="A453" s="20" t="s">
        <v>192</v>
      </c>
      <c r="B453" s="20" t="s">
        <v>15</v>
      </c>
      <c r="C453" s="21" t="s">
        <v>193</v>
      </c>
      <c r="D453" s="20" t="s">
        <v>45</v>
      </c>
      <c r="E453" s="20" t="s">
        <v>46</v>
      </c>
      <c r="F453" s="22">
        <v>0.0</v>
      </c>
      <c r="G453" s="22">
        <v>4218747.37</v>
      </c>
      <c r="H453" s="22">
        <v>291542.1</v>
      </c>
      <c r="I453" s="22">
        <v>2.564277454E7</v>
      </c>
      <c r="J453" s="22">
        <v>2.628338786E7</v>
      </c>
      <c r="K453" s="23">
        <f t="shared" si="1"/>
        <v>56436451.87</v>
      </c>
    </row>
    <row r="454" ht="15.75" customHeight="1">
      <c r="A454" s="20" t="s">
        <v>192</v>
      </c>
      <c r="B454" s="20" t="s">
        <v>15</v>
      </c>
      <c r="C454" s="21" t="s">
        <v>193</v>
      </c>
      <c r="D454" s="20" t="s">
        <v>74</v>
      </c>
      <c r="E454" s="20" t="s">
        <v>75</v>
      </c>
      <c r="F454" s="22">
        <v>0.0</v>
      </c>
      <c r="G454" s="22">
        <v>6442542.4</v>
      </c>
      <c r="H454" s="22">
        <v>445220.4</v>
      </c>
      <c r="I454" s="22">
        <v>3.915964809E7</v>
      </c>
      <c r="J454" s="22">
        <v>4.013794286E7</v>
      </c>
      <c r="K454" s="23">
        <f t="shared" si="1"/>
        <v>86185353.75</v>
      </c>
    </row>
    <row r="455" ht="15.75" customHeight="1">
      <c r="A455" s="20" t="s">
        <v>192</v>
      </c>
      <c r="B455" s="20" t="s">
        <v>15</v>
      </c>
      <c r="C455" s="21" t="s">
        <v>193</v>
      </c>
      <c r="D455" s="20" t="s">
        <v>29</v>
      </c>
      <c r="E455" s="20" t="s">
        <v>30</v>
      </c>
      <c r="F455" s="22">
        <v>0.0</v>
      </c>
      <c r="G455" s="22">
        <v>469191.06</v>
      </c>
      <c r="H455" s="22">
        <v>32424.07</v>
      </c>
      <c r="I455" s="22">
        <v>2851879.85</v>
      </c>
      <c r="J455" s="22">
        <v>2923126.12</v>
      </c>
      <c r="K455" s="23">
        <f t="shared" si="1"/>
        <v>6276621.1</v>
      </c>
    </row>
    <row r="456" ht="15.75" customHeight="1">
      <c r="A456" s="20" t="s">
        <v>192</v>
      </c>
      <c r="B456" s="20" t="s">
        <v>15</v>
      </c>
      <c r="C456" s="21" t="s">
        <v>193</v>
      </c>
      <c r="D456" s="20" t="s">
        <v>31</v>
      </c>
      <c r="E456" s="20" t="s">
        <v>32</v>
      </c>
      <c r="F456" s="22">
        <v>0.0</v>
      </c>
      <c r="G456" s="22">
        <v>242546.27</v>
      </c>
      <c r="H456" s="22">
        <v>16761.48</v>
      </c>
      <c r="I456" s="22">
        <v>1474266.8</v>
      </c>
      <c r="J456" s="22">
        <v>1511097.25</v>
      </c>
      <c r="K456" s="23">
        <f t="shared" si="1"/>
        <v>3244671.8</v>
      </c>
    </row>
    <row r="457" ht="15.75" customHeight="1">
      <c r="A457" s="20" t="s">
        <v>192</v>
      </c>
      <c r="B457" s="20" t="s">
        <v>15</v>
      </c>
      <c r="C457" s="21" t="s">
        <v>193</v>
      </c>
      <c r="D457" s="20" t="s">
        <v>39</v>
      </c>
      <c r="E457" s="20" t="s">
        <v>40</v>
      </c>
      <c r="F457" s="22">
        <v>0.0</v>
      </c>
      <c r="G457" s="22">
        <v>161629.48</v>
      </c>
      <c r="H457" s="22">
        <v>11169.62</v>
      </c>
      <c r="I457" s="22">
        <v>982431.05</v>
      </c>
      <c r="J457" s="22">
        <v>1006974.35</v>
      </c>
      <c r="K457" s="23">
        <f t="shared" si="1"/>
        <v>2162204.5</v>
      </c>
    </row>
    <row r="458" ht="15.75" customHeight="1">
      <c r="A458" s="20" t="s">
        <v>192</v>
      </c>
      <c r="B458" s="20" t="s">
        <v>15</v>
      </c>
      <c r="C458" s="21" t="s">
        <v>193</v>
      </c>
      <c r="D458" s="20" t="s">
        <v>41</v>
      </c>
      <c r="E458" s="20" t="s">
        <v>42</v>
      </c>
      <c r="F458" s="22">
        <v>0.0</v>
      </c>
      <c r="G458" s="22">
        <v>2305112.06</v>
      </c>
      <c r="H458" s="22">
        <v>159297.81</v>
      </c>
      <c r="I458" s="22">
        <v>1.401114211E7</v>
      </c>
      <c r="J458" s="22">
        <v>1.436117149E7</v>
      </c>
      <c r="K458" s="23">
        <f t="shared" si="1"/>
        <v>30836723.47</v>
      </c>
    </row>
    <row r="459" ht="15.75" customHeight="1">
      <c r="A459" s="20" t="s">
        <v>194</v>
      </c>
      <c r="B459" s="20" t="s">
        <v>15</v>
      </c>
      <c r="C459" s="21" t="s">
        <v>195</v>
      </c>
      <c r="D459" s="20" t="s">
        <v>17</v>
      </c>
      <c r="E459" s="20" t="s">
        <v>18</v>
      </c>
      <c r="F459" s="22">
        <v>0.0</v>
      </c>
      <c r="G459" s="22">
        <v>4.535777065E7</v>
      </c>
      <c r="H459" s="22">
        <v>2075984.6</v>
      </c>
      <c r="I459" s="22">
        <v>1.8137193239E8</v>
      </c>
      <c r="J459" s="22">
        <v>1.9418904543E8</v>
      </c>
      <c r="K459" s="23">
        <f t="shared" si="1"/>
        <v>422994733.1</v>
      </c>
    </row>
    <row r="460" ht="15.75" customHeight="1">
      <c r="A460" s="20" t="s">
        <v>194</v>
      </c>
      <c r="B460" s="20" t="s">
        <v>15</v>
      </c>
      <c r="C460" s="21" t="s">
        <v>195</v>
      </c>
      <c r="D460" s="20" t="s">
        <v>29</v>
      </c>
      <c r="E460" s="20" t="s">
        <v>30</v>
      </c>
      <c r="F460" s="22">
        <v>0.0</v>
      </c>
      <c r="G460" s="22">
        <v>367104.01</v>
      </c>
      <c r="H460" s="22">
        <v>16802.02</v>
      </c>
      <c r="I460" s="22">
        <v>1467937.29</v>
      </c>
      <c r="J460" s="22">
        <v>1571672.84</v>
      </c>
      <c r="K460" s="23">
        <f t="shared" si="1"/>
        <v>3423516.16</v>
      </c>
    </row>
    <row r="461" ht="15.75" customHeight="1">
      <c r="A461" s="20" t="s">
        <v>194</v>
      </c>
      <c r="B461" s="20" t="s">
        <v>15</v>
      </c>
      <c r="C461" s="21" t="s">
        <v>195</v>
      </c>
      <c r="D461" s="20" t="s">
        <v>39</v>
      </c>
      <c r="E461" s="20" t="s">
        <v>40</v>
      </c>
      <c r="F461" s="22">
        <v>0.0</v>
      </c>
      <c r="G461" s="22">
        <v>267787.68</v>
      </c>
      <c r="H461" s="22">
        <v>12256.4</v>
      </c>
      <c r="I461" s="22">
        <v>1070801.49</v>
      </c>
      <c r="J461" s="22">
        <v>1146472.42</v>
      </c>
      <c r="K461" s="23">
        <f t="shared" si="1"/>
        <v>2497317.99</v>
      </c>
    </row>
    <row r="462" ht="15.75" customHeight="1">
      <c r="A462" s="20" t="s">
        <v>194</v>
      </c>
      <c r="B462" s="20" t="s">
        <v>15</v>
      </c>
      <c r="C462" s="21" t="s">
        <v>195</v>
      </c>
      <c r="D462" s="20" t="s">
        <v>59</v>
      </c>
      <c r="E462" s="20" t="s">
        <v>60</v>
      </c>
      <c r="F462" s="22">
        <v>0.0</v>
      </c>
      <c r="G462" s="22">
        <v>1877051.66</v>
      </c>
      <c r="H462" s="22">
        <v>85910.98</v>
      </c>
      <c r="I462" s="22">
        <v>7505758.83</v>
      </c>
      <c r="J462" s="22">
        <v>8036172.53</v>
      </c>
      <c r="K462" s="23">
        <f t="shared" si="1"/>
        <v>17504894</v>
      </c>
    </row>
    <row r="463" ht="15.75" customHeight="1">
      <c r="A463" s="20" t="s">
        <v>196</v>
      </c>
      <c r="B463" s="20" t="s">
        <v>15</v>
      </c>
      <c r="C463" s="21" t="s">
        <v>197</v>
      </c>
      <c r="D463" s="20" t="s">
        <v>17</v>
      </c>
      <c r="E463" s="20" t="s">
        <v>18</v>
      </c>
      <c r="F463" s="22">
        <v>0.0</v>
      </c>
      <c r="G463" s="22">
        <v>2.4130862013E8</v>
      </c>
      <c r="H463" s="22">
        <v>5692507.13</v>
      </c>
      <c r="I463" s="22">
        <v>4.0465880017E8</v>
      </c>
      <c r="J463" s="22">
        <v>2.7132512804E8</v>
      </c>
      <c r="K463" s="23">
        <f t="shared" si="1"/>
        <v>922985055.5</v>
      </c>
    </row>
    <row r="464" ht="15.75" customHeight="1">
      <c r="A464" s="20" t="s">
        <v>196</v>
      </c>
      <c r="B464" s="20" t="s">
        <v>15</v>
      </c>
      <c r="C464" s="21" t="s">
        <v>197</v>
      </c>
      <c r="D464" s="20" t="s">
        <v>45</v>
      </c>
      <c r="E464" s="20" t="s">
        <v>46</v>
      </c>
      <c r="F464" s="22">
        <v>0.0</v>
      </c>
      <c r="G464" s="22">
        <v>2.154468098E7</v>
      </c>
      <c r="H464" s="22">
        <v>508242.31</v>
      </c>
      <c r="I464" s="22">
        <v>3.61290233E7</v>
      </c>
      <c r="J464" s="22">
        <v>2.422463534E7</v>
      </c>
      <c r="K464" s="23">
        <f t="shared" si="1"/>
        <v>82406581.93</v>
      </c>
    </row>
    <row r="465" ht="15.75" customHeight="1">
      <c r="A465" s="20" t="s">
        <v>196</v>
      </c>
      <c r="B465" s="20" t="s">
        <v>15</v>
      </c>
      <c r="C465" s="21" t="s">
        <v>197</v>
      </c>
      <c r="D465" s="20" t="s">
        <v>74</v>
      </c>
      <c r="E465" s="20" t="s">
        <v>75</v>
      </c>
      <c r="F465" s="22">
        <v>0.0</v>
      </c>
      <c r="G465" s="22">
        <v>3.040047528E7</v>
      </c>
      <c r="H465" s="22">
        <v>717151.85</v>
      </c>
      <c r="I465" s="22">
        <v>5.097961211E7</v>
      </c>
      <c r="J465" s="22">
        <v>3.418200662E7</v>
      </c>
      <c r="K465" s="23">
        <f t="shared" si="1"/>
        <v>116279245.9</v>
      </c>
    </row>
    <row r="466" ht="15.75" customHeight="1">
      <c r="A466" s="20" t="s">
        <v>196</v>
      </c>
      <c r="B466" s="20" t="s">
        <v>15</v>
      </c>
      <c r="C466" s="21" t="s">
        <v>197</v>
      </c>
      <c r="D466" s="20" t="s">
        <v>21</v>
      </c>
      <c r="E466" s="20" t="s">
        <v>22</v>
      </c>
      <c r="F466" s="22">
        <v>0.0</v>
      </c>
      <c r="G466" s="22">
        <v>55228.25</v>
      </c>
      <c r="H466" s="22">
        <v>1302.84</v>
      </c>
      <c r="I466" s="22">
        <v>92614.16</v>
      </c>
      <c r="J466" s="22">
        <v>62098.11</v>
      </c>
      <c r="K466" s="23">
        <f t="shared" si="1"/>
        <v>211243.36</v>
      </c>
    </row>
    <row r="467" ht="15.75" customHeight="1">
      <c r="A467" s="20" t="s">
        <v>196</v>
      </c>
      <c r="B467" s="20" t="s">
        <v>15</v>
      </c>
      <c r="C467" s="21" t="s">
        <v>197</v>
      </c>
      <c r="D467" s="20" t="s">
        <v>29</v>
      </c>
      <c r="E467" s="20" t="s">
        <v>30</v>
      </c>
      <c r="F467" s="22">
        <v>0.0</v>
      </c>
      <c r="G467" s="22">
        <v>1602197.59</v>
      </c>
      <c r="H467" s="22">
        <v>37796.09</v>
      </c>
      <c r="I467" s="22">
        <v>2686780.74</v>
      </c>
      <c r="J467" s="22">
        <v>1801495.8</v>
      </c>
      <c r="K467" s="23">
        <f t="shared" si="1"/>
        <v>6128270.22</v>
      </c>
    </row>
    <row r="468" ht="15.75" customHeight="1">
      <c r="A468" s="20" t="s">
        <v>196</v>
      </c>
      <c r="B468" s="20" t="s">
        <v>15</v>
      </c>
      <c r="C468" s="21" t="s">
        <v>197</v>
      </c>
      <c r="D468" s="20" t="s">
        <v>31</v>
      </c>
      <c r="E468" s="20" t="s">
        <v>32</v>
      </c>
      <c r="F468" s="22">
        <v>0.0</v>
      </c>
      <c r="G468" s="22">
        <v>4513354.4</v>
      </c>
      <c r="H468" s="22">
        <v>106470.72</v>
      </c>
      <c r="I468" s="22">
        <v>7568600.64</v>
      </c>
      <c r="J468" s="22">
        <v>5074772.97</v>
      </c>
      <c r="K468" s="23">
        <f t="shared" si="1"/>
        <v>17263198.73</v>
      </c>
    </row>
    <row r="469" ht="15.75" customHeight="1">
      <c r="A469" s="20" t="s">
        <v>196</v>
      </c>
      <c r="B469" s="20" t="s">
        <v>15</v>
      </c>
      <c r="C469" s="21" t="s">
        <v>197</v>
      </c>
      <c r="D469" s="20" t="s">
        <v>39</v>
      </c>
      <c r="E469" s="20" t="s">
        <v>40</v>
      </c>
      <c r="F469" s="22">
        <v>0.0</v>
      </c>
      <c r="G469" s="22">
        <v>583617.15</v>
      </c>
      <c r="H469" s="22">
        <v>13767.62</v>
      </c>
      <c r="I469" s="22">
        <v>978687.87</v>
      </c>
      <c r="J469" s="22">
        <v>656213.61</v>
      </c>
      <c r="K469" s="23">
        <f t="shared" si="1"/>
        <v>2232286.25</v>
      </c>
    </row>
    <row r="470" ht="15.75" customHeight="1">
      <c r="A470" s="20" t="s">
        <v>196</v>
      </c>
      <c r="B470" s="20" t="s">
        <v>15</v>
      </c>
      <c r="C470" s="21" t="s">
        <v>197</v>
      </c>
      <c r="D470" s="20" t="s">
        <v>41</v>
      </c>
      <c r="E470" s="20" t="s">
        <v>42</v>
      </c>
      <c r="F470" s="22">
        <v>0.0</v>
      </c>
      <c r="G470" s="22">
        <v>2.9675948322E8</v>
      </c>
      <c r="H470" s="22">
        <v>7000601.44</v>
      </c>
      <c r="I470" s="22">
        <v>4.9764627701E8</v>
      </c>
      <c r="J470" s="22">
        <v>3.3367355352E8</v>
      </c>
      <c r="K470" s="23">
        <f t="shared" si="1"/>
        <v>1135079915</v>
      </c>
    </row>
    <row r="471" ht="15.75" customHeight="1">
      <c r="A471" s="20" t="s">
        <v>198</v>
      </c>
      <c r="B471" s="20" t="s">
        <v>15</v>
      </c>
      <c r="C471" s="21" t="s">
        <v>199</v>
      </c>
      <c r="D471" s="20" t="s">
        <v>45</v>
      </c>
      <c r="E471" s="20" t="s">
        <v>46</v>
      </c>
      <c r="F471" s="22">
        <v>0.0</v>
      </c>
      <c r="G471" s="22">
        <v>1.943917219E7</v>
      </c>
      <c r="H471" s="22">
        <v>1915328.95</v>
      </c>
      <c r="I471" s="22">
        <v>1.6974290116E8</v>
      </c>
      <c r="J471" s="22">
        <v>2.0980739786E8</v>
      </c>
      <c r="K471" s="23">
        <f t="shared" si="1"/>
        <v>400904800.2</v>
      </c>
    </row>
    <row r="472" ht="15.75" customHeight="1">
      <c r="A472" s="20" t="s">
        <v>198</v>
      </c>
      <c r="B472" s="20" t="s">
        <v>15</v>
      </c>
      <c r="C472" s="21" t="s">
        <v>199</v>
      </c>
      <c r="D472" s="20" t="s">
        <v>29</v>
      </c>
      <c r="E472" s="20" t="s">
        <v>30</v>
      </c>
      <c r="F472" s="22">
        <v>0.0</v>
      </c>
      <c r="G472" s="22">
        <v>555057.21</v>
      </c>
      <c r="H472" s="22">
        <v>54689.42</v>
      </c>
      <c r="I472" s="22">
        <v>4846760.98</v>
      </c>
      <c r="J472" s="22">
        <v>5990744.25</v>
      </c>
      <c r="K472" s="23">
        <f t="shared" si="1"/>
        <v>11447251.86</v>
      </c>
    </row>
    <row r="473" ht="15.75" customHeight="1">
      <c r="A473" s="20" t="s">
        <v>198</v>
      </c>
      <c r="B473" s="20" t="s">
        <v>15</v>
      </c>
      <c r="C473" s="21" t="s">
        <v>199</v>
      </c>
      <c r="D473" s="20" t="s">
        <v>31</v>
      </c>
      <c r="E473" s="20" t="s">
        <v>32</v>
      </c>
      <c r="F473" s="22">
        <v>0.0</v>
      </c>
      <c r="G473" s="22">
        <v>6364.09</v>
      </c>
      <c r="H473" s="22">
        <v>627.05</v>
      </c>
      <c r="I473" s="22">
        <v>55571.29</v>
      </c>
      <c r="J473" s="22">
        <v>68687.81</v>
      </c>
      <c r="K473" s="23">
        <f t="shared" si="1"/>
        <v>131250.24</v>
      </c>
    </row>
    <row r="474" ht="15.75" customHeight="1">
      <c r="A474" s="20" t="s">
        <v>198</v>
      </c>
      <c r="B474" s="20" t="s">
        <v>15</v>
      </c>
      <c r="C474" s="21" t="s">
        <v>199</v>
      </c>
      <c r="D474" s="20" t="s">
        <v>39</v>
      </c>
      <c r="E474" s="20" t="s">
        <v>40</v>
      </c>
      <c r="F474" s="22">
        <v>0.0</v>
      </c>
      <c r="G474" s="22">
        <v>35464.26</v>
      </c>
      <c r="H474" s="22">
        <v>3494.27</v>
      </c>
      <c r="I474" s="22">
        <v>309674.03</v>
      </c>
      <c r="J474" s="22">
        <v>382766.53</v>
      </c>
      <c r="K474" s="23">
        <f t="shared" si="1"/>
        <v>731399.09</v>
      </c>
    </row>
    <row r="475" ht="15.75" customHeight="1">
      <c r="A475" s="20" t="s">
        <v>198</v>
      </c>
      <c r="B475" s="20" t="s">
        <v>15</v>
      </c>
      <c r="C475" s="21" t="s">
        <v>199</v>
      </c>
      <c r="D475" s="20" t="s">
        <v>41</v>
      </c>
      <c r="E475" s="20" t="s">
        <v>42</v>
      </c>
      <c r="F475" s="22">
        <v>0.0</v>
      </c>
      <c r="G475" s="22">
        <v>937638.93</v>
      </c>
      <c r="H475" s="22">
        <v>92384.95</v>
      </c>
      <c r="I475" s="22">
        <v>8187465.52</v>
      </c>
      <c r="J475" s="22">
        <v>1.011995685E7</v>
      </c>
      <c r="K475" s="23">
        <f t="shared" si="1"/>
        <v>19337446.25</v>
      </c>
    </row>
    <row r="476" ht="15.75" customHeight="1">
      <c r="A476" s="20" t="s">
        <v>198</v>
      </c>
      <c r="B476" s="20" t="s">
        <v>15</v>
      </c>
      <c r="C476" s="21" t="s">
        <v>199</v>
      </c>
      <c r="D476" s="20" t="s">
        <v>47</v>
      </c>
      <c r="E476" s="20" t="s">
        <v>48</v>
      </c>
      <c r="F476" s="22">
        <v>0.0</v>
      </c>
      <c r="G476" s="22">
        <v>3.455933132E7</v>
      </c>
      <c r="H476" s="22">
        <v>3405108.36</v>
      </c>
      <c r="I476" s="22">
        <v>3.0177216902E8</v>
      </c>
      <c r="J476" s="22">
        <v>3.7299959584E8</v>
      </c>
      <c r="K476" s="23">
        <f t="shared" si="1"/>
        <v>712736204.5</v>
      </c>
    </row>
    <row r="477" ht="15.75" customHeight="1">
      <c r="A477" s="20" t="s">
        <v>200</v>
      </c>
      <c r="B477" s="20" t="s">
        <v>15</v>
      </c>
      <c r="C477" s="21" t="s">
        <v>201</v>
      </c>
      <c r="D477" s="20" t="s">
        <v>17</v>
      </c>
      <c r="E477" s="20" t="s">
        <v>18</v>
      </c>
      <c r="F477" s="22">
        <v>0.0</v>
      </c>
      <c r="G477" s="22">
        <v>1494297.06</v>
      </c>
      <c r="H477" s="22">
        <v>450546.55</v>
      </c>
      <c r="I477" s="22">
        <v>3.907448972E7</v>
      </c>
      <c r="J477" s="22">
        <v>6.2468554E7</v>
      </c>
      <c r="K477" s="23">
        <f t="shared" si="1"/>
        <v>103487887.3</v>
      </c>
    </row>
    <row r="478" ht="15.75" customHeight="1">
      <c r="A478" s="20" t="s">
        <v>200</v>
      </c>
      <c r="B478" s="20" t="s">
        <v>15</v>
      </c>
      <c r="C478" s="21" t="s">
        <v>201</v>
      </c>
      <c r="D478" s="20" t="s">
        <v>29</v>
      </c>
      <c r="E478" s="20" t="s">
        <v>30</v>
      </c>
      <c r="F478" s="22">
        <v>0.0</v>
      </c>
      <c r="G478" s="22">
        <v>43645.46</v>
      </c>
      <c r="H478" s="22">
        <v>13159.57</v>
      </c>
      <c r="I478" s="22">
        <v>1141288.45</v>
      </c>
      <c r="J478" s="22">
        <v>1824582.73</v>
      </c>
      <c r="K478" s="23">
        <f t="shared" si="1"/>
        <v>3022676.21</v>
      </c>
    </row>
    <row r="479" ht="15.75" customHeight="1">
      <c r="A479" s="20" t="s">
        <v>200</v>
      </c>
      <c r="B479" s="20" t="s">
        <v>15</v>
      </c>
      <c r="C479" s="21" t="s">
        <v>201</v>
      </c>
      <c r="D479" s="20" t="s">
        <v>31</v>
      </c>
      <c r="E479" s="20" t="s">
        <v>32</v>
      </c>
      <c r="F479" s="22">
        <v>0.0</v>
      </c>
      <c r="G479" s="22">
        <v>1377.2</v>
      </c>
      <c r="H479" s="22">
        <v>415.24</v>
      </c>
      <c r="I479" s="22">
        <v>36012.55</v>
      </c>
      <c r="J479" s="22">
        <v>57573.41</v>
      </c>
      <c r="K479" s="23">
        <f t="shared" si="1"/>
        <v>95378.4</v>
      </c>
    </row>
    <row r="480" ht="15.75" customHeight="1">
      <c r="A480" s="20" t="s">
        <v>200</v>
      </c>
      <c r="B480" s="20" t="s">
        <v>15</v>
      </c>
      <c r="C480" s="21" t="s">
        <v>201</v>
      </c>
      <c r="D480" s="20" t="s">
        <v>39</v>
      </c>
      <c r="E480" s="20" t="s">
        <v>40</v>
      </c>
      <c r="F480" s="22">
        <v>0.0</v>
      </c>
      <c r="G480" s="22">
        <v>4340.28</v>
      </c>
      <c r="H480" s="22">
        <v>1308.64</v>
      </c>
      <c r="I480" s="22">
        <v>113494.28</v>
      </c>
      <c r="J480" s="22">
        <v>181443.79</v>
      </c>
      <c r="K480" s="23">
        <f t="shared" si="1"/>
        <v>300586.99</v>
      </c>
    </row>
    <row r="481" ht="15.75" customHeight="1">
      <c r="A481" s="20" t="s">
        <v>202</v>
      </c>
      <c r="B481" s="20" t="s">
        <v>15</v>
      </c>
      <c r="C481" s="21" t="s">
        <v>203</v>
      </c>
      <c r="D481" s="20" t="s">
        <v>17</v>
      </c>
      <c r="E481" s="20" t="s">
        <v>18</v>
      </c>
      <c r="F481" s="22">
        <v>0.0</v>
      </c>
      <c r="G481" s="22">
        <v>3.476457723E7</v>
      </c>
      <c r="H481" s="22">
        <v>9759519.06</v>
      </c>
      <c r="I481" s="22">
        <v>1.5812274213E8</v>
      </c>
      <c r="J481" s="22">
        <v>1.8767517307E8</v>
      </c>
      <c r="K481" s="23">
        <f t="shared" si="1"/>
        <v>390322011.5</v>
      </c>
    </row>
    <row r="482" ht="15.75" customHeight="1">
      <c r="A482" s="20" t="s">
        <v>202</v>
      </c>
      <c r="B482" s="20" t="s">
        <v>15</v>
      </c>
      <c r="C482" s="21" t="s">
        <v>203</v>
      </c>
      <c r="D482" s="20" t="s">
        <v>21</v>
      </c>
      <c r="E482" s="20" t="s">
        <v>22</v>
      </c>
      <c r="F482" s="22">
        <v>0.0</v>
      </c>
      <c r="G482" s="22">
        <v>29333.08</v>
      </c>
      <c r="H482" s="22">
        <v>8234.72</v>
      </c>
      <c r="I482" s="22">
        <v>133418.17</v>
      </c>
      <c r="J482" s="22">
        <v>158353.43</v>
      </c>
      <c r="K482" s="23">
        <f t="shared" si="1"/>
        <v>329339.4</v>
      </c>
    </row>
    <row r="483" ht="15.75" customHeight="1">
      <c r="A483" s="20" t="s">
        <v>202</v>
      </c>
      <c r="B483" s="20" t="s">
        <v>15</v>
      </c>
      <c r="C483" s="21" t="s">
        <v>203</v>
      </c>
      <c r="D483" s="20" t="s">
        <v>29</v>
      </c>
      <c r="E483" s="20" t="s">
        <v>30</v>
      </c>
      <c r="F483" s="22">
        <v>0.0</v>
      </c>
      <c r="G483" s="22">
        <v>85371.91</v>
      </c>
      <c r="H483" s="22">
        <v>23966.6</v>
      </c>
      <c r="I483" s="22">
        <v>388304.48</v>
      </c>
      <c r="J483" s="22">
        <v>460876.84</v>
      </c>
      <c r="K483" s="23">
        <f t="shared" si="1"/>
        <v>958519.83</v>
      </c>
    </row>
    <row r="484" ht="15.75" customHeight="1">
      <c r="A484" s="20" t="s">
        <v>202</v>
      </c>
      <c r="B484" s="20" t="s">
        <v>15</v>
      </c>
      <c r="C484" s="21" t="s">
        <v>203</v>
      </c>
      <c r="D484" s="20" t="s">
        <v>31</v>
      </c>
      <c r="E484" s="20" t="s">
        <v>32</v>
      </c>
      <c r="F484" s="22">
        <v>0.0</v>
      </c>
      <c r="G484" s="22">
        <v>60238.19</v>
      </c>
      <c r="H484" s="22">
        <v>16910.77</v>
      </c>
      <c r="I484" s="22">
        <v>273986.57</v>
      </c>
      <c r="J484" s="22">
        <v>325193.43</v>
      </c>
      <c r="K484" s="23">
        <f t="shared" si="1"/>
        <v>676328.96</v>
      </c>
    </row>
    <row r="485" ht="15.75" customHeight="1">
      <c r="A485" s="20" t="s">
        <v>202</v>
      </c>
      <c r="B485" s="20" t="s">
        <v>15</v>
      </c>
      <c r="C485" s="21" t="s">
        <v>203</v>
      </c>
      <c r="D485" s="20" t="s">
        <v>39</v>
      </c>
      <c r="E485" s="20" t="s">
        <v>40</v>
      </c>
      <c r="F485" s="22">
        <v>0.0</v>
      </c>
      <c r="G485" s="22">
        <v>289976.04</v>
      </c>
      <c r="H485" s="22">
        <v>81405.47</v>
      </c>
      <c r="I485" s="22">
        <v>1318923.2</v>
      </c>
      <c r="J485" s="22">
        <v>1565424.03</v>
      </c>
      <c r="K485" s="23">
        <f t="shared" si="1"/>
        <v>3255728.74</v>
      </c>
    </row>
    <row r="486" ht="15.75" customHeight="1">
      <c r="A486" s="20" t="s">
        <v>202</v>
      </c>
      <c r="B486" s="20" t="s">
        <v>15</v>
      </c>
      <c r="C486" s="21" t="s">
        <v>203</v>
      </c>
      <c r="D486" s="20" t="s">
        <v>59</v>
      </c>
      <c r="E486" s="20" t="s">
        <v>60</v>
      </c>
      <c r="F486" s="22">
        <v>0.0</v>
      </c>
      <c r="G486" s="22">
        <v>1.723829655E7</v>
      </c>
      <c r="H486" s="22">
        <v>4839336.38</v>
      </c>
      <c r="I486" s="22">
        <v>7.840643945E7</v>
      </c>
      <c r="J486" s="22">
        <v>9.306025115E7</v>
      </c>
      <c r="K486" s="23">
        <f t="shared" si="1"/>
        <v>193544323.5</v>
      </c>
    </row>
    <row r="487" ht="15.75" customHeight="1">
      <c r="A487" s="20" t="s">
        <v>204</v>
      </c>
      <c r="B487" s="20" t="s">
        <v>15</v>
      </c>
      <c r="C487" s="21" t="s">
        <v>205</v>
      </c>
      <c r="D487" s="20" t="s">
        <v>17</v>
      </c>
      <c r="E487" s="20" t="s">
        <v>18</v>
      </c>
      <c r="F487" s="22">
        <v>0.0</v>
      </c>
      <c r="G487" s="22">
        <v>952177.42</v>
      </c>
      <c r="H487" s="22">
        <v>732329.79</v>
      </c>
      <c r="I487" s="22">
        <v>4.062916916E7</v>
      </c>
      <c r="J487" s="22">
        <v>6.251139436E7</v>
      </c>
      <c r="K487" s="23">
        <f t="shared" si="1"/>
        <v>104825070.7</v>
      </c>
    </row>
    <row r="488" ht="15.75" customHeight="1">
      <c r="A488" s="20" t="s">
        <v>204</v>
      </c>
      <c r="B488" s="20" t="s">
        <v>15</v>
      </c>
      <c r="C488" s="21" t="s">
        <v>205</v>
      </c>
      <c r="D488" s="20" t="s">
        <v>45</v>
      </c>
      <c r="E488" s="20" t="s">
        <v>46</v>
      </c>
      <c r="F488" s="22">
        <v>0.0</v>
      </c>
      <c r="G488" s="22">
        <v>594203.66</v>
      </c>
      <c r="H488" s="22">
        <v>457008.36</v>
      </c>
      <c r="I488" s="22">
        <v>2.535451965E7</v>
      </c>
      <c r="J488" s="22">
        <v>3.901006124E7</v>
      </c>
      <c r="K488" s="23">
        <f t="shared" si="1"/>
        <v>65415792.91</v>
      </c>
    </row>
    <row r="489" ht="15.75" customHeight="1">
      <c r="A489" s="20" t="s">
        <v>204</v>
      </c>
      <c r="B489" s="20" t="s">
        <v>15</v>
      </c>
      <c r="C489" s="21" t="s">
        <v>205</v>
      </c>
      <c r="D489" s="20" t="s">
        <v>29</v>
      </c>
      <c r="E489" s="20" t="s">
        <v>30</v>
      </c>
      <c r="F489" s="22">
        <v>0.0</v>
      </c>
      <c r="G489" s="22">
        <v>57695.0</v>
      </c>
      <c r="H489" s="22">
        <v>44373.84</v>
      </c>
      <c r="I489" s="22">
        <v>2461831.0</v>
      </c>
      <c r="J489" s="22">
        <v>3787734.08</v>
      </c>
      <c r="K489" s="23">
        <f t="shared" si="1"/>
        <v>6351633.92</v>
      </c>
    </row>
    <row r="490" ht="15.75" customHeight="1">
      <c r="A490" s="20" t="s">
        <v>204</v>
      </c>
      <c r="B490" s="20" t="s">
        <v>15</v>
      </c>
      <c r="C490" s="21" t="s">
        <v>205</v>
      </c>
      <c r="D490" s="20" t="s">
        <v>31</v>
      </c>
      <c r="E490" s="20" t="s">
        <v>32</v>
      </c>
      <c r="F490" s="22">
        <v>0.0</v>
      </c>
      <c r="G490" s="22">
        <v>482.87</v>
      </c>
      <c r="H490" s="22">
        <v>371.38</v>
      </c>
      <c r="I490" s="22">
        <v>20603.95</v>
      </c>
      <c r="J490" s="22">
        <v>31700.9</v>
      </c>
      <c r="K490" s="23">
        <f t="shared" si="1"/>
        <v>53159.1</v>
      </c>
    </row>
    <row r="491" ht="15.75" customHeight="1">
      <c r="A491" s="20" t="s">
        <v>204</v>
      </c>
      <c r="B491" s="20" t="s">
        <v>15</v>
      </c>
      <c r="C491" s="21" t="s">
        <v>205</v>
      </c>
      <c r="D491" s="20" t="s">
        <v>39</v>
      </c>
      <c r="E491" s="20" t="s">
        <v>40</v>
      </c>
      <c r="F491" s="22">
        <v>0.0</v>
      </c>
      <c r="G491" s="22">
        <v>2817.24</v>
      </c>
      <c r="H491" s="22">
        <v>2166.77</v>
      </c>
      <c r="I491" s="22">
        <v>120210.94</v>
      </c>
      <c r="J491" s="22">
        <v>184954.65</v>
      </c>
      <c r="K491" s="23">
        <f t="shared" si="1"/>
        <v>310149.6</v>
      </c>
    </row>
    <row r="492" ht="15.75" customHeight="1">
      <c r="A492" s="20" t="s">
        <v>204</v>
      </c>
      <c r="B492" s="20" t="s">
        <v>15</v>
      </c>
      <c r="C492" s="21" t="s">
        <v>205</v>
      </c>
      <c r="D492" s="20" t="s">
        <v>47</v>
      </c>
      <c r="E492" s="20" t="s">
        <v>48</v>
      </c>
      <c r="F492" s="22">
        <v>0.0</v>
      </c>
      <c r="G492" s="22">
        <v>1656797.81</v>
      </c>
      <c r="H492" s="22">
        <v>1274260.86</v>
      </c>
      <c r="I492" s="22">
        <v>7.06951433E7</v>
      </c>
      <c r="J492" s="22">
        <v>1.087704246E8</v>
      </c>
      <c r="K492" s="23">
        <f t="shared" si="1"/>
        <v>182396626.6</v>
      </c>
    </row>
    <row r="493" ht="15.75" customHeight="1">
      <c r="A493" s="20" t="s">
        <v>206</v>
      </c>
      <c r="B493" s="20" t="s">
        <v>15</v>
      </c>
      <c r="C493" s="21" t="s">
        <v>207</v>
      </c>
      <c r="D493" s="20" t="s">
        <v>17</v>
      </c>
      <c r="E493" s="20" t="s">
        <v>18</v>
      </c>
      <c r="F493" s="22">
        <v>0.0</v>
      </c>
      <c r="G493" s="22">
        <v>4580786.28</v>
      </c>
      <c r="H493" s="22">
        <v>515782.56</v>
      </c>
      <c r="I493" s="22">
        <v>2.005154589E7</v>
      </c>
      <c r="J493" s="22">
        <v>2.394449312E7</v>
      </c>
      <c r="K493" s="23">
        <f t="shared" si="1"/>
        <v>49092607.85</v>
      </c>
    </row>
    <row r="494" ht="15.75" customHeight="1">
      <c r="A494" s="20" t="s">
        <v>206</v>
      </c>
      <c r="B494" s="20" t="s">
        <v>15</v>
      </c>
      <c r="C494" s="21" t="s">
        <v>207</v>
      </c>
      <c r="D494" s="20" t="s">
        <v>45</v>
      </c>
      <c r="E494" s="20" t="s">
        <v>46</v>
      </c>
      <c r="F494" s="22">
        <v>0.0</v>
      </c>
      <c r="G494" s="22">
        <v>6371049.38</v>
      </c>
      <c r="H494" s="22">
        <v>717360.73</v>
      </c>
      <c r="I494" s="22">
        <v>2.788809196E7</v>
      </c>
      <c r="J494" s="22">
        <v>3.330248099E7</v>
      </c>
      <c r="K494" s="23">
        <f t="shared" si="1"/>
        <v>68278983.06</v>
      </c>
    </row>
    <row r="495" ht="15.75" customHeight="1">
      <c r="A495" s="20" t="s">
        <v>206</v>
      </c>
      <c r="B495" s="20" t="s">
        <v>15</v>
      </c>
      <c r="C495" s="21" t="s">
        <v>207</v>
      </c>
      <c r="D495" s="20" t="s">
        <v>19</v>
      </c>
      <c r="E495" s="20" t="s">
        <v>20</v>
      </c>
      <c r="F495" s="22">
        <v>0.0</v>
      </c>
      <c r="G495" s="22">
        <v>0.0</v>
      </c>
      <c r="H495" s="22">
        <v>0.0</v>
      </c>
      <c r="I495" s="22">
        <v>0.0</v>
      </c>
      <c r="J495" s="22">
        <v>-95378.4</v>
      </c>
      <c r="K495" s="23">
        <f t="shared" si="1"/>
        <v>-95378.4</v>
      </c>
    </row>
    <row r="496" ht="15.75" customHeight="1">
      <c r="A496" s="20" t="s">
        <v>206</v>
      </c>
      <c r="B496" s="20" t="s">
        <v>15</v>
      </c>
      <c r="C496" s="21" t="s">
        <v>207</v>
      </c>
      <c r="D496" s="20" t="s">
        <v>29</v>
      </c>
      <c r="E496" s="20" t="s">
        <v>30</v>
      </c>
      <c r="F496" s="22">
        <v>0.0</v>
      </c>
      <c r="G496" s="22">
        <v>184920.43</v>
      </c>
      <c r="H496" s="22">
        <v>20821.48</v>
      </c>
      <c r="I496" s="22">
        <v>809455.04</v>
      </c>
      <c r="J496" s="22">
        <v>966608.29</v>
      </c>
      <c r="K496" s="23">
        <f t="shared" si="1"/>
        <v>1981805.24</v>
      </c>
    </row>
    <row r="497" ht="15.75" customHeight="1">
      <c r="A497" s="20" t="s">
        <v>206</v>
      </c>
      <c r="B497" s="20" t="s">
        <v>15</v>
      </c>
      <c r="C497" s="21" t="s">
        <v>207</v>
      </c>
      <c r="D497" s="20" t="s">
        <v>31</v>
      </c>
      <c r="E497" s="20" t="s">
        <v>32</v>
      </c>
      <c r="F497" s="22">
        <v>0.0</v>
      </c>
      <c r="G497" s="22">
        <v>0.0</v>
      </c>
      <c r="H497" s="22">
        <v>0.0</v>
      </c>
      <c r="I497" s="22">
        <v>0.0</v>
      </c>
      <c r="J497" s="22">
        <v>-197556.14</v>
      </c>
      <c r="K497" s="23">
        <f t="shared" si="1"/>
        <v>-197556.14</v>
      </c>
    </row>
    <row r="498" ht="15.75" customHeight="1">
      <c r="A498" s="20" t="s">
        <v>206</v>
      </c>
      <c r="B498" s="20" t="s">
        <v>15</v>
      </c>
      <c r="C498" s="21" t="s">
        <v>207</v>
      </c>
      <c r="D498" s="20" t="s">
        <v>39</v>
      </c>
      <c r="E498" s="20" t="s">
        <v>40</v>
      </c>
      <c r="F498" s="22">
        <v>0.0</v>
      </c>
      <c r="G498" s="22">
        <v>55254.03</v>
      </c>
      <c r="H498" s="22">
        <v>6221.43</v>
      </c>
      <c r="I498" s="22">
        <v>241864.31</v>
      </c>
      <c r="J498" s="22">
        <v>288821.53</v>
      </c>
      <c r="K498" s="23">
        <f t="shared" si="1"/>
        <v>592161.3</v>
      </c>
    </row>
    <row r="499" ht="15.75" customHeight="1">
      <c r="A499" s="20" t="s">
        <v>206</v>
      </c>
      <c r="B499" s="20" t="s">
        <v>15</v>
      </c>
      <c r="C499" s="21" t="s">
        <v>207</v>
      </c>
      <c r="D499" s="20" t="s">
        <v>47</v>
      </c>
      <c r="E499" s="20" t="s">
        <v>48</v>
      </c>
      <c r="F499" s="22">
        <v>0.0</v>
      </c>
      <c r="G499" s="22">
        <v>1.681471101E7</v>
      </c>
      <c r="H499" s="22">
        <v>1893285.18</v>
      </c>
      <c r="I499" s="22">
        <v>7.360329189E7</v>
      </c>
      <c r="J499" s="22">
        <v>8.789314928E7</v>
      </c>
      <c r="K499" s="23">
        <f t="shared" si="1"/>
        <v>180204437.4</v>
      </c>
    </row>
    <row r="500" ht="15.75" customHeight="1">
      <c r="A500" s="20" t="s">
        <v>206</v>
      </c>
      <c r="B500" s="20" t="s">
        <v>15</v>
      </c>
      <c r="C500" s="21" t="s">
        <v>207</v>
      </c>
      <c r="D500" s="20" t="s">
        <v>59</v>
      </c>
      <c r="E500" s="20" t="s">
        <v>60</v>
      </c>
      <c r="F500" s="22">
        <v>0.0</v>
      </c>
      <c r="G500" s="22">
        <v>1235047.87</v>
      </c>
      <c r="H500" s="22">
        <v>139062.62</v>
      </c>
      <c r="I500" s="22">
        <v>5406193.91</v>
      </c>
      <c r="J500" s="22">
        <v>6455790.17</v>
      </c>
      <c r="K500" s="23">
        <f t="shared" si="1"/>
        <v>13236094.57</v>
      </c>
    </row>
    <row r="501" ht="15.75" customHeight="1">
      <c r="A501" s="20" t="s">
        <v>208</v>
      </c>
      <c r="B501" s="20" t="s">
        <v>15</v>
      </c>
      <c r="C501" s="21" t="s">
        <v>209</v>
      </c>
      <c r="D501" s="20" t="s">
        <v>17</v>
      </c>
      <c r="E501" s="20" t="s">
        <v>18</v>
      </c>
      <c r="F501" s="22">
        <v>0.0</v>
      </c>
      <c r="G501" s="22">
        <v>2.0397375583E8</v>
      </c>
      <c r="H501" s="22">
        <v>2.171475719E7</v>
      </c>
      <c r="I501" s="22">
        <v>4.6788242479E8</v>
      </c>
      <c r="J501" s="22">
        <v>4.2609510816E8</v>
      </c>
      <c r="K501" s="23">
        <f t="shared" si="1"/>
        <v>1119666046</v>
      </c>
    </row>
    <row r="502" ht="15.75" customHeight="1">
      <c r="A502" s="20" t="s">
        <v>208</v>
      </c>
      <c r="B502" s="20" t="s">
        <v>15</v>
      </c>
      <c r="C502" s="21" t="s">
        <v>209</v>
      </c>
      <c r="D502" s="20" t="s">
        <v>45</v>
      </c>
      <c r="E502" s="20" t="s">
        <v>46</v>
      </c>
      <c r="F502" s="22">
        <v>0.0</v>
      </c>
      <c r="G502" s="22">
        <v>748142.16</v>
      </c>
      <c r="H502" s="22">
        <v>79646.15</v>
      </c>
      <c r="I502" s="22">
        <v>1716115.71</v>
      </c>
      <c r="J502" s="22">
        <v>1562846.71</v>
      </c>
      <c r="K502" s="23">
        <f t="shared" si="1"/>
        <v>4106750.73</v>
      </c>
    </row>
    <row r="503" ht="15.75" customHeight="1">
      <c r="A503" s="20" t="s">
        <v>208</v>
      </c>
      <c r="B503" s="20" t="s">
        <v>15</v>
      </c>
      <c r="C503" s="21" t="s">
        <v>209</v>
      </c>
      <c r="D503" s="20" t="s">
        <v>21</v>
      </c>
      <c r="E503" s="20" t="s">
        <v>22</v>
      </c>
      <c r="F503" s="22">
        <v>0.0</v>
      </c>
      <c r="G503" s="22">
        <v>6997.93</v>
      </c>
      <c r="H503" s="22">
        <v>744.99</v>
      </c>
      <c r="I503" s="22">
        <v>16052.11</v>
      </c>
      <c r="J503" s="22">
        <v>14618.47</v>
      </c>
      <c r="K503" s="23">
        <f t="shared" si="1"/>
        <v>38413.5</v>
      </c>
    </row>
    <row r="504" ht="15.75" customHeight="1">
      <c r="A504" s="20" t="s">
        <v>208</v>
      </c>
      <c r="B504" s="20" t="s">
        <v>15</v>
      </c>
      <c r="C504" s="21" t="s">
        <v>209</v>
      </c>
      <c r="D504" s="20" t="s">
        <v>29</v>
      </c>
      <c r="E504" s="20" t="s">
        <v>30</v>
      </c>
      <c r="F504" s="22">
        <v>0.0</v>
      </c>
      <c r="G504" s="22">
        <v>1.312640232E7</v>
      </c>
      <c r="H504" s="22">
        <v>1397418.2</v>
      </c>
      <c r="I504" s="22">
        <v>3.010981936E7</v>
      </c>
      <c r="J504" s="22">
        <v>2.742066395E7</v>
      </c>
      <c r="K504" s="23">
        <f t="shared" si="1"/>
        <v>72054303.83</v>
      </c>
    </row>
    <row r="505" ht="15.75" customHeight="1">
      <c r="A505" s="20" t="s">
        <v>208</v>
      </c>
      <c r="B505" s="20" t="s">
        <v>15</v>
      </c>
      <c r="C505" s="21" t="s">
        <v>209</v>
      </c>
      <c r="D505" s="20" t="s">
        <v>31</v>
      </c>
      <c r="E505" s="20" t="s">
        <v>32</v>
      </c>
      <c r="F505" s="22">
        <v>0.0</v>
      </c>
      <c r="G505" s="22">
        <v>2464050.49</v>
      </c>
      <c r="H505" s="22">
        <v>262319.33</v>
      </c>
      <c r="I505" s="22">
        <v>5652128.71</v>
      </c>
      <c r="J505" s="22">
        <v>5147328.19</v>
      </c>
      <c r="K505" s="23">
        <f t="shared" si="1"/>
        <v>13525826.72</v>
      </c>
    </row>
    <row r="506" ht="15.75" customHeight="1">
      <c r="A506" s="20" t="s">
        <v>208</v>
      </c>
      <c r="B506" s="20" t="s">
        <v>15</v>
      </c>
      <c r="C506" s="21" t="s">
        <v>209</v>
      </c>
      <c r="D506" s="20" t="s">
        <v>39</v>
      </c>
      <c r="E506" s="20" t="s">
        <v>40</v>
      </c>
      <c r="F506" s="22">
        <v>0.0</v>
      </c>
      <c r="G506" s="22">
        <v>501553.77</v>
      </c>
      <c r="H506" s="22">
        <v>53394.7</v>
      </c>
      <c r="I506" s="22">
        <v>1150482.3</v>
      </c>
      <c r="J506" s="22">
        <v>1047730.91</v>
      </c>
      <c r="K506" s="23">
        <f t="shared" si="1"/>
        <v>2753161.68</v>
      </c>
    </row>
    <row r="507" ht="15.75" customHeight="1">
      <c r="A507" s="20" t="s">
        <v>208</v>
      </c>
      <c r="B507" s="20" t="s">
        <v>15</v>
      </c>
      <c r="C507" s="21" t="s">
        <v>209</v>
      </c>
      <c r="D507" s="20" t="s">
        <v>41</v>
      </c>
      <c r="E507" s="20" t="s">
        <v>42</v>
      </c>
      <c r="F507" s="22">
        <v>0.0</v>
      </c>
      <c r="G507" s="22">
        <v>2.89215705E7</v>
      </c>
      <c r="H507" s="22">
        <v>3078949.44</v>
      </c>
      <c r="I507" s="22">
        <v>6.634135102E7</v>
      </c>
      <c r="J507" s="22">
        <v>6.041630043E7</v>
      </c>
      <c r="K507" s="23">
        <f t="shared" si="1"/>
        <v>158758171.4</v>
      </c>
    </row>
    <row r="508" ht="15.75" customHeight="1">
      <c r="A508" s="20" t="s">
        <v>210</v>
      </c>
      <c r="B508" s="20" t="s">
        <v>15</v>
      </c>
      <c r="C508" s="21" t="s">
        <v>211</v>
      </c>
      <c r="D508" s="20" t="s">
        <v>17</v>
      </c>
      <c r="E508" s="20" t="s">
        <v>18</v>
      </c>
      <c r="F508" s="22">
        <v>0.0</v>
      </c>
      <c r="G508" s="22">
        <v>5.300552787E7</v>
      </c>
      <c r="H508" s="22">
        <v>3087649.36</v>
      </c>
      <c r="I508" s="22">
        <v>1.2911139539E8</v>
      </c>
      <c r="J508" s="22">
        <v>1.2426741752E8</v>
      </c>
      <c r="K508" s="23">
        <f t="shared" si="1"/>
        <v>309471990.1</v>
      </c>
    </row>
    <row r="509" ht="15.75" customHeight="1">
      <c r="A509" s="20" t="s">
        <v>210</v>
      </c>
      <c r="B509" s="20" t="s">
        <v>15</v>
      </c>
      <c r="C509" s="21" t="s">
        <v>211</v>
      </c>
      <c r="D509" s="20" t="s">
        <v>29</v>
      </c>
      <c r="E509" s="20" t="s">
        <v>30</v>
      </c>
      <c r="F509" s="22">
        <v>0.0</v>
      </c>
      <c r="G509" s="22">
        <v>2490997.8</v>
      </c>
      <c r="H509" s="22">
        <v>145104.26</v>
      </c>
      <c r="I509" s="22">
        <v>6067597.37</v>
      </c>
      <c r="J509" s="22">
        <v>5839954.36</v>
      </c>
      <c r="K509" s="23">
        <f t="shared" si="1"/>
        <v>14543653.79</v>
      </c>
    </row>
    <row r="510" ht="15.75" customHeight="1">
      <c r="A510" s="20" t="s">
        <v>210</v>
      </c>
      <c r="B510" s="20" t="s">
        <v>15</v>
      </c>
      <c r="C510" s="21" t="s">
        <v>211</v>
      </c>
      <c r="D510" s="20" t="s">
        <v>31</v>
      </c>
      <c r="E510" s="20" t="s">
        <v>32</v>
      </c>
      <c r="F510" s="22">
        <v>0.0</v>
      </c>
      <c r="G510" s="22">
        <v>376526.92</v>
      </c>
      <c r="H510" s="22">
        <v>21933.24</v>
      </c>
      <c r="I510" s="22">
        <v>917148.04</v>
      </c>
      <c r="J510" s="22">
        <v>882738.65</v>
      </c>
      <c r="K510" s="23">
        <f t="shared" si="1"/>
        <v>2198346.85</v>
      </c>
    </row>
    <row r="511" ht="15.75" customHeight="1">
      <c r="A511" s="20" t="s">
        <v>210</v>
      </c>
      <c r="B511" s="20" t="s">
        <v>15</v>
      </c>
      <c r="C511" s="21" t="s">
        <v>211</v>
      </c>
      <c r="D511" s="20" t="s">
        <v>39</v>
      </c>
      <c r="E511" s="20" t="s">
        <v>40</v>
      </c>
      <c r="F511" s="22">
        <v>0.0</v>
      </c>
      <c r="G511" s="22">
        <v>361251.74</v>
      </c>
      <c r="H511" s="22">
        <v>21043.44</v>
      </c>
      <c r="I511" s="22">
        <v>879940.6</v>
      </c>
      <c r="J511" s="22">
        <v>846927.14</v>
      </c>
      <c r="K511" s="23">
        <f t="shared" si="1"/>
        <v>2109162.92</v>
      </c>
    </row>
    <row r="512" ht="15.75" customHeight="1">
      <c r="A512" s="20" t="s">
        <v>210</v>
      </c>
      <c r="B512" s="20" t="s">
        <v>15</v>
      </c>
      <c r="C512" s="21" t="s">
        <v>211</v>
      </c>
      <c r="D512" s="20" t="s">
        <v>59</v>
      </c>
      <c r="E512" s="20" t="s">
        <v>60</v>
      </c>
      <c r="F512" s="22">
        <v>0.0</v>
      </c>
      <c r="G512" s="22">
        <v>1.362809967E7</v>
      </c>
      <c r="H512" s="22">
        <v>793856.7</v>
      </c>
      <c r="I512" s="22">
        <v>3.31954616E7</v>
      </c>
      <c r="J512" s="22">
        <v>3.195004031E7</v>
      </c>
      <c r="K512" s="23">
        <f t="shared" si="1"/>
        <v>79567458.28</v>
      </c>
    </row>
    <row r="513" ht="15.75" customHeight="1">
      <c r="A513" s="20" t="s">
        <v>212</v>
      </c>
      <c r="B513" s="20" t="s">
        <v>15</v>
      </c>
      <c r="C513" s="21" t="s">
        <v>213</v>
      </c>
      <c r="D513" s="20" t="s">
        <v>17</v>
      </c>
      <c r="E513" s="20" t="s">
        <v>18</v>
      </c>
      <c r="F513" s="22">
        <v>0.0</v>
      </c>
      <c r="G513" s="22">
        <v>6.801773863E7</v>
      </c>
      <c r="H513" s="22">
        <v>2417543.85</v>
      </c>
      <c r="I513" s="22">
        <v>1.5379823339E8</v>
      </c>
      <c r="J513" s="22">
        <v>1.5736099853E8</v>
      </c>
      <c r="K513" s="23">
        <f t="shared" si="1"/>
        <v>381594514.4</v>
      </c>
    </row>
    <row r="514" ht="15.75" customHeight="1">
      <c r="A514" s="20" t="s">
        <v>212</v>
      </c>
      <c r="B514" s="20" t="s">
        <v>15</v>
      </c>
      <c r="C514" s="21" t="s">
        <v>213</v>
      </c>
      <c r="D514" s="20" t="s">
        <v>29</v>
      </c>
      <c r="E514" s="20" t="s">
        <v>30</v>
      </c>
      <c r="F514" s="22">
        <v>0.0</v>
      </c>
      <c r="G514" s="22">
        <v>838520.17</v>
      </c>
      <c r="H514" s="22">
        <v>29803.39</v>
      </c>
      <c r="I514" s="22">
        <v>1896018.94</v>
      </c>
      <c r="J514" s="22">
        <v>1939940.59</v>
      </c>
      <c r="K514" s="23">
        <f t="shared" si="1"/>
        <v>4704283.09</v>
      </c>
    </row>
    <row r="515" ht="15.75" customHeight="1">
      <c r="A515" s="20" t="s">
        <v>212</v>
      </c>
      <c r="B515" s="20" t="s">
        <v>15</v>
      </c>
      <c r="C515" s="21" t="s">
        <v>213</v>
      </c>
      <c r="D515" s="20" t="s">
        <v>31</v>
      </c>
      <c r="E515" s="20" t="s">
        <v>32</v>
      </c>
      <c r="F515" s="22">
        <v>0.0</v>
      </c>
      <c r="G515" s="22">
        <v>233146.89</v>
      </c>
      <c r="H515" s="22">
        <v>8286.7</v>
      </c>
      <c r="I515" s="22">
        <v>527179.83</v>
      </c>
      <c r="J515" s="22">
        <v>539392.05</v>
      </c>
      <c r="K515" s="23">
        <f t="shared" si="1"/>
        <v>1308005.47</v>
      </c>
    </row>
    <row r="516" ht="15.75" customHeight="1">
      <c r="A516" s="20" t="s">
        <v>212</v>
      </c>
      <c r="B516" s="20" t="s">
        <v>15</v>
      </c>
      <c r="C516" s="21" t="s">
        <v>213</v>
      </c>
      <c r="D516" s="20" t="s">
        <v>39</v>
      </c>
      <c r="E516" s="20" t="s">
        <v>40</v>
      </c>
      <c r="F516" s="22">
        <v>0.0</v>
      </c>
      <c r="G516" s="22">
        <v>648045.91</v>
      </c>
      <c r="H516" s="22">
        <v>23033.39</v>
      </c>
      <c r="I516" s="22">
        <v>1465328.28</v>
      </c>
      <c r="J516" s="22">
        <v>1499272.89</v>
      </c>
      <c r="K516" s="23">
        <f t="shared" si="1"/>
        <v>3635680.47</v>
      </c>
    </row>
    <row r="517" ht="15.75" customHeight="1">
      <c r="A517" s="20" t="s">
        <v>212</v>
      </c>
      <c r="B517" s="20" t="s">
        <v>15</v>
      </c>
      <c r="C517" s="21" t="s">
        <v>213</v>
      </c>
      <c r="D517" s="20" t="s">
        <v>59</v>
      </c>
      <c r="E517" s="20" t="s">
        <v>60</v>
      </c>
      <c r="F517" s="22">
        <v>0.0</v>
      </c>
      <c r="G517" s="22">
        <v>1.59223804E7</v>
      </c>
      <c r="H517" s="22">
        <v>565926.67</v>
      </c>
      <c r="I517" s="22">
        <v>3.600287256E7</v>
      </c>
      <c r="J517" s="22">
        <v>3.683688591E7</v>
      </c>
      <c r="K517" s="23">
        <f t="shared" si="1"/>
        <v>89328065.54</v>
      </c>
    </row>
    <row r="518" ht="15.75" customHeight="1">
      <c r="A518" s="20" t="s">
        <v>214</v>
      </c>
      <c r="B518" s="20" t="s">
        <v>15</v>
      </c>
      <c r="C518" s="21" t="s">
        <v>215</v>
      </c>
      <c r="D518" s="20" t="s">
        <v>17</v>
      </c>
      <c r="E518" s="20" t="s">
        <v>18</v>
      </c>
      <c r="F518" s="22">
        <v>0.0</v>
      </c>
      <c r="G518" s="22">
        <v>2.095826526E7</v>
      </c>
      <c r="H518" s="22">
        <v>974380.45</v>
      </c>
      <c r="I518" s="22">
        <v>6.275671552E7</v>
      </c>
      <c r="J518" s="22">
        <v>6.690176544E7</v>
      </c>
      <c r="K518" s="23">
        <f t="shared" si="1"/>
        <v>151591126.7</v>
      </c>
    </row>
    <row r="519" ht="15.75" customHeight="1">
      <c r="A519" s="20" t="s">
        <v>214</v>
      </c>
      <c r="B519" s="20" t="s">
        <v>15</v>
      </c>
      <c r="C519" s="21" t="s">
        <v>215</v>
      </c>
      <c r="D519" s="20" t="s">
        <v>45</v>
      </c>
      <c r="E519" s="20" t="s">
        <v>46</v>
      </c>
      <c r="F519" s="22">
        <v>0.0</v>
      </c>
      <c r="G519" s="22">
        <v>2.275397529E7</v>
      </c>
      <c r="H519" s="22">
        <v>1057865.64</v>
      </c>
      <c r="I519" s="22">
        <v>6.813372845E7</v>
      </c>
      <c r="J519" s="22">
        <v>7.263392739E7</v>
      </c>
      <c r="K519" s="23">
        <f t="shared" si="1"/>
        <v>164579496.8</v>
      </c>
    </row>
    <row r="520" ht="15.75" customHeight="1">
      <c r="A520" s="20" t="s">
        <v>214</v>
      </c>
      <c r="B520" s="20" t="s">
        <v>15</v>
      </c>
      <c r="C520" s="21" t="s">
        <v>215</v>
      </c>
      <c r="D520" s="20" t="s">
        <v>29</v>
      </c>
      <c r="E520" s="20" t="s">
        <v>30</v>
      </c>
      <c r="F520" s="22">
        <v>0.0</v>
      </c>
      <c r="G520" s="22">
        <v>2672764.94</v>
      </c>
      <c r="H520" s="22">
        <v>124260.76</v>
      </c>
      <c r="I520" s="22">
        <v>8003236.3</v>
      </c>
      <c r="J520" s="22">
        <v>8531846.08</v>
      </c>
      <c r="K520" s="23">
        <f t="shared" si="1"/>
        <v>19332108.08</v>
      </c>
    </row>
    <row r="521" ht="15.75" customHeight="1">
      <c r="A521" s="20" t="s">
        <v>214</v>
      </c>
      <c r="B521" s="20" t="s">
        <v>15</v>
      </c>
      <c r="C521" s="21" t="s">
        <v>215</v>
      </c>
      <c r="D521" s="20" t="s">
        <v>31</v>
      </c>
      <c r="E521" s="20" t="s">
        <v>32</v>
      </c>
      <c r="F521" s="22">
        <v>0.0</v>
      </c>
      <c r="G521" s="22">
        <v>683043.46</v>
      </c>
      <c r="H521" s="22">
        <v>31755.69</v>
      </c>
      <c r="I521" s="22">
        <v>2045282.07</v>
      </c>
      <c r="J521" s="22">
        <v>2180371.94</v>
      </c>
      <c r="K521" s="23">
        <f t="shared" si="1"/>
        <v>4940453.16</v>
      </c>
    </row>
    <row r="522" ht="15.75" customHeight="1">
      <c r="A522" s="20" t="s">
        <v>214</v>
      </c>
      <c r="B522" s="20" t="s">
        <v>15</v>
      </c>
      <c r="C522" s="21" t="s">
        <v>215</v>
      </c>
      <c r="D522" s="20" t="s">
        <v>33</v>
      </c>
      <c r="E522" s="20" t="s">
        <v>34</v>
      </c>
      <c r="F522" s="22">
        <v>0.0</v>
      </c>
      <c r="G522" s="22">
        <v>8284.69</v>
      </c>
      <c r="H522" s="22">
        <v>385.17</v>
      </c>
      <c r="I522" s="22">
        <v>24807.41</v>
      </c>
      <c r="J522" s="22">
        <v>26445.93</v>
      </c>
      <c r="K522" s="23">
        <f t="shared" si="1"/>
        <v>59923.2</v>
      </c>
    </row>
    <row r="523" ht="15.75" customHeight="1">
      <c r="A523" s="20" t="s">
        <v>214</v>
      </c>
      <c r="B523" s="20" t="s">
        <v>15</v>
      </c>
      <c r="C523" s="21" t="s">
        <v>215</v>
      </c>
      <c r="D523" s="20" t="s">
        <v>39</v>
      </c>
      <c r="E523" s="20" t="s">
        <v>40</v>
      </c>
      <c r="F523" s="22">
        <v>0.0</v>
      </c>
      <c r="G523" s="22">
        <v>343511.01</v>
      </c>
      <c r="H523" s="22">
        <v>15970.33</v>
      </c>
      <c r="I523" s="22">
        <v>1028597.66</v>
      </c>
      <c r="J523" s="22">
        <v>1096536.03</v>
      </c>
      <c r="K523" s="23">
        <f t="shared" si="1"/>
        <v>2484615.03</v>
      </c>
    </row>
    <row r="524" ht="15.75" customHeight="1">
      <c r="A524" s="20" t="s">
        <v>214</v>
      </c>
      <c r="B524" s="20" t="s">
        <v>15</v>
      </c>
      <c r="C524" s="21" t="s">
        <v>215</v>
      </c>
      <c r="D524" s="20" t="s">
        <v>47</v>
      </c>
      <c r="E524" s="20" t="s">
        <v>48</v>
      </c>
      <c r="F524" s="22">
        <v>0.0</v>
      </c>
      <c r="G524" s="22">
        <v>7.813954635E7</v>
      </c>
      <c r="H524" s="22">
        <v>3632821.96</v>
      </c>
      <c r="I524" s="22">
        <v>2.3397839559E8</v>
      </c>
      <c r="J524" s="22">
        <v>2.4943255248E8</v>
      </c>
      <c r="K524" s="23">
        <f t="shared" si="1"/>
        <v>565183316.4</v>
      </c>
    </row>
    <row r="525" ht="15.75" customHeight="1">
      <c r="A525" s="20" t="s">
        <v>216</v>
      </c>
      <c r="B525" s="20" t="s">
        <v>15</v>
      </c>
      <c r="C525" s="21" t="s">
        <v>217</v>
      </c>
      <c r="D525" s="20" t="s">
        <v>17</v>
      </c>
      <c r="E525" s="20" t="s">
        <v>18</v>
      </c>
      <c r="F525" s="22">
        <v>0.0</v>
      </c>
      <c r="G525" s="22">
        <v>6209997.85</v>
      </c>
      <c r="H525" s="22">
        <v>9157289.24</v>
      </c>
      <c r="I525" s="22">
        <v>7.657438942E7</v>
      </c>
      <c r="J525" s="22">
        <v>1.0211627779E8</v>
      </c>
      <c r="K525" s="23">
        <f t="shared" si="1"/>
        <v>194057954.3</v>
      </c>
    </row>
    <row r="526" ht="15.75" customHeight="1">
      <c r="A526" s="20" t="s">
        <v>216</v>
      </c>
      <c r="B526" s="20" t="s">
        <v>15</v>
      </c>
      <c r="C526" s="21" t="s">
        <v>217</v>
      </c>
      <c r="D526" s="20" t="s">
        <v>27</v>
      </c>
      <c r="E526" s="20" t="s">
        <v>28</v>
      </c>
      <c r="F526" s="22">
        <v>0.0</v>
      </c>
      <c r="G526" s="22">
        <v>101115.61</v>
      </c>
      <c r="H526" s="22">
        <v>149105.52</v>
      </c>
      <c r="I526" s="22">
        <v>1246838.83</v>
      </c>
      <c r="J526" s="22">
        <v>1662730.07</v>
      </c>
      <c r="K526" s="23">
        <f t="shared" si="1"/>
        <v>3159790.03</v>
      </c>
    </row>
    <row r="527" ht="15.75" customHeight="1">
      <c r="A527" s="20" t="s">
        <v>216</v>
      </c>
      <c r="B527" s="20" t="s">
        <v>15</v>
      </c>
      <c r="C527" s="21" t="s">
        <v>217</v>
      </c>
      <c r="D527" s="20" t="s">
        <v>29</v>
      </c>
      <c r="E527" s="20" t="s">
        <v>30</v>
      </c>
      <c r="F527" s="22">
        <v>0.0</v>
      </c>
      <c r="G527" s="22">
        <v>75428.09</v>
      </c>
      <c r="H527" s="22">
        <v>111226.59</v>
      </c>
      <c r="I527" s="22">
        <v>930090.53</v>
      </c>
      <c r="J527" s="22">
        <v>1240328.31</v>
      </c>
      <c r="K527" s="23">
        <f t="shared" si="1"/>
        <v>2357073.52</v>
      </c>
    </row>
    <row r="528" ht="15.75" customHeight="1">
      <c r="A528" s="20" t="s">
        <v>216</v>
      </c>
      <c r="B528" s="20" t="s">
        <v>15</v>
      </c>
      <c r="C528" s="21" t="s">
        <v>217</v>
      </c>
      <c r="D528" s="20" t="s">
        <v>31</v>
      </c>
      <c r="E528" s="20" t="s">
        <v>32</v>
      </c>
      <c r="F528" s="22">
        <v>0.0</v>
      </c>
      <c r="G528" s="22">
        <v>94573.99</v>
      </c>
      <c r="H528" s="22">
        <v>139459.2</v>
      </c>
      <c r="I528" s="22">
        <v>1166175.16</v>
      </c>
      <c r="J528" s="22">
        <v>1555160.52</v>
      </c>
      <c r="K528" s="23">
        <f t="shared" si="1"/>
        <v>2955368.87</v>
      </c>
    </row>
    <row r="529" ht="15.75" customHeight="1">
      <c r="A529" s="20" t="s">
        <v>216</v>
      </c>
      <c r="B529" s="20" t="s">
        <v>15</v>
      </c>
      <c r="C529" s="21" t="s">
        <v>217</v>
      </c>
      <c r="D529" s="20" t="s">
        <v>39</v>
      </c>
      <c r="E529" s="20" t="s">
        <v>40</v>
      </c>
      <c r="F529" s="22">
        <v>0.0</v>
      </c>
      <c r="G529" s="22">
        <v>94844.72</v>
      </c>
      <c r="H529" s="22">
        <v>139858.44</v>
      </c>
      <c r="I529" s="22">
        <v>1169513.58</v>
      </c>
      <c r="J529" s="22">
        <v>1559612.47</v>
      </c>
      <c r="K529" s="23">
        <f t="shared" si="1"/>
        <v>2963829.21</v>
      </c>
    </row>
    <row r="530" ht="15.75" customHeight="1">
      <c r="A530" s="20" t="s">
        <v>216</v>
      </c>
      <c r="B530" s="20" t="s">
        <v>15</v>
      </c>
      <c r="C530" s="21" t="s">
        <v>217</v>
      </c>
      <c r="D530" s="20" t="s">
        <v>59</v>
      </c>
      <c r="E530" s="20" t="s">
        <v>60</v>
      </c>
      <c r="F530" s="22">
        <v>0.0</v>
      </c>
      <c r="G530" s="22">
        <v>520701.74</v>
      </c>
      <c r="H530" s="22">
        <v>767829.01</v>
      </c>
      <c r="I530" s="22">
        <v>6420681.48</v>
      </c>
      <c r="J530" s="22">
        <v>8562341.79</v>
      </c>
      <c r="K530" s="23">
        <f t="shared" si="1"/>
        <v>16271554.02</v>
      </c>
    </row>
    <row r="531" ht="15.75" customHeight="1">
      <c r="A531" s="20" t="s">
        <v>218</v>
      </c>
      <c r="B531" s="20" t="s">
        <v>15</v>
      </c>
      <c r="C531" s="21" t="s">
        <v>219</v>
      </c>
      <c r="D531" s="20" t="s">
        <v>17</v>
      </c>
      <c r="E531" s="20" t="s">
        <v>18</v>
      </c>
      <c r="F531" s="22">
        <v>0.0</v>
      </c>
      <c r="G531" s="22">
        <v>0.0</v>
      </c>
      <c r="H531" s="22">
        <v>2.409292034E7</v>
      </c>
      <c r="I531" s="22">
        <v>3.2399108133E8</v>
      </c>
      <c r="J531" s="22">
        <v>5.5398468674E8</v>
      </c>
      <c r="K531" s="23">
        <f t="shared" si="1"/>
        <v>902068688.4</v>
      </c>
    </row>
    <row r="532" ht="15.75" customHeight="1">
      <c r="A532" s="20" t="s">
        <v>218</v>
      </c>
      <c r="B532" s="20" t="s">
        <v>15</v>
      </c>
      <c r="C532" s="21" t="s">
        <v>219</v>
      </c>
      <c r="D532" s="20" t="s">
        <v>19</v>
      </c>
      <c r="E532" s="20" t="s">
        <v>20</v>
      </c>
      <c r="F532" s="22">
        <v>0.0</v>
      </c>
      <c r="G532" s="22">
        <v>0.0</v>
      </c>
      <c r="H532" s="22">
        <v>2551.68</v>
      </c>
      <c r="I532" s="22">
        <v>34313.85</v>
      </c>
      <c r="J532" s="22">
        <v>58672.43</v>
      </c>
      <c r="K532" s="23">
        <f t="shared" si="1"/>
        <v>95537.96</v>
      </c>
    </row>
    <row r="533" ht="15.75" customHeight="1">
      <c r="A533" s="20" t="s">
        <v>218</v>
      </c>
      <c r="B533" s="20" t="s">
        <v>15</v>
      </c>
      <c r="C533" s="21" t="s">
        <v>219</v>
      </c>
      <c r="D533" s="20" t="s">
        <v>21</v>
      </c>
      <c r="E533" s="20" t="s">
        <v>22</v>
      </c>
      <c r="F533" s="22">
        <v>0.0</v>
      </c>
      <c r="G533" s="22">
        <v>0.0</v>
      </c>
      <c r="H533" s="22">
        <v>131707.49</v>
      </c>
      <c r="I533" s="22">
        <v>1771144.84</v>
      </c>
      <c r="J533" s="22">
        <v>3028438.68</v>
      </c>
      <c r="K533" s="23">
        <f t="shared" si="1"/>
        <v>4931291.01</v>
      </c>
    </row>
    <row r="534" ht="15.75" customHeight="1">
      <c r="A534" s="20" t="s">
        <v>218</v>
      </c>
      <c r="B534" s="20" t="s">
        <v>15</v>
      </c>
      <c r="C534" s="21" t="s">
        <v>219</v>
      </c>
      <c r="D534" s="20" t="s">
        <v>25</v>
      </c>
      <c r="E534" s="20" t="s">
        <v>26</v>
      </c>
      <c r="F534" s="22">
        <v>0.0</v>
      </c>
      <c r="G534" s="22">
        <v>0.0</v>
      </c>
      <c r="H534" s="22">
        <v>5164.73</v>
      </c>
      <c r="I534" s="22">
        <v>69453.1</v>
      </c>
      <c r="J534" s="22">
        <v>118756.22</v>
      </c>
      <c r="K534" s="23">
        <f t="shared" si="1"/>
        <v>193374.05</v>
      </c>
    </row>
    <row r="535" ht="15.75" customHeight="1">
      <c r="A535" s="20" t="s">
        <v>218</v>
      </c>
      <c r="B535" s="20" t="s">
        <v>15</v>
      </c>
      <c r="C535" s="21" t="s">
        <v>219</v>
      </c>
      <c r="D535" s="20" t="s">
        <v>27</v>
      </c>
      <c r="E535" s="20" t="s">
        <v>28</v>
      </c>
      <c r="F535" s="22">
        <v>0.0</v>
      </c>
      <c r="G535" s="22">
        <v>0.0</v>
      </c>
      <c r="H535" s="22">
        <v>802775.18</v>
      </c>
      <c r="I535" s="22">
        <v>1.079537041E7</v>
      </c>
      <c r="J535" s="22">
        <v>1.845874853E7</v>
      </c>
      <c r="K535" s="23">
        <f t="shared" si="1"/>
        <v>30056894.12</v>
      </c>
    </row>
    <row r="536" ht="15.75" customHeight="1">
      <c r="A536" s="20" t="s">
        <v>218</v>
      </c>
      <c r="B536" s="20" t="s">
        <v>15</v>
      </c>
      <c r="C536" s="21" t="s">
        <v>219</v>
      </c>
      <c r="D536" s="20" t="s">
        <v>29</v>
      </c>
      <c r="E536" s="20" t="s">
        <v>30</v>
      </c>
      <c r="F536" s="22">
        <v>0.0</v>
      </c>
      <c r="G536" s="22">
        <v>0.0</v>
      </c>
      <c r="H536" s="22">
        <v>325205.08</v>
      </c>
      <c r="I536" s="22">
        <v>4373216.04</v>
      </c>
      <c r="J536" s="22">
        <v>7477658.66</v>
      </c>
      <c r="K536" s="23">
        <f t="shared" si="1"/>
        <v>12176079.78</v>
      </c>
    </row>
    <row r="537" ht="15.75" customHeight="1">
      <c r="A537" s="20" t="s">
        <v>218</v>
      </c>
      <c r="B537" s="20" t="s">
        <v>15</v>
      </c>
      <c r="C537" s="21" t="s">
        <v>219</v>
      </c>
      <c r="D537" s="20" t="s">
        <v>31</v>
      </c>
      <c r="E537" s="20" t="s">
        <v>32</v>
      </c>
      <c r="F537" s="22">
        <v>0.0</v>
      </c>
      <c r="G537" s="22">
        <v>0.0</v>
      </c>
      <c r="H537" s="22">
        <v>599218.32</v>
      </c>
      <c r="I537" s="22">
        <v>8058026.53</v>
      </c>
      <c r="J537" s="22">
        <v>1.377822897E7</v>
      </c>
      <c r="K537" s="23">
        <f t="shared" si="1"/>
        <v>22435473.82</v>
      </c>
    </row>
    <row r="538" ht="15.75" customHeight="1">
      <c r="A538" s="20" t="s">
        <v>218</v>
      </c>
      <c r="B538" s="20" t="s">
        <v>15</v>
      </c>
      <c r="C538" s="21" t="s">
        <v>219</v>
      </c>
      <c r="D538" s="20" t="s">
        <v>35</v>
      </c>
      <c r="E538" s="20" t="s">
        <v>36</v>
      </c>
      <c r="F538" s="22">
        <v>0.0</v>
      </c>
      <c r="G538" s="22">
        <v>0.0</v>
      </c>
      <c r="H538" s="22">
        <v>6857.53</v>
      </c>
      <c r="I538" s="22">
        <v>92217.09</v>
      </c>
      <c r="J538" s="22">
        <v>157679.83</v>
      </c>
      <c r="K538" s="23">
        <f t="shared" si="1"/>
        <v>256754.45</v>
      </c>
    </row>
    <row r="539" ht="15.75" customHeight="1">
      <c r="A539" s="20" t="s">
        <v>218</v>
      </c>
      <c r="B539" s="20" t="s">
        <v>15</v>
      </c>
      <c r="C539" s="21" t="s">
        <v>219</v>
      </c>
      <c r="D539" s="20" t="s">
        <v>67</v>
      </c>
      <c r="E539" s="20" t="s">
        <v>68</v>
      </c>
      <c r="F539" s="22">
        <v>0.0</v>
      </c>
      <c r="G539" s="22">
        <v>0.0</v>
      </c>
      <c r="H539" s="22">
        <v>3158.65</v>
      </c>
      <c r="I539" s="22">
        <v>42476.18</v>
      </c>
      <c r="J539" s="22">
        <v>72629.01</v>
      </c>
      <c r="K539" s="23">
        <f t="shared" si="1"/>
        <v>118263.84</v>
      </c>
    </row>
    <row r="540" ht="15.75" customHeight="1">
      <c r="A540" s="20" t="s">
        <v>218</v>
      </c>
      <c r="B540" s="20" t="s">
        <v>15</v>
      </c>
      <c r="C540" s="21" t="s">
        <v>219</v>
      </c>
      <c r="D540" s="20" t="s">
        <v>39</v>
      </c>
      <c r="E540" s="20" t="s">
        <v>40</v>
      </c>
      <c r="F540" s="22">
        <v>0.0</v>
      </c>
      <c r="G540" s="22">
        <v>0.0</v>
      </c>
      <c r="H540" s="22">
        <v>401557.74</v>
      </c>
      <c r="I540" s="22">
        <v>5399973.3</v>
      </c>
      <c r="J540" s="22">
        <v>9233286.61</v>
      </c>
      <c r="K540" s="23">
        <f t="shared" si="1"/>
        <v>15034817.65</v>
      </c>
    </row>
    <row r="541" ht="15.75" customHeight="1">
      <c r="A541" s="20" t="s">
        <v>218</v>
      </c>
      <c r="B541" s="20" t="s">
        <v>15</v>
      </c>
      <c r="C541" s="21" t="s">
        <v>219</v>
      </c>
      <c r="D541" s="20" t="s">
        <v>59</v>
      </c>
      <c r="E541" s="20" t="s">
        <v>60</v>
      </c>
      <c r="F541" s="22">
        <v>0.0</v>
      </c>
      <c r="G541" s="22">
        <v>0.0</v>
      </c>
      <c r="H541" s="22">
        <v>2843130.26</v>
      </c>
      <c r="I541" s="22">
        <v>3.823317533E7</v>
      </c>
      <c r="J541" s="22">
        <v>6.537400218E7</v>
      </c>
      <c r="K541" s="23">
        <f t="shared" si="1"/>
        <v>106450307.8</v>
      </c>
    </row>
    <row r="542" ht="15.75" customHeight="1">
      <c r="A542" s="20" t="s">
        <v>220</v>
      </c>
      <c r="B542" s="20" t="s">
        <v>15</v>
      </c>
      <c r="C542" s="21" t="s">
        <v>221</v>
      </c>
      <c r="D542" s="20" t="s">
        <v>17</v>
      </c>
      <c r="E542" s="20" t="s">
        <v>18</v>
      </c>
      <c r="F542" s="22">
        <v>0.0</v>
      </c>
      <c r="G542" s="22">
        <v>2.611288215E7</v>
      </c>
      <c r="H542" s="22">
        <v>1715290.36</v>
      </c>
      <c r="I542" s="22">
        <v>1.317620812E8</v>
      </c>
      <c r="J542" s="22">
        <v>1.2838065515E8</v>
      </c>
      <c r="K542" s="23">
        <f t="shared" si="1"/>
        <v>287970908.9</v>
      </c>
    </row>
    <row r="543" ht="15.75" customHeight="1">
      <c r="A543" s="20" t="s">
        <v>220</v>
      </c>
      <c r="B543" s="20" t="s">
        <v>15</v>
      </c>
      <c r="C543" s="21" t="s">
        <v>221</v>
      </c>
      <c r="D543" s="20" t="s">
        <v>45</v>
      </c>
      <c r="E543" s="20" t="s">
        <v>46</v>
      </c>
      <c r="F543" s="22">
        <v>0.0</v>
      </c>
      <c r="G543" s="22">
        <v>3422898.9</v>
      </c>
      <c r="H543" s="22">
        <v>224841.72</v>
      </c>
      <c r="I543" s="22">
        <v>1.727148615E7</v>
      </c>
      <c r="J543" s="22">
        <v>1.682824593E7</v>
      </c>
      <c r="K543" s="23">
        <f t="shared" si="1"/>
        <v>37747472.7</v>
      </c>
    </row>
    <row r="544" ht="15.75" customHeight="1">
      <c r="A544" s="20" t="s">
        <v>220</v>
      </c>
      <c r="B544" s="20" t="s">
        <v>15</v>
      </c>
      <c r="C544" s="21" t="s">
        <v>221</v>
      </c>
      <c r="D544" s="20" t="s">
        <v>27</v>
      </c>
      <c r="E544" s="20" t="s">
        <v>28</v>
      </c>
      <c r="F544" s="22">
        <v>0.0</v>
      </c>
      <c r="G544" s="22">
        <v>0.0</v>
      </c>
      <c r="H544" s="22">
        <v>0.0</v>
      </c>
      <c r="I544" s="22">
        <v>0.0</v>
      </c>
      <c r="J544" s="22">
        <v>-18077.22</v>
      </c>
      <c r="K544" s="23">
        <f t="shared" si="1"/>
        <v>-18077.22</v>
      </c>
    </row>
    <row r="545" ht="15.75" customHeight="1">
      <c r="A545" s="20" t="s">
        <v>220</v>
      </c>
      <c r="B545" s="20" t="s">
        <v>15</v>
      </c>
      <c r="C545" s="21" t="s">
        <v>221</v>
      </c>
      <c r="D545" s="20" t="s">
        <v>29</v>
      </c>
      <c r="E545" s="20" t="s">
        <v>30</v>
      </c>
      <c r="F545" s="22">
        <v>0.0</v>
      </c>
      <c r="G545" s="22">
        <v>376274.19</v>
      </c>
      <c r="H545" s="22">
        <v>24716.52</v>
      </c>
      <c r="I545" s="22">
        <v>1898628.85</v>
      </c>
      <c r="J545" s="22">
        <v>1849904.11</v>
      </c>
      <c r="K545" s="23">
        <f t="shared" si="1"/>
        <v>4149523.67</v>
      </c>
    </row>
    <row r="546" ht="15.75" customHeight="1">
      <c r="A546" s="20" t="s">
        <v>220</v>
      </c>
      <c r="B546" s="20" t="s">
        <v>15</v>
      </c>
      <c r="C546" s="21" t="s">
        <v>221</v>
      </c>
      <c r="D546" s="20" t="s">
        <v>31</v>
      </c>
      <c r="E546" s="20" t="s">
        <v>32</v>
      </c>
      <c r="F546" s="22">
        <v>0.0</v>
      </c>
      <c r="G546" s="22">
        <v>285530.07</v>
      </c>
      <c r="H546" s="22">
        <v>18755.76</v>
      </c>
      <c r="I546" s="22">
        <v>1440746.21</v>
      </c>
      <c r="J546" s="22">
        <v>1403772.16</v>
      </c>
      <c r="K546" s="23">
        <f t="shared" si="1"/>
        <v>3148804.2</v>
      </c>
    </row>
    <row r="547" ht="15.75" customHeight="1">
      <c r="A547" s="20" t="s">
        <v>220</v>
      </c>
      <c r="B547" s="20" t="s">
        <v>15</v>
      </c>
      <c r="C547" s="21" t="s">
        <v>221</v>
      </c>
      <c r="D547" s="20" t="s">
        <v>39</v>
      </c>
      <c r="E547" s="20" t="s">
        <v>40</v>
      </c>
      <c r="F547" s="22">
        <v>0.0</v>
      </c>
      <c r="G547" s="22">
        <v>47506.91</v>
      </c>
      <c r="H547" s="22">
        <v>3120.61</v>
      </c>
      <c r="I547" s="22">
        <v>239713.43</v>
      </c>
      <c r="J547" s="22">
        <v>233561.64</v>
      </c>
      <c r="K547" s="23">
        <f t="shared" si="1"/>
        <v>523902.59</v>
      </c>
    </row>
    <row r="548" ht="15.75" customHeight="1">
      <c r="A548" s="20" t="s">
        <v>220</v>
      </c>
      <c r="B548" s="20" t="s">
        <v>15</v>
      </c>
      <c r="C548" s="21" t="s">
        <v>221</v>
      </c>
      <c r="D548" s="20" t="s">
        <v>59</v>
      </c>
      <c r="E548" s="20" t="s">
        <v>60</v>
      </c>
      <c r="F548" s="22">
        <v>0.0</v>
      </c>
      <c r="G548" s="22">
        <v>461031.78</v>
      </c>
      <c r="H548" s="22">
        <v>30284.03</v>
      </c>
      <c r="I548" s="22">
        <v>2326304.16</v>
      </c>
      <c r="J548" s="22">
        <v>2266603.93</v>
      </c>
      <c r="K548" s="23">
        <f t="shared" si="1"/>
        <v>5084223.9</v>
      </c>
    </row>
    <row r="549" ht="15.75" customHeight="1">
      <c r="A549" s="20" t="s">
        <v>222</v>
      </c>
      <c r="B549" s="20" t="s">
        <v>15</v>
      </c>
      <c r="C549" s="21" t="s">
        <v>223</v>
      </c>
      <c r="D549" s="20" t="s">
        <v>17</v>
      </c>
      <c r="E549" s="20" t="s">
        <v>18</v>
      </c>
      <c r="F549" s="22">
        <v>0.0</v>
      </c>
      <c r="G549" s="22">
        <v>0.0</v>
      </c>
      <c r="H549" s="22">
        <v>3.638121357E7</v>
      </c>
      <c r="I549" s="22">
        <v>1.0262001313E8</v>
      </c>
      <c r="J549" s="22">
        <v>1.4196985283E8</v>
      </c>
      <c r="K549" s="23">
        <f t="shared" si="1"/>
        <v>280971079.5</v>
      </c>
    </row>
    <row r="550" ht="15.75" customHeight="1">
      <c r="A550" s="20" t="s">
        <v>222</v>
      </c>
      <c r="B550" s="20" t="s">
        <v>15</v>
      </c>
      <c r="C550" s="21" t="s">
        <v>223</v>
      </c>
      <c r="D550" s="20" t="s">
        <v>45</v>
      </c>
      <c r="E550" s="20" t="s">
        <v>46</v>
      </c>
      <c r="F550" s="22">
        <v>0.0</v>
      </c>
      <c r="G550" s="22">
        <v>0.0</v>
      </c>
      <c r="H550" s="22">
        <v>233531.42</v>
      </c>
      <c r="I550" s="22">
        <v>658719.01</v>
      </c>
      <c r="J550" s="22">
        <v>911306.07</v>
      </c>
      <c r="K550" s="23">
        <f t="shared" si="1"/>
        <v>1803556.5</v>
      </c>
    </row>
    <row r="551" ht="15.75" customHeight="1">
      <c r="A551" s="20" t="s">
        <v>222</v>
      </c>
      <c r="B551" s="20" t="s">
        <v>15</v>
      </c>
      <c r="C551" s="21" t="s">
        <v>223</v>
      </c>
      <c r="D551" s="20" t="s">
        <v>19</v>
      </c>
      <c r="E551" s="20" t="s">
        <v>20</v>
      </c>
      <c r="F551" s="22">
        <v>0.0</v>
      </c>
      <c r="G551" s="22">
        <v>0.0</v>
      </c>
      <c r="H551" s="22">
        <v>18352.35</v>
      </c>
      <c r="I551" s="22">
        <v>51766.23</v>
      </c>
      <c r="J551" s="22">
        <v>71616.08</v>
      </c>
      <c r="K551" s="23">
        <f t="shared" si="1"/>
        <v>141734.66</v>
      </c>
    </row>
    <row r="552" ht="15.75" customHeight="1">
      <c r="A552" s="20" t="s">
        <v>222</v>
      </c>
      <c r="B552" s="20" t="s">
        <v>15</v>
      </c>
      <c r="C552" s="21" t="s">
        <v>223</v>
      </c>
      <c r="D552" s="20" t="s">
        <v>27</v>
      </c>
      <c r="E552" s="20" t="s">
        <v>28</v>
      </c>
      <c r="F552" s="22">
        <v>0.0</v>
      </c>
      <c r="G552" s="22">
        <v>0.0</v>
      </c>
      <c r="H552" s="22">
        <v>665226.08</v>
      </c>
      <c r="I552" s="22">
        <v>1876394.5</v>
      </c>
      <c r="J552" s="22">
        <v>2595901.54</v>
      </c>
      <c r="K552" s="23">
        <f t="shared" si="1"/>
        <v>5137522.12</v>
      </c>
    </row>
    <row r="553" ht="15.75" customHeight="1">
      <c r="A553" s="20" t="s">
        <v>222</v>
      </c>
      <c r="B553" s="20" t="s">
        <v>15</v>
      </c>
      <c r="C553" s="21" t="s">
        <v>223</v>
      </c>
      <c r="D553" s="20" t="s">
        <v>29</v>
      </c>
      <c r="E553" s="20" t="s">
        <v>30</v>
      </c>
      <c r="F553" s="22">
        <v>0.0</v>
      </c>
      <c r="G553" s="22">
        <v>0.0</v>
      </c>
      <c r="H553" s="22">
        <v>258875.3</v>
      </c>
      <c r="I553" s="22">
        <v>730206.18</v>
      </c>
      <c r="J553" s="22">
        <v>1010205.13</v>
      </c>
      <c r="K553" s="23">
        <f t="shared" si="1"/>
        <v>1999286.61</v>
      </c>
    </row>
    <row r="554" ht="15.75" customHeight="1">
      <c r="A554" s="20" t="s">
        <v>222</v>
      </c>
      <c r="B554" s="20" t="s">
        <v>15</v>
      </c>
      <c r="C554" s="21" t="s">
        <v>223</v>
      </c>
      <c r="D554" s="20" t="s">
        <v>31</v>
      </c>
      <c r="E554" s="20" t="s">
        <v>32</v>
      </c>
      <c r="F554" s="22">
        <v>0.0</v>
      </c>
      <c r="G554" s="22">
        <v>0.0</v>
      </c>
      <c r="H554" s="22">
        <v>148542.66</v>
      </c>
      <c r="I554" s="22">
        <v>418992.35</v>
      </c>
      <c r="J554" s="22">
        <v>579655.77</v>
      </c>
      <c r="K554" s="23">
        <f t="shared" si="1"/>
        <v>1147190.78</v>
      </c>
    </row>
    <row r="555" ht="15.75" customHeight="1">
      <c r="A555" s="20" t="s">
        <v>222</v>
      </c>
      <c r="B555" s="20" t="s">
        <v>15</v>
      </c>
      <c r="C555" s="21" t="s">
        <v>223</v>
      </c>
      <c r="D555" s="20" t="s">
        <v>39</v>
      </c>
      <c r="E555" s="20" t="s">
        <v>40</v>
      </c>
      <c r="F555" s="22">
        <v>0.0</v>
      </c>
      <c r="G555" s="22">
        <v>0.0</v>
      </c>
      <c r="H555" s="22">
        <v>141619.62</v>
      </c>
      <c r="I555" s="22">
        <v>399464.6</v>
      </c>
      <c r="J555" s="22">
        <v>552640.06</v>
      </c>
      <c r="K555" s="23">
        <f t="shared" si="1"/>
        <v>1093724.28</v>
      </c>
    </row>
    <row r="556" ht="15.75" customHeight="1">
      <c r="A556" s="20" t="s">
        <v>224</v>
      </c>
      <c r="B556" s="20" t="s">
        <v>15</v>
      </c>
      <c r="C556" s="21" t="s">
        <v>225</v>
      </c>
      <c r="D556" s="20" t="s">
        <v>17</v>
      </c>
      <c r="E556" s="20" t="s">
        <v>18</v>
      </c>
      <c r="F556" s="22">
        <v>0.0</v>
      </c>
      <c r="G556" s="22">
        <v>2.638141055E7</v>
      </c>
      <c r="H556" s="22">
        <v>2419683.4</v>
      </c>
      <c r="I556" s="22">
        <v>1.4849219075E8</v>
      </c>
      <c r="J556" s="22">
        <v>1.6199515194E8</v>
      </c>
      <c r="K556" s="23">
        <f t="shared" si="1"/>
        <v>339288436.6</v>
      </c>
    </row>
    <row r="557" ht="15.75" customHeight="1">
      <c r="A557" s="20" t="s">
        <v>224</v>
      </c>
      <c r="B557" s="20" t="s">
        <v>15</v>
      </c>
      <c r="C557" s="21" t="s">
        <v>225</v>
      </c>
      <c r="D557" s="20" t="s">
        <v>19</v>
      </c>
      <c r="E557" s="20" t="s">
        <v>20</v>
      </c>
      <c r="F557" s="22">
        <v>0.0</v>
      </c>
      <c r="G557" s="22">
        <v>67409.1</v>
      </c>
      <c r="H557" s="22">
        <v>6182.71</v>
      </c>
      <c r="I557" s="22">
        <v>379423.39</v>
      </c>
      <c r="J557" s="22">
        <v>413925.81</v>
      </c>
      <c r="K557" s="23">
        <f t="shared" si="1"/>
        <v>866941.01</v>
      </c>
    </row>
    <row r="558" ht="15.75" customHeight="1">
      <c r="A558" s="20" t="s">
        <v>224</v>
      </c>
      <c r="B558" s="20" t="s">
        <v>15</v>
      </c>
      <c r="C558" s="21" t="s">
        <v>225</v>
      </c>
      <c r="D558" s="20" t="s">
        <v>21</v>
      </c>
      <c r="E558" s="20" t="s">
        <v>22</v>
      </c>
      <c r="F558" s="22">
        <v>0.0</v>
      </c>
      <c r="G558" s="22">
        <v>2342.66</v>
      </c>
      <c r="H558" s="22">
        <v>214.87</v>
      </c>
      <c r="I558" s="22">
        <v>13186.06</v>
      </c>
      <c r="J558" s="22">
        <v>14385.11</v>
      </c>
      <c r="K558" s="23">
        <f t="shared" si="1"/>
        <v>30128.7</v>
      </c>
    </row>
    <row r="559" ht="15.75" customHeight="1">
      <c r="A559" s="20" t="s">
        <v>224</v>
      </c>
      <c r="B559" s="20" t="s">
        <v>15</v>
      </c>
      <c r="C559" s="21" t="s">
        <v>225</v>
      </c>
      <c r="D559" s="20" t="s">
        <v>29</v>
      </c>
      <c r="E559" s="20" t="s">
        <v>30</v>
      </c>
      <c r="F559" s="22">
        <v>0.0</v>
      </c>
      <c r="G559" s="22">
        <v>232999.41</v>
      </c>
      <c r="H559" s="22">
        <v>21370.53</v>
      </c>
      <c r="I559" s="22">
        <v>1311476.24</v>
      </c>
      <c r="J559" s="22">
        <v>1430733.77</v>
      </c>
      <c r="K559" s="23">
        <f t="shared" si="1"/>
        <v>2996579.95</v>
      </c>
    </row>
    <row r="560" ht="15.75" customHeight="1">
      <c r="A560" s="20" t="s">
        <v>224</v>
      </c>
      <c r="B560" s="20" t="s">
        <v>15</v>
      </c>
      <c r="C560" s="21" t="s">
        <v>225</v>
      </c>
      <c r="D560" s="20" t="s">
        <v>31</v>
      </c>
      <c r="E560" s="20" t="s">
        <v>32</v>
      </c>
      <c r="F560" s="22">
        <v>0.0</v>
      </c>
      <c r="G560" s="22">
        <v>112794.69</v>
      </c>
      <c r="H560" s="22">
        <v>10345.45</v>
      </c>
      <c r="I560" s="22">
        <v>634883.87</v>
      </c>
      <c r="J560" s="22">
        <v>692616.28</v>
      </c>
      <c r="K560" s="23">
        <f t="shared" si="1"/>
        <v>1450640.29</v>
      </c>
    </row>
    <row r="561" ht="15.75" customHeight="1">
      <c r="A561" s="20" t="s">
        <v>224</v>
      </c>
      <c r="B561" s="20" t="s">
        <v>15</v>
      </c>
      <c r="C561" s="21" t="s">
        <v>225</v>
      </c>
      <c r="D561" s="20" t="s">
        <v>39</v>
      </c>
      <c r="E561" s="20" t="s">
        <v>40</v>
      </c>
      <c r="F561" s="22">
        <v>0.0</v>
      </c>
      <c r="G561" s="22">
        <v>122198.33</v>
      </c>
      <c r="H561" s="22">
        <v>11207.94</v>
      </c>
      <c r="I561" s="22">
        <v>687813.76</v>
      </c>
      <c r="J561" s="22">
        <v>750359.28</v>
      </c>
      <c r="K561" s="23">
        <f t="shared" si="1"/>
        <v>1571579.31</v>
      </c>
    </row>
    <row r="562" ht="15.75" customHeight="1">
      <c r="A562" s="20" t="s">
        <v>224</v>
      </c>
      <c r="B562" s="20" t="s">
        <v>15</v>
      </c>
      <c r="C562" s="21" t="s">
        <v>225</v>
      </c>
      <c r="D562" s="20" t="s">
        <v>59</v>
      </c>
      <c r="E562" s="20" t="s">
        <v>60</v>
      </c>
      <c r="F562" s="22">
        <v>0.0</v>
      </c>
      <c r="G562" s="22">
        <v>2.483929926E7</v>
      </c>
      <c r="H562" s="22">
        <v>2278242.1</v>
      </c>
      <c r="I562" s="22">
        <v>1.3981215893E8</v>
      </c>
      <c r="J562" s="22">
        <v>1.5252581171E8</v>
      </c>
      <c r="K562" s="23">
        <f t="shared" si="1"/>
        <v>319455512</v>
      </c>
    </row>
    <row r="563" ht="15.75" customHeight="1">
      <c r="A563" s="20" t="s">
        <v>226</v>
      </c>
      <c r="B563" s="20" t="s">
        <v>15</v>
      </c>
      <c r="C563" s="21" t="s">
        <v>227</v>
      </c>
      <c r="D563" s="20" t="s">
        <v>17</v>
      </c>
      <c r="E563" s="20" t="s">
        <v>18</v>
      </c>
      <c r="F563" s="22">
        <v>0.0</v>
      </c>
      <c r="G563" s="22">
        <v>1.216664343E7</v>
      </c>
      <c r="H563" s="22">
        <v>1092466.53</v>
      </c>
      <c r="I563" s="22">
        <v>7.662053014E7</v>
      </c>
      <c r="J563" s="22">
        <v>8.642657751E7</v>
      </c>
      <c r="K563" s="23">
        <f t="shared" si="1"/>
        <v>176306217.6</v>
      </c>
    </row>
    <row r="564" ht="15.75" customHeight="1">
      <c r="A564" s="20" t="s">
        <v>226</v>
      </c>
      <c r="B564" s="20" t="s">
        <v>15</v>
      </c>
      <c r="C564" s="21" t="s">
        <v>227</v>
      </c>
      <c r="D564" s="20" t="s">
        <v>45</v>
      </c>
      <c r="E564" s="20" t="s">
        <v>46</v>
      </c>
      <c r="F564" s="22">
        <v>0.0</v>
      </c>
      <c r="G564" s="22">
        <v>3069327.43</v>
      </c>
      <c r="H564" s="22">
        <v>275600.87</v>
      </c>
      <c r="I564" s="22">
        <v>1.932936525E7</v>
      </c>
      <c r="J564" s="22">
        <v>2.180317573E7</v>
      </c>
      <c r="K564" s="23">
        <f t="shared" si="1"/>
        <v>44477469.28</v>
      </c>
    </row>
    <row r="565" ht="15.75" customHeight="1">
      <c r="A565" s="20" t="s">
        <v>226</v>
      </c>
      <c r="B565" s="20" t="s">
        <v>15</v>
      </c>
      <c r="C565" s="21" t="s">
        <v>227</v>
      </c>
      <c r="D565" s="20" t="s">
        <v>29</v>
      </c>
      <c r="E565" s="20" t="s">
        <v>30</v>
      </c>
      <c r="F565" s="22">
        <v>0.0</v>
      </c>
      <c r="G565" s="22">
        <v>288450.23</v>
      </c>
      <c r="H565" s="22">
        <v>25900.51</v>
      </c>
      <c r="I565" s="22">
        <v>1816541.26</v>
      </c>
      <c r="J565" s="22">
        <v>2049025.8</v>
      </c>
      <c r="K565" s="23">
        <f t="shared" si="1"/>
        <v>4179917.8</v>
      </c>
    </row>
    <row r="566" ht="15.75" customHeight="1">
      <c r="A566" s="20" t="s">
        <v>226</v>
      </c>
      <c r="B566" s="20" t="s">
        <v>15</v>
      </c>
      <c r="C566" s="21" t="s">
        <v>227</v>
      </c>
      <c r="D566" s="20" t="s">
        <v>31</v>
      </c>
      <c r="E566" s="20" t="s">
        <v>32</v>
      </c>
      <c r="F566" s="22">
        <v>0.0</v>
      </c>
      <c r="G566" s="22">
        <v>4019.67</v>
      </c>
      <c r="H566" s="22">
        <v>360.93</v>
      </c>
      <c r="I566" s="22">
        <v>25314.23</v>
      </c>
      <c r="J566" s="22">
        <v>28553.99</v>
      </c>
      <c r="K566" s="23">
        <f t="shared" si="1"/>
        <v>58248.82</v>
      </c>
    </row>
    <row r="567" ht="15.75" customHeight="1">
      <c r="A567" s="20" t="s">
        <v>226</v>
      </c>
      <c r="B567" s="20" t="s">
        <v>15</v>
      </c>
      <c r="C567" s="21" t="s">
        <v>227</v>
      </c>
      <c r="D567" s="20" t="s">
        <v>39</v>
      </c>
      <c r="E567" s="20" t="s">
        <v>40</v>
      </c>
      <c r="F567" s="22">
        <v>0.0</v>
      </c>
      <c r="G567" s="22">
        <v>151563.24</v>
      </c>
      <c r="H567" s="22">
        <v>13609.16</v>
      </c>
      <c r="I567" s="22">
        <v>954483.12</v>
      </c>
      <c r="J567" s="22">
        <v>1076639.75</v>
      </c>
      <c r="K567" s="23">
        <f t="shared" si="1"/>
        <v>2196295.27</v>
      </c>
    </row>
    <row r="568" ht="15.75" customHeight="1">
      <c r="A568" s="20" t="s">
        <v>228</v>
      </c>
      <c r="B568" s="20" t="s">
        <v>15</v>
      </c>
      <c r="C568" s="21" t="s">
        <v>229</v>
      </c>
      <c r="D568" s="20" t="s">
        <v>17</v>
      </c>
      <c r="E568" s="20" t="s">
        <v>18</v>
      </c>
      <c r="F568" s="22">
        <v>0.0</v>
      </c>
      <c r="G568" s="22">
        <v>0.0</v>
      </c>
      <c r="H568" s="22">
        <v>4665506.22</v>
      </c>
      <c r="I568" s="22">
        <v>1.3382654228E8</v>
      </c>
      <c r="J568" s="22">
        <v>1.938346494E8</v>
      </c>
      <c r="K568" s="23">
        <f t="shared" si="1"/>
        <v>332326697.9</v>
      </c>
    </row>
    <row r="569" ht="15.75" customHeight="1">
      <c r="A569" s="20" t="s">
        <v>228</v>
      </c>
      <c r="B569" s="20" t="s">
        <v>15</v>
      </c>
      <c r="C569" s="21" t="s">
        <v>229</v>
      </c>
      <c r="D569" s="20" t="s">
        <v>29</v>
      </c>
      <c r="E569" s="20" t="s">
        <v>30</v>
      </c>
      <c r="F569" s="22">
        <v>0.0</v>
      </c>
      <c r="G569" s="22">
        <v>0.0</v>
      </c>
      <c r="H569" s="22">
        <v>75763.73</v>
      </c>
      <c r="I569" s="22">
        <v>2173225.71</v>
      </c>
      <c r="J569" s="22">
        <v>3147704.75</v>
      </c>
      <c r="K569" s="23">
        <f t="shared" si="1"/>
        <v>5396694.19</v>
      </c>
    </row>
    <row r="570" ht="15.75" customHeight="1">
      <c r="A570" s="20" t="s">
        <v>228</v>
      </c>
      <c r="B570" s="20" t="s">
        <v>15</v>
      </c>
      <c r="C570" s="21" t="s">
        <v>229</v>
      </c>
      <c r="D570" s="20" t="s">
        <v>31</v>
      </c>
      <c r="E570" s="20" t="s">
        <v>32</v>
      </c>
      <c r="F570" s="22">
        <v>0.0</v>
      </c>
      <c r="G570" s="22">
        <v>0.0</v>
      </c>
      <c r="H570" s="22">
        <v>28789.35</v>
      </c>
      <c r="I570" s="22">
        <v>825800.85</v>
      </c>
      <c r="J570" s="22">
        <v>1196091.72</v>
      </c>
      <c r="K570" s="23">
        <f t="shared" si="1"/>
        <v>2050681.92</v>
      </c>
    </row>
    <row r="571" ht="15.75" customHeight="1">
      <c r="A571" s="20" t="s">
        <v>228</v>
      </c>
      <c r="B571" s="20" t="s">
        <v>15</v>
      </c>
      <c r="C571" s="21" t="s">
        <v>229</v>
      </c>
      <c r="D571" s="20" t="s">
        <v>39</v>
      </c>
      <c r="E571" s="20" t="s">
        <v>40</v>
      </c>
      <c r="F571" s="22">
        <v>0.0</v>
      </c>
      <c r="G571" s="22">
        <v>0.0</v>
      </c>
      <c r="H571" s="22">
        <v>19303.43</v>
      </c>
      <c r="I571" s="22">
        <v>553704.4</v>
      </c>
      <c r="J571" s="22">
        <v>801986.64</v>
      </c>
      <c r="K571" s="23">
        <f t="shared" si="1"/>
        <v>1374994.47</v>
      </c>
    </row>
    <row r="572" ht="15.75" customHeight="1">
      <c r="A572" s="20" t="s">
        <v>228</v>
      </c>
      <c r="B572" s="20" t="s">
        <v>15</v>
      </c>
      <c r="C572" s="21" t="s">
        <v>229</v>
      </c>
      <c r="D572" s="20" t="s">
        <v>59</v>
      </c>
      <c r="E572" s="20" t="s">
        <v>60</v>
      </c>
      <c r="F572" s="22">
        <v>0.0</v>
      </c>
      <c r="G572" s="22">
        <v>0.0</v>
      </c>
      <c r="H572" s="22">
        <v>2508967.27</v>
      </c>
      <c r="I572" s="22">
        <v>7.196784176E7</v>
      </c>
      <c r="J572" s="22">
        <v>1.0423837557E8</v>
      </c>
      <c r="K572" s="23">
        <f t="shared" si="1"/>
        <v>178715184.6</v>
      </c>
    </row>
    <row r="573" ht="15.75" customHeight="1">
      <c r="A573" s="20" t="s">
        <v>230</v>
      </c>
      <c r="B573" s="20" t="s">
        <v>15</v>
      </c>
      <c r="C573" s="21" t="s">
        <v>231</v>
      </c>
      <c r="D573" s="20" t="s">
        <v>17</v>
      </c>
      <c r="E573" s="20" t="s">
        <v>18</v>
      </c>
      <c r="F573" s="22">
        <v>0.0</v>
      </c>
      <c r="G573" s="22">
        <v>947523.48</v>
      </c>
      <c r="H573" s="22">
        <v>1210721.71</v>
      </c>
      <c r="I573" s="22">
        <v>1.0487411938E8</v>
      </c>
      <c r="J573" s="22">
        <v>1.5236487763E8</v>
      </c>
      <c r="K573" s="23">
        <f t="shared" si="1"/>
        <v>259397242.2</v>
      </c>
    </row>
    <row r="574" ht="15.75" customHeight="1">
      <c r="A574" s="20" t="s">
        <v>230</v>
      </c>
      <c r="B574" s="20" t="s">
        <v>15</v>
      </c>
      <c r="C574" s="21" t="s">
        <v>231</v>
      </c>
      <c r="D574" s="20" t="s">
        <v>45</v>
      </c>
      <c r="E574" s="20" t="s">
        <v>46</v>
      </c>
      <c r="F574" s="22">
        <v>0.0</v>
      </c>
      <c r="G574" s="22">
        <v>5935.81</v>
      </c>
      <c r="H574" s="22">
        <v>7584.63</v>
      </c>
      <c r="I574" s="22">
        <v>656989.48</v>
      </c>
      <c r="J574" s="22">
        <v>954497.85</v>
      </c>
      <c r="K574" s="23">
        <f t="shared" si="1"/>
        <v>1625007.77</v>
      </c>
    </row>
    <row r="575" ht="15.75" customHeight="1">
      <c r="A575" s="20" t="s">
        <v>230</v>
      </c>
      <c r="B575" s="20" t="s">
        <v>15</v>
      </c>
      <c r="C575" s="21" t="s">
        <v>231</v>
      </c>
      <c r="D575" s="20" t="s">
        <v>29</v>
      </c>
      <c r="E575" s="20" t="s">
        <v>30</v>
      </c>
      <c r="F575" s="22">
        <v>0.0</v>
      </c>
      <c r="G575" s="22">
        <v>7542.92</v>
      </c>
      <c r="H575" s="22">
        <v>9638.16</v>
      </c>
      <c r="I575" s="22">
        <v>834868.39</v>
      </c>
      <c r="J575" s="22">
        <v>1212926.7</v>
      </c>
      <c r="K575" s="23">
        <f t="shared" si="1"/>
        <v>2064976.17</v>
      </c>
    </row>
    <row r="576" ht="15.75" customHeight="1">
      <c r="A576" s="20" t="s">
        <v>230</v>
      </c>
      <c r="B576" s="20" t="s">
        <v>15</v>
      </c>
      <c r="C576" s="21" t="s">
        <v>231</v>
      </c>
      <c r="D576" s="20" t="s">
        <v>31</v>
      </c>
      <c r="E576" s="20" t="s">
        <v>32</v>
      </c>
      <c r="F576" s="22">
        <v>0.0</v>
      </c>
      <c r="G576" s="22">
        <v>721.55</v>
      </c>
      <c r="H576" s="22">
        <v>921.97</v>
      </c>
      <c r="I576" s="22">
        <v>79862.53</v>
      </c>
      <c r="J576" s="22">
        <v>116027.15</v>
      </c>
      <c r="K576" s="23">
        <f t="shared" si="1"/>
        <v>197533.2</v>
      </c>
    </row>
    <row r="577" ht="15.75" customHeight="1">
      <c r="A577" s="20" t="s">
        <v>230</v>
      </c>
      <c r="B577" s="20" t="s">
        <v>15</v>
      </c>
      <c r="C577" s="21" t="s">
        <v>231</v>
      </c>
      <c r="D577" s="20" t="s">
        <v>39</v>
      </c>
      <c r="E577" s="20" t="s">
        <v>40</v>
      </c>
      <c r="F577" s="22">
        <v>0.0</v>
      </c>
      <c r="G577" s="22">
        <v>2798.24</v>
      </c>
      <c r="H577" s="22">
        <v>3575.53</v>
      </c>
      <c r="I577" s="22">
        <v>309716.22</v>
      </c>
      <c r="J577" s="22">
        <v>449966.81</v>
      </c>
      <c r="K577" s="23">
        <f t="shared" si="1"/>
        <v>766056.8</v>
      </c>
    </row>
    <row r="578" ht="15.75" customHeight="1">
      <c r="A578" s="20" t="s">
        <v>232</v>
      </c>
      <c r="B578" s="20" t="s">
        <v>15</v>
      </c>
      <c r="C578" s="21" t="s">
        <v>233</v>
      </c>
      <c r="D578" s="20" t="s">
        <v>17</v>
      </c>
      <c r="E578" s="20" t="s">
        <v>18</v>
      </c>
      <c r="F578" s="22">
        <v>0.0</v>
      </c>
      <c r="G578" s="22">
        <v>1.092501777E7</v>
      </c>
      <c r="H578" s="22">
        <v>1154948.51</v>
      </c>
      <c r="I578" s="22">
        <v>3.888775028E7</v>
      </c>
      <c r="J578" s="22">
        <v>4.308601925E7</v>
      </c>
      <c r="K578" s="23">
        <f t="shared" si="1"/>
        <v>94053735.81</v>
      </c>
    </row>
    <row r="579" ht="15.75" customHeight="1">
      <c r="A579" s="20" t="s">
        <v>232</v>
      </c>
      <c r="B579" s="20" t="s">
        <v>15</v>
      </c>
      <c r="C579" s="21" t="s">
        <v>233</v>
      </c>
      <c r="D579" s="20" t="s">
        <v>45</v>
      </c>
      <c r="E579" s="20" t="s">
        <v>46</v>
      </c>
      <c r="F579" s="22">
        <v>0.0</v>
      </c>
      <c r="G579" s="22">
        <v>2.304147633E7</v>
      </c>
      <c r="H579" s="22">
        <v>2435851.28</v>
      </c>
      <c r="I579" s="22">
        <v>8.201645032E7</v>
      </c>
      <c r="J579" s="22">
        <v>9.087083545E7</v>
      </c>
      <c r="K579" s="23">
        <f t="shared" si="1"/>
        <v>198364613.4</v>
      </c>
    </row>
    <row r="580" ht="15.75" customHeight="1">
      <c r="A580" s="20" t="s">
        <v>232</v>
      </c>
      <c r="B580" s="20" t="s">
        <v>15</v>
      </c>
      <c r="C580" s="21" t="s">
        <v>233</v>
      </c>
      <c r="D580" s="20" t="s">
        <v>29</v>
      </c>
      <c r="E580" s="20" t="s">
        <v>30</v>
      </c>
      <c r="F580" s="22">
        <v>0.0</v>
      </c>
      <c r="G580" s="22">
        <v>779467.16</v>
      </c>
      <c r="H580" s="22">
        <v>82402.1</v>
      </c>
      <c r="I580" s="22">
        <v>2774524.0</v>
      </c>
      <c r="J580" s="22">
        <v>3074057.86</v>
      </c>
      <c r="K580" s="23">
        <f t="shared" si="1"/>
        <v>6710451.12</v>
      </c>
    </row>
    <row r="581" ht="15.75" customHeight="1">
      <c r="A581" s="20" t="s">
        <v>232</v>
      </c>
      <c r="B581" s="20" t="s">
        <v>15</v>
      </c>
      <c r="C581" s="21" t="s">
        <v>233</v>
      </c>
      <c r="D581" s="20" t="s">
        <v>31</v>
      </c>
      <c r="E581" s="20" t="s">
        <v>32</v>
      </c>
      <c r="F581" s="22">
        <v>0.0</v>
      </c>
      <c r="G581" s="22">
        <v>273687.73</v>
      </c>
      <c r="H581" s="22">
        <v>28933.16</v>
      </c>
      <c r="I581" s="22">
        <v>974195.23</v>
      </c>
      <c r="J581" s="22">
        <v>1079368.02</v>
      </c>
      <c r="K581" s="23">
        <f t="shared" si="1"/>
        <v>2356184.14</v>
      </c>
    </row>
    <row r="582" ht="15.75" customHeight="1">
      <c r="A582" s="20" t="s">
        <v>232</v>
      </c>
      <c r="B582" s="20" t="s">
        <v>15</v>
      </c>
      <c r="C582" s="21" t="s">
        <v>233</v>
      </c>
      <c r="D582" s="20" t="s">
        <v>39</v>
      </c>
      <c r="E582" s="20" t="s">
        <v>40</v>
      </c>
      <c r="F582" s="22">
        <v>0.0</v>
      </c>
      <c r="G582" s="22">
        <v>153107.72</v>
      </c>
      <c r="H582" s="22">
        <v>16185.93</v>
      </c>
      <c r="I582" s="22">
        <v>544989.04</v>
      </c>
      <c r="J582" s="22">
        <v>603825.32</v>
      </c>
      <c r="K582" s="23">
        <f t="shared" si="1"/>
        <v>1318108.01</v>
      </c>
    </row>
    <row r="583" ht="15.75" customHeight="1">
      <c r="A583" s="20" t="s">
        <v>232</v>
      </c>
      <c r="B583" s="20" t="s">
        <v>15</v>
      </c>
      <c r="C583" s="21" t="s">
        <v>233</v>
      </c>
      <c r="D583" s="20" t="s">
        <v>59</v>
      </c>
      <c r="E583" s="20" t="s">
        <v>60</v>
      </c>
      <c r="F583" s="22">
        <v>0.0</v>
      </c>
      <c r="G583" s="22">
        <v>2416731.29</v>
      </c>
      <c r="H583" s="22">
        <v>255487.02</v>
      </c>
      <c r="I583" s="22">
        <v>8602388.13</v>
      </c>
      <c r="J583" s="22">
        <v>9531090.33</v>
      </c>
      <c r="K583" s="23">
        <f t="shared" si="1"/>
        <v>20805696.77</v>
      </c>
    </row>
    <row r="584" ht="15.75" customHeight="1">
      <c r="A584" s="20" t="s">
        <v>234</v>
      </c>
      <c r="B584" s="20" t="s">
        <v>15</v>
      </c>
      <c r="C584" s="21" t="s">
        <v>235</v>
      </c>
      <c r="D584" s="20" t="s">
        <v>17</v>
      </c>
      <c r="E584" s="20" t="s">
        <v>18</v>
      </c>
      <c r="F584" s="22">
        <v>0.0</v>
      </c>
      <c r="G584" s="22">
        <v>883113.9</v>
      </c>
      <c r="H584" s="22">
        <v>415188.66</v>
      </c>
      <c r="I584" s="22">
        <v>3.688481567E7</v>
      </c>
      <c r="J584" s="22">
        <v>4.065004792E7</v>
      </c>
      <c r="K584" s="23">
        <f t="shared" si="1"/>
        <v>78833166.15</v>
      </c>
    </row>
    <row r="585" ht="15.75" customHeight="1">
      <c r="A585" s="20" t="s">
        <v>234</v>
      </c>
      <c r="B585" s="20" t="s">
        <v>15</v>
      </c>
      <c r="C585" s="21" t="s">
        <v>235</v>
      </c>
      <c r="D585" s="20" t="s">
        <v>45</v>
      </c>
      <c r="E585" s="20" t="s">
        <v>46</v>
      </c>
      <c r="F585" s="22">
        <v>0.0</v>
      </c>
      <c r="G585" s="22">
        <v>124331.55</v>
      </c>
      <c r="H585" s="22">
        <v>58453.44</v>
      </c>
      <c r="I585" s="22">
        <v>5192927.26</v>
      </c>
      <c r="J585" s="22">
        <v>5723025.54</v>
      </c>
      <c r="K585" s="23">
        <f t="shared" si="1"/>
        <v>11098737.79</v>
      </c>
    </row>
    <row r="586" ht="15.75" customHeight="1">
      <c r="A586" s="20" t="s">
        <v>234</v>
      </c>
      <c r="B586" s="20" t="s">
        <v>15</v>
      </c>
      <c r="C586" s="21" t="s">
        <v>235</v>
      </c>
      <c r="D586" s="20" t="s">
        <v>29</v>
      </c>
      <c r="E586" s="20" t="s">
        <v>30</v>
      </c>
      <c r="F586" s="22">
        <v>0.0</v>
      </c>
      <c r="G586" s="22">
        <v>42722.73</v>
      </c>
      <c r="H586" s="22">
        <v>20085.73</v>
      </c>
      <c r="I586" s="22">
        <v>1784390.24</v>
      </c>
      <c r="J586" s="22">
        <v>1966542.26</v>
      </c>
      <c r="K586" s="23">
        <f t="shared" si="1"/>
        <v>3813740.96</v>
      </c>
    </row>
    <row r="587" ht="15.75" customHeight="1">
      <c r="A587" s="20" t="s">
        <v>234</v>
      </c>
      <c r="B587" s="20" t="s">
        <v>15</v>
      </c>
      <c r="C587" s="21" t="s">
        <v>235</v>
      </c>
      <c r="D587" s="20" t="s">
        <v>39</v>
      </c>
      <c r="E587" s="20" t="s">
        <v>40</v>
      </c>
      <c r="F587" s="22">
        <v>0.0</v>
      </c>
      <c r="G587" s="22">
        <v>3256.82</v>
      </c>
      <c r="H587" s="22">
        <v>1531.17</v>
      </c>
      <c r="I587" s="22">
        <v>136026.83</v>
      </c>
      <c r="J587" s="22">
        <v>149912.56</v>
      </c>
      <c r="K587" s="23">
        <f t="shared" si="1"/>
        <v>290727.38</v>
      </c>
    </row>
    <row r="588" ht="15.75" customHeight="1">
      <c r="A588" s="20" t="s">
        <v>236</v>
      </c>
      <c r="B588" s="20" t="s">
        <v>15</v>
      </c>
      <c r="C588" s="21" t="s">
        <v>237</v>
      </c>
      <c r="D588" s="20" t="s">
        <v>17</v>
      </c>
      <c r="E588" s="20" t="s">
        <v>18</v>
      </c>
      <c r="F588" s="22">
        <v>0.0</v>
      </c>
      <c r="G588" s="22">
        <v>4.372838608E7</v>
      </c>
      <c r="H588" s="22">
        <v>3700316.04</v>
      </c>
      <c r="I588" s="22">
        <v>3.2777245871E8</v>
      </c>
      <c r="J588" s="22">
        <v>4.1159961706E8</v>
      </c>
      <c r="K588" s="23">
        <f t="shared" si="1"/>
        <v>786800777.9</v>
      </c>
    </row>
    <row r="589" ht="15.75" customHeight="1">
      <c r="A589" s="20" t="s">
        <v>236</v>
      </c>
      <c r="B589" s="20" t="s">
        <v>15</v>
      </c>
      <c r="C589" s="21" t="s">
        <v>237</v>
      </c>
      <c r="D589" s="20" t="s">
        <v>45</v>
      </c>
      <c r="E589" s="20" t="s">
        <v>46</v>
      </c>
      <c r="F589" s="22">
        <v>0.0</v>
      </c>
      <c r="G589" s="22">
        <v>0.0</v>
      </c>
      <c r="H589" s="22">
        <v>0.0</v>
      </c>
      <c r="I589" s="22">
        <v>0.0</v>
      </c>
      <c r="J589" s="22">
        <v>-1765868.03</v>
      </c>
      <c r="K589" s="23">
        <f t="shared" si="1"/>
        <v>-1765868.03</v>
      </c>
    </row>
    <row r="590" ht="15.75" customHeight="1">
      <c r="A590" s="20" t="s">
        <v>236</v>
      </c>
      <c r="B590" s="20" t="s">
        <v>15</v>
      </c>
      <c r="C590" s="21" t="s">
        <v>237</v>
      </c>
      <c r="D590" s="20" t="s">
        <v>74</v>
      </c>
      <c r="E590" s="20" t="s">
        <v>75</v>
      </c>
      <c r="F590" s="22">
        <v>0.0</v>
      </c>
      <c r="G590" s="22">
        <v>3629760.51</v>
      </c>
      <c r="H590" s="22">
        <v>307151.99</v>
      </c>
      <c r="I590" s="22">
        <v>2.720739623E7</v>
      </c>
      <c r="J590" s="22">
        <v>3.416563403E7</v>
      </c>
      <c r="K590" s="23">
        <f t="shared" si="1"/>
        <v>65309942.76</v>
      </c>
    </row>
    <row r="591" ht="15.75" customHeight="1">
      <c r="A591" s="20" t="s">
        <v>236</v>
      </c>
      <c r="B591" s="20" t="s">
        <v>15</v>
      </c>
      <c r="C591" s="21" t="s">
        <v>237</v>
      </c>
      <c r="D591" s="20" t="s">
        <v>27</v>
      </c>
      <c r="E591" s="20" t="s">
        <v>28</v>
      </c>
      <c r="F591" s="22">
        <v>0.0</v>
      </c>
      <c r="G591" s="22">
        <v>31.69</v>
      </c>
      <c r="H591" s="22">
        <v>2.68</v>
      </c>
      <c r="I591" s="22">
        <v>237.51</v>
      </c>
      <c r="J591" s="22">
        <v>298.24</v>
      </c>
      <c r="K591" s="23">
        <f t="shared" si="1"/>
        <v>570.12</v>
      </c>
    </row>
    <row r="592" ht="15.75" customHeight="1">
      <c r="A592" s="20" t="s">
        <v>236</v>
      </c>
      <c r="B592" s="20" t="s">
        <v>15</v>
      </c>
      <c r="C592" s="21" t="s">
        <v>237</v>
      </c>
      <c r="D592" s="20" t="s">
        <v>29</v>
      </c>
      <c r="E592" s="20" t="s">
        <v>30</v>
      </c>
      <c r="F592" s="22">
        <v>0.0</v>
      </c>
      <c r="G592" s="22">
        <v>170154.17</v>
      </c>
      <c r="H592" s="22">
        <v>14398.52</v>
      </c>
      <c r="I592" s="22">
        <v>1275415.25</v>
      </c>
      <c r="J592" s="22">
        <v>1601600.17</v>
      </c>
      <c r="K592" s="23">
        <f t="shared" si="1"/>
        <v>3061568.11</v>
      </c>
    </row>
    <row r="593" ht="15.75" customHeight="1">
      <c r="A593" s="20" t="s">
        <v>236</v>
      </c>
      <c r="B593" s="20" t="s">
        <v>15</v>
      </c>
      <c r="C593" s="21" t="s">
        <v>237</v>
      </c>
      <c r="D593" s="20" t="s">
        <v>31</v>
      </c>
      <c r="E593" s="20" t="s">
        <v>32</v>
      </c>
      <c r="F593" s="22">
        <v>0.0</v>
      </c>
      <c r="G593" s="22">
        <v>152852.53</v>
      </c>
      <c r="H593" s="22">
        <v>12934.45</v>
      </c>
      <c r="I593" s="22">
        <v>1145728.29</v>
      </c>
      <c r="J593" s="22">
        <v>1438746.04</v>
      </c>
      <c r="K593" s="23">
        <f t="shared" si="1"/>
        <v>2750261.31</v>
      </c>
    </row>
    <row r="594" ht="15.75" customHeight="1">
      <c r="A594" s="20" t="s">
        <v>236</v>
      </c>
      <c r="B594" s="20" t="s">
        <v>15</v>
      </c>
      <c r="C594" s="21" t="s">
        <v>237</v>
      </c>
      <c r="D594" s="20" t="s">
        <v>39</v>
      </c>
      <c r="E594" s="20" t="s">
        <v>40</v>
      </c>
      <c r="F594" s="22">
        <v>0.0</v>
      </c>
      <c r="G594" s="22">
        <v>14842.39</v>
      </c>
      <c r="H594" s="22">
        <v>1255.97</v>
      </c>
      <c r="I594" s="22">
        <v>111253.25</v>
      </c>
      <c r="J594" s="22">
        <v>139706.05</v>
      </c>
      <c r="K594" s="23">
        <f t="shared" si="1"/>
        <v>267057.66</v>
      </c>
    </row>
    <row r="595" ht="15.75" customHeight="1">
      <c r="A595" s="20" t="s">
        <v>236</v>
      </c>
      <c r="B595" s="20" t="s">
        <v>15</v>
      </c>
      <c r="C595" s="21" t="s">
        <v>237</v>
      </c>
      <c r="D595" s="20" t="s">
        <v>41</v>
      </c>
      <c r="E595" s="20" t="s">
        <v>42</v>
      </c>
      <c r="F595" s="22">
        <v>0.0</v>
      </c>
      <c r="G595" s="22">
        <v>7643628.63</v>
      </c>
      <c r="H595" s="22">
        <v>646807.35</v>
      </c>
      <c r="I595" s="22">
        <v>5.729392676E7</v>
      </c>
      <c r="J595" s="22">
        <v>7.194673526E7</v>
      </c>
      <c r="K595" s="23">
        <f t="shared" si="1"/>
        <v>137531098</v>
      </c>
    </row>
    <row r="596" ht="15.75" customHeight="1">
      <c r="A596" s="20" t="s">
        <v>238</v>
      </c>
      <c r="B596" s="20" t="s">
        <v>15</v>
      </c>
      <c r="C596" s="21" t="s">
        <v>239</v>
      </c>
      <c r="D596" s="20" t="s">
        <v>17</v>
      </c>
      <c r="E596" s="20" t="s">
        <v>18</v>
      </c>
      <c r="F596" s="22">
        <v>0.0</v>
      </c>
      <c r="G596" s="22">
        <v>1.985084171E7</v>
      </c>
      <c r="H596" s="22">
        <v>4996385.88</v>
      </c>
      <c r="I596" s="22">
        <v>1.9697849207E8</v>
      </c>
      <c r="J596" s="22">
        <v>2.4248467401E8</v>
      </c>
      <c r="K596" s="23">
        <f t="shared" si="1"/>
        <v>464310393.7</v>
      </c>
    </row>
    <row r="597" ht="15.75" customHeight="1">
      <c r="A597" s="20" t="s">
        <v>238</v>
      </c>
      <c r="B597" s="20" t="s">
        <v>15</v>
      </c>
      <c r="C597" s="21" t="s">
        <v>239</v>
      </c>
      <c r="D597" s="20" t="s">
        <v>45</v>
      </c>
      <c r="E597" s="20" t="s">
        <v>46</v>
      </c>
      <c r="F597" s="22">
        <v>0.0</v>
      </c>
      <c r="G597" s="22">
        <v>262364.1</v>
      </c>
      <c r="H597" s="22">
        <v>66036.1</v>
      </c>
      <c r="I597" s="22">
        <v>2603420.28</v>
      </c>
      <c r="J597" s="22">
        <v>3204865.23</v>
      </c>
      <c r="K597" s="23">
        <f t="shared" si="1"/>
        <v>6136685.71</v>
      </c>
    </row>
    <row r="598" ht="15.75" customHeight="1">
      <c r="A598" s="20" t="s">
        <v>238</v>
      </c>
      <c r="B598" s="20" t="s">
        <v>15</v>
      </c>
      <c r="C598" s="21" t="s">
        <v>239</v>
      </c>
      <c r="D598" s="20" t="s">
        <v>21</v>
      </c>
      <c r="E598" s="20" t="s">
        <v>22</v>
      </c>
      <c r="F598" s="22">
        <v>0.0</v>
      </c>
      <c r="G598" s="22">
        <v>5198.18</v>
      </c>
      <c r="H598" s="22">
        <v>1308.36</v>
      </c>
      <c r="I598" s="22">
        <v>51581.16</v>
      </c>
      <c r="J598" s="22">
        <v>63497.5</v>
      </c>
      <c r="K598" s="23">
        <f t="shared" si="1"/>
        <v>121585.2</v>
      </c>
    </row>
    <row r="599" ht="15.75" customHeight="1">
      <c r="A599" s="20" t="s">
        <v>238</v>
      </c>
      <c r="B599" s="20" t="s">
        <v>15</v>
      </c>
      <c r="C599" s="21" t="s">
        <v>239</v>
      </c>
      <c r="D599" s="20" t="s">
        <v>29</v>
      </c>
      <c r="E599" s="20" t="s">
        <v>30</v>
      </c>
      <c r="F599" s="22">
        <v>0.0</v>
      </c>
      <c r="G599" s="22">
        <v>347472.06</v>
      </c>
      <c r="H599" s="22">
        <v>87457.47</v>
      </c>
      <c r="I599" s="22">
        <v>3447940.54</v>
      </c>
      <c r="J599" s="22">
        <v>4244487.45</v>
      </c>
      <c r="K599" s="23">
        <f t="shared" si="1"/>
        <v>8127357.52</v>
      </c>
    </row>
    <row r="600" ht="15.75" customHeight="1">
      <c r="A600" s="20" t="s">
        <v>238</v>
      </c>
      <c r="B600" s="20" t="s">
        <v>15</v>
      </c>
      <c r="C600" s="21" t="s">
        <v>239</v>
      </c>
      <c r="D600" s="20" t="s">
        <v>31</v>
      </c>
      <c r="E600" s="20" t="s">
        <v>32</v>
      </c>
      <c r="F600" s="22">
        <v>0.0</v>
      </c>
      <c r="G600" s="22">
        <v>1288.11</v>
      </c>
      <c r="H600" s="22">
        <v>324.21</v>
      </c>
      <c r="I600" s="22">
        <v>12781.76</v>
      </c>
      <c r="J600" s="22">
        <v>15734.62</v>
      </c>
      <c r="K600" s="23">
        <f t="shared" si="1"/>
        <v>30128.7</v>
      </c>
    </row>
    <row r="601" ht="15.75" customHeight="1">
      <c r="A601" s="20" t="s">
        <v>238</v>
      </c>
      <c r="B601" s="20" t="s">
        <v>15</v>
      </c>
      <c r="C601" s="21" t="s">
        <v>239</v>
      </c>
      <c r="D601" s="20" t="s">
        <v>39</v>
      </c>
      <c r="E601" s="20" t="s">
        <v>40</v>
      </c>
      <c r="F601" s="22">
        <v>0.0</v>
      </c>
      <c r="G601" s="22">
        <v>144141.84</v>
      </c>
      <c r="H601" s="22">
        <v>36279.98</v>
      </c>
      <c r="I601" s="22">
        <v>1430309.19</v>
      </c>
      <c r="J601" s="22">
        <v>1760740.75</v>
      </c>
      <c r="K601" s="23">
        <f t="shared" si="1"/>
        <v>3371471.76</v>
      </c>
    </row>
    <row r="602" ht="15.75" customHeight="1">
      <c r="A602" s="20" t="s">
        <v>240</v>
      </c>
      <c r="B602" s="20" t="s">
        <v>15</v>
      </c>
      <c r="C602" s="21" t="s">
        <v>241</v>
      </c>
      <c r="D602" s="20" t="s">
        <v>17</v>
      </c>
      <c r="E602" s="20" t="s">
        <v>18</v>
      </c>
      <c r="F602" s="22">
        <v>0.0</v>
      </c>
      <c r="G602" s="22">
        <v>0.0</v>
      </c>
      <c r="H602" s="22">
        <v>1.27240087E7</v>
      </c>
      <c r="I602" s="22">
        <v>1.9411942382E8</v>
      </c>
      <c r="J602" s="22">
        <v>2.349278066E8</v>
      </c>
      <c r="K602" s="23">
        <f t="shared" si="1"/>
        <v>441771239.1</v>
      </c>
    </row>
    <row r="603" ht="15.75" customHeight="1">
      <c r="A603" s="20" t="s">
        <v>240</v>
      </c>
      <c r="B603" s="20" t="s">
        <v>15</v>
      </c>
      <c r="C603" s="21" t="s">
        <v>241</v>
      </c>
      <c r="D603" s="20" t="s">
        <v>21</v>
      </c>
      <c r="E603" s="20" t="s">
        <v>22</v>
      </c>
      <c r="F603" s="22">
        <v>0.0</v>
      </c>
      <c r="G603" s="22">
        <v>0.0</v>
      </c>
      <c r="H603" s="22">
        <v>13230.74</v>
      </c>
      <c r="I603" s="22">
        <v>201850.16</v>
      </c>
      <c r="J603" s="22">
        <v>244283.71</v>
      </c>
      <c r="K603" s="23">
        <f t="shared" si="1"/>
        <v>459364.61</v>
      </c>
    </row>
    <row r="604" ht="15.75" customHeight="1">
      <c r="A604" s="20" t="s">
        <v>240</v>
      </c>
      <c r="B604" s="20" t="s">
        <v>15</v>
      </c>
      <c r="C604" s="21" t="s">
        <v>241</v>
      </c>
      <c r="D604" s="20" t="s">
        <v>29</v>
      </c>
      <c r="E604" s="20" t="s">
        <v>30</v>
      </c>
      <c r="F604" s="22">
        <v>0.0</v>
      </c>
      <c r="G604" s="22">
        <v>0.0</v>
      </c>
      <c r="H604" s="22">
        <v>115392.67</v>
      </c>
      <c r="I604" s="22">
        <v>1760448.27</v>
      </c>
      <c r="J604" s="22">
        <v>2130535.12</v>
      </c>
      <c r="K604" s="23">
        <f t="shared" si="1"/>
        <v>4006376.06</v>
      </c>
    </row>
    <row r="605" ht="15.75" customHeight="1">
      <c r="A605" s="20" t="s">
        <v>240</v>
      </c>
      <c r="B605" s="20" t="s">
        <v>15</v>
      </c>
      <c r="C605" s="21" t="s">
        <v>241</v>
      </c>
      <c r="D605" s="20" t="s">
        <v>31</v>
      </c>
      <c r="E605" s="20" t="s">
        <v>32</v>
      </c>
      <c r="F605" s="22">
        <v>0.0</v>
      </c>
      <c r="G605" s="22">
        <v>0.0</v>
      </c>
      <c r="H605" s="22">
        <v>235779.27</v>
      </c>
      <c r="I605" s="22">
        <v>3597084.58</v>
      </c>
      <c r="J605" s="22">
        <v>4353274.78</v>
      </c>
      <c r="K605" s="23">
        <f t="shared" si="1"/>
        <v>8186138.63</v>
      </c>
    </row>
    <row r="606" ht="15.75" customHeight="1">
      <c r="A606" s="20" t="s">
        <v>240</v>
      </c>
      <c r="B606" s="20" t="s">
        <v>15</v>
      </c>
      <c r="C606" s="21" t="s">
        <v>241</v>
      </c>
      <c r="D606" s="20" t="s">
        <v>39</v>
      </c>
      <c r="E606" s="20" t="s">
        <v>40</v>
      </c>
      <c r="F606" s="22">
        <v>0.0</v>
      </c>
      <c r="G606" s="22">
        <v>0.0</v>
      </c>
      <c r="H606" s="22">
        <v>79498.62</v>
      </c>
      <c r="I606" s="22">
        <v>1212843.17</v>
      </c>
      <c r="J606" s="22">
        <v>1467810.8</v>
      </c>
      <c r="K606" s="23">
        <f t="shared" si="1"/>
        <v>2760152.59</v>
      </c>
    </row>
    <row r="607" ht="15.75" customHeight="1">
      <c r="A607" s="20" t="s">
        <v>242</v>
      </c>
      <c r="B607" s="20" t="s">
        <v>15</v>
      </c>
      <c r="C607" s="21" t="s">
        <v>243</v>
      </c>
      <c r="D607" s="20" t="s">
        <v>17</v>
      </c>
      <c r="E607" s="20" t="s">
        <v>18</v>
      </c>
      <c r="F607" s="22">
        <v>0.0</v>
      </c>
      <c r="G607" s="22">
        <v>1.1508706735E8</v>
      </c>
      <c r="H607" s="22">
        <v>8178136.37</v>
      </c>
      <c r="I607" s="22">
        <v>6.2665980406E8</v>
      </c>
      <c r="J607" s="22">
        <v>6.8416485927E8</v>
      </c>
      <c r="K607" s="23">
        <f t="shared" si="1"/>
        <v>1434089867</v>
      </c>
    </row>
    <row r="608" ht="15.75" customHeight="1">
      <c r="A608" s="20" t="s">
        <v>242</v>
      </c>
      <c r="B608" s="20" t="s">
        <v>15</v>
      </c>
      <c r="C608" s="21" t="s">
        <v>243</v>
      </c>
      <c r="D608" s="20" t="s">
        <v>45</v>
      </c>
      <c r="E608" s="20" t="s">
        <v>46</v>
      </c>
      <c r="F608" s="22">
        <v>0.0</v>
      </c>
      <c r="G608" s="22">
        <v>825878.88</v>
      </c>
      <c r="H608" s="22">
        <v>58687.31</v>
      </c>
      <c r="I608" s="22">
        <v>4496987.48</v>
      </c>
      <c r="J608" s="22">
        <v>4909650.8</v>
      </c>
      <c r="K608" s="23">
        <f t="shared" si="1"/>
        <v>10291204.47</v>
      </c>
    </row>
    <row r="609" ht="15.75" customHeight="1">
      <c r="A609" s="20" t="s">
        <v>242</v>
      </c>
      <c r="B609" s="20" t="s">
        <v>15</v>
      </c>
      <c r="C609" s="21" t="s">
        <v>243</v>
      </c>
      <c r="D609" s="20" t="s">
        <v>29</v>
      </c>
      <c r="E609" s="20" t="s">
        <v>30</v>
      </c>
      <c r="F609" s="22">
        <v>0.0</v>
      </c>
      <c r="G609" s="22">
        <v>347113.81</v>
      </c>
      <c r="H609" s="22">
        <v>24666.06</v>
      </c>
      <c r="I609" s="22">
        <v>1890067.08</v>
      </c>
      <c r="J609" s="22">
        <v>2063507.93</v>
      </c>
      <c r="K609" s="23">
        <f t="shared" si="1"/>
        <v>4325354.88</v>
      </c>
    </row>
    <row r="610" ht="15.75" customHeight="1">
      <c r="A610" s="20" t="s">
        <v>242</v>
      </c>
      <c r="B610" s="20" t="s">
        <v>15</v>
      </c>
      <c r="C610" s="21" t="s">
        <v>243</v>
      </c>
      <c r="D610" s="20" t="s">
        <v>31</v>
      </c>
      <c r="E610" s="20" t="s">
        <v>32</v>
      </c>
      <c r="F610" s="22">
        <v>0.0</v>
      </c>
      <c r="G610" s="22">
        <v>772893.18</v>
      </c>
      <c r="H610" s="22">
        <v>54922.12</v>
      </c>
      <c r="I610" s="22">
        <v>4208475.35</v>
      </c>
      <c r="J610" s="22">
        <v>4594663.53</v>
      </c>
      <c r="K610" s="23">
        <f t="shared" si="1"/>
        <v>9630954.18</v>
      </c>
    </row>
    <row r="611" ht="15.75" customHeight="1">
      <c r="A611" s="20" t="s">
        <v>242</v>
      </c>
      <c r="B611" s="20" t="s">
        <v>15</v>
      </c>
      <c r="C611" s="21" t="s">
        <v>243</v>
      </c>
      <c r="D611" s="20" t="s">
        <v>39</v>
      </c>
      <c r="E611" s="20" t="s">
        <v>40</v>
      </c>
      <c r="F611" s="22">
        <v>0.0</v>
      </c>
      <c r="G611" s="22">
        <v>32368.78</v>
      </c>
      <c r="H611" s="22">
        <v>2300.14</v>
      </c>
      <c r="I611" s="22">
        <v>176251.03</v>
      </c>
      <c r="J611" s="22">
        <v>192424.59</v>
      </c>
      <c r="K611" s="23">
        <f t="shared" si="1"/>
        <v>403344.54</v>
      </c>
    </row>
    <row r="612" ht="15.75" customHeight="1">
      <c r="A612" s="20" t="s">
        <v>244</v>
      </c>
      <c r="B612" s="20" t="s">
        <v>15</v>
      </c>
      <c r="C612" s="21" t="s">
        <v>245</v>
      </c>
      <c r="D612" s="20" t="s">
        <v>17</v>
      </c>
      <c r="E612" s="20" t="s">
        <v>18</v>
      </c>
      <c r="F612" s="22">
        <v>0.0</v>
      </c>
      <c r="G612" s="22">
        <v>3.67116724E7</v>
      </c>
      <c r="H612" s="22">
        <v>8681016.74</v>
      </c>
      <c r="I612" s="22">
        <v>1.8168671549E8</v>
      </c>
      <c r="J612" s="22">
        <v>2.2356172152E8</v>
      </c>
      <c r="K612" s="23">
        <f t="shared" si="1"/>
        <v>450641126.2</v>
      </c>
    </row>
    <row r="613" ht="15.75" customHeight="1">
      <c r="A613" s="20" t="s">
        <v>244</v>
      </c>
      <c r="B613" s="20" t="s">
        <v>15</v>
      </c>
      <c r="C613" s="21" t="s">
        <v>245</v>
      </c>
      <c r="D613" s="20" t="s">
        <v>29</v>
      </c>
      <c r="E613" s="20" t="s">
        <v>30</v>
      </c>
      <c r="F613" s="22">
        <v>0.0</v>
      </c>
      <c r="G613" s="22">
        <v>203897.55</v>
      </c>
      <c r="H613" s="22">
        <v>48214.58</v>
      </c>
      <c r="I613" s="22">
        <v>1009092.56</v>
      </c>
      <c r="J613" s="22">
        <v>1241667.4</v>
      </c>
      <c r="K613" s="23">
        <f t="shared" si="1"/>
        <v>2502872.09</v>
      </c>
    </row>
    <row r="614" ht="15.75" customHeight="1">
      <c r="A614" s="20" t="s">
        <v>244</v>
      </c>
      <c r="B614" s="20" t="s">
        <v>15</v>
      </c>
      <c r="C614" s="21" t="s">
        <v>245</v>
      </c>
      <c r="D614" s="20" t="s">
        <v>31</v>
      </c>
      <c r="E614" s="20" t="s">
        <v>32</v>
      </c>
      <c r="F614" s="22">
        <v>0.0</v>
      </c>
      <c r="G614" s="22">
        <v>568644.19</v>
      </c>
      <c r="H614" s="22">
        <v>134464.31</v>
      </c>
      <c r="I614" s="22">
        <v>2814230.15</v>
      </c>
      <c r="J614" s="22">
        <v>3462851.61</v>
      </c>
      <c r="K614" s="23">
        <f t="shared" si="1"/>
        <v>6980190.26</v>
      </c>
    </row>
    <row r="615" ht="15.75" customHeight="1">
      <c r="A615" s="20" t="s">
        <v>244</v>
      </c>
      <c r="B615" s="20" t="s">
        <v>15</v>
      </c>
      <c r="C615" s="21" t="s">
        <v>245</v>
      </c>
      <c r="D615" s="20" t="s">
        <v>39</v>
      </c>
      <c r="E615" s="20" t="s">
        <v>40</v>
      </c>
      <c r="F615" s="22">
        <v>0.0</v>
      </c>
      <c r="G615" s="22">
        <v>43642.8</v>
      </c>
      <c r="H615" s="22">
        <v>10319.99</v>
      </c>
      <c r="I615" s="22">
        <v>215989.01</v>
      </c>
      <c r="J615" s="22">
        <v>265769.99</v>
      </c>
      <c r="K615" s="23">
        <f t="shared" si="1"/>
        <v>535721.79</v>
      </c>
    </row>
    <row r="616" ht="15.75" customHeight="1">
      <c r="A616" s="20" t="s">
        <v>244</v>
      </c>
      <c r="B616" s="20" t="s">
        <v>15</v>
      </c>
      <c r="C616" s="21" t="s">
        <v>245</v>
      </c>
      <c r="D616" s="20" t="s">
        <v>59</v>
      </c>
      <c r="E616" s="20" t="s">
        <v>60</v>
      </c>
      <c r="F616" s="22">
        <v>0.0</v>
      </c>
      <c r="G616" s="22">
        <v>2540655.06</v>
      </c>
      <c r="H616" s="22">
        <v>600775.38</v>
      </c>
      <c r="I616" s="22">
        <v>1.257374679E7</v>
      </c>
      <c r="J616" s="22">
        <v>1.54717337E7</v>
      </c>
      <c r="K616" s="23">
        <f t="shared" si="1"/>
        <v>31186910.93</v>
      </c>
    </row>
    <row r="617" ht="15.75" customHeight="1">
      <c r="A617" s="20" t="s">
        <v>246</v>
      </c>
      <c r="B617" s="20" t="s">
        <v>15</v>
      </c>
      <c r="C617" s="21" t="s">
        <v>247</v>
      </c>
      <c r="D617" s="20" t="s">
        <v>17</v>
      </c>
      <c r="E617" s="20" t="s">
        <v>18</v>
      </c>
      <c r="F617" s="22">
        <v>0.0</v>
      </c>
      <c r="G617" s="22">
        <v>5.619756879E7</v>
      </c>
      <c r="H617" s="22">
        <v>9292250.53</v>
      </c>
      <c r="I617" s="22">
        <v>2.7081663807E8</v>
      </c>
      <c r="J617" s="22">
        <v>3.0259560193E8</v>
      </c>
      <c r="K617" s="23">
        <f t="shared" si="1"/>
        <v>638902059.3</v>
      </c>
    </row>
    <row r="618" ht="15.75" customHeight="1">
      <c r="A618" s="20" t="s">
        <v>246</v>
      </c>
      <c r="B618" s="20" t="s">
        <v>15</v>
      </c>
      <c r="C618" s="21" t="s">
        <v>247</v>
      </c>
      <c r="D618" s="20" t="s">
        <v>45</v>
      </c>
      <c r="E618" s="20" t="s">
        <v>46</v>
      </c>
      <c r="F618" s="22">
        <v>0.0</v>
      </c>
      <c r="G618" s="22">
        <v>1485249.2</v>
      </c>
      <c r="H618" s="22">
        <v>245585.49</v>
      </c>
      <c r="I618" s="22">
        <v>7157430.54</v>
      </c>
      <c r="J618" s="22">
        <v>7997318.85</v>
      </c>
      <c r="K618" s="23">
        <f t="shared" si="1"/>
        <v>16885584.08</v>
      </c>
    </row>
    <row r="619" ht="15.75" customHeight="1">
      <c r="A619" s="20" t="s">
        <v>246</v>
      </c>
      <c r="B619" s="20" t="s">
        <v>15</v>
      </c>
      <c r="C619" s="21" t="s">
        <v>247</v>
      </c>
      <c r="D619" s="20" t="s">
        <v>29</v>
      </c>
      <c r="E619" s="20" t="s">
        <v>30</v>
      </c>
      <c r="F619" s="22">
        <v>0.0</v>
      </c>
      <c r="G619" s="22">
        <v>1124475.61</v>
      </c>
      <c r="H619" s="22">
        <v>185931.69</v>
      </c>
      <c r="I619" s="22">
        <v>5418859.05</v>
      </c>
      <c r="J619" s="22">
        <v>6054734.78</v>
      </c>
      <c r="K619" s="23">
        <f t="shared" si="1"/>
        <v>12784001.13</v>
      </c>
    </row>
    <row r="620" ht="15.75" customHeight="1">
      <c r="A620" s="20" t="s">
        <v>246</v>
      </c>
      <c r="B620" s="20" t="s">
        <v>15</v>
      </c>
      <c r="C620" s="21" t="s">
        <v>247</v>
      </c>
      <c r="D620" s="20" t="s">
        <v>31</v>
      </c>
      <c r="E620" s="20" t="s">
        <v>32</v>
      </c>
      <c r="F620" s="22">
        <v>0.0</v>
      </c>
      <c r="G620" s="22">
        <v>264919.04</v>
      </c>
      <c r="H620" s="22">
        <v>43804.28</v>
      </c>
      <c r="I620" s="22">
        <v>1276647.47</v>
      </c>
      <c r="J620" s="22">
        <v>1426455.6</v>
      </c>
      <c r="K620" s="23">
        <f t="shared" si="1"/>
        <v>3011826.39</v>
      </c>
    </row>
    <row r="621" ht="15.75" customHeight="1">
      <c r="A621" s="20" t="s">
        <v>246</v>
      </c>
      <c r="B621" s="20" t="s">
        <v>15</v>
      </c>
      <c r="C621" s="21" t="s">
        <v>247</v>
      </c>
      <c r="D621" s="20" t="s">
        <v>39</v>
      </c>
      <c r="E621" s="20" t="s">
        <v>40</v>
      </c>
      <c r="F621" s="22">
        <v>0.0</v>
      </c>
      <c r="G621" s="22">
        <v>249350.36</v>
      </c>
      <c r="H621" s="22">
        <v>41230.01</v>
      </c>
      <c r="I621" s="22">
        <v>1201621.87</v>
      </c>
      <c r="J621" s="22">
        <v>1342626.12</v>
      </c>
      <c r="K621" s="23">
        <f t="shared" si="1"/>
        <v>2834828.36</v>
      </c>
    </row>
    <row r="622" ht="15.75" customHeight="1">
      <c r="A622" s="20" t="s">
        <v>248</v>
      </c>
      <c r="B622" s="20" t="s">
        <v>15</v>
      </c>
      <c r="C622" s="21" t="s">
        <v>249</v>
      </c>
      <c r="D622" s="20" t="s">
        <v>17</v>
      </c>
      <c r="E622" s="20" t="s">
        <v>18</v>
      </c>
      <c r="F622" s="22">
        <v>0.0</v>
      </c>
      <c r="G622" s="22">
        <v>1.2237091358E8</v>
      </c>
      <c r="H622" s="22">
        <v>5345114.59</v>
      </c>
      <c r="I622" s="22">
        <v>2.73762221E8</v>
      </c>
      <c r="J622" s="22">
        <v>2.3338746714E8</v>
      </c>
      <c r="K622" s="23">
        <f t="shared" si="1"/>
        <v>634865716.3</v>
      </c>
    </row>
    <row r="623" ht="15.75" customHeight="1">
      <c r="A623" s="20" t="s">
        <v>248</v>
      </c>
      <c r="B623" s="20" t="s">
        <v>15</v>
      </c>
      <c r="C623" s="21" t="s">
        <v>249</v>
      </c>
      <c r="D623" s="20" t="s">
        <v>45</v>
      </c>
      <c r="E623" s="20" t="s">
        <v>46</v>
      </c>
      <c r="F623" s="22">
        <v>0.0</v>
      </c>
      <c r="G623" s="22">
        <v>4855873.43</v>
      </c>
      <c r="H623" s="22">
        <v>212102.69</v>
      </c>
      <c r="I623" s="22">
        <v>1.086332247E7</v>
      </c>
      <c r="J623" s="22">
        <v>9261187.71</v>
      </c>
      <c r="K623" s="23">
        <f t="shared" si="1"/>
        <v>25192486.3</v>
      </c>
    </row>
    <row r="624" ht="15.75" customHeight="1">
      <c r="A624" s="20" t="s">
        <v>248</v>
      </c>
      <c r="B624" s="20" t="s">
        <v>15</v>
      </c>
      <c r="C624" s="21" t="s">
        <v>249</v>
      </c>
      <c r="D624" s="20" t="s">
        <v>29</v>
      </c>
      <c r="E624" s="20" t="s">
        <v>30</v>
      </c>
      <c r="F624" s="22">
        <v>0.0</v>
      </c>
      <c r="G624" s="22">
        <v>743858.14</v>
      </c>
      <c r="H624" s="22">
        <v>32491.44</v>
      </c>
      <c r="I624" s="22">
        <v>1664123.04</v>
      </c>
      <c r="J624" s="22">
        <v>1418696.35</v>
      </c>
      <c r="K624" s="23">
        <f t="shared" si="1"/>
        <v>3859168.97</v>
      </c>
    </row>
    <row r="625" ht="15.75" customHeight="1">
      <c r="A625" s="20" t="s">
        <v>248</v>
      </c>
      <c r="B625" s="20" t="s">
        <v>15</v>
      </c>
      <c r="C625" s="21" t="s">
        <v>249</v>
      </c>
      <c r="D625" s="20" t="s">
        <v>31</v>
      </c>
      <c r="E625" s="20" t="s">
        <v>32</v>
      </c>
      <c r="F625" s="22">
        <v>0.0</v>
      </c>
      <c r="G625" s="22">
        <v>9790.59</v>
      </c>
      <c r="H625" s="22">
        <v>427.65</v>
      </c>
      <c r="I625" s="22">
        <v>21903.03</v>
      </c>
      <c r="J625" s="22">
        <v>18672.75</v>
      </c>
      <c r="K625" s="23">
        <f t="shared" si="1"/>
        <v>50794.02</v>
      </c>
    </row>
    <row r="626" ht="15.75" customHeight="1">
      <c r="A626" s="20" t="s">
        <v>248</v>
      </c>
      <c r="B626" s="20" t="s">
        <v>15</v>
      </c>
      <c r="C626" s="21" t="s">
        <v>249</v>
      </c>
      <c r="D626" s="20" t="s">
        <v>67</v>
      </c>
      <c r="E626" s="20" t="s">
        <v>68</v>
      </c>
      <c r="F626" s="22">
        <v>0.0</v>
      </c>
      <c r="G626" s="22">
        <v>45386.07</v>
      </c>
      <c r="H626" s="22">
        <v>1982.45</v>
      </c>
      <c r="I626" s="22">
        <v>101535.5</v>
      </c>
      <c r="J626" s="22">
        <v>86560.93</v>
      </c>
      <c r="K626" s="23">
        <f t="shared" si="1"/>
        <v>235464.95</v>
      </c>
    </row>
    <row r="627" ht="15.75" customHeight="1">
      <c r="A627" s="20" t="s">
        <v>248</v>
      </c>
      <c r="B627" s="20" t="s">
        <v>15</v>
      </c>
      <c r="C627" s="21" t="s">
        <v>249</v>
      </c>
      <c r="D627" s="20" t="s">
        <v>39</v>
      </c>
      <c r="E627" s="20" t="s">
        <v>40</v>
      </c>
      <c r="F627" s="22">
        <v>0.0</v>
      </c>
      <c r="G627" s="22">
        <v>337049.19</v>
      </c>
      <c r="H627" s="22">
        <v>14722.18</v>
      </c>
      <c r="I627" s="22">
        <v>754029.96</v>
      </c>
      <c r="J627" s="22">
        <v>642824.79</v>
      </c>
      <c r="K627" s="23">
        <f t="shared" si="1"/>
        <v>1748626.12</v>
      </c>
    </row>
    <row r="628" ht="15.75" customHeight="1">
      <c r="A628" s="20" t="s">
        <v>250</v>
      </c>
      <c r="B628" s="20" t="s">
        <v>15</v>
      </c>
      <c r="C628" s="21" t="s">
        <v>251</v>
      </c>
      <c r="D628" s="20" t="s">
        <v>17</v>
      </c>
      <c r="E628" s="20" t="s">
        <v>18</v>
      </c>
      <c r="F628" s="22">
        <v>0.0</v>
      </c>
      <c r="G628" s="22">
        <v>5.192050096E7</v>
      </c>
      <c r="H628" s="22">
        <v>4387999.52</v>
      </c>
      <c r="I628" s="22">
        <v>1.7210709184E8</v>
      </c>
      <c r="J628" s="22">
        <v>2.2915322896E8</v>
      </c>
      <c r="K628" s="23">
        <f t="shared" si="1"/>
        <v>457568821.3</v>
      </c>
    </row>
    <row r="629" ht="15.75" customHeight="1">
      <c r="A629" s="20" t="s">
        <v>250</v>
      </c>
      <c r="B629" s="20" t="s">
        <v>15</v>
      </c>
      <c r="C629" s="21" t="s">
        <v>251</v>
      </c>
      <c r="D629" s="20" t="s">
        <v>19</v>
      </c>
      <c r="E629" s="20" t="s">
        <v>20</v>
      </c>
      <c r="F629" s="22">
        <v>0.0</v>
      </c>
      <c r="G629" s="22">
        <v>21523.51</v>
      </c>
      <c r="H629" s="22">
        <v>1819.03</v>
      </c>
      <c r="I629" s="22">
        <v>71346.55</v>
      </c>
      <c r="J629" s="22">
        <v>94994.89</v>
      </c>
      <c r="K629" s="23">
        <f t="shared" si="1"/>
        <v>189683.98</v>
      </c>
    </row>
    <row r="630" ht="15.75" customHeight="1">
      <c r="A630" s="20" t="s">
        <v>250</v>
      </c>
      <c r="B630" s="20" t="s">
        <v>15</v>
      </c>
      <c r="C630" s="21" t="s">
        <v>251</v>
      </c>
      <c r="D630" s="20" t="s">
        <v>29</v>
      </c>
      <c r="E630" s="20" t="s">
        <v>30</v>
      </c>
      <c r="F630" s="22">
        <v>0.0</v>
      </c>
      <c r="G630" s="22">
        <v>591828.35</v>
      </c>
      <c r="H630" s="22">
        <v>50017.67</v>
      </c>
      <c r="I630" s="22">
        <v>1961804.17</v>
      </c>
      <c r="J630" s="22">
        <v>2612058.32</v>
      </c>
      <c r="K630" s="23">
        <f t="shared" si="1"/>
        <v>5215708.51</v>
      </c>
    </row>
    <row r="631" ht="15.75" customHeight="1">
      <c r="A631" s="20" t="s">
        <v>250</v>
      </c>
      <c r="B631" s="20" t="s">
        <v>15</v>
      </c>
      <c r="C631" s="21" t="s">
        <v>251</v>
      </c>
      <c r="D631" s="20" t="s">
        <v>31</v>
      </c>
      <c r="E631" s="20" t="s">
        <v>32</v>
      </c>
      <c r="F631" s="22">
        <v>0.0</v>
      </c>
      <c r="G631" s="22">
        <v>224040.17</v>
      </c>
      <c r="H631" s="22">
        <v>18934.49</v>
      </c>
      <c r="I631" s="22">
        <v>742652.74</v>
      </c>
      <c r="J631" s="22">
        <v>988810.36</v>
      </c>
      <c r="K631" s="23">
        <f t="shared" si="1"/>
        <v>1974437.76</v>
      </c>
    </row>
    <row r="632" ht="15.75" customHeight="1">
      <c r="A632" s="20" t="s">
        <v>250</v>
      </c>
      <c r="B632" s="20" t="s">
        <v>15</v>
      </c>
      <c r="C632" s="21" t="s">
        <v>251</v>
      </c>
      <c r="D632" s="20" t="s">
        <v>39</v>
      </c>
      <c r="E632" s="20" t="s">
        <v>40</v>
      </c>
      <c r="F632" s="22">
        <v>0.0</v>
      </c>
      <c r="G632" s="22">
        <v>217740.78</v>
      </c>
      <c r="H632" s="22">
        <v>18402.1</v>
      </c>
      <c r="I632" s="22">
        <v>721771.38</v>
      </c>
      <c r="J632" s="22">
        <v>961007.7</v>
      </c>
      <c r="K632" s="23">
        <f t="shared" si="1"/>
        <v>1918921.96</v>
      </c>
    </row>
    <row r="633" ht="15.75" customHeight="1">
      <c r="A633" s="20" t="s">
        <v>250</v>
      </c>
      <c r="B633" s="20" t="s">
        <v>15</v>
      </c>
      <c r="C633" s="21" t="s">
        <v>251</v>
      </c>
      <c r="D633" s="20" t="s">
        <v>47</v>
      </c>
      <c r="E633" s="20" t="s">
        <v>48</v>
      </c>
      <c r="F633" s="22">
        <v>0.0</v>
      </c>
      <c r="G633" s="22">
        <v>2.955492795E7</v>
      </c>
      <c r="H633" s="22">
        <v>2497799.66</v>
      </c>
      <c r="I633" s="22">
        <v>9.79692531E7</v>
      </c>
      <c r="J633" s="22">
        <v>1.3044186877E8</v>
      </c>
      <c r="K633" s="23">
        <f t="shared" si="1"/>
        <v>260463849.5</v>
      </c>
    </row>
    <row r="634" ht="15.75" customHeight="1">
      <c r="A634" s="20" t="s">
        <v>250</v>
      </c>
      <c r="B634" s="20" t="s">
        <v>15</v>
      </c>
      <c r="C634" s="21" t="s">
        <v>251</v>
      </c>
      <c r="D634" s="20" t="s">
        <v>59</v>
      </c>
      <c r="E634" s="20" t="s">
        <v>60</v>
      </c>
      <c r="F634" s="22">
        <v>0.0</v>
      </c>
      <c r="G634" s="22">
        <v>7414226.28</v>
      </c>
      <c r="H634" s="22">
        <v>626604.53</v>
      </c>
      <c r="I634" s="22">
        <v>2.457682222E7</v>
      </c>
      <c r="J634" s="22">
        <v>3.272298724E7</v>
      </c>
      <c r="K634" s="23">
        <f t="shared" si="1"/>
        <v>65340640.27</v>
      </c>
    </row>
    <row r="635" ht="15.75" customHeight="1">
      <c r="A635" s="20" t="s">
        <v>252</v>
      </c>
      <c r="B635" s="20" t="s">
        <v>15</v>
      </c>
      <c r="C635" s="21" t="s">
        <v>253</v>
      </c>
      <c r="D635" s="20" t="s">
        <v>17</v>
      </c>
      <c r="E635" s="20" t="s">
        <v>18</v>
      </c>
      <c r="F635" s="22">
        <v>0.0</v>
      </c>
      <c r="G635" s="22">
        <v>1.0611649498E8</v>
      </c>
      <c r="H635" s="22">
        <v>3.329075051E7</v>
      </c>
      <c r="I635" s="22">
        <v>3.3094357172E8</v>
      </c>
      <c r="J635" s="22">
        <v>2.9814936665E8</v>
      </c>
      <c r="K635" s="23">
        <f t="shared" si="1"/>
        <v>768500183.9</v>
      </c>
    </row>
    <row r="636" ht="15.75" customHeight="1">
      <c r="A636" s="20" t="s">
        <v>252</v>
      </c>
      <c r="B636" s="20" t="s">
        <v>15</v>
      </c>
      <c r="C636" s="21" t="s">
        <v>253</v>
      </c>
      <c r="D636" s="20" t="s">
        <v>45</v>
      </c>
      <c r="E636" s="20" t="s">
        <v>46</v>
      </c>
      <c r="F636" s="22">
        <v>0.0</v>
      </c>
      <c r="G636" s="22">
        <v>491269.58</v>
      </c>
      <c r="H636" s="22">
        <v>154120.56</v>
      </c>
      <c r="I636" s="22">
        <v>1532113.46</v>
      </c>
      <c r="J636" s="22">
        <v>1380291.68</v>
      </c>
      <c r="K636" s="23">
        <f t="shared" si="1"/>
        <v>3557795.28</v>
      </c>
    </row>
    <row r="637" ht="15.75" customHeight="1">
      <c r="A637" s="20" t="s">
        <v>252</v>
      </c>
      <c r="B637" s="20" t="s">
        <v>15</v>
      </c>
      <c r="C637" s="21" t="s">
        <v>253</v>
      </c>
      <c r="D637" s="20" t="s">
        <v>21</v>
      </c>
      <c r="E637" s="20" t="s">
        <v>22</v>
      </c>
      <c r="F637" s="22">
        <v>0.0</v>
      </c>
      <c r="G637" s="22">
        <v>42981.27</v>
      </c>
      <c r="H637" s="22">
        <v>13484.04</v>
      </c>
      <c r="I637" s="22">
        <v>134044.91</v>
      </c>
      <c r="J637" s="22">
        <v>120762.0</v>
      </c>
      <c r="K637" s="23">
        <f t="shared" si="1"/>
        <v>311272.22</v>
      </c>
    </row>
    <row r="638" ht="15.75" customHeight="1">
      <c r="A638" s="20" t="s">
        <v>252</v>
      </c>
      <c r="B638" s="20" t="s">
        <v>15</v>
      </c>
      <c r="C638" s="21" t="s">
        <v>253</v>
      </c>
      <c r="D638" s="20" t="s">
        <v>27</v>
      </c>
      <c r="E638" s="20" t="s">
        <v>28</v>
      </c>
      <c r="F638" s="22">
        <v>0.0</v>
      </c>
      <c r="G638" s="22">
        <v>773519.7</v>
      </c>
      <c r="H638" s="22">
        <v>242667.75</v>
      </c>
      <c r="I638" s="22">
        <v>2412361.74</v>
      </c>
      <c r="J638" s="22">
        <v>2173313.47</v>
      </c>
      <c r="K638" s="23">
        <f t="shared" si="1"/>
        <v>5601862.66</v>
      </c>
    </row>
    <row r="639" ht="15.75" customHeight="1">
      <c r="A639" s="20" t="s">
        <v>252</v>
      </c>
      <c r="B639" s="20" t="s">
        <v>15</v>
      </c>
      <c r="C639" s="21" t="s">
        <v>253</v>
      </c>
      <c r="D639" s="20" t="s">
        <v>29</v>
      </c>
      <c r="E639" s="20" t="s">
        <v>30</v>
      </c>
      <c r="F639" s="22">
        <v>0.0</v>
      </c>
      <c r="G639" s="22">
        <v>965532.24</v>
      </c>
      <c r="H639" s="22">
        <v>302905.72</v>
      </c>
      <c r="I639" s="22">
        <v>3011187.75</v>
      </c>
      <c r="J639" s="22">
        <v>2712800.0</v>
      </c>
      <c r="K639" s="23">
        <f t="shared" si="1"/>
        <v>6992425.71</v>
      </c>
    </row>
    <row r="640" ht="15.75" customHeight="1">
      <c r="A640" s="20" t="s">
        <v>252</v>
      </c>
      <c r="B640" s="20" t="s">
        <v>15</v>
      </c>
      <c r="C640" s="21" t="s">
        <v>253</v>
      </c>
      <c r="D640" s="20" t="s">
        <v>31</v>
      </c>
      <c r="E640" s="20" t="s">
        <v>32</v>
      </c>
      <c r="F640" s="22">
        <v>0.0</v>
      </c>
      <c r="G640" s="22">
        <v>1590713.31</v>
      </c>
      <c r="H640" s="22">
        <v>499036.84</v>
      </c>
      <c r="I640" s="22">
        <v>4960928.52</v>
      </c>
      <c r="J640" s="22">
        <v>4469335.03</v>
      </c>
      <c r="K640" s="23">
        <f t="shared" si="1"/>
        <v>11520013.7</v>
      </c>
    </row>
    <row r="641" ht="15.75" customHeight="1">
      <c r="A641" s="20" t="s">
        <v>252</v>
      </c>
      <c r="B641" s="20" t="s">
        <v>15</v>
      </c>
      <c r="C641" s="21" t="s">
        <v>253</v>
      </c>
      <c r="D641" s="20" t="s">
        <v>67</v>
      </c>
      <c r="E641" s="20" t="s">
        <v>68</v>
      </c>
      <c r="F641" s="22">
        <v>0.0</v>
      </c>
      <c r="G641" s="22">
        <v>4138.17</v>
      </c>
      <c r="H641" s="22">
        <v>1298.22</v>
      </c>
      <c r="I641" s="22">
        <v>12905.63</v>
      </c>
      <c r="J641" s="22">
        <v>11626.78</v>
      </c>
      <c r="K641" s="23">
        <f t="shared" si="1"/>
        <v>29968.8</v>
      </c>
    </row>
    <row r="642" ht="15.75" customHeight="1">
      <c r="A642" s="20" t="s">
        <v>252</v>
      </c>
      <c r="B642" s="20" t="s">
        <v>15</v>
      </c>
      <c r="C642" s="21" t="s">
        <v>253</v>
      </c>
      <c r="D642" s="20" t="s">
        <v>39</v>
      </c>
      <c r="E642" s="20" t="s">
        <v>40</v>
      </c>
      <c r="F642" s="22">
        <v>0.0</v>
      </c>
      <c r="G642" s="22">
        <v>201665.75</v>
      </c>
      <c r="H642" s="22">
        <v>63266.36</v>
      </c>
      <c r="I642" s="22">
        <v>628931.27</v>
      </c>
      <c r="J642" s="22">
        <v>566608.56</v>
      </c>
      <c r="K642" s="23">
        <f t="shared" si="1"/>
        <v>1460471.94</v>
      </c>
    </row>
    <row r="643" ht="15.75" customHeight="1">
      <c r="A643" s="20" t="s">
        <v>254</v>
      </c>
      <c r="B643" s="20" t="s">
        <v>15</v>
      </c>
      <c r="C643" s="21" t="s">
        <v>255</v>
      </c>
      <c r="D643" s="20" t="s">
        <v>17</v>
      </c>
      <c r="E643" s="20" t="s">
        <v>18</v>
      </c>
      <c r="F643" s="22">
        <v>0.0</v>
      </c>
      <c r="G643" s="22">
        <v>6.097110723E7</v>
      </c>
      <c r="H643" s="22">
        <v>5713419.83</v>
      </c>
      <c r="I643" s="22">
        <v>1.4356277659E8</v>
      </c>
      <c r="J643" s="22">
        <v>1.4043956607E8</v>
      </c>
      <c r="K643" s="23">
        <f t="shared" si="1"/>
        <v>350686869.7</v>
      </c>
    </row>
    <row r="644" ht="15.75" customHeight="1">
      <c r="A644" s="20" t="s">
        <v>254</v>
      </c>
      <c r="B644" s="20" t="s">
        <v>15</v>
      </c>
      <c r="C644" s="21" t="s">
        <v>255</v>
      </c>
      <c r="D644" s="20" t="s">
        <v>29</v>
      </c>
      <c r="E644" s="20" t="s">
        <v>30</v>
      </c>
      <c r="F644" s="22">
        <v>0.0</v>
      </c>
      <c r="G644" s="22">
        <v>658334.94</v>
      </c>
      <c r="H644" s="22">
        <v>61690.6</v>
      </c>
      <c r="I644" s="22">
        <v>1550117.69</v>
      </c>
      <c r="J644" s="22">
        <v>1516394.86</v>
      </c>
      <c r="K644" s="23">
        <f t="shared" si="1"/>
        <v>3786538.09</v>
      </c>
    </row>
    <row r="645" ht="15.75" customHeight="1">
      <c r="A645" s="20" t="s">
        <v>254</v>
      </c>
      <c r="B645" s="20" t="s">
        <v>15</v>
      </c>
      <c r="C645" s="21" t="s">
        <v>255</v>
      </c>
      <c r="D645" s="20" t="s">
        <v>31</v>
      </c>
      <c r="E645" s="20" t="s">
        <v>32</v>
      </c>
      <c r="F645" s="22">
        <v>0.0</v>
      </c>
      <c r="G645" s="22">
        <v>37803.96</v>
      </c>
      <c r="H645" s="22">
        <v>3542.5</v>
      </c>
      <c r="I645" s="22">
        <v>89013.34</v>
      </c>
      <c r="J645" s="22">
        <v>87076.86</v>
      </c>
      <c r="K645" s="23">
        <f t="shared" si="1"/>
        <v>217436.66</v>
      </c>
    </row>
    <row r="646" ht="15.75" customHeight="1">
      <c r="A646" s="20" t="s">
        <v>254</v>
      </c>
      <c r="B646" s="20" t="s">
        <v>15</v>
      </c>
      <c r="C646" s="21" t="s">
        <v>255</v>
      </c>
      <c r="D646" s="20" t="s">
        <v>39</v>
      </c>
      <c r="E646" s="20" t="s">
        <v>40</v>
      </c>
      <c r="F646" s="22">
        <v>0.0</v>
      </c>
      <c r="G646" s="22">
        <v>273608.87</v>
      </c>
      <c r="H646" s="22">
        <v>25639.07</v>
      </c>
      <c r="I646" s="22">
        <v>644240.38</v>
      </c>
      <c r="J646" s="22">
        <v>630224.92</v>
      </c>
      <c r="K646" s="23">
        <f t="shared" si="1"/>
        <v>1573713.24</v>
      </c>
    </row>
    <row r="647" ht="15.75" customHeight="1">
      <c r="A647" s="20" t="s">
        <v>256</v>
      </c>
      <c r="B647" s="20" t="s">
        <v>15</v>
      </c>
      <c r="C647" s="21" t="s">
        <v>257</v>
      </c>
      <c r="D647" s="20" t="s">
        <v>17</v>
      </c>
      <c r="E647" s="20" t="s">
        <v>18</v>
      </c>
      <c r="F647" s="22">
        <v>0.0</v>
      </c>
      <c r="G647" s="22">
        <v>4.737598081E7</v>
      </c>
      <c r="H647" s="22">
        <v>2995462.82</v>
      </c>
      <c r="I647" s="22">
        <v>2.6862636772E8</v>
      </c>
      <c r="J647" s="22">
        <v>2.88896644E8</v>
      </c>
      <c r="K647" s="23">
        <f t="shared" si="1"/>
        <v>607894455.4</v>
      </c>
    </row>
    <row r="648" ht="15.75" customHeight="1">
      <c r="A648" s="20" t="s">
        <v>256</v>
      </c>
      <c r="B648" s="20" t="s">
        <v>15</v>
      </c>
      <c r="C648" s="21" t="s">
        <v>257</v>
      </c>
      <c r="D648" s="20" t="s">
        <v>45</v>
      </c>
      <c r="E648" s="20" t="s">
        <v>46</v>
      </c>
      <c r="F648" s="22">
        <v>0.0</v>
      </c>
      <c r="G648" s="22">
        <v>8012729.19</v>
      </c>
      <c r="H648" s="22">
        <v>506624.49</v>
      </c>
      <c r="I648" s="22">
        <v>4.543294514E7</v>
      </c>
      <c r="J648" s="22">
        <v>4.886126962E7</v>
      </c>
      <c r="K648" s="23">
        <f t="shared" si="1"/>
        <v>102813568.4</v>
      </c>
    </row>
    <row r="649" ht="15.75" customHeight="1">
      <c r="A649" s="20" t="s">
        <v>256</v>
      </c>
      <c r="B649" s="20" t="s">
        <v>15</v>
      </c>
      <c r="C649" s="21" t="s">
        <v>257</v>
      </c>
      <c r="D649" s="20" t="s">
        <v>27</v>
      </c>
      <c r="E649" s="20" t="s">
        <v>28</v>
      </c>
      <c r="F649" s="22">
        <v>0.0</v>
      </c>
      <c r="G649" s="22">
        <v>124811.07</v>
      </c>
      <c r="H649" s="22">
        <v>7891.49</v>
      </c>
      <c r="I649" s="22">
        <v>707690.8</v>
      </c>
      <c r="J649" s="22">
        <v>761092.44</v>
      </c>
      <c r="K649" s="23">
        <f t="shared" si="1"/>
        <v>1601485.8</v>
      </c>
    </row>
    <row r="650" ht="15.75" customHeight="1">
      <c r="A650" s="20" t="s">
        <v>256</v>
      </c>
      <c r="B650" s="20" t="s">
        <v>15</v>
      </c>
      <c r="C650" s="21" t="s">
        <v>257</v>
      </c>
      <c r="D650" s="20" t="s">
        <v>29</v>
      </c>
      <c r="E650" s="20" t="s">
        <v>30</v>
      </c>
      <c r="F650" s="22">
        <v>0.0</v>
      </c>
      <c r="G650" s="22">
        <v>137481.46</v>
      </c>
      <c r="H650" s="22">
        <v>8692.6</v>
      </c>
      <c r="I650" s="22">
        <v>779533.1</v>
      </c>
      <c r="J650" s="22">
        <v>838355.9</v>
      </c>
      <c r="K650" s="23">
        <f t="shared" si="1"/>
        <v>1764063.06</v>
      </c>
    </row>
    <row r="651" ht="15.75" customHeight="1">
      <c r="A651" s="20" t="s">
        <v>256</v>
      </c>
      <c r="B651" s="20" t="s">
        <v>15</v>
      </c>
      <c r="C651" s="21" t="s">
        <v>257</v>
      </c>
      <c r="D651" s="20" t="s">
        <v>31</v>
      </c>
      <c r="E651" s="20" t="s">
        <v>32</v>
      </c>
      <c r="F651" s="22">
        <v>0.0</v>
      </c>
      <c r="G651" s="22">
        <v>701217.9</v>
      </c>
      <c r="H651" s="22">
        <v>44336.22</v>
      </c>
      <c r="I651" s="22">
        <v>3975972.92</v>
      </c>
      <c r="J651" s="22">
        <v>4275995.84</v>
      </c>
      <c r="K651" s="23">
        <f t="shared" si="1"/>
        <v>8997522.88</v>
      </c>
    </row>
    <row r="652" ht="15.75" customHeight="1">
      <c r="A652" s="20" t="s">
        <v>256</v>
      </c>
      <c r="B652" s="20" t="s">
        <v>15</v>
      </c>
      <c r="C652" s="21" t="s">
        <v>257</v>
      </c>
      <c r="D652" s="20" t="s">
        <v>39</v>
      </c>
      <c r="E652" s="20" t="s">
        <v>40</v>
      </c>
      <c r="F652" s="22">
        <v>0.0</v>
      </c>
      <c r="G652" s="22">
        <v>314837.57</v>
      </c>
      <c r="H652" s="22">
        <v>19906.38</v>
      </c>
      <c r="I652" s="22">
        <v>1785159.32</v>
      </c>
      <c r="J652" s="22">
        <v>1919865.65</v>
      </c>
      <c r="K652" s="23">
        <f t="shared" si="1"/>
        <v>4039768.92</v>
      </c>
    </row>
    <row r="653" ht="15.75" customHeight="1">
      <c r="A653" s="20" t="s">
        <v>258</v>
      </c>
      <c r="B653" s="20" t="s">
        <v>15</v>
      </c>
      <c r="C653" s="21" t="s">
        <v>259</v>
      </c>
      <c r="D653" s="20" t="s">
        <v>17</v>
      </c>
      <c r="E653" s="20" t="s">
        <v>18</v>
      </c>
      <c r="F653" s="22">
        <v>0.0</v>
      </c>
      <c r="G653" s="22">
        <v>4.468027137E7</v>
      </c>
      <c r="H653" s="22">
        <v>1235215.34</v>
      </c>
      <c r="I653" s="22">
        <v>1.081329657E8</v>
      </c>
      <c r="J653" s="22">
        <v>7.803604661E7</v>
      </c>
      <c r="K653" s="23">
        <f t="shared" si="1"/>
        <v>232084499</v>
      </c>
    </row>
    <row r="654" ht="15.75" customHeight="1">
      <c r="A654" s="20" t="s">
        <v>258</v>
      </c>
      <c r="B654" s="20" t="s">
        <v>15</v>
      </c>
      <c r="C654" s="21" t="s">
        <v>259</v>
      </c>
      <c r="D654" s="20" t="s">
        <v>45</v>
      </c>
      <c r="E654" s="20" t="s">
        <v>46</v>
      </c>
      <c r="F654" s="22">
        <v>0.0</v>
      </c>
      <c r="G654" s="22">
        <v>6.361791001E7</v>
      </c>
      <c r="H654" s="22">
        <v>1758758.75</v>
      </c>
      <c r="I654" s="22">
        <v>1.539648948E8</v>
      </c>
      <c r="J654" s="22">
        <v>1.1111146012E8</v>
      </c>
      <c r="K654" s="23">
        <f t="shared" si="1"/>
        <v>330453023.7</v>
      </c>
    </row>
    <row r="655" ht="15.75" customHeight="1">
      <c r="A655" s="20" t="s">
        <v>258</v>
      </c>
      <c r="B655" s="20" t="s">
        <v>15</v>
      </c>
      <c r="C655" s="21" t="s">
        <v>259</v>
      </c>
      <c r="D655" s="20" t="s">
        <v>74</v>
      </c>
      <c r="E655" s="20" t="s">
        <v>75</v>
      </c>
      <c r="F655" s="22">
        <v>0.0</v>
      </c>
      <c r="G655" s="22">
        <v>4920145.47</v>
      </c>
      <c r="H655" s="22">
        <v>136020.64</v>
      </c>
      <c r="I655" s="22">
        <v>1.190749083E7</v>
      </c>
      <c r="J655" s="22">
        <v>8593249.1</v>
      </c>
      <c r="K655" s="23">
        <f t="shared" si="1"/>
        <v>25556906.04</v>
      </c>
    </row>
    <row r="656" ht="15.75" customHeight="1">
      <c r="A656" s="20" t="s">
        <v>258</v>
      </c>
      <c r="B656" s="20" t="s">
        <v>15</v>
      </c>
      <c r="C656" s="21" t="s">
        <v>259</v>
      </c>
      <c r="D656" s="20" t="s">
        <v>27</v>
      </c>
      <c r="E656" s="20" t="s">
        <v>28</v>
      </c>
      <c r="F656" s="22">
        <v>0.0</v>
      </c>
      <c r="G656" s="22">
        <v>98.47</v>
      </c>
      <c r="H656" s="22">
        <v>2.72</v>
      </c>
      <c r="I656" s="22">
        <v>238.3</v>
      </c>
      <c r="J656" s="22">
        <v>171.97</v>
      </c>
      <c r="K656" s="23">
        <f t="shared" si="1"/>
        <v>511.46</v>
      </c>
    </row>
    <row r="657" ht="15.75" customHeight="1">
      <c r="A657" s="20" t="s">
        <v>258</v>
      </c>
      <c r="B657" s="20" t="s">
        <v>15</v>
      </c>
      <c r="C657" s="21" t="s">
        <v>259</v>
      </c>
      <c r="D657" s="20" t="s">
        <v>29</v>
      </c>
      <c r="E657" s="20" t="s">
        <v>30</v>
      </c>
      <c r="F657" s="22">
        <v>0.0</v>
      </c>
      <c r="G657" s="22">
        <v>7760425.3</v>
      </c>
      <c r="H657" s="22">
        <v>214542.04</v>
      </c>
      <c r="I657" s="22">
        <v>1.87813945E7</v>
      </c>
      <c r="J657" s="22">
        <v>1.355392194E7</v>
      </c>
      <c r="K657" s="23">
        <f t="shared" si="1"/>
        <v>40310283.78</v>
      </c>
    </row>
    <row r="658" ht="15.75" customHeight="1">
      <c r="A658" s="20" t="s">
        <v>258</v>
      </c>
      <c r="B658" s="20" t="s">
        <v>15</v>
      </c>
      <c r="C658" s="21" t="s">
        <v>259</v>
      </c>
      <c r="D658" s="20" t="s">
        <v>31</v>
      </c>
      <c r="E658" s="20" t="s">
        <v>32</v>
      </c>
      <c r="F658" s="22">
        <v>0.0</v>
      </c>
      <c r="G658" s="22">
        <v>2997330.16</v>
      </c>
      <c r="H658" s="22">
        <v>82863.15</v>
      </c>
      <c r="I658" s="22">
        <v>7253989.05</v>
      </c>
      <c r="J658" s="22">
        <v>5234968.12</v>
      </c>
      <c r="K658" s="23">
        <f t="shared" si="1"/>
        <v>15569150.48</v>
      </c>
    </row>
    <row r="659" ht="15.75" customHeight="1">
      <c r="A659" s="20" t="s">
        <v>258</v>
      </c>
      <c r="B659" s="20" t="s">
        <v>15</v>
      </c>
      <c r="C659" s="21" t="s">
        <v>259</v>
      </c>
      <c r="D659" s="20" t="s">
        <v>39</v>
      </c>
      <c r="E659" s="20" t="s">
        <v>40</v>
      </c>
      <c r="F659" s="22">
        <v>0.0</v>
      </c>
      <c r="G659" s="22">
        <v>558904.23</v>
      </c>
      <c r="H659" s="22">
        <v>15451.27</v>
      </c>
      <c r="I659" s="22">
        <v>1352632.14</v>
      </c>
      <c r="J659" s="22">
        <v>976150.65</v>
      </c>
      <c r="K659" s="23">
        <f t="shared" si="1"/>
        <v>2903138.29</v>
      </c>
    </row>
    <row r="660" ht="15.75" customHeight="1">
      <c r="A660" s="20" t="s">
        <v>258</v>
      </c>
      <c r="B660" s="20" t="s">
        <v>15</v>
      </c>
      <c r="C660" s="21" t="s">
        <v>259</v>
      </c>
      <c r="D660" s="20" t="s">
        <v>47</v>
      </c>
      <c r="E660" s="20" t="s">
        <v>48</v>
      </c>
      <c r="F660" s="22">
        <v>0.0</v>
      </c>
      <c r="G660" s="22">
        <v>8.014055499E7</v>
      </c>
      <c r="H660" s="22">
        <v>2215538.09</v>
      </c>
      <c r="I660" s="22">
        <v>1.9395217668E8</v>
      </c>
      <c r="J660" s="22">
        <v>1.3996898172E8</v>
      </c>
      <c r="K660" s="23">
        <f t="shared" si="1"/>
        <v>416277251.5</v>
      </c>
    </row>
    <row r="661" ht="15.75" customHeight="1">
      <c r="A661" s="20" t="s">
        <v>260</v>
      </c>
      <c r="B661" s="20" t="s">
        <v>15</v>
      </c>
      <c r="C661" s="21" t="s">
        <v>261</v>
      </c>
      <c r="D661" s="20" t="s">
        <v>17</v>
      </c>
      <c r="E661" s="20" t="s">
        <v>18</v>
      </c>
      <c r="F661" s="22">
        <v>0.0</v>
      </c>
      <c r="G661" s="22">
        <v>1.2683928969E8</v>
      </c>
      <c r="H661" s="22">
        <v>1.70436489E7</v>
      </c>
      <c r="I661" s="22">
        <v>4.6248800726E8</v>
      </c>
      <c r="J661" s="22">
        <v>4.7022872176E8</v>
      </c>
      <c r="K661" s="23">
        <f t="shared" si="1"/>
        <v>1076599668</v>
      </c>
    </row>
    <row r="662" ht="15.75" customHeight="1">
      <c r="A662" s="20" t="s">
        <v>260</v>
      </c>
      <c r="B662" s="20" t="s">
        <v>15</v>
      </c>
      <c r="C662" s="21" t="s">
        <v>261</v>
      </c>
      <c r="D662" s="20" t="s">
        <v>45</v>
      </c>
      <c r="E662" s="20" t="s">
        <v>46</v>
      </c>
      <c r="F662" s="22">
        <v>0.0</v>
      </c>
      <c r="G662" s="22">
        <v>1.396301015E7</v>
      </c>
      <c r="H662" s="22">
        <v>1876237.59</v>
      </c>
      <c r="I662" s="22">
        <v>5.091265299E7</v>
      </c>
      <c r="J662" s="22">
        <v>5.176478387E7</v>
      </c>
      <c r="K662" s="23">
        <f t="shared" si="1"/>
        <v>118516684.6</v>
      </c>
    </row>
    <row r="663" ht="15.75" customHeight="1">
      <c r="A663" s="20" t="s">
        <v>260</v>
      </c>
      <c r="B663" s="20" t="s">
        <v>15</v>
      </c>
      <c r="C663" s="21" t="s">
        <v>261</v>
      </c>
      <c r="D663" s="20" t="s">
        <v>19</v>
      </c>
      <c r="E663" s="20" t="s">
        <v>20</v>
      </c>
      <c r="F663" s="22">
        <v>0.0</v>
      </c>
      <c r="G663" s="22">
        <v>8708.26</v>
      </c>
      <c r="H663" s="22">
        <v>1170.15</v>
      </c>
      <c r="I663" s="22">
        <v>31752.52</v>
      </c>
      <c r="J663" s="22">
        <v>32283.97</v>
      </c>
      <c r="K663" s="23">
        <f t="shared" si="1"/>
        <v>73914.9</v>
      </c>
    </row>
    <row r="664" ht="15.75" customHeight="1">
      <c r="A664" s="20" t="s">
        <v>260</v>
      </c>
      <c r="B664" s="20" t="s">
        <v>15</v>
      </c>
      <c r="C664" s="21" t="s">
        <v>261</v>
      </c>
      <c r="D664" s="20" t="s">
        <v>21</v>
      </c>
      <c r="E664" s="20" t="s">
        <v>22</v>
      </c>
      <c r="F664" s="22">
        <v>0.0</v>
      </c>
      <c r="G664" s="22">
        <v>8708.26</v>
      </c>
      <c r="H664" s="22">
        <v>1170.15</v>
      </c>
      <c r="I664" s="22">
        <v>31752.52</v>
      </c>
      <c r="J664" s="22">
        <v>32283.97</v>
      </c>
      <c r="K664" s="23">
        <f t="shared" si="1"/>
        <v>73914.9</v>
      </c>
    </row>
    <row r="665" ht="15.75" customHeight="1">
      <c r="A665" s="20" t="s">
        <v>260</v>
      </c>
      <c r="B665" s="20" t="s">
        <v>15</v>
      </c>
      <c r="C665" s="21" t="s">
        <v>261</v>
      </c>
      <c r="D665" s="20" t="s">
        <v>29</v>
      </c>
      <c r="E665" s="20" t="s">
        <v>30</v>
      </c>
      <c r="F665" s="22">
        <v>0.0</v>
      </c>
      <c r="G665" s="22">
        <v>443071.68</v>
      </c>
      <c r="H665" s="22">
        <v>59536.43</v>
      </c>
      <c r="I665" s="22">
        <v>1615550.99</v>
      </c>
      <c r="J665" s="22">
        <v>1642590.65</v>
      </c>
      <c r="K665" s="23">
        <f t="shared" si="1"/>
        <v>3760749.75</v>
      </c>
    </row>
    <row r="666" ht="15.75" customHeight="1">
      <c r="A666" s="20" t="s">
        <v>260</v>
      </c>
      <c r="B666" s="20" t="s">
        <v>15</v>
      </c>
      <c r="C666" s="21" t="s">
        <v>261</v>
      </c>
      <c r="D666" s="20" t="s">
        <v>31</v>
      </c>
      <c r="E666" s="20" t="s">
        <v>32</v>
      </c>
      <c r="F666" s="22">
        <v>0.0</v>
      </c>
      <c r="G666" s="22">
        <v>973440.19</v>
      </c>
      <c r="H666" s="22">
        <v>130803.1</v>
      </c>
      <c r="I666" s="22">
        <v>3549408.18</v>
      </c>
      <c r="J666" s="22">
        <v>3608815.02</v>
      </c>
      <c r="K666" s="23">
        <f t="shared" si="1"/>
        <v>8262466.49</v>
      </c>
    </row>
    <row r="667" ht="15.75" customHeight="1">
      <c r="A667" s="20" t="s">
        <v>260</v>
      </c>
      <c r="B667" s="20" t="s">
        <v>15</v>
      </c>
      <c r="C667" s="21" t="s">
        <v>261</v>
      </c>
      <c r="D667" s="20" t="s">
        <v>39</v>
      </c>
      <c r="E667" s="20" t="s">
        <v>40</v>
      </c>
      <c r="F667" s="22">
        <v>0.0</v>
      </c>
      <c r="G667" s="22">
        <v>293310.44</v>
      </c>
      <c r="H667" s="22">
        <v>39412.71</v>
      </c>
      <c r="I667" s="22">
        <v>1069483.78</v>
      </c>
      <c r="J667" s="22">
        <v>1087383.85</v>
      </c>
      <c r="K667" s="23">
        <f t="shared" si="1"/>
        <v>2489590.78</v>
      </c>
    </row>
    <row r="668" ht="15.75" customHeight="1">
      <c r="A668" s="20" t="s">
        <v>260</v>
      </c>
      <c r="B668" s="20" t="s">
        <v>15</v>
      </c>
      <c r="C668" s="21" t="s">
        <v>261</v>
      </c>
      <c r="D668" s="20" t="s">
        <v>59</v>
      </c>
      <c r="E668" s="20" t="s">
        <v>60</v>
      </c>
      <c r="F668" s="22">
        <v>0.0</v>
      </c>
      <c r="G668" s="22">
        <v>3645692.33</v>
      </c>
      <c r="H668" s="22">
        <v>489878.97</v>
      </c>
      <c r="I668" s="22">
        <v>1.329311276E7</v>
      </c>
      <c r="J668" s="22">
        <v>1.35156011E7</v>
      </c>
      <c r="K668" s="23">
        <f t="shared" si="1"/>
        <v>30944285.16</v>
      </c>
    </row>
    <row r="669" ht="15.75" customHeight="1">
      <c r="A669" s="20" t="s">
        <v>262</v>
      </c>
      <c r="B669" s="20" t="s">
        <v>15</v>
      </c>
      <c r="C669" s="21" t="s">
        <v>263</v>
      </c>
      <c r="D669" s="20" t="s">
        <v>17</v>
      </c>
      <c r="E669" s="20" t="s">
        <v>18</v>
      </c>
      <c r="F669" s="22">
        <v>0.0</v>
      </c>
      <c r="G669" s="22">
        <v>9.600689246E7</v>
      </c>
      <c r="H669" s="22">
        <v>3324478.71</v>
      </c>
      <c r="I669" s="22">
        <v>1.0799006136E8</v>
      </c>
      <c r="J669" s="22">
        <v>5.611209298E7</v>
      </c>
      <c r="K669" s="23">
        <f t="shared" si="1"/>
        <v>263433525.5</v>
      </c>
    </row>
    <row r="670" ht="15.75" customHeight="1">
      <c r="A670" s="20" t="s">
        <v>262</v>
      </c>
      <c r="B670" s="20" t="s">
        <v>15</v>
      </c>
      <c r="C670" s="21" t="s">
        <v>263</v>
      </c>
      <c r="D670" s="20" t="s">
        <v>45</v>
      </c>
      <c r="E670" s="20" t="s">
        <v>46</v>
      </c>
      <c r="F670" s="22">
        <v>0.0</v>
      </c>
      <c r="G670" s="22">
        <v>5.036536391E7</v>
      </c>
      <c r="H670" s="22">
        <v>1744026.66</v>
      </c>
      <c r="I670" s="22">
        <v>5.665175281E7</v>
      </c>
      <c r="J670" s="22">
        <v>2.943649055E7</v>
      </c>
      <c r="K670" s="23">
        <f t="shared" si="1"/>
        <v>138197633.9</v>
      </c>
    </row>
    <row r="671" ht="15.75" customHeight="1">
      <c r="A671" s="20" t="s">
        <v>262</v>
      </c>
      <c r="B671" s="20" t="s">
        <v>15</v>
      </c>
      <c r="C671" s="21" t="s">
        <v>263</v>
      </c>
      <c r="D671" s="20" t="s">
        <v>29</v>
      </c>
      <c r="E671" s="20" t="s">
        <v>30</v>
      </c>
      <c r="F671" s="22">
        <v>0.0</v>
      </c>
      <c r="G671" s="22">
        <v>2872354.36</v>
      </c>
      <c r="H671" s="22">
        <v>99462.45</v>
      </c>
      <c r="I671" s="22">
        <v>3230869.32</v>
      </c>
      <c r="J671" s="22">
        <v>1678773.37</v>
      </c>
      <c r="K671" s="23">
        <f t="shared" si="1"/>
        <v>7881459.5</v>
      </c>
    </row>
    <row r="672" ht="15.75" customHeight="1">
      <c r="A672" s="20" t="s">
        <v>262</v>
      </c>
      <c r="B672" s="20" t="s">
        <v>15</v>
      </c>
      <c r="C672" s="21" t="s">
        <v>263</v>
      </c>
      <c r="D672" s="20" t="s">
        <v>31</v>
      </c>
      <c r="E672" s="20" t="s">
        <v>32</v>
      </c>
      <c r="F672" s="22">
        <v>0.0</v>
      </c>
      <c r="G672" s="22">
        <v>396570.31</v>
      </c>
      <c r="H672" s="22">
        <v>13732.24</v>
      </c>
      <c r="I672" s="22">
        <v>446068.51</v>
      </c>
      <c r="J672" s="22">
        <v>231779.09</v>
      </c>
      <c r="K672" s="23">
        <f t="shared" si="1"/>
        <v>1088150.15</v>
      </c>
    </row>
    <row r="673" ht="15.75" customHeight="1">
      <c r="A673" s="20" t="s">
        <v>262</v>
      </c>
      <c r="B673" s="20" t="s">
        <v>15</v>
      </c>
      <c r="C673" s="21" t="s">
        <v>263</v>
      </c>
      <c r="D673" s="20" t="s">
        <v>39</v>
      </c>
      <c r="E673" s="20" t="s">
        <v>40</v>
      </c>
      <c r="F673" s="22">
        <v>0.0</v>
      </c>
      <c r="G673" s="22">
        <v>646160.96</v>
      </c>
      <c r="H673" s="22">
        <v>22374.94</v>
      </c>
      <c r="I673" s="22">
        <v>726812.0</v>
      </c>
      <c r="J673" s="22">
        <v>377654.59</v>
      </c>
      <c r="K673" s="23">
        <f t="shared" si="1"/>
        <v>1773002.49</v>
      </c>
    </row>
    <row r="674" ht="15.75" customHeight="1">
      <c r="A674" s="20" t="s">
        <v>264</v>
      </c>
      <c r="B674" s="20" t="s">
        <v>15</v>
      </c>
      <c r="C674" s="21" t="s">
        <v>265</v>
      </c>
      <c r="D674" s="20" t="s">
        <v>17</v>
      </c>
      <c r="E674" s="20" t="s">
        <v>18</v>
      </c>
      <c r="F674" s="22">
        <v>0.0</v>
      </c>
      <c r="G674" s="22">
        <v>5649488.54</v>
      </c>
      <c r="H674" s="22">
        <v>1309431.6</v>
      </c>
      <c r="I674" s="22">
        <v>2.007740647E7</v>
      </c>
      <c r="J674" s="22">
        <v>2.737041775E7</v>
      </c>
      <c r="K674" s="23">
        <f t="shared" si="1"/>
        <v>54406744.36</v>
      </c>
    </row>
    <row r="675" ht="15.75" customHeight="1">
      <c r="A675" s="20" t="s">
        <v>264</v>
      </c>
      <c r="B675" s="20" t="s">
        <v>15</v>
      </c>
      <c r="C675" s="21" t="s">
        <v>265</v>
      </c>
      <c r="D675" s="20" t="s">
        <v>19</v>
      </c>
      <c r="E675" s="20" t="s">
        <v>20</v>
      </c>
      <c r="F675" s="22">
        <v>0.0</v>
      </c>
      <c r="G675" s="22">
        <v>13607.48</v>
      </c>
      <c r="H675" s="22">
        <v>3153.93</v>
      </c>
      <c r="I675" s="22">
        <v>48358.88</v>
      </c>
      <c r="J675" s="22">
        <v>65924.98</v>
      </c>
      <c r="K675" s="23">
        <f t="shared" si="1"/>
        <v>131045.27</v>
      </c>
    </row>
    <row r="676" ht="15.75" customHeight="1">
      <c r="A676" s="20" t="s">
        <v>264</v>
      </c>
      <c r="B676" s="20" t="s">
        <v>15</v>
      </c>
      <c r="C676" s="21" t="s">
        <v>265</v>
      </c>
      <c r="D676" s="20" t="s">
        <v>29</v>
      </c>
      <c r="E676" s="20" t="s">
        <v>30</v>
      </c>
      <c r="F676" s="22">
        <v>0.0</v>
      </c>
      <c r="G676" s="22">
        <v>87330.91</v>
      </c>
      <c r="H676" s="22">
        <v>20241.45</v>
      </c>
      <c r="I676" s="22">
        <v>310360.51</v>
      </c>
      <c r="J676" s="22">
        <v>423097.33</v>
      </c>
      <c r="K676" s="23">
        <f t="shared" si="1"/>
        <v>841030.2</v>
      </c>
    </row>
    <row r="677" ht="15.75" customHeight="1">
      <c r="A677" s="20" t="s">
        <v>264</v>
      </c>
      <c r="B677" s="20" t="s">
        <v>15</v>
      </c>
      <c r="C677" s="21" t="s">
        <v>265</v>
      </c>
      <c r="D677" s="20" t="s">
        <v>31</v>
      </c>
      <c r="E677" s="20" t="s">
        <v>32</v>
      </c>
      <c r="F677" s="22">
        <v>0.0</v>
      </c>
      <c r="G677" s="22">
        <v>273145.17</v>
      </c>
      <c r="H677" s="22">
        <v>63309.26</v>
      </c>
      <c r="I677" s="22">
        <v>970715.61</v>
      </c>
      <c r="J677" s="22">
        <v>1323322.91</v>
      </c>
      <c r="K677" s="23">
        <f t="shared" si="1"/>
        <v>2630492.95</v>
      </c>
    </row>
    <row r="678" ht="15.75" customHeight="1">
      <c r="A678" s="20" t="s">
        <v>264</v>
      </c>
      <c r="B678" s="20" t="s">
        <v>15</v>
      </c>
      <c r="C678" s="21" t="s">
        <v>265</v>
      </c>
      <c r="D678" s="20" t="s">
        <v>39</v>
      </c>
      <c r="E678" s="20" t="s">
        <v>40</v>
      </c>
      <c r="F678" s="22">
        <v>0.0</v>
      </c>
      <c r="G678" s="22">
        <v>90150.03</v>
      </c>
      <c r="H678" s="22">
        <v>20894.86</v>
      </c>
      <c r="I678" s="22">
        <v>320379.23</v>
      </c>
      <c r="J678" s="22">
        <v>436755.28</v>
      </c>
      <c r="K678" s="23">
        <f t="shared" si="1"/>
        <v>868179.4</v>
      </c>
    </row>
    <row r="679" ht="15.75" customHeight="1">
      <c r="A679" s="20" t="s">
        <v>264</v>
      </c>
      <c r="B679" s="20" t="s">
        <v>15</v>
      </c>
      <c r="C679" s="21" t="s">
        <v>265</v>
      </c>
      <c r="D679" s="20" t="s">
        <v>47</v>
      </c>
      <c r="E679" s="20" t="s">
        <v>48</v>
      </c>
      <c r="F679" s="22">
        <v>0.0</v>
      </c>
      <c r="G679" s="22">
        <v>5.022893187E7</v>
      </c>
      <c r="H679" s="22">
        <v>1.16420009E7</v>
      </c>
      <c r="I679" s="22">
        <v>1.785058373E8</v>
      </c>
      <c r="J679" s="22">
        <v>2.4334713469E8</v>
      </c>
      <c r="K679" s="23">
        <f t="shared" si="1"/>
        <v>483723904.8</v>
      </c>
    </row>
    <row r="680" ht="15.75" customHeight="1">
      <c r="A680" s="20" t="s">
        <v>266</v>
      </c>
      <c r="B680" s="20" t="s">
        <v>15</v>
      </c>
      <c r="C680" s="21" t="s">
        <v>267</v>
      </c>
      <c r="D680" s="20" t="s">
        <v>17</v>
      </c>
      <c r="E680" s="20" t="s">
        <v>18</v>
      </c>
      <c r="F680" s="22">
        <v>0.0</v>
      </c>
      <c r="G680" s="22">
        <v>2.1374698024E8</v>
      </c>
      <c r="H680" s="22">
        <v>2494838.96</v>
      </c>
      <c r="I680" s="22">
        <v>1.7806478476E8</v>
      </c>
      <c r="J680" s="22">
        <v>0.0</v>
      </c>
      <c r="K680" s="23">
        <f t="shared" si="1"/>
        <v>394306604</v>
      </c>
    </row>
    <row r="681" ht="15.75" customHeight="1">
      <c r="A681" s="20" t="s">
        <v>266</v>
      </c>
      <c r="B681" s="20" t="s">
        <v>15</v>
      </c>
      <c r="C681" s="21" t="s">
        <v>267</v>
      </c>
      <c r="D681" s="20" t="s">
        <v>45</v>
      </c>
      <c r="E681" s="20" t="s">
        <v>46</v>
      </c>
      <c r="F681" s="22">
        <v>0.0</v>
      </c>
      <c r="G681" s="22">
        <v>2062741.59</v>
      </c>
      <c r="H681" s="22">
        <v>24076.17</v>
      </c>
      <c r="I681" s="22">
        <v>1718394.51</v>
      </c>
      <c r="J681" s="22">
        <v>0.0</v>
      </c>
      <c r="K681" s="23">
        <f t="shared" si="1"/>
        <v>3805212.27</v>
      </c>
    </row>
    <row r="682" ht="15.75" customHeight="1">
      <c r="A682" s="20" t="s">
        <v>266</v>
      </c>
      <c r="B682" s="20" t="s">
        <v>15</v>
      </c>
      <c r="C682" s="21" t="s">
        <v>267</v>
      </c>
      <c r="D682" s="20" t="s">
        <v>29</v>
      </c>
      <c r="E682" s="20" t="s">
        <v>30</v>
      </c>
      <c r="F682" s="22">
        <v>0.0</v>
      </c>
      <c r="G682" s="22">
        <v>9193526.1</v>
      </c>
      <c r="H682" s="22">
        <v>107306.16</v>
      </c>
      <c r="I682" s="22">
        <v>7658790.05</v>
      </c>
      <c r="J682" s="22">
        <v>0.0</v>
      </c>
      <c r="K682" s="23">
        <f t="shared" si="1"/>
        <v>16959622.31</v>
      </c>
    </row>
    <row r="683" ht="15.75" customHeight="1">
      <c r="A683" s="20" t="s">
        <v>266</v>
      </c>
      <c r="B683" s="20" t="s">
        <v>15</v>
      </c>
      <c r="C683" s="21" t="s">
        <v>267</v>
      </c>
      <c r="D683" s="20" t="s">
        <v>31</v>
      </c>
      <c r="E683" s="20" t="s">
        <v>32</v>
      </c>
      <c r="F683" s="22">
        <v>0.0</v>
      </c>
      <c r="G683" s="22">
        <v>470559.53</v>
      </c>
      <c r="H683" s="22">
        <v>5492.34</v>
      </c>
      <c r="I683" s="22">
        <v>392005.93</v>
      </c>
      <c r="J683" s="22">
        <v>0.0</v>
      </c>
      <c r="K683" s="23">
        <f t="shared" si="1"/>
        <v>868057.8</v>
      </c>
    </row>
    <row r="684" ht="15.75" customHeight="1">
      <c r="A684" s="20" t="s">
        <v>266</v>
      </c>
      <c r="B684" s="20" t="s">
        <v>15</v>
      </c>
      <c r="C684" s="21" t="s">
        <v>267</v>
      </c>
      <c r="D684" s="20" t="s">
        <v>39</v>
      </c>
      <c r="E684" s="20" t="s">
        <v>40</v>
      </c>
      <c r="F684" s="22">
        <v>0.0</v>
      </c>
      <c r="G684" s="22">
        <v>1438868.54</v>
      </c>
      <c r="H684" s="22">
        <v>16794.37</v>
      </c>
      <c r="I684" s="22">
        <v>1198668.71</v>
      </c>
      <c r="J684" s="22">
        <v>0.0</v>
      </c>
      <c r="K684" s="23">
        <f t="shared" si="1"/>
        <v>2654331.62</v>
      </c>
    </row>
    <row r="685" ht="15.75" customHeight="1">
      <c r="A685" s="20" t="s">
        <v>266</v>
      </c>
      <c r="B685" s="20" t="s">
        <v>15</v>
      </c>
      <c r="C685" s="21" t="s">
        <v>267</v>
      </c>
      <c r="D685" s="20" t="s">
        <v>47</v>
      </c>
      <c r="E685" s="20" t="s">
        <v>48</v>
      </c>
      <c r="F685" s="22">
        <v>0.0</v>
      </c>
      <c r="G685" s="22">
        <v>5.7849543828E8</v>
      </c>
      <c r="H685" s="22">
        <v>6752156.0</v>
      </c>
      <c r="I685" s="22">
        <v>4.8192337304E8</v>
      </c>
      <c r="J685" s="22">
        <v>0.0</v>
      </c>
      <c r="K685" s="23">
        <f t="shared" si="1"/>
        <v>1067170967</v>
      </c>
    </row>
    <row r="686" ht="15.75" customHeight="1">
      <c r="A686" s="20" t="s">
        <v>268</v>
      </c>
      <c r="B686" s="20" t="s">
        <v>15</v>
      </c>
      <c r="C686" s="21" t="s">
        <v>269</v>
      </c>
      <c r="D686" s="20" t="s">
        <v>17</v>
      </c>
      <c r="E686" s="20" t="s">
        <v>18</v>
      </c>
      <c r="F686" s="22">
        <v>0.0</v>
      </c>
      <c r="G686" s="22">
        <v>1.020277487E7</v>
      </c>
      <c r="H686" s="22">
        <v>832823.54</v>
      </c>
      <c r="I686" s="22">
        <v>7.236069879E7</v>
      </c>
      <c r="J686" s="22">
        <v>9.736228174E7</v>
      </c>
      <c r="K686" s="23">
        <f t="shared" si="1"/>
        <v>180758578.9</v>
      </c>
    </row>
    <row r="687" ht="15.75" customHeight="1">
      <c r="A687" s="20" t="s">
        <v>268</v>
      </c>
      <c r="B687" s="20" t="s">
        <v>15</v>
      </c>
      <c r="C687" s="21" t="s">
        <v>269</v>
      </c>
      <c r="D687" s="20" t="s">
        <v>19</v>
      </c>
      <c r="E687" s="20" t="s">
        <v>20</v>
      </c>
      <c r="F687" s="22">
        <v>0.0</v>
      </c>
      <c r="G687" s="22">
        <v>12744.7</v>
      </c>
      <c r="H687" s="22">
        <v>1040.31</v>
      </c>
      <c r="I687" s="22">
        <v>90388.65</v>
      </c>
      <c r="J687" s="22">
        <v>121619.14</v>
      </c>
      <c r="K687" s="23">
        <f t="shared" si="1"/>
        <v>225792.8</v>
      </c>
    </row>
    <row r="688" ht="15.75" customHeight="1">
      <c r="A688" s="20" t="s">
        <v>268</v>
      </c>
      <c r="B688" s="20" t="s">
        <v>15</v>
      </c>
      <c r="C688" s="21" t="s">
        <v>269</v>
      </c>
      <c r="D688" s="20" t="s">
        <v>29</v>
      </c>
      <c r="E688" s="20" t="s">
        <v>30</v>
      </c>
      <c r="F688" s="22">
        <v>0.0</v>
      </c>
      <c r="G688" s="22">
        <v>165939.45</v>
      </c>
      <c r="H688" s="22">
        <v>13545.17</v>
      </c>
      <c r="I688" s="22">
        <v>1176885.23</v>
      </c>
      <c r="J688" s="22">
        <v>1583514.72</v>
      </c>
      <c r="K688" s="23">
        <f t="shared" si="1"/>
        <v>2939884.57</v>
      </c>
    </row>
    <row r="689" ht="15.75" customHeight="1">
      <c r="A689" s="20" t="s">
        <v>268</v>
      </c>
      <c r="B689" s="20" t="s">
        <v>15</v>
      </c>
      <c r="C689" s="21" t="s">
        <v>269</v>
      </c>
      <c r="D689" s="20" t="s">
        <v>31</v>
      </c>
      <c r="E689" s="20" t="s">
        <v>32</v>
      </c>
      <c r="F689" s="22">
        <v>0.0</v>
      </c>
      <c r="G689" s="22">
        <v>20016.95</v>
      </c>
      <c r="H689" s="22">
        <v>1633.93</v>
      </c>
      <c r="I689" s="22">
        <v>141965.38</v>
      </c>
      <c r="J689" s="22">
        <v>191016.3</v>
      </c>
      <c r="K689" s="23">
        <f t="shared" si="1"/>
        <v>354632.56</v>
      </c>
    </row>
    <row r="690" ht="15.75" customHeight="1">
      <c r="A690" s="20" t="s">
        <v>268</v>
      </c>
      <c r="B690" s="20" t="s">
        <v>15</v>
      </c>
      <c r="C690" s="21" t="s">
        <v>269</v>
      </c>
      <c r="D690" s="20" t="s">
        <v>39</v>
      </c>
      <c r="E690" s="20" t="s">
        <v>40</v>
      </c>
      <c r="F690" s="22">
        <v>0.0</v>
      </c>
      <c r="G690" s="22">
        <v>13893.03</v>
      </c>
      <c r="H690" s="22">
        <v>1134.05</v>
      </c>
      <c r="I690" s="22">
        <v>98532.95</v>
      </c>
      <c r="J690" s="22">
        <v>132577.39</v>
      </c>
      <c r="K690" s="23">
        <f t="shared" si="1"/>
        <v>246137.42</v>
      </c>
    </row>
    <row r="691" ht="15.75" customHeight="1">
      <c r="A691" s="20" t="s">
        <v>270</v>
      </c>
      <c r="B691" s="20" t="s">
        <v>15</v>
      </c>
      <c r="C691" s="21" t="s">
        <v>271</v>
      </c>
      <c r="D691" s="20" t="s">
        <v>17</v>
      </c>
      <c r="E691" s="20" t="s">
        <v>18</v>
      </c>
      <c r="F691" s="22">
        <v>0.0</v>
      </c>
      <c r="G691" s="22">
        <v>5504707.79</v>
      </c>
      <c r="H691" s="22">
        <v>5259946.94</v>
      </c>
      <c r="I691" s="22">
        <v>7.152652894E7</v>
      </c>
      <c r="J691" s="22">
        <v>1.2441490377E8</v>
      </c>
      <c r="K691" s="23">
        <f t="shared" si="1"/>
        <v>206706087.4</v>
      </c>
    </row>
    <row r="692" ht="15.75" customHeight="1">
      <c r="A692" s="20" t="s">
        <v>270</v>
      </c>
      <c r="B692" s="20" t="s">
        <v>15</v>
      </c>
      <c r="C692" s="21" t="s">
        <v>271</v>
      </c>
      <c r="D692" s="20" t="s">
        <v>45</v>
      </c>
      <c r="E692" s="20" t="s">
        <v>46</v>
      </c>
      <c r="F692" s="22">
        <v>0.0</v>
      </c>
      <c r="G692" s="22">
        <v>867194.28</v>
      </c>
      <c r="H692" s="22">
        <v>828635.44</v>
      </c>
      <c r="I692" s="22">
        <v>1.126806353E7</v>
      </c>
      <c r="J692" s="22">
        <v>1.959993112E7</v>
      </c>
      <c r="K692" s="23">
        <f t="shared" si="1"/>
        <v>32563824.37</v>
      </c>
    </row>
    <row r="693" ht="15.75" customHeight="1">
      <c r="A693" s="20" t="s">
        <v>270</v>
      </c>
      <c r="B693" s="20" t="s">
        <v>15</v>
      </c>
      <c r="C693" s="21" t="s">
        <v>271</v>
      </c>
      <c r="D693" s="20" t="s">
        <v>29</v>
      </c>
      <c r="E693" s="20" t="s">
        <v>30</v>
      </c>
      <c r="F693" s="22">
        <v>0.0</v>
      </c>
      <c r="G693" s="22">
        <v>105520.62</v>
      </c>
      <c r="H693" s="22">
        <v>100828.77</v>
      </c>
      <c r="I693" s="22">
        <v>1371103.5</v>
      </c>
      <c r="J693" s="22">
        <v>2384929.24</v>
      </c>
      <c r="K693" s="23">
        <f t="shared" si="1"/>
        <v>3962382.13</v>
      </c>
    </row>
    <row r="694" ht="15.75" customHeight="1">
      <c r="A694" s="20" t="s">
        <v>270</v>
      </c>
      <c r="B694" s="20" t="s">
        <v>15</v>
      </c>
      <c r="C694" s="21" t="s">
        <v>271</v>
      </c>
      <c r="D694" s="20" t="s">
        <v>31</v>
      </c>
      <c r="E694" s="20" t="s">
        <v>32</v>
      </c>
      <c r="F694" s="22">
        <v>0.0</v>
      </c>
      <c r="G694" s="22">
        <v>21437.04</v>
      </c>
      <c r="H694" s="22">
        <v>20483.87</v>
      </c>
      <c r="I694" s="22">
        <v>278546.56</v>
      </c>
      <c r="J694" s="22">
        <v>484510.34</v>
      </c>
      <c r="K694" s="23">
        <f t="shared" si="1"/>
        <v>804977.81</v>
      </c>
    </row>
    <row r="695" ht="15.75" customHeight="1">
      <c r="A695" s="20" t="s">
        <v>270</v>
      </c>
      <c r="B695" s="20" t="s">
        <v>15</v>
      </c>
      <c r="C695" s="21" t="s">
        <v>271</v>
      </c>
      <c r="D695" s="20" t="s">
        <v>39</v>
      </c>
      <c r="E695" s="20" t="s">
        <v>40</v>
      </c>
      <c r="F695" s="22">
        <v>0.0</v>
      </c>
      <c r="G695" s="22">
        <v>49372.27</v>
      </c>
      <c r="H695" s="22">
        <v>47176.98</v>
      </c>
      <c r="I695" s="22">
        <v>641528.47</v>
      </c>
      <c r="J695" s="22">
        <v>1115889.5</v>
      </c>
      <c r="K695" s="23">
        <f t="shared" si="1"/>
        <v>1853967.22</v>
      </c>
    </row>
    <row r="696" ht="15.75" customHeight="1">
      <c r="A696" s="20" t="s">
        <v>272</v>
      </c>
      <c r="B696" s="20" t="s">
        <v>15</v>
      </c>
      <c r="C696" s="21" t="s">
        <v>273</v>
      </c>
      <c r="D696" s="20" t="s">
        <v>17</v>
      </c>
      <c r="E696" s="20" t="s">
        <v>18</v>
      </c>
      <c r="F696" s="22">
        <v>0.0</v>
      </c>
      <c r="G696" s="22">
        <v>473682.86</v>
      </c>
      <c r="H696" s="22">
        <v>714137.75</v>
      </c>
      <c r="I696" s="22">
        <v>6.382077238E7</v>
      </c>
      <c r="J696" s="22">
        <v>9.58234301E7</v>
      </c>
      <c r="K696" s="23">
        <f t="shared" si="1"/>
        <v>160832023.1</v>
      </c>
    </row>
    <row r="697" ht="15.75" customHeight="1">
      <c r="A697" s="20" t="s">
        <v>272</v>
      </c>
      <c r="B697" s="20" t="s">
        <v>15</v>
      </c>
      <c r="C697" s="21" t="s">
        <v>273</v>
      </c>
      <c r="D697" s="20" t="s">
        <v>45</v>
      </c>
      <c r="E697" s="20" t="s">
        <v>46</v>
      </c>
      <c r="F697" s="22">
        <v>0.0</v>
      </c>
      <c r="G697" s="22">
        <v>183857.25</v>
      </c>
      <c r="H697" s="22">
        <v>277188.43</v>
      </c>
      <c r="I697" s="22">
        <v>2.47716624E7</v>
      </c>
      <c r="J697" s="22">
        <v>3.719330826E7</v>
      </c>
      <c r="K697" s="23">
        <f t="shared" si="1"/>
        <v>62426016.34</v>
      </c>
    </row>
    <row r="698" ht="15.75" customHeight="1">
      <c r="A698" s="20" t="s">
        <v>272</v>
      </c>
      <c r="B698" s="20" t="s">
        <v>15</v>
      </c>
      <c r="C698" s="21" t="s">
        <v>273</v>
      </c>
      <c r="D698" s="20" t="s">
        <v>29</v>
      </c>
      <c r="E698" s="20" t="s">
        <v>30</v>
      </c>
      <c r="F698" s="22">
        <v>0.0</v>
      </c>
      <c r="G698" s="22">
        <v>11671.79</v>
      </c>
      <c r="H698" s="22">
        <v>17596.73</v>
      </c>
      <c r="I698" s="22">
        <v>1572577.32</v>
      </c>
      <c r="J698" s="22">
        <v>2361139.61</v>
      </c>
      <c r="K698" s="23">
        <f t="shared" si="1"/>
        <v>3962985.45</v>
      </c>
    </row>
    <row r="699" ht="15.75" customHeight="1">
      <c r="A699" s="20" t="s">
        <v>272</v>
      </c>
      <c r="B699" s="20" t="s">
        <v>15</v>
      </c>
      <c r="C699" s="21" t="s">
        <v>273</v>
      </c>
      <c r="D699" s="20" t="s">
        <v>39</v>
      </c>
      <c r="E699" s="20" t="s">
        <v>40</v>
      </c>
      <c r="F699" s="22">
        <v>0.0</v>
      </c>
      <c r="G699" s="22">
        <v>12444.1</v>
      </c>
      <c r="H699" s="22">
        <v>18761.09</v>
      </c>
      <c r="I699" s="22">
        <v>1676632.9</v>
      </c>
      <c r="J699" s="22">
        <v>2517373.4</v>
      </c>
      <c r="K699" s="23">
        <f t="shared" si="1"/>
        <v>4225211.49</v>
      </c>
    </row>
    <row r="700" ht="15.75" customHeight="1">
      <c r="A700" s="20" t="s">
        <v>274</v>
      </c>
      <c r="B700" s="20" t="s">
        <v>15</v>
      </c>
      <c r="C700" s="21" t="s">
        <v>275</v>
      </c>
      <c r="D700" s="20" t="s">
        <v>17</v>
      </c>
      <c r="E700" s="20" t="s">
        <v>18</v>
      </c>
      <c r="F700" s="22">
        <v>0.0</v>
      </c>
      <c r="G700" s="22">
        <v>1.5491783488E8</v>
      </c>
      <c r="H700" s="22">
        <v>1.104085738E7</v>
      </c>
      <c r="I700" s="22">
        <v>7.943039779E8</v>
      </c>
      <c r="J700" s="22">
        <v>8.2376520278E8</v>
      </c>
      <c r="K700" s="23">
        <f t="shared" si="1"/>
        <v>1784027873</v>
      </c>
    </row>
    <row r="701" ht="15.75" customHeight="1">
      <c r="A701" s="20" t="s">
        <v>274</v>
      </c>
      <c r="B701" s="20" t="s">
        <v>15</v>
      </c>
      <c r="C701" s="21" t="s">
        <v>275</v>
      </c>
      <c r="D701" s="20" t="s">
        <v>45</v>
      </c>
      <c r="E701" s="20" t="s">
        <v>46</v>
      </c>
      <c r="F701" s="22">
        <v>0.0</v>
      </c>
      <c r="G701" s="22">
        <v>4.856337567E7</v>
      </c>
      <c r="H701" s="22">
        <v>3461068.93</v>
      </c>
      <c r="I701" s="22">
        <v>2.4899704097E8</v>
      </c>
      <c r="J701" s="22">
        <v>2.5823249492E8</v>
      </c>
      <c r="K701" s="23">
        <f t="shared" si="1"/>
        <v>559253980.5</v>
      </c>
    </row>
    <row r="702" ht="15.75" customHeight="1">
      <c r="A702" s="20" t="s">
        <v>274</v>
      </c>
      <c r="B702" s="20" t="s">
        <v>15</v>
      </c>
      <c r="C702" s="21" t="s">
        <v>275</v>
      </c>
      <c r="D702" s="20" t="s">
        <v>74</v>
      </c>
      <c r="E702" s="20" t="s">
        <v>75</v>
      </c>
      <c r="F702" s="22">
        <v>0.0</v>
      </c>
      <c r="G702" s="22">
        <v>5839841.15</v>
      </c>
      <c r="H702" s="22">
        <v>416200.33</v>
      </c>
      <c r="I702" s="22">
        <v>2.994238246E7</v>
      </c>
      <c r="J702" s="22">
        <v>3.105296392E7</v>
      </c>
      <c r="K702" s="23">
        <f t="shared" si="1"/>
        <v>67251387.86</v>
      </c>
    </row>
    <row r="703" ht="15.75" customHeight="1">
      <c r="A703" s="20" t="s">
        <v>274</v>
      </c>
      <c r="B703" s="20" t="s">
        <v>15</v>
      </c>
      <c r="C703" s="21" t="s">
        <v>275</v>
      </c>
      <c r="D703" s="20" t="s">
        <v>27</v>
      </c>
      <c r="E703" s="20" t="s">
        <v>28</v>
      </c>
      <c r="F703" s="22">
        <v>0.0</v>
      </c>
      <c r="G703" s="22">
        <v>945686.78</v>
      </c>
      <c r="H703" s="22">
        <v>67398.26</v>
      </c>
      <c r="I703" s="22">
        <v>4848781.73</v>
      </c>
      <c r="J703" s="22">
        <v>5028626.04</v>
      </c>
      <c r="K703" s="23">
        <f t="shared" si="1"/>
        <v>10890492.81</v>
      </c>
    </row>
    <row r="704" ht="15.75" customHeight="1">
      <c r="A704" s="20" t="s">
        <v>274</v>
      </c>
      <c r="B704" s="20" t="s">
        <v>15</v>
      </c>
      <c r="C704" s="21" t="s">
        <v>275</v>
      </c>
      <c r="D704" s="20" t="s">
        <v>29</v>
      </c>
      <c r="E704" s="20" t="s">
        <v>30</v>
      </c>
      <c r="F704" s="22">
        <v>0.0</v>
      </c>
      <c r="G704" s="22">
        <v>2337042.61</v>
      </c>
      <c r="H704" s="22">
        <v>166558.96</v>
      </c>
      <c r="I704" s="22">
        <v>1.198262445E7</v>
      </c>
      <c r="J704" s="22">
        <v>1.242706738E7</v>
      </c>
      <c r="K704" s="23">
        <f t="shared" si="1"/>
        <v>26913293.4</v>
      </c>
    </row>
    <row r="705" ht="15.75" customHeight="1">
      <c r="A705" s="20" t="s">
        <v>274</v>
      </c>
      <c r="B705" s="20" t="s">
        <v>15</v>
      </c>
      <c r="C705" s="21" t="s">
        <v>275</v>
      </c>
      <c r="D705" s="20" t="s">
        <v>31</v>
      </c>
      <c r="E705" s="20" t="s">
        <v>32</v>
      </c>
      <c r="F705" s="22">
        <v>0.0</v>
      </c>
      <c r="G705" s="22">
        <v>5911391.2</v>
      </c>
      <c r="H705" s="22">
        <v>421299.63</v>
      </c>
      <c r="I705" s="22">
        <v>3.030923809E7</v>
      </c>
      <c r="J705" s="22">
        <v>3.143342645E7</v>
      </c>
      <c r="K705" s="23">
        <f t="shared" si="1"/>
        <v>68075355.37</v>
      </c>
    </row>
    <row r="706" ht="15.75" customHeight="1">
      <c r="A706" s="20" t="s">
        <v>274</v>
      </c>
      <c r="B706" s="20" t="s">
        <v>15</v>
      </c>
      <c r="C706" s="21" t="s">
        <v>275</v>
      </c>
      <c r="D706" s="20" t="s">
        <v>37</v>
      </c>
      <c r="E706" s="20" t="s">
        <v>38</v>
      </c>
      <c r="F706" s="22">
        <v>0.0</v>
      </c>
      <c r="G706" s="22">
        <v>4616.12</v>
      </c>
      <c r="H706" s="22">
        <v>328.99</v>
      </c>
      <c r="I706" s="22">
        <v>23668.06</v>
      </c>
      <c r="J706" s="22">
        <v>24545.93</v>
      </c>
      <c r="K706" s="23">
        <f t="shared" si="1"/>
        <v>53159.1</v>
      </c>
    </row>
    <row r="707" ht="15.75" customHeight="1">
      <c r="A707" s="20" t="s">
        <v>274</v>
      </c>
      <c r="B707" s="20" t="s">
        <v>15</v>
      </c>
      <c r="C707" s="21" t="s">
        <v>275</v>
      </c>
      <c r="D707" s="20" t="s">
        <v>39</v>
      </c>
      <c r="E707" s="20" t="s">
        <v>40</v>
      </c>
      <c r="F707" s="22">
        <v>0.0</v>
      </c>
      <c r="G707" s="22">
        <v>1362587.45</v>
      </c>
      <c r="H707" s="22">
        <v>97110.4</v>
      </c>
      <c r="I707" s="22">
        <v>6986339.76</v>
      </c>
      <c r="J707" s="22">
        <v>7245467.42</v>
      </c>
      <c r="K707" s="23">
        <f t="shared" si="1"/>
        <v>15691505.03</v>
      </c>
    </row>
    <row r="708" ht="15.75" customHeight="1">
      <c r="A708" s="20" t="s">
        <v>274</v>
      </c>
      <c r="B708" s="20" t="s">
        <v>15</v>
      </c>
      <c r="C708" s="21" t="s">
        <v>275</v>
      </c>
      <c r="D708" s="20" t="s">
        <v>41</v>
      </c>
      <c r="E708" s="20" t="s">
        <v>42</v>
      </c>
      <c r="F708" s="22">
        <v>0.0</v>
      </c>
      <c r="G708" s="22">
        <v>1.8981199114E8</v>
      </c>
      <c r="H708" s="22">
        <v>1.352773312E7</v>
      </c>
      <c r="I708" s="22">
        <v>9.7321538058E8</v>
      </c>
      <c r="J708" s="22">
        <v>1.0093125398E9</v>
      </c>
      <c r="K708" s="23">
        <f t="shared" si="1"/>
        <v>2185867645</v>
      </c>
    </row>
    <row r="709" ht="15.75" customHeight="1">
      <c r="A709" s="20" t="s">
        <v>276</v>
      </c>
      <c r="B709" s="20" t="s">
        <v>15</v>
      </c>
      <c r="C709" s="21" t="s">
        <v>277</v>
      </c>
      <c r="D709" s="20" t="s">
        <v>45</v>
      </c>
      <c r="E709" s="20" t="s">
        <v>46</v>
      </c>
      <c r="F709" s="22">
        <v>0.0</v>
      </c>
      <c r="G709" s="22">
        <v>1170497.13</v>
      </c>
      <c r="H709" s="22">
        <v>56552.66</v>
      </c>
      <c r="I709" s="22">
        <v>4955402.45</v>
      </c>
      <c r="J709" s="22">
        <v>5415073.37</v>
      </c>
      <c r="K709" s="23">
        <f t="shared" si="1"/>
        <v>11597525.61</v>
      </c>
    </row>
    <row r="710" ht="15.75" customHeight="1">
      <c r="A710" s="20" t="s">
        <v>276</v>
      </c>
      <c r="B710" s="20" t="s">
        <v>15</v>
      </c>
      <c r="C710" s="21" t="s">
        <v>277</v>
      </c>
      <c r="D710" s="20" t="s">
        <v>74</v>
      </c>
      <c r="E710" s="20" t="s">
        <v>75</v>
      </c>
      <c r="F710" s="22">
        <v>0.0</v>
      </c>
      <c r="G710" s="22">
        <v>1215478.91</v>
      </c>
      <c r="H710" s="22">
        <v>58725.96</v>
      </c>
      <c r="I710" s="22">
        <v>5145836.81</v>
      </c>
      <c r="J710" s="22">
        <v>5623172.72</v>
      </c>
      <c r="K710" s="23">
        <f t="shared" si="1"/>
        <v>12043214.4</v>
      </c>
    </row>
    <row r="711" ht="15.75" customHeight="1">
      <c r="A711" s="20" t="s">
        <v>276</v>
      </c>
      <c r="B711" s="20" t="s">
        <v>15</v>
      </c>
      <c r="C711" s="21" t="s">
        <v>277</v>
      </c>
      <c r="D711" s="20" t="s">
        <v>29</v>
      </c>
      <c r="E711" s="20" t="s">
        <v>30</v>
      </c>
      <c r="F711" s="22">
        <v>0.0</v>
      </c>
      <c r="G711" s="22">
        <v>157890.9</v>
      </c>
      <c r="H711" s="22">
        <v>7628.51</v>
      </c>
      <c r="I711" s="22">
        <v>668445.01</v>
      </c>
      <c r="J711" s="22">
        <v>730451.02</v>
      </c>
      <c r="K711" s="23">
        <f t="shared" si="1"/>
        <v>1564415.44</v>
      </c>
    </row>
    <row r="712" ht="15.75" customHeight="1">
      <c r="A712" s="20" t="s">
        <v>276</v>
      </c>
      <c r="B712" s="20" t="s">
        <v>15</v>
      </c>
      <c r="C712" s="21" t="s">
        <v>277</v>
      </c>
      <c r="D712" s="20" t="s">
        <v>39</v>
      </c>
      <c r="E712" s="20" t="s">
        <v>40</v>
      </c>
      <c r="F712" s="22">
        <v>0.0</v>
      </c>
      <c r="G712" s="22">
        <v>16589.34</v>
      </c>
      <c r="H712" s="22">
        <v>801.52</v>
      </c>
      <c r="I712" s="22">
        <v>70232.47</v>
      </c>
      <c r="J712" s="22">
        <v>76747.34</v>
      </c>
      <c r="K712" s="23">
        <f t="shared" si="1"/>
        <v>164370.67</v>
      </c>
    </row>
    <row r="713" ht="15.75" customHeight="1">
      <c r="A713" s="20" t="s">
        <v>276</v>
      </c>
      <c r="B713" s="20" t="s">
        <v>15</v>
      </c>
      <c r="C713" s="21" t="s">
        <v>277</v>
      </c>
      <c r="D713" s="20" t="s">
        <v>47</v>
      </c>
      <c r="E713" s="20" t="s">
        <v>48</v>
      </c>
      <c r="F713" s="22">
        <v>0.0</v>
      </c>
      <c r="G713" s="22">
        <v>2.589761672E7</v>
      </c>
      <c r="H713" s="22">
        <v>1251245.35</v>
      </c>
      <c r="I713" s="22">
        <v>1.0963983626E8</v>
      </c>
      <c r="J713" s="22">
        <v>1.1981019972E8</v>
      </c>
      <c r="K713" s="23">
        <f t="shared" si="1"/>
        <v>256598898.1</v>
      </c>
    </row>
    <row r="714" ht="15.75" customHeight="1">
      <c r="A714" s="20" t="s">
        <v>278</v>
      </c>
      <c r="B714" s="20" t="s">
        <v>15</v>
      </c>
      <c r="C714" s="21" t="s">
        <v>279</v>
      </c>
      <c r="D714" s="20" t="s">
        <v>17</v>
      </c>
      <c r="E714" s="20" t="s">
        <v>18</v>
      </c>
      <c r="F714" s="22">
        <v>0.0</v>
      </c>
      <c r="G714" s="22">
        <v>1.2451640139E8</v>
      </c>
      <c r="H714" s="22">
        <v>1.152524057E7</v>
      </c>
      <c r="I714" s="22">
        <v>4.2366396498E8</v>
      </c>
      <c r="J714" s="22">
        <v>3.7848826954E8</v>
      </c>
      <c r="K714" s="23">
        <f t="shared" si="1"/>
        <v>938193876.5</v>
      </c>
    </row>
    <row r="715" ht="15.75" customHeight="1">
      <c r="A715" s="20" t="s">
        <v>278</v>
      </c>
      <c r="B715" s="20" t="s">
        <v>15</v>
      </c>
      <c r="C715" s="21" t="s">
        <v>279</v>
      </c>
      <c r="D715" s="20" t="s">
        <v>45</v>
      </c>
      <c r="E715" s="20" t="s">
        <v>46</v>
      </c>
      <c r="F715" s="22">
        <v>0.0</v>
      </c>
      <c r="G715" s="22">
        <v>3.194615824E7</v>
      </c>
      <c r="H715" s="22">
        <v>2956937.03</v>
      </c>
      <c r="I715" s="22">
        <v>1.0869601044E8</v>
      </c>
      <c r="J715" s="22">
        <v>9.710565046E7</v>
      </c>
      <c r="K715" s="23">
        <f t="shared" si="1"/>
        <v>240704756.2</v>
      </c>
    </row>
    <row r="716" ht="15.75" customHeight="1">
      <c r="A716" s="20" t="s">
        <v>278</v>
      </c>
      <c r="B716" s="20" t="s">
        <v>15</v>
      </c>
      <c r="C716" s="21" t="s">
        <v>279</v>
      </c>
      <c r="D716" s="20" t="s">
        <v>19</v>
      </c>
      <c r="E716" s="20" t="s">
        <v>20</v>
      </c>
      <c r="F716" s="22">
        <v>0.0</v>
      </c>
      <c r="G716" s="22">
        <v>7806.11</v>
      </c>
      <c r="H716" s="22">
        <v>722.53</v>
      </c>
      <c r="I716" s="22">
        <v>26560.08</v>
      </c>
      <c r="J716" s="22">
        <v>23727.96</v>
      </c>
      <c r="K716" s="23">
        <f t="shared" si="1"/>
        <v>58816.68</v>
      </c>
    </row>
    <row r="717" ht="15.75" customHeight="1">
      <c r="A717" s="20" t="s">
        <v>278</v>
      </c>
      <c r="B717" s="20" t="s">
        <v>15</v>
      </c>
      <c r="C717" s="21" t="s">
        <v>279</v>
      </c>
      <c r="D717" s="20" t="s">
        <v>29</v>
      </c>
      <c r="E717" s="20" t="s">
        <v>30</v>
      </c>
      <c r="F717" s="22">
        <v>0.0</v>
      </c>
      <c r="G717" s="22">
        <v>655605.12</v>
      </c>
      <c r="H717" s="22">
        <v>60682.82</v>
      </c>
      <c r="I717" s="22">
        <v>2230680.14</v>
      </c>
      <c r="J717" s="22">
        <v>1992820.57</v>
      </c>
      <c r="K717" s="23">
        <f t="shared" si="1"/>
        <v>4939788.65</v>
      </c>
    </row>
    <row r="718" ht="15.75" customHeight="1">
      <c r="A718" s="20" t="s">
        <v>278</v>
      </c>
      <c r="B718" s="20" t="s">
        <v>15</v>
      </c>
      <c r="C718" s="21" t="s">
        <v>279</v>
      </c>
      <c r="D718" s="20" t="s">
        <v>31</v>
      </c>
      <c r="E718" s="20" t="s">
        <v>32</v>
      </c>
      <c r="F718" s="22">
        <v>0.0</v>
      </c>
      <c r="G718" s="22">
        <v>164060.0</v>
      </c>
      <c r="H718" s="22">
        <v>15185.4</v>
      </c>
      <c r="I718" s="22">
        <v>558210.1</v>
      </c>
      <c r="J718" s="22">
        <v>498687.62</v>
      </c>
      <c r="K718" s="23">
        <f t="shared" si="1"/>
        <v>1236143.12</v>
      </c>
    </row>
    <row r="719" ht="15.75" customHeight="1">
      <c r="A719" s="20" t="s">
        <v>278</v>
      </c>
      <c r="B719" s="20" t="s">
        <v>15</v>
      </c>
      <c r="C719" s="21" t="s">
        <v>279</v>
      </c>
      <c r="D719" s="20" t="s">
        <v>39</v>
      </c>
      <c r="E719" s="20" t="s">
        <v>40</v>
      </c>
      <c r="F719" s="22">
        <v>0.0</v>
      </c>
      <c r="G719" s="22">
        <v>238598.14</v>
      </c>
      <c r="H719" s="22">
        <v>22084.65</v>
      </c>
      <c r="I719" s="22">
        <v>811824.26</v>
      </c>
      <c r="J719" s="22">
        <v>725258.67</v>
      </c>
      <c r="K719" s="23">
        <f t="shared" si="1"/>
        <v>1797765.72</v>
      </c>
    </row>
    <row r="720" ht="15.75" customHeight="1">
      <c r="A720" s="20" t="s">
        <v>280</v>
      </c>
      <c r="B720" s="20" t="s">
        <v>15</v>
      </c>
      <c r="C720" s="21" t="s">
        <v>281</v>
      </c>
      <c r="D720" s="20" t="s">
        <v>45</v>
      </c>
      <c r="E720" s="20" t="s">
        <v>46</v>
      </c>
      <c r="F720" s="22">
        <v>0.0</v>
      </c>
      <c r="G720" s="22">
        <v>9953137.85</v>
      </c>
      <c r="H720" s="22">
        <v>236273.92</v>
      </c>
      <c r="I720" s="22">
        <v>2.064736496E7</v>
      </c>
      <c r="J720" s="22">
        <v>1.674762027E7</v>
      </c>
      <c r="K720" s="23">
        <f t="shared" si="1"/>
        <v>47584397</v>
      </c>
    </row>
    <row r="721" ht="15.75" customHeight="1">
      <c r="A721" s="20" t="s">
        <v>280</v>
      </c>
      <c r="B721" s="20" t="s">
        <v>15</v>
      </c>
      <c r="C721" s="21" t="s">
        <v>281</v>
      </c>
      <c r="D721" s="20" t="s">
        <v>29</v>
      </c>
      <c r="E721" s="20" t="s">
        <v>30</v>
      </c>
      <c r="F721" s="22">
        <v>0.0</v>
      </c>
      <c r="G721" s="22">
        <v>925116.49</v>
      </c>
      <c r="H721" s="22">
        <v>21961.0</v>
      </c>
      <c r="I721" s="22">
        <v>1919115.14</v>
      </c>
      <c r="J721" s="22">
        <v>1556644.72</v>
      </c>
      <c r="K721" s="23">
        <f t="shared" si="1"/>
        <v>4422837.35</v>
      </c>
    </row>
    <row r="722" ht="15.75" customHeight="1">
      <c r="A722" s="20" t="s">
        <v>280</v>
      </c>
      <c r="B722" s="20" t="s">
        <v>15</v>
      </c>
      <c r="C722" s="21" t="s">
        <v>281</v>
      </c>
      <c r="D722" s="20" t="s">
        <v>31</v>
      </c>
      <c r="E722" s="20" t="s">
        <v>32</v>
      </c>
      <c r="F722" s="22">
        <v>0.0</v>
      </c>
      <c r="G722" s="22">
        <v>113901.35</v>
      </c>
      <c r="H722" s="22">
        <v>2703.86</v>
      </c>
      <c r="I722" s="22">
        <v>236283.54</v>
      </c>
      <c r="J722" s="22">
        <v>191655.78</v>
      </c>
      <c r="K722" s="23">
        <f t="shared" si="1"/>
        <v>544544.53</v>
      </c>
    </row>
    <row r="723" ht="15.75" customHeight="1">
      <c r="A723" s="20" t="s">
        <v>280</v>
      </c>
      <c r="B723" s="20" t="s">
        <v>15</v>
      </c>
      <c r="C723" s="21" t="s">
        <v>281</v>
      </c>
      <c r="D723" s="20" t="s">
        <v>39</v>
      </c>
      <c r="E723" s="20" t="s">
        <v>40</v>
      </c>
      <c r="F723" s="22">
        <v>0.0</v>
      </c>
      <c r="G723" s="22">
        <v>228873.09</v>
      </c>
      <c r="H723" s="22">
        <v>5433.13</v>
      </c>
      <c r="I723" s="22">
        <v>474787.56</v>
      </c>
      <c r="J723" s="22">
        <v>385112.66</v>
      </c>
      <c r="K723" s="23">
        <f t="shared" si="1"/>
        <v>1094206.44</v>
      </c>
    </row>
    <row r="724" ht="15.75" customHeight="1">
      <c r="A724" s="20" t="s">
        <v>280</v>
      </c>
      <c r="B724" s="20" t="s">
        <v>15</v>
      </c>
      <c r="C724" s="21" t="s">
        <v>281</v>
      </c>
      <c r="D724" s="20" t="s">
        <v>41</v>
      </c>
      <c r="E724" s="20" t="s">
        <v>42</v>
      </c>
      <c r="F724" s="22">
        <v>0.0</v>
      </c>
      <c r="G724" s="22">
        <v>2250855.07</v>
      </c>
      <c r="H724" s="22">
        <v>53432.23</v>
      </c>
      <c r="I724" s="22">
        <v>4669303.97</v>
      </c>
      <c r="J724" s="22">
        <v>3787395.14</v>
      </c>
      <c r="K724" s="23">
        <f t="shared" si="1"/>
        <v>10760986.41</v>
      </c>
    </row>
    <row r="725" ht="15.75" customHeight="1">
      <c r="A725" s="20" t="s">
        <v>280</v>
      </c>
      <c r="B725" s="20" t="s">
        <v>15</v>
      </c>
      <c r="C725" s="21" t="s">
        <v>281</v>
      </c>
      <c r="D725" s="20" t="s">
        <v>47</v>
      </c>
      <c r="E725" s="20" t="s">
        <v>48</v>
      </c>
      <c r="F725" s="22">
        <v>0.0</v>
      </c>
      <c r="G725" s="22">
        <v>1.2526532015E8</v>
      </c>
      <c r="H725" s="22">
        <v>2973627.86</v>
      </c>
      <c r="I725" s="22">
        <v>2.5985762683E8</v>
      </c>
      <c r="J725" s="22">
        <v>2.1077734934E8</v>
      </c>
      <c r="K725" s="23">
        <f t="shared" si="1"/>
        <v>598873924.2</v>
      </c>
    </row>
    <row r="726" ht="15.75" customHeight="1">
      <c r="A726" s="20" t="s">
        <v>282</v>
      </c>
      <c r="B726" s="20" t="s">
        <v>15</v>
      </c>
      <c r="C726" s="21" t="s">
        <v>283</v>
      </c>
      <c r="D726" s="20" t="s">
        <v>17</v>
      </c>
      <c r="E726" s="20" t="s">
        <v>18</v>
      </c>
      <c r="F726" s="22">
        <v>0.0</v>
      </c>
      <c r="G726" s="22">
        <v>3611247.5</v>
      </c>
      <c r="H726" s="22">
        <v>908952.6</v>
      </c>
      <c r="I726" s="22">
        <v>5.644000831E7</v>
      </c>
      <c r="J726" s="22">
        <v>9.067162629E7</v>
      </c>
      <c r="K726" s="23">
        <f t="shared" si="1"/>
        <v>151631834.7</v>
      </c>
    </row>
    <row r="727" ht="15.75" customHeight="1">
      <c r="A727" s="20" t="s">
        <v>282</v>
      </c>
      <c r="B727" s="20" t="s">
        <v>15</v>
      </c>
      <c r="C727" s="21" t="s">
        <v>283</v>
      </c>
      <c r="D727" s="20" t="s">
        <v>45</v>
      </c>
      <c r="E727" s="20" t="s">
        <v>46</v>
      </c>
      <c r="F727" s="22">
        <v>0.0</v>
      </c>
      <c r="G727" s="22">
        <v>899398.98</v>
      </c>
      <c r="H727" s="22">
        <v>226379.12</v>
      </c>
      <c r="I727" s="22">
        <v>1.40566621E7</v>
      </c>
      <c r="J727" s="22">
        <v>2.25822152E7</v>
      </c>
      <c r="K727" s="23">
        <f t="shared" si="1"/>
        <v>37764655.4</v>
      </c>
    </row>
    <row r="728" ht="15.75" customHeight="1">
      <c r="A728" s="20" t="s">
        <v>282</v>
      </c>
      <c r="B728" s="20" t="s">
        <v>15</v>
      </c>
      <c r="C728" s="21" t="s">
        <v>283</v>
      </c>
      <c r="D728" s="20" t="s">
        <v>74</v>
      </c>
      <c r="E728" s="20" t="s">
        <v>75</v>
      </c>
      <c r="F728" s="22">
        <v>0.0</v>
      </c>
      <c r="G728" s="22">
        <v>229437.82</v>
      </c>
      <c r="H728" s="22">
        <v>57749.6</v>
      </c>
      <c r="I728" s="22">
        <v>3585872.33</v>
      </c>
      <c r="J728" s="22">
        <v>5760751.75</v>
      </c>
      <c r="K728" s="23">
        <f t="shared" si="1"/>
        <v>9633811.5</v>
      </c>
    </row>
    <row r="729" ht="15.75" customHeight="1">
      <c r="A729" s="20" t="s">
        <v>282</v>
      </c>
      <c r="B729" s="20" t="s">
        <v>15</v>
      </c>
      <c r="C729" s="21" t="s">
        <v>283</v>
      </c>
      <c r="D729" s="20" t="s">
        <v>19</v>
      </c>
      <c r="E729" s="20" t="s">
        <v>20</v>
      </c>
      <c r="F729" s="22">
        <v>0.0</v>
      </c>
      <c r="G729" s="22">
        <v>9103.42</v>
      </c>
      <c r="H729" s="22">
        <v>2291.33</v>
      </c>
      <c r="I729" s="22">
        <v>142276.79</v>
      </c>
      <c r="J729" s="22">
        <v>228569.56</v>
      </c>
      <c r="K729" s="23">
        <f t="shared" si="1"/>
        <v>382241.1</v>
      </c>
    </row>
    <row r="730" ht="15.75" customHeight="1">
      <c r="A730" s="20" t="s">
        <v>282</v>
      </c>
      <c r="B730" s="20" t="s">
        <v>15</v>
      </c>
      <c r="C730" s="21" t="s">
        <v>283</v>
      </c>
      <c r="D730" s="20" t="s">
        <v>29</v>
      </c>
      <c r="E730" s="20" t="s">
        <v>30</v>
      </c>
      <c r="F730" s="22">
        <v>0.0</v>
      </c>
      <c r="G730" s="22">
        <v>95185.67</v>
      </c>
      <c r="H730" s="22">
        <v>23958.27</v>
      </c>
      <c r="I730" s="22">
        <v>1487652.03</v>
      </c>
      <c r="J730" s="22">
        <v>2389932.83</v>
      </c>
      <c r="K730" s="23">
        <f t="shared" si="1"/>
        <v>3996728.8</v>
      </c>
    </row>
    <row r="731" ht="15.75" customHeight="1">
      <c r="A731" s="20" t="s">
        <v>282</v>
      </c>
      <c r="B731" s="20" t="s">
        <v>15</v>
      </c>
      <c r="C731" s="21" t="s">
        <v>283</v>
      </c>
      <c r="D731" s="20" t="s">
        <v>31</v>
      </c>
      <c r="E731" s="20" t="s">
        <v>32</v>
      </c>
      <c r="F731" s="22">
        <v>0.0</v>
      </c>
      <c r="G731" s="22">
        <v>38264.24</v>
      </c>
      <c r="H731" s="22">
        <v>9631.13</v>
      </c>
      <c r="I731" s="22">
        <v>598029.93</v>
      </c>
      <c r="J731" s="22">
        <v>960743.06</v>
      </c>
      <c r="K731" s="23">
        <f t="shared" si="1"/>
        <v>1606668.36</v>
      </c>
    </row>
    <row r="732" ht="15.75" customHeight="1">
      <c r="A732" s="20" t="s">
        <v>282</v>
      </c>
      <c r="B732" s="20" t="s">
        <v>15</v>
      </c>
      <c r="C732" s="21" t="s">
        <v>283</v>
      </c>
      <c r="D732" s="20" t="s">
        <v>39</v>
      </c>
      <c r="E732" s="20" t="s">
        <v>40</v>
      </c>
      <c r="F732" s="22">
        <v>0.0</v>
      </c>
      <c r="G732" s="22">
        <v>16384.37</v>
      </c>
      <c r="H732" s="22">
        <v>4123.95</v>
      </c>
      <c r="I732" s="22">
        <v>256070.51</v>
      </c>
      <c r="J732" s="22">
        <v>411380.69</v>
      </c>
      <c r="K732" s="23">
        <f t="shared" si="1"/>
        <v>687959.52</v>
      </c>
    </row>
    <row r="733" ht="15.75" customHeight="1">
      <c r="A733" s="20" t="s">
        <v>284</v>
      </c>
      <c r="B733" s="20" t="s">
        <v>15</v>
      </c>
      <c r="C733" s="21" t="s">
        <v>285</v>
      </c>
      <c r="D733" s="20" t="s">
        <v>17</v>
      </c>
      <c r="E733" s="20" t="s">
        <v>18</v>
      </c>
      <c r="F733" s="22">
        <v>0.0</v>
      </c>
      <c r="G733" s="22">
        <v>2.588837741E7</v>
      </c>
      <c r="H733" s="22">
        <v>3764949.14</v>
      </c>
      <c r="I733" s="22">
        <v>1.7490743157E8</v>
      </c>
      <c r="J733" s="22">
        <v>1.8860100994E8</v>
      </c>
      <c r="K733" s="23">
        <f t="shared" si="1"/>
        <v>393161768.1</v>
      </c>
    </row>
    <row r="734" ht="15.75" customHeight="1">
      <c r="A734" s="20" t="s">
        <v>284</v>
      </c>
      <c r="B734" s="20" t="s">
        <v>15</v>
      </c>
      <c r="C734" s="21" t="s">
        <v>285</v>
      </c>
      <c r="D734" s="20" t="s">
        <v>45</v>
      </c>
      <c r="E734" s="20" t="s">
        <v>46</v>
      </c>
      <c r="F734" s="22">
        <v>0.0</v>
      </c>
      <c r="G734" s="22">
        <v>5609654.57</v>
      </c>
      <c r="H734" s="22">
        <v>815812.59</v>
      </c>
      <c r="I734" s="22">
        <v>3.790002971E7</v>
      </c>
      <c r="J734" s="22">
        <v>4.08672394E7</v>
      </c>
      <c r="K734" s="23">
        <f t="shared" si="1"/>
        <v>85192736.27</v>
      </c>
    </row>
    <row r="735" ht="15.75" customHeight="1">
      <c r="A735" s="20" t="s">
        <v>284</v>
      </c>
      <c r="B735" s="20" t="s">
        <v>15</v>
      </c>
      <c r="C735" s="21" t="s">
        <v>285</v>
      </c>
      <c r="D735" s="20" t="s">
        <v>29</v>
      </c>
      <c r="E735" s="20" t="s">
        <v>30</v>
      </c>
      <c r="F735" s="22">
        <v>0.0</v>
      </c>
      <c r="G735" s="22">
        <v>245216.68</v>
      </c>
      <c r="H735" s="22">
        <v>35661.89</v>
      </c>
      <c r="I735" s="22">
        <v>1656736.5</v>
      </c>
      <c r="J735" s="22">
        <v>1786443.11</v>
      </c>
      <c r="K735" s="23">
        <f t="shared" si="1"/>
        <v>3724058.18</v>
      </c>
    </row>
    <row r="736" ht="15.75" customHeight="1">
      <c r="A736" s="20" t="s">
        <v>284</v>
      </c>
      <c r="B736" s="20" t="s">
        <v>15</v>
      </c>
      <c r="C736" s="21" t="s">
        <v>285</v>
      </c>
      <c r="D736" s="20" t="s">
        <v>31</v>
      </c>
      <c r="E736" s="20" t="s">
        <v>32</v>
      </c>
      <c r="F736" s="22">
        <v>0.0</v>
      </c>
      <c r="G736" s="22">
        <v>374629.34</v>
      </c>
      <c r="H736" s="22">
        <v>54482.38</v>
      </c>
      <c r="I736" s="22">
        <v>2531076.22</v>
      </c>
      <c r="J736" s="22">
        <v>2729235.27</v>
      </c>
      <c r="K736" s="23">
        <f t="shared" si="1"/>
        <v>5689423.21</v>
      </c>
    </row>
    <row r="737" ht="15.75" customHeight="1">
      <c r="A737" s="20" t="s">
        <v>284</v>
      </c>
      <c r="B737" s="20" t="s">
        <v>15</v>
      </c>
      <c r="C737" s="21" t="s">
        <v>285</v>
      </c>
      <c r="D737" s="20" t="s">
        <v>39</v>
      </c>
      <c r="E737" s="20" t="s">
        <v>40</v>
      </c>
      <c r="F737" s="22">
        <v>0.0</v>
      </c>
      <c r="G737" s="22">
        <v>0.0</v>
      </c>
      <c r="H737" s="22">
        <v>0.0</v>
      </c>
      <c r="I737" s="22">
        <v>0.0</v>
      </c>
      <c r="J737" s="22">
        <v>-2043828.8</v>
      </c>
      <c r="K737" s="23">
        <f t="shared" si="1"/>
        <v>-2043828.8</v>
      </c>
    </row>
    <row r="738" ht="15.75" customHeight="1">
      <c r="A738" s="20" t="s">
        <v>286</v>
      </c>
      <c r="B738" s="20" t="s">
        <v>15</v>
      </c>
      <c r="C738" s="21" t="s">
        <v>287</v>
      </c>
      <c r="D738" s="20" t="s">
        <v>17</v>
      </c>
      <c r="E738" s="20" t="s">
        <v>18</v>
      </c>
      <c r="F738" s="22">
        <v>0.0</v>
      </c>
      <c r="G738" s="22">
        <v>3.105880749E7</v>
      </c>
      <c r="H738" s="22">
        <v>4670524.02</v>
      </c>
      <c r="I738" s="22">
        <v>1.3673779221E8</v>
      </c>
      <c r="J738" s="22">
        <v>1.6717144378E8</v>
      </c>
      <c r="K738" s="23">
        <f t="shared" si="1"/>
        <v>339638567.5</v>
      </c>
    </row>
    <row r="739" ht="15.75" customHeight="1">
      <c r="A739" s="20" t="s">
        <v>286</v>
      </c>
      <c r="B739" s="20" t="s">
        <v>15</v>
      </c>
      <c r="C739" s="21" t="s">
        <v>287</v>
      </c>
      <c r="D739" s="20" t="s">
        <v>29</v>
      </c>
      <c r="E739" s="20" t="s">
        <v>30</v>
      </c>
      <c r="F739" s="22">
        <v>0.0</v>
      </c>
      <c r="G739" s="22">
        <v>545661.62</v>
      </c>
      <c r="H739" s="22">
        <v>82054.85</v>
      </c>
      <c r="I739" s="22">
        <v>2402299.77</v>
      </c>
      <c r="J739" s="22">
        <v>2936978.24</v>
      </c>
      <c r="K739" s="23">
        <f t="shared" si="1"/>
        <v>5966994.48</v>
      </c>
    </row>
    <row r="740" ht="15.75" customHeight="1">
      <c r="A740" s="20" t="s">
        <v>286</v>
      </c>
      <c r="B740" s="20" t="s">
        <v>15</v>
      </c>
      <c r="C740" s="21" t="s">
        <v>287</v>
      </c>
      <c r="D740" s="20" t="s">
        <v>31</v>
      </c>
      <c r="E740" s="20" t="s">
        <v>32</v>
      </c>
      <c r="F740" s="22">
        <v>0.0</v>
      </c>
      <c r="G740" s="22">
        <v>128906.54</v>
      </c>
      <c r="H740" s="22">
        <v>19384.55</v>
      </c>
      <c r="I740" s="22">
        <v>567516.81</v>
      </c>
      <c r="J740" s="22">
        <v>693828.69</v>
      </c>
      <c r="K740" s="23">
        <f t="shared" si="1"/>
        <v>1409636.59</v>
      </c>
    </row>
    <row r="741" ht="15.75" customHeight="1">
      <c r="A741" s="20" t="s">
        <v>286</v>
      </c>
      <c r="B741" s="20" t="s">
        <v>15</v>
      </c>
      <c r="C741" s="21" t="s">
        <v>287</v>
      </c>
      <c r="D741" s="20" t="s">
        <v>37</v>
      </c>
      <c r="E741" s="20" t="s">
        <v>38</v>
      </c>
      <c r="F741" s="22">
        <v>0.0</v>
      </c>
      <c r="G741" s="22">
        <v>0.0</v>
      </c>
      <c r="H741" s="22">
        <v>0.0</v>
      </c>
      <c r="I741" s="22">
        <v>0.0</v>
      </c>
      <c r="J741" s="22">
        <v>0.0</v>
      </c>
      <c r="K741" s="23">
        <f t="shared" si="1"/>
        <v>0</v>
      </c>
    </row>
    <row r="742" ht="15.75" customHeight="1">
      <c r="A742" s="20" t="s">
        <v>286</v>
      </c>
      <c r="B742" s="20" t="s">
        <v>15</v>
      </c>
      <c r="C742" s="21" t="s">
        <v>287</v>
      </c>
      <c r="D742" s="20" t="s">
        <v>39</v>
      </c>
      <c r="E742" s="20" t="s">
        <v>40</v>
      </c>
      <c r="F742" s="22">
        <v>0.0</v>
      </c>
      <c r="G742" s="22">
        <v>313383.35</v>
      </c>
      <c r="H742" s="22">
        <v>47125.58</v>
      </c>
      <c r="I742" s="22">
        <v>1379684.21</v>
      </c>
      <c r="J742" s="22">
        <v>1686759.73</v>
      </c>
      <c r="K742" s="23">
        <f t="shared" si="1"/>
        <v>3426952.87</v>
      </c>
    </row>
    <row r="743" ht="15.75" customHeight="1">
      <c r="A743" s="20" t="s">
        <v>288</v>
      </c>
      <c r="B743" s="20" t="s">
        <v>15</v>
      </c>
      <c r="C743" s="21" t="s">
        <v>289</v>
      </c>
      <c r="D743" s="20" t="s">
        <v>17</v>
      </c>
      <c r="E743" s="20" t="s">
        <v>18</v>
      </c>
      <c r="F743" s="22">
        <v>0.0</v>
      </c>
      <c r="G743" s="22">
        <v>2.9318084E7</v>
      </c>
      <c r="H743" s="22">
        <v>1525199.03</v>
      </c>
      <c r="I743" s="22">
        <v>1.3019095144E8</v>
      </c>
      <c r="J743" s="22">
        <v>1.3236368865E8</v>
      </c>
      <c r="K743" s="23">
        <f t="shared" si="1"/>
        <v>293397923.1</v>
      </c>
    </row>
    <row r="744" ht="15.75" customHeight="1">
      <c r="A744" s="20" t="s">
        <v>288</v>
      </c>
      <c r="B744" s="20" t="s">
        <v>15</v>
      </c>
      <c r="C744" s="21" t="s">
        <v>289</v>
      </c>
      <c r="D744" s="20" t="s">
        <v>74</v>
      </c>
      <c r="E744" s="20" t="s">
        <v>75</v>
      </c>
      <c r="F744" s="22">
        <v>0.0</v>
      </c>
      <c r="G744" s="22">
        <v>3526410.2</v>
      </c>
      <c r="H744" s="22">
        <v>183452.56</v>
      </c>
      <c r="I744" s="22">
        <v>1.565950559E7</v>
      </c>
      <c r="J744" s="22">
        <v>1.592084473E7</v>
      </c>
      <c r="K744" s="23">
        <f t="shared" si="1"/>
        <v>35290213.08</v>
      </c>
    </row>
    <row r="745" ht="15.75" customHeight="1">
      <c r="A745" s="20" t="s">
        <v>288</v>
      </c>
      <c r="B745" s="20" t="s">
        <v>15</v>
      </c>
      <c r="C745" s="21" t="s">
        <v>289</v>
      </c>
      <c r="D745" s="20" t="s">
        <v>29</v>
      </c>
      <c r="E745" s="20" t="s">
        <v>30</v>
      </c>
      <c r="F745" s="22">
        <v>0.0</v>
      </c>
      <c r="G745" s="22">
        <v>165948.82</v>
      </c>
      <c r="H745" s="22">
        <v>8633.07</v>
      </c>
      <c r="I745" s="22">
        <v>736918.41</v>
      </c>
      <c r="J745" s="22">
        <v>749216.73</v>
      </c>
      <c r="K745" s="23">
        <f t="shared" si="1"/>
        <v>1660717.03</v>
      </c>
    </row>
    <row r="746" ht="15.75" customHeight="1">
      <c r="A746" s="20" t="s">
        <v>288</v>
      </c>
      <c r="B746" s="20" t="s">
        <v>15</v>
      </c>
      <c r="C746" s="21" t="s">
        <v>289</v>
      </c>
      <c r="D746" s="20" t="s">
        <v>39</v>
      </c>
      <c r="E746" s="20" t="s">
        <v>40</v>
      </c>
      <c r="F746" s="22">
        <v>0.0</v>
      </c>
      <c r="G746" s="22">
        <v>5311.98</v>
      </c>
      <c r="H746" s="22">
        <v>276.34</v>
      </c>
      <c r="I746" s="22">
        <v>23588.56</v>
      </c>
      <c r="J746" s="22">
        <v>23982.22</v>
      </c>
      <c r="K746" s="23">
        <f t="shared" si="1"/>
        <v>53159.1</v>
      </c>
    </row>
    <row r="747" ht="15.75" customHeight="1">
      <c r="A747" s="20" t="s">
        <v>290</v>
      </c>
      <c r="B747" s="20" t="s">
        <v>15</v>
      </c>
      <c r="C747" s="21" t="s">
        <v>291</v>
      </c>
      <c r="D747" s="20" t="s">
        <v>17</v>
      </c>
      <c r="E747" s="20" t="s">
        <v>18</v>
      </c>
      <c r="F747" s="22">
        <v>0.0</v>
      </c>
      <c r="G747" s="22">
        <v>1.527628382E7</v>
      </c>
      <c r="H747" s="22">
        <v>1488202.67</v>
      </c>
      <c r="I747" s="22">
        <v>5.544183607E7</v>
      </c>
      <c r="J747" s="22">
        <v>5.821845177E7</v>
      </c>
      <c r="K747" s="23">
        <f t="shared" si="1"/>
        <v>130424774.3</v>
      </c>
    </row>
    <row r="748" ht="15.75" customHeight="1">
      <c r="A748" s="20" t="s">
        <v>290</v>
      </c>
      <c r="B748" s="20" t="s">
        <v>15</v>
      </c>
      <c r="C748" s="21" t="s">
        <v>291</v>
      </c>
      <c r="D748" s="20" t="s">
        <v>45</v>
      </c>
      <c r="E748" s="20" t="s">
        <v>46</v>
      </c>
      <c r="F748" s="22">
        <v>0.0</v>
      </c>
      <c r="G748" s="22">
        <v>5961281.18</v>
      </c>
      <c r="H748" s="22">
        <v>580742.98</v>
      </c>
      <c r="I748" s="22">
        <v>2.163512917E7</v>
      </c>
      <c r="J748" s="22">
        <v>2.271865101E7</v>
      </c>
      <c r="K748" s="23">
        <f t="shared" si="1"/>
        <v>50895804.34</v>
      </c>
    </row>
    <row r="749" ht="15.75" customHeight="1">
      <c r="A749" s="20" t="s">
        <v>290</v>
      </c>
      <c r="B749" s="20" t="s">
        <v>15</v>
      </c>
      <c r="C749" s="21" t="s">
        <v>291</v>
      </c>
      <c r="D749" s="20" t="s">
        <v>29</v>
      </c>
      <c r="E749" s="20" t="s">
        <v>30</v>
      </c>
      <c r="F749" s="22">
        <v>0.0</v>
      </c>
      <c r="G749" s="22">
        <v>270537.71</v>
      </c>
      <c r="H749" s="22">
        <v>26355.56</v>
      </c>
      <c r="I749" s="22">
        <v>981855.79</v>
      </c>
      <c r="J749" s="22">
        <v>1031028.7</v>
      </c>
      <c r="K749" s="23">
        <f t="shared" si="1"/>
        <v>2309777.76</v>
      </c>
    </row>
    <row r="750" ht="15.75" customHeight="1">
      <c r="A750" s="20" t="s">
        <v>290</v>
      </c>
      <c r="B750" s="20" t="s">
        <v>15</v>
      </c>
      <c r="C750" s="21" t="s">
        <v>291</v>
      </c>
      <c r="D750" s="20" t="s">
        <v>31</v>
      </c>
      <c r="E750" s="20" t="s">
        <v>32</v>
      </c>
      <c r="F750" s="22">
        <v>0.0</v>
      </c>
      <c r="G750" s="22">
        <v>76331.29</v>
      </c>
      <c r="H750" s="22">
        <v>7436.13</v>
      </c>
      <c r="I750" s="22">
        <v>277027.23</v>
      </c>
      <c r="J750" s="22">
        <v>290901.2</v>
      </c>
      <c r="K750" s="23">
        <f t="shared" si="1"/>
        <v>651695.85</v>
      </c>
    </row>
    <row r="751" ht="15.75" customHeight="1">
      <c r="A751" s="20" t="s">
        <v>290</v>
      </c>
      <c r="B751" s="20" t="s">
        <v>15</v>
      </c>
      <c r="C751" s="21" t="s">
        <v>291</v>
      </c>
      <c r="D751" s="20" t="s">
        <v>39</v>
      </c>
      <c r="E751" s="20" t="s">
        <v>40</v>
      </c>
      <c r="F751" s="22">
        <v>0.0</v>
      </c>
      <c r="G751" s="22">
        <v>0.0</v>
      </c>
      <c r="H751" s="22">
        <v>0.0</v>
      </c>
      <c r="I751" s="22">
        <v>0.0</v>
      </c>
      <c r="J751" s="22">
        <v>-28934.75</v>
      </c>
      <c r="K751" s="23">
        <f t="shared" si="1"/>
        <v>-28934.75</v>
      </c>
    </row>
    <row r="752" ht="15.75" customHeight="1">
      <c r="A752" s="20" t="s">
        <v>290</v>
      </c>
      <c r="B752" s="20" t="s">
        <v>15</v>
      </c>
      <c r="C752" s="21" t="s">
        <v>291</v>
      </c>
      <c r="D752" s="20" t="s">
        <v>41</v>
      </c>
      <c r="E752" s="20" t="s">
        <v>42</v>
      </c>
      <c r="F752" s="22">
        <v>0.0</v>
      </c>
      <c r="G752" s="22">
        <v>8726309.0</v>
      </c>
      <c r="H752" s="22">
        <v>850109.66</v>
      </c>
      <c r="I752" s="22">
        <v>3.167017574E7</v>
      </c>
      <c r="J752" s="22">
        <v>3.325626875E7</v>
      </c>
      <c r="K752" s="23">
        <f t="shared" si="1"/>
        <v>74502863.15</v>
      </c>
    </row>
    <row r="753" ht="15.75" customHeight="1">
      <c r="A753" s="20" t="s">
        <v>292</v>
      </c>
      <c r="B753" s="20" t="s">
        <v>15</v>
      </c>
      <c r="C753" s="21" t="s">
        <v>293</v>
      </c>
      <c r="D753" s="20" t="s">
        <v>17</v>
      </c>
      <c r="E753" s="20" t="s">
        <v>18</v>
      </c>
      <c r="F753" s="22">
        <v>0.0</v>
      </c>
      <c r="G753" s="22">
        <v>1.2317245885E8</v>
      </c>
      <c r="H753" s="22">
        <v>2.179483162E7</v>
      </c>
      <c r="I753" s="22">
        <v>4.6528512449E8</v>
      </c>
      <c r="J753" s="22">
        <v>4.0478829052E8</v>
      </c>
      <c r="K753" s="23">
        <f t="shared" si="1"/>
        <v>1015040705</v>
      </c>
    </row>
    <row r="754" ht="15.75" customHeight="1">
      <c r="A754" s="20" t="s">
        <v>292</v>
      </c>
      <c r="B754" s="20" t="s">
        <v>15</v>
      </c>
      <c r="C754" s="21" t="s">
        <v>293</v>
      </c>
      <c r="D754" s="20" t="s">
        <v>45</v>
      </c>
      <c r="E754" s="20" t="s">
        <v>46</v>
      </c>
      <c r="F754" s="22">
        <v>0.0</v>
      </c>
      <c r="G754" s="22">
        <v>6171020.0</v>
      </c>
      <c r="H754" s="22">
        <v>1091935.18</v>
      </c>
      <c r="I754" s="22">
        <v>2.331108621E7</v>
      </c>
      <c r="J754" s="22">
        <v>2.028015564E7</v>
      </c>
      <c r="K754" s="23">
        <f t="shared" si="1"/>
        <v>50854197.03</v>
      </c>
    </row>
    <row r="755" ht="15.75" customHeight="1">
      <c r="A755" s="20" t="s">
        <v>292</v>
      </c>
      <c r="B755" s="20" t="s">
        <v>15</v>
      </c>
      <c r="C755" s="21" t="s">
        <v>293</v>
      </c>
      <c r="D755" s="20" t="s">
        <v>19</v>
      </c>
      <c r="E755" s="20" t="s">
        <v>20</v>
      </c>
      <c r="F755" s="22">
        <v>0.0</v>
      </c>
      <c r="G755" s="22">
        <v>0.0</v>
      </c>
      <c r="H755" s="22">
        <v>0.0</v>
      </c>
      <c r="I755" s="22">
        <v>0.0</v>
      </c>
      <c r="J755" s="22">
        <v>0.0</v>
      </c>
      <c r="K755" s="23">
        <f t="shared" si="1"/>
        <v>0</v>
      </c>
    </row>
    <row r="756" ht="15.75" customHeight="1">
      <c r="A756" s="20" t="s">
        <v>292</v>
      </c>
      <c r="B756" s="20" t="s">
        <v>15</v>
      </c>
      <c r="C756" s="21" t="s">
        <v>293</v>
      </c>
      <c r="D756" s="20" t="s">
        <v>21</v>
      </c>
      <c r="E756" s="20" t="s">
        <v>22</v>
      </c>
      <c r="F756" s="22">
        <v>0.0</v>
      </c>
      <c r="G756" s="22">
        <v>57970.51</v>
      </c>
      <c r="H756" s="22">
        <v>10257.63</v>
      </c>
      <c r="I756" s="22">
        <v>218984.17</v>
      </c>
      <c r="J756" s="22">
        <v>190511.63</v>
      </c>
      <c r="K756" s="23">
        <f t="shared" si="1"/>
        <v>477723.94</v>
      </c>
    </row>
    <row r="757" ht="15.75" customHeight="1">
      <c r="A757" s="20" t="s">
        <v>292</v>
      </c>
      <c r="B757" s="20" t="s">
        <v>15</v>
      </c>
      <c r="C757" s="21" t="s">
        <v>293</v>
      </c>
      <c r="D757" s="20" t="s">
        <v>27</v>
      </c>
      <c r="E757" s="20" t="s">
        <v>28</v>
      </c>
      <c r="F757" s="22">
        <v>0.0</v>
      </c>
      <c r="G757" s="22">
        <v>791828.66</v>
      </c>
      <c r="H757" s="22">
        <v>140110.64</v>
      </c>
      <c r="I757" s="22">
        <v>2991140.23</v>
      </c>
      <c r="J757" s="22">
        <v>2602229.21</v>
      </c>
      <c r="K757" s="23">
        <f t="shared" si="1"/>
        <v>6525308.74</v>
      </c>
    </row>
    <row r="758" ht="15.75" customHeight="1">
      <c r="A758" s="20" t="s">
        <v>292</v>
      </c>
      <c r="B758" s="20" t="s">
        <v>15</v>
      </c>
      <c r="C758" s="21" t="s">
        <v>293</v>
      </c>
      <c r="D758" s="20" t="s">
        <v>29</v>
      </c>
      <c r="E758" s="20" t="s">
        <v>30</v>
      </c>
      <c r="F758" s="22">
        <v>0.0</v>
      </c>
      <c r="G758" s="22">
        <v>1899406.98</v>
      </c>
      <c r="H758" s="22">
        <v>336091.81</v>
      </c>
      <c r="I758" s="22">
        <v>7175027.78</v>
      </c>
      <c r="J758" s="22">
        <v>6242123.54</v>
      </c>
      <c r="K758" s="23">
        <f t="shared" si="1"/>
        <v>15652650.11</v>
      </c>
    </row>
    <row r="759" ht="15.75" customHeight="1">
      <c r="A759" s="20" t="s">
        <v>292</v>
      </c>
      <c r="B759" s="20" t="s">
        <v>15</v>
      </c>
      <c r="C759" s="21" t="s">
        <v>293</v>
      </c>
      <c r="D759" s="20" t="s">
        <v>31</v>
      </c>
      <c r="E759" s="20" t="s">
        <v>32</v>
      </c>
      <c r="F759" s="22">
        <v>0.0</v>
      </c>
      <c r="G759" s="22">
        <v>1930001.5</v>
      </c>
      <c r="H759" s="22">
        <v>341505.38</v>
      </c>
      <c r="I759" s="22">
        <v>7290598.86</v>
      </c>
      <c r="J759" s="22">
        <v>6342667.95</v>
      </c>
      <c r="K759" s="23">
        <f t="shared" si="1"/>
        <v>15904773.69</v>
      </c>
    </row>
    <row r="760" ht="15.75" customHeight="1">
      <c r="A760" s="20" t="s">
        <v>292</v>
      </c>
      <c r="B760" s="20" t="s">
        <v>15</v>
      </c>
      <c r="C760" s="21" t="s">
        <v>293</v>
      </c>
      <c r="D760" s="20" t="s">
        <v>39</v>
      </c>
      <c r="E760" s="20" t="s">
        <v>40</v>
      </c>
      <c r="F760" s="22">
        <v>0.0</v>
      </c>
      <c r="G760" s="22">
        <v>182971.63</v>
      </c>
      <c r="H760" s="22">
        <v>32376.03</v>
      </c>
      <c r="I760" s="22">
        <v>691177.05</v>
      </c>
      <c r="J760" s="22">
        <v>601309.53</v>
      </c>
      <c r="K760" s="23">
        <f t="shared" si="1"/>
        <v>1507834.24</v>
      </c>
    </row>
    <row r="761" ht="15.75" customHeight="1">
      <c r="A761" s="20" t="s">
        <v>292</v>
      </c>
      <c r="B761" s="20" t="s">
        <v>15</v>
      </c>
      <c r="C761" s="21" t="s">
        <v>293</v>
      </c>
      <c r="D761" s="20" t="s">
        <v>47</v>
      </c>
      <c r="E761" s="20" t="s">
        <v>48</v>
      </c>
      <c r="F761" s="22">
        <v>0.0</v>
      </c>
      <c r="G761" s="22">
        <v>3.554492287E7</v>
      </c>
      <c r="H761" s="22">
        <v>6289519.71</v>
      </c>
      <c r="I761" s="22">
        <v>1.3427128121E8</v>
      </c>
      <c r="J761" s="22">
        <v>1.1681319588E8</v>
      </c>
      <c r="K761" s="23">
        <f t="shared" si="1"/>
        <v>292918919.7</v>
      </c>
    </row>
    <row r="762" ht="15.75" customHeight="1">
      <c r="A762" s="20" t="s">
        <v>294</v>
      </c>
      <c r="B762" s="20" t="s">
        <v>15</v>
      </c>
      <c r="C762" s="21" t="s">
        <v>295</v>
      </c>
      <c r="D762" s="20" t="s">
        <v>17</v>
      </c>
      <c r="E762" s="20" t="s">
        <v>18</v>
      </c>
      <c r="F762" s="22">
        <v>0.0</v>
      </c>
      <c r="G762" s="22">
        <v>6.793946108E7</v>
      </c>
      <c r="H762" s="22">
        <v>3366046.17</v>
      </c>
      <c r="I762" s="22">
        <v>1.551659061E8</v>
      </c>
      <c r="J762" s="22">
        <v>1.4132079962E8</v>
      </c>
      <c r="K762" s="23">
        <f t="shared" si="1"/>
        <v>367792213</v>
      </c>
    </row>
    <row r="763" ht="15.75" customHeight="1">
      <c r="A763" s="20" t="s">
        <v>294</v>
      </c>
      <c r="B763" s="20" t="s">
        <v>15</v>
      </c>
      <c r="C763" s="21" t="s">
        <v>295</v>
      </c>
      <c r="D763" s="20" t="s">
        <v>45</v>
      </c>
      <c r="E763" s="20" t="s">
        <v>46</v>
      </c>
      <c r="F763" s="22">
        <v>0.0</v>
      </c>
      <c r="G763" s="22">
        <v>3.079321223E7</v>
      </c>
      <c r="H763" s="22">
        <v>1525643.16</v>
      </c>
      <c r="I763" s="22">
        <v>7.032815098E7</v>
      </c>
      <c r="J763" s="22">
        <v>6.405292748E7</v>
      </c>
      <c r="K763" s="23">
        <f t="shared" si="1"/>
        <v>166699933.9</v>
      </c>
    </row>
    <row r="764" ht="15.75" customHeight="1">
      <c r="A764" s="20" t="s">
        <v>294</v>
      </c>
      <c r="B764" s="20" t="s">
        <v>15</v>
      </c>
      <c r="C764" s="21" t="s">
        <v>295</v>
      </c>
      <c r="D764" s="20" t="s">
        <v>21</v>
      </c>
      <c r="E764" s="20" t="s">
        <v>22</v>
      </c>
      <c r="F764" s="22">
        <v>0.0</v>
      </c>
      <c r="G764" s="22">
        <v>5565.44</v>
      </c>
      <c r="H764" s="22">
        <v>275.74</v>
      </c>
      <c r="I764" s="22">
        <v>12710.84</v>
      </c>
      <c r="J764" s="22">
        <v>11576.68</v>
      </c>
      <c r="K764" s="23">
        <f t="shared" si="1"/>
        <v>30128.7</v>
      </c>
    </row>
    <row r="765" ht="15.75" customHeight="1">
      <c r="A765" s="20" t="s">
        <v>294</v>
      </c>
      <c r="B765" s="20" t="s">
        <v>15</v>
      </c>
      <c r="C765" s="21" t="s">
        <v>295</v>
      </c>
      <c r="D765" s="20" t="s">
        <v>29</v>
      </c>
      <c r="E765" s="20" t="s">
        <v>30</v>
      </c>
      <c r="F765" s="22">
        <v>0.0</v>
      </c>
      <c r="G765" s="22">
        <v>782417.28</v>
      </c>
      <c r="H765" s="22">
        <v>38764.7</v>
      </c>
      <c r="I765" s="22">
        <v>1786950.97</v>
      </c>
      <c r="J765" s="22">
        <v>1627505.33</v>
      </c>
      <c r="K765" s="23">
        <f t="shared" si="1"/>
        <v>4235638.28</v>
      </c>
    </row>
    <row r="766" ht="15.75" customHeight="1">
      <c r="A766" s="20" t="s">
        <v>294</v>
      </c>
      <c r="B766" s="20" t="s">
        <v>15</v>
      </c>
      <c r="C766" s="21" t="s">
        <v>295</v>
      </c>
      <c r="D766" s="20" t="s">
        <v>31</v>
      </c>
      <c r="E766" s="20" t="s">
        <v>32</v>
      </c>
      <c r="F766" s="22">
        <v>0.0</v>
      </c>
      <c r="G766" s="22">
        <v>255371.07</v>
      </c>
      <c r="H766" s="22">
        <v>12652.31</v>
      </c>
      <c r="I766" s="22">
        <v>583238.13</v>
      </c>
      <c r="J766" s="22">
        <v>531197.09</v>
      </c>
      <c r="K766" s="23">
        <f t="shared" si="1"/>
        <v>1382458.6</v>
      </c>
    </row>
    <row r="767" ht="15.75" customHeight="1">
      <c r="A767" s="20" t="s">
        <v>294</v>
      </c>
      <c r="B767" s="20" t="s">
        <v>15</v>
      </c>
      <c r="C767" s="21" t="s">
        <v>295</v>
      </c>
      <c r="D767" s="20" t="s">
        <v>39</v>
      </c>
      <c r="E767" s="20" t="s">
        <v>40</v>
      </c>
      <c r="F767" s="22">
        <v>0.0</v>
      </c>
      <c r="G767" s="22">
        <v>613524.8</v>
      </c>
      <c r="H767" s="22">
        <v>30396.96</v>
      </c>
      <c r="I767" s="22">
        <v>1401220.0</v>
      </c>
      <c r="J767" s="22">
        <v>1276192.28</v>
      </c>
      <c r="K767" s="23">
        <f t="shared" si="1"/>
        <v>3321334.04</v>
      </c>
    </row>
    <row r="768" ht="15.75" customHeight="1">
      <c r="A768" s="20" t="s">
        <v>294</v>
      </c>
      <c r="B768" s="20" t="s">
        <v>15</v>
      </c>
      <c r="C768" s="21" t="s">
        <v>295</v>
      </c>
      <c r="D768" s="20" t="s">
        <v>47</v>
      </c>
      <c r="E768" s="20" t="s">
        <v>48</v>
      </c>
      <c r="F768" s="22">
        <v>0.0</v>
      </c>
      <c r="G768" s="22">
        <v>4.14300081E7</v>
      </c>
      <c r="H768" s="22">
        <v>2052640.96</v>
      </c>
      <c r="I768" s="22">
        <v>9.462136798E7</v>
      </c>
      <c r="J768" s="22">
        <v>8.61785151E7</v>
      </c>
      <c r="K768" s="23">
        <f t="shared" si="1"/>
        <v>224282532.1</v>
      </c>
    </row>
    <row r="769" ht="15.75" customHeight="1">
      <c r="A769" s="20" t="s">
        <v>296</v>
      </c>
      <c r="B769" s="20" t="s">
        <v>15</v>
      </c>
      <c r="C769" s="21" t="s">
        <v>297</v>
      </c>
      <c r="D769" s="20" t="s">
        <v>17</v>
      </c>
      <c r="E769" s="20" t="s">
        <v>18</v>
      </c>
      <c r="F769" s="22">
        <v>0.0</v>
      </c>
      <c r="G769" s="22">
        <v>1.351677054E7</v>
      </c>
      <c r="H769" s="22">
        <v>1235873.73</v>
      </c>
      <c r="I769" s="22">
        <v>1.0486894127E8</v>
      </c>
      <c r="J769" s="22">
        <v>1.2577572869E8</v>
      </c>
      <c r="K769" s="23">
        <f t="shared" si="1"/>
        <v>245397314.2</v>
      </c>
    </row>
    <row r="770" ht="15.75" customHeight="1">
      <c r="A770" s="20" t="s">
        <v>296</v>
      </c>
      <c r="B770" s="20" t="s">
        <v>15</v>
      </c>
      <c r="C770" s="21" t="s">
        <v>297</v>
      </c>
      <c r="D770" s="20" t="s">
        <v>45</v>
      </c>
      <c r="E770" s="20" t="s">
        <v>46</v>
      </c>
      <c r="F770" s="22">
        <v>0.0</v>
      </c>
      <c r="G770" s="22">
        <v>1.411091333E7</v>
      </c>
      <c r="H770" s="22">
        <v>1290197.75</v>
      </c>
      <c r="I770" s="22">
        <v>1.0947855751E8</v>
      </c>
      <c r="J770" s="22">
        <v>1.3130432308E8</v>
      </c>
      <c r="K770" s="23">
        <f t="shared" si="1"/>
        <v>256183991.7</v>
      </c>
    </row>
    <row r="771" ht="15.75" customHeight="1">
      <c r="A771" s="20" t="s">
        <v>296</v>
      </c>
      <c r="B771" s="20" t="s">
        <v>15</v>
      </c>
      <c r="C771" s="21" t="s">
        <v>297</v>
      </c>
      <c r="D771" s="20" t="s">
        <v>29</v>
      </c>
      <c r="E771" s="20" t="s">
        <v>30</v>
      </c>
      <c r="F771" s="22">
        <v>0.0</v>
      </c>
      <c r="G771" s="22">
        <v>113293.61</v>
      </c>
      <c r="H771" s="22">
        <v>10358.73</v>
      </c>
      <c r="I771" s="22">
        <v>878980.71</v>
      </c>
      <c r="J771" s="22">
        <v>1054215.27</v>
      </c>
      <c r="K771" s="23">
        <f t="shared" si="1"/>
        <v>2056848.32</v>
      </c>
    </row>
    <row r="772" ht="15.75" customHeight="1">
      <c r="A772" s="20" t="s">
        <v>296</v>
      </c>
      <c r="B772" s="20" t="s">
        <v>15</v>
      </c>
      <c r="C772" s="21" t="s">
        <v>297</v>
      </c>
      <c r="D772" s="20" t="s">
        <v>31</v>
      </c>
      <c r="E772" s="20" t="s">
        <v>32</v>
      </c>
      <c r="F772" s="22">
        <v>0.0</v>
      </c>
      <c r="G772" s="22">
        <v>132482.33</v>
      </c>
      <c r="H772" s="22">
        <v>12113.21</v>
      </c>
      <c r="I772" s="22">
        <v>1027855.14</v>
      </c>
      <c r="J772" s="22">
        <v>1232769.48</v>
      </c>
      <c r="K772" s="23">
        <f t="shared" si="1"/>
        <v>2405220.16</v>
      </c>
    </row>
    <row r="773" ht="15.75" customHeight="1">
      <c r="A773" s="20" t="s">
        <v>296</v>
      </c>
      <c r="B773" s="20" t="s">
        <v>15</v>
      </c>
      <c r="C773" s="21" t="s">
        <v>297</v>
      </c>
      <c r="D773" s="20" t="s">
        <v>39</v>
      </c>
      <c r="E773" s="20" t="s">
        <v>40</v>
      </c>
      <c r="F773" s="22">
        <v>0.0</v>
      </c>
      <c r="G773" s="22">
        <v>270752.19</v>
      </c>
      <c r="H773" s="22">
        <v>24755.58</v>
      </c>
      <c r="I773" s="22">
        <v>2100612.37</v>
      </c>
      <c r="J773" s="22">
        <v>2519392.77</v>
      </c>
      <c r="K773" s="23">
        <f t="shared" si="1"/>
        <v>4915512.91</v>
      </c>
    </row>
    <row r="774" ht="15.75" customHeight="1">
      <c r="A774" s="20" t="s">
        <v>298</v>
      </c>
      <c r="B774" s="20" t="s">
        <v>15</v>
      </c>
      <c r="C774" s="21" t="s">
        <v>299</v>
      </c>
      <c r="D774" s="20" t="s">
        <v>17</v>
      </c>
      <c r="E774" s="20" t="s">
        <v>18</v>
      </c>
      <c r="F774" s="22">
        <v>0.0</v>
      </c>
      <c r="G774" s="22">
        <v>1.223452775E7</v>
      </c>
      <c r="H774" s="22">
        <v>919530.26</v>
      </c>
      <c r="I774" s="22">
        <v>6.129060254E7</v>
      </c>
      <c r="J774" s="22">
        <v>5.211238609E7</v>
      </c>
      <c r="K774" s="23">
        <f t="shared" si="1"/>
        <v>126557046.6</v>
      </c>
    </row>
    <row r="775" ht="15.75" customHeight="1">
      <c r="A775" s="20" t="s">
        <v>298</v>
      </c>
      <c r="B775" s="20" t="s">
        <v>15</v>
      </c>
      <c r="C775" s="21" t="s">
        <v>299</v>
      </c>
      <c r="D775" s="20" t="s">
        <v>45</v>
      </c>
      <c r="E775" s="20" t="s">
        <v>46</v>
      </c>
      <c r="F775" s="22">
        <v>0.0</v>
      </c>
      <c r="G775" s="22">
        <v>1.170131576E7</v>
      </c>
      <c r="H775" s="22">
        <v>879454.78</v>
      </c>
      <c r="I775" s="22">
        <v>5.86194014E7</v>
      </c>
      <c r="J775" s="22">
        <v>4.984119509E7</v>
      </c>
      <c r="K775" s="23">
        <f t="shared" si="1"/>
        <v>121041367</v>
      </c>
    </row>
    <row r="776" ht="15.75" customHeight="1">
      <c r="A776" s="20" t="s">
        <v>298</v>
      </c>
      <c r="B776" s="20" t="s">
        <v>15</v>
      </c>
      <c r="C776" s="21" t="s">
        <v>299</v>
      </c>
      <c r="D776" s="20" t="s">
        <v>74</v>
      </c>
      <c r="E776" s="20" t="s">
        <v>75</v>
      </c>
      <c r="F776" s="22">
        <v>0.0</v>
      </c>
      <c r="G776" s="22">
        <v>8636801.19</v>
      </c>
      <c r="H776" s="22">
        <v>649130.08</v>
      </c>
      <c r="I776" s="22">
        <v>4.326728088E7</v>
      </c>
      <c r="J776" s="22">
        <v>3.678804177E7</v>
      </c>
      <c r="K776" s="23">
        <f t="shared" si="1"/>
        <v>89341253.92</v>
      </c>
    </row>
    <row r="777" ht="15.75" customHeight="1">
      <c r="A777" s="20" t="s">
        <v>298</v>
      </c>
      <c r="B777" s="20" t="s">
        <v>15</v>
      </c>
      <c r="C777" s="21" t="s">
        <v>299</v>
      </c>
      <c r="D777" s="20" t="s">
        <v>29</v>
      </c>
      <c r="E777" s="20" t="s">
        <v>30</v>
      </c>
      <c r="F777" s="22">
        <v>0.0</v>
      </c>
      <c r="G777" s="22">
        <v>973673.55</v>
      </c>
      <c r="H777" s="22">
        <v>73179.96</v>
      </c>
      <c r="I777" s="22">
        <v>4877755.78</v>
      </c>
      <c r="J777" s="22">
        <v>4147315.93</v>
      </c>
      <c r="K777" s="23">
        <f t="shared" si="1"/>
        <v>10071925.22</v>
      </c>
    </row>
    <row r="778" ht="15.75" customHeight="1">
      <c r="A778" s="20" t="s">
        <v>298</v>
      </c>
      <c r="B778" s="20" t="s">
        <v>15</v>
      </c>
      <c r="C778" s="21" t="s">
        <v>299</v>
      </c>
      <c r="D778" s="20" t="s">
        <v>31</v>
      </c>
      <c r="E778" s="20" t="s">
        <v>32</v>
      </c>
      <c r="F778" s="22">
        <v>0.0</v>
      </c>
      <c r="G778" s="22">
        <v>8640.73</v>
      </c>
      <c r="H778" s="22">
        <v>649.42</v>
      </c>
      <c r="I778" s="22">
        <v>43286.92</v>
      </c>
      <c r="J778" s="22">
        <v>36804.74</v>
      </c>
      <c r="K778" s="23">
        <f t="shared" si="1"/>
        <v>89381.81</v>
      </c>
    </row>
    <row r="779" ht="15.75" customHeight="1">
      <c r="A779" s="20" t="s">
        <v>298</v>
      </c>
      <c r="B779" s="20" t="s">
        <v>15</v>
      </c>
      <c r="C779" s="21" t="s">
        <v>299</v>
      </c>
      <c r="D779" s="20" t="s">
        <v>39</v>
      </c>
      <c r="E779" s="20" t="s">
        <v>40</v>
      </c>
      <c r="F779" s="22">
        <v>0.0</v>
      </c>
      <c r="G779" s="22">
        <v>113862.11</v>
      </c>
      <c r="H779" s="22">
        <v>8557.72</v>
      </c>
      <c r="I779" s="22">
        <v>570408.38</v>
      </c>
      <c r="J779" s="22">
        <v>484990.2</v>
      </c>
      <c r="K779" s="23">
        <f t="shared" si="1"/>
        <v>1177818.41</v>
      </c>
    </row>
    <row r="780" ht="15.75" customHeight="1">
      <c r="A780" s="20" t="s">
        <v>298</v>
      </c>
      <c r="B780" s="20" t="s">
        <v>15</v>
      </c>
      <c r="C780" s="21" t="s">
        <v>299</v>
      </c>
      <c r="D780" s="20" t="s">
        <v>47</v>
      </c>
      <c r="E780" s="20" t="s">
        <v>48</v>
      </c>
      <c r="F780" s="22">
        <v>0.0</v>
      </c>
      <c r="G780" s="22">
        <v>6.057022591E7</v>
      </c>
      <c r="H780" s="22">
        <v>4552374.78</v>
      </c>
      <c r="I780" s="22">
        <v>3.034351401E8</v>
      </c>
      <c r="J780" s="22">
        <v>2.5799598175E8</v>
      </c>
      <c r="K780" s="23">
        <f t="shared" si="1"/>
        <v>626553722.5</v>
      </c>
    </row>
    <row r="781" ht="15.75" customHeight="1">
      <c r="A781" s="24" t="s">
        <v>300</v>
      </c>
      <c r="B781" s="16"/>
      <c r="C781" s="16"/>
      <c r="D781" s="16"/>
      <c r="E781" s="16"/>
      <c r="F781" s="25">
        <f t="shared" ref="F781:K781" si="2">SUM(F8:F780)</f>
        <v>0</v>
      </c>
      <c r="G781" s="25">
        <f t="shared" si="2"/>
        <v>18918837630</v>
      </c>
      <c r="H781" s="25">
        <f t="shared" si="2"/>
        <v>2001857299</v>
      </c>
      <c r="I781" s="25">
        <f t="shared" si="2"/>
        <v>49982547861</v>
      </c>
      <c r="J781" s="25">
        <f t="shared" si="2"/>
        <v>56865319669</v>
      </c>
      <c r="K781" s="25">
        <f t="shared" si="2"/>
        <v>127768562459</v>
      </c>
    </row>
    <row r="782" ht="15.75" customHeight="1">
      <c r="A782" s="5" t="s">
        <v>301</v>
      </c>
      <c r="F782" s="26"/>
      <c r="G782" s="26"/>
      <c r="H782" s="26"/>
      <c r="I782" s="26"/>
      <c r="J782" s="26"/>
      <c r="K782" s="26"/>
    </row>
    <row r="783" ht="15.75" customHeight="1">
      <c r="F783" s="26"/>
      <c r="G783" s="26"/>
      <c r="H783" s="26"/>
      <c r="I783" s="26"/>
      <c r="J783" s="26"/>
      <c r="K783" s="26"/>
    </row>
    <row r="784" ht="15.75" customHeight="1">
      <c r="F784" s="26"/>
      <c r="G784" s="26"/>
      <c r="H784" s="26"/>
      <c r="I784" s="26"/>
      <c r="J784" s="26"/>
      <c r="K784" s="26"/>
    </row>
    <row r="785" ht="15.75" customHeight="1">
      <c r="F785" s="26"/>
      <c r="G785" s="26"/>
      <c r="H785" s="26"/>
      <c r="I785" s="26"/>
      <c r="J785" s="26"/>
      <c r="K785" s="26"/>
    </row>
    <row r="786" ht="15.75" customHeight="1">
      <c r="F786" s="26"/>
      <c r="G786" s="26"/>
      <c r="H786" s="26"/>
      <c r="I786" s="26"/>
      <c r="J786" s="26"/>
      <c r="K786" s="26"/>
    </row>
    <row r="787" ht="15.75" customHeight="1">
      <c r="F787" s="26"/>
      <c r="G787" s="26"/>
      <c r="H787" s="26"/>
      <c r="I787" s="26"/>
      <c r="J787" s="26"/>
      <c r="K787" s="26"/>
    </row>
    <row r="788" ht="15.75" customHeight="1">
      <c r="F788" s="26"/>
      <c r="G788" s="26"/>
      <c r="H788" s="26"/>
      <c r="I788" s="26"/>
      <c r="J788" s="26"/>
      <c r="K788" s="26"/>
    </row>
    <row r="789" ht="15.75" customHeight="1">
      <c r="F789" s="26"/>
      <c r="G789" s="26"/>
      <c r="H789" s="26"/>
      <c r="I789" s="26"/>
      <c r="J789" s="26"/>
      <c r="K789" s="26"/>
    </row>
    <row r="790" ht="15.75" customHeight="1">
      <c r="F790" s="26"/>
      <c r="G790" s="26"/>
      <c r="H790" s="26"/>
      <c r="I790" s="26"/>
      <c r="J790" s="26"/>
      <c r="K790" s="26"/>
    </row>
    <row r="791" ht="15.75" customHeight="1">
      <c r="F791" s="26"/>
      <c r="G791" s="26"/>
      <c r="H791" s="26"/>
      <c r="I791" s="26"/>
      <c r="J791" s="26"/>
      <c r="K791" s="26"/>
    </row>
    <row r="792" ht="15.75" customHeight="1">
      <c r="F792" s="26"/>
      <c r="G792" s="26"/>
      <c r="H792" s="26"/>
      <c r="I792" s="26"/>
      <c r="J792" s="26"/>
      <c r="K792" s="26"/>
    </row>
    <row r="793" ht="15.75" customHeight="1">
      <c r="F793" s="26"/>
      <c r="G793" s="26"/>
      <c r="H793" s="26"/>
      <c r="I793" s="26"/>
      <c r="J793" s="26"/>
      <c r="K793" s="26"/>
    </row>
    <row r="794" ht="15.75" customHeight="1">
      <c r="F794" s="26"/>
      <c r="G794" s="26"/>
      <c r="H794" s="26"/>
      <c r="I794" s="26"/>
      <c r="J794" s="26"/>
      <c r="K794" s="26"/>
    </row>
    <row r="795" ht="15.75" customHeight="1">
      <c r="F795" s="26"/>
      <c r="G795" s="26"/>
      <c r="H795" s="26"/>
      <c r="I795" s="26"/>
      <c r="J795" s="26"/>
      <c r="K795" s="26"/>
    </row>
    <row r="796" ht="15.75" customHeight="1">
      <c r="F796" s="26"/>
      <c r="G796" s="26"/>
      <c r="H796" s="26"/>
      <c r="I796" s="26"/>
      <c r="J796" s="26"/>
      <c r="K796" s="26"/>
    </row>
    <row r="797" ht="15.75" customHeight="1">
      <c r="F797" s="26"/>
      <c r="G797" s="26"/>
      <c r="H797" s="26"/>
      <c r="I797" s="26"/>
      <c r="J797" s="26"/>
      <c r="K797" s="26"/>
    </row>
    <row r="798" ht="15.75" customHeight="1">
      <c r="F798" s="26"/>
      <c r="G798" s="26"/>
      <c r="H798" s="26"/>
      <c r="I798" s="26"/>
      <c r="J798" s="26"/>
      <c r="K798" s="26"/>
    </row>
    <row r="799" ht="15.75" customHeight="1">
      <c r="F799" s="26"/>
      <c r="G799" s="26"/>
      <c r="H799" s="26"/>
      <c r="I799" s="26"/>
      <c r="J799" s="26"/>
      <c r="K799" s="26"/>
    </row>
    <row r="800" ht="15.75" customHeight="1">
      <c r="F800" s="26"/>
      <c r="G800" s="26"/>
      <c r="H800" s="26"/>
      <c r="I800" s="26"/>
      <c r="J800" s="26"/>
      <c r="K800" s="26"/>
    </row>
    <row r="801" ht="15.75" customHeight="1">
      <c r="F801" s="26"/>
      <c r="G801" s="26"/>
      <c r="H801" s="26"/>
      <c r="I801" s="26"/>
      <c r="J801" s="26"/>
      <c r="K801" s="26"/>
    </row>
    <row r="802" ht="15.75" customHeight="1">
      <c r="F802" s="26"/>
      <c r="G802" s="26"/>
      <c r="H802" s="26"/>
      <c r="I802" s="26"/>
      <c r="J802" s="26"/>
      <c r="K802" s="26"/>
    </row>
    <row r="803" ht="15.75" customHeight="1">
      <c r="F803" s="26"/>
      <c r="G803" s="26"/>
      <c r="H803" s="26"/>
      <c r="I803" s="26"/>
      <c r="J803" s="26"/>
      <c r="K803" s="26"/>
    </row>
    <row r="804" ht="15.75" customHeight="1">
      <c r="F804" s="26"/>
      <c r="G804" s="26"/>
      <c r="H804" s="26"/>
      <c r="I804" s="26"/>
      <c r="J804" s="26"/>
      <c r="K804" s="26"/>
    </row>
    <row r="805" ht="15.75" customHeight="1">
      <c r="F805" s="26"/>
      <c r="G805" s="26"/>
      <c r="H805" s="26"/>
      <c r="I805" s="26"/>
      <c r="J805" s="26"/>
      <c r="K805" s="26"/>
    </row>
    <row r="806" ht="15.75" customHeight="1">
      <c r="F806" s="26"/>
      <c r="G806" s="26"/>
      <c r="H806" s="26"/>
      <c r="I806" s="26"/>
      <c r="J806" s="26"/>
      <c r="K806" s="26"/>
    </row>
    <row r="807" ht="15.75" customHeight="1">
      <c r="F807" s="26"/>
      <c r="G807" s="26"/>
      <c r="H807" s="26"/>
      <c r="I807" s="26"/>
      <c r="J807" s="26"/>
      <c r="K807" s="26"/>
    </row>
    <row r="808" ht="15.75" customHeight="1">
      <c r="F808" s="26"/>
      <c r="G808" s="26"/>
      <c r="H808" s="26"/>
      <c r="I808" s="26"/>
      <c r="J808" s="26"/>
      <c r="K808" s="26"/>
    </row>
    <row r="809" ht="15.75" customHeight="1">
      <c r="F809" s="26"/>
      <c r="G809" s="26"/>
      <c r="H809" s="26"/>
      <c r="I809" s="26"/>
      <c r="J809" s="26"/>
      <c r="K809" s="26"/>
    </row>
    <row r="810" ht="15.75" customHeight="1">
      <c r="F810" s="26"/>
      <c r="G810" s="26"/>
      <c r="H810" s="26"/>
      <c r="I810" s="26"/>
      <c r="J810" s="26"/>
      <c r="K810" s="26"/>
    </row>
    <row r="811" ht="15.75" customHeight="1">
      <c r="F811" s="26"/>
      <c r="G811" s="26"/>
      <c r="H811" s="26"/>
      <c r="I811" s="26"/>
      <c r="J811" s="26"/>
      <c r="K811" s="26"/>
    </row>
    <row r="812" ht="15.75" customHeight="1">
      <c r="F812" s="26"/>
      <c r="G812" s="26"/>
      <c r="H812" s="26"/>
      <c r="I812" s="26"/>
      <c r="J812" s="26"/>
      <c r="K812" s="26"/>
    </row>
    <row r="813" ht="15.75" customHeight="1">
      <c r="F813" s="26"/>
      <c r="G813" s="26"/>
      <c r="H813" s="26"/>
      <c r="I813" s="26"/>
      <c r="J813" s="26"/>
      <c r="K813" s="26"/>
    </row>
    <row r="814" ht="15.75" customHeight="1">
      <c r="F814" s="26"/>
      <c r="G814" s="26"/>
      <c r="H814" s="26"/>
      <c r="I814" s="26"/>
      <c r="J814" s="26"/>
      <c r="K814" s="26"/>
    </row>
    <row r="815" ht="15.75" customHeight="1">
      <c r="F815" s="26"/>
      <c r="G815" s="26"/>
      <c r="H815" s="26"/>
      <c r="I815" s="26"/>
      <c r="J815" s="26"/>
      <c r="K815" s="26"/>
    </row>
    <row r="816" ht="15.75" customHeight="1">
      <c r="F816" s="26"/>
      <c r="G816" s="26"/>
      <c r="H816" s="26"/>
      <c r="I816" s="26"/>
      <c r="J816" s="26"/>
      <c r="K816" s="26"/>
    </row>
    <row r="817" ht="15.75" customHeight="1">
      <c r="F817" s="26"/>
      <c r="G817" s="26"/>
      <c r="H817" s="26"/>
      <c r="I817" s="26"/>
      <c r="J817" s="26"/>
      <c r="K817" s="26"/>
    </row>
    <row r="818" ht="15.75" customHeight="1">
      <c r="F818" s="26"/>
      <c r="G818" s="26"/>
      <c r="H818" s="26"/>
      <c r="I818" s="26"/>
      <c r="J818" s="26"/>
      <c r="K818" s="26"/>
    </row>
    <row r="819" ht="15.75" customHeight="1">
      <c r="F819" s="26"/>
      <c r="G819" s="26"/>
      <c r="H819" s="26"/>
      <c r="I819" s="26"/>
      <c r="J819" s="26"/>
      <c r="K819" s="26"/>
    </row>
    <row r="820" ht="15.75" customHeight="1">
      <c r="F820" s="26"/>
      <c r="G820" s="26"/>
      <c r="H820" s="26"/>
      <c r="I820" s="26"/>
      <c r="J820" s="26"/>
      <c r="K820" s="26"/>
    </row>
    <row r="821" ht="15.75" customHeight="1">
      <c r="F821" s="26"/>
      <c r="G821" s="26"/>
      <c r="H821" s="26"/>
      <c r="I821" s="26"/>
      <c r="J821" s="26"/>
      <c r="K821" s="26"/>
    </row>
    <row r="822" ht="15.75" customHeight="1">
      <c r="F822" s="26"/>
      <c r="G822" s="26"/>
      <c r="H822" s="26"/>
      <c r="I822" s="26"/>
      <c r="J822" s="26"/>
      <c r="K822" s="26"/>
    </row>
    <row r="823" ht="15.75" customHeight="1">
      <c r="F823" s="26"/>
      <c r="G823" s="26"/>
      <c r="H823" s="26"/>
      <c r="I823" s="26"/>
      <c r="J823" s="26"/>
      <c r="K823" s="26"/>
    </row>
    <row r="824" ht="15.75" customHeight="1">
      <c r="F824" s="26"/>
      <c r="G824" s="26"/>
      <c r="H824" s="26"/>
      <c r="I824" s="26"/>
      <c r="J824" s="26"/>
      <c r="K824" s="26"/>
    </row>
    <row r="825" ht="15.75" customHeight="1">
      <c r="F825" s="26"/>
      <c r="G825" s="26"/>
      <c r="H825" s="26"/>
      <c r="I825" s="26"/>
      <c r="J825" s="26"/>
      <c r="K825" s="26"/>
    </row>
    <row r="826" ht="15.75" customHeight="1">
      <c r="F826" s="26"/>
      <c r="G826" s="26"/>
      <c r="H826" s="26"/>
      <c r="I826" s="26"/>
      <c r="J826" s="26"/>
      <c r="K826" s="26"/>
    </row>
    <row r="827" ht="15.75" customHeight="1">
      <c r="F827" s="26"/>
      <c r="G827" s="26"/>
      <c r="H827" s="26"/>
      <c r="I827" s="26"/>
      <c r="J827" s="26"/>
      <c r="K827" s="26"/>
    </row>
    <row r="828" ht="15.75" customHeight="1">
      <c r="F828" s="26"/>
      <c r="G828" s="26"/>
      <c r="H828" s="26"/>
      <c r="I828" s="26"/>
      <c r="J828" s="26"/>
      <c r="K828" s="26"/>
    </row>
    <row r="829" ht="15.75" customHeight="1">
      <c r="F829" s="26"/>
      <c r="G829" s="26"/>
      <c r="H829" s="26"/>
      <c r="I829" s="26"/>
      <c r="J829" s="26"/>
      <c r="K829" s="26"/>
    </row>
    <row r="830" ht="15.75" customHeight="1">
      <c r="F830" s="26"/>
      <c r="G830" s="26"/>
      <c r="H830" s="26"/>
      <c r="I830" s="26"/>
      <c r="J830" s="26"/>
      <c r="K830" s="26"/>
    </row>
    <row r="831" ht="15.75" customHeight="1">
      <c r="F831" s="26"/>
      <c r="G831" s="26"/>
      <c r="H831" s="26"/>
      <c r="I831" s="26"/>
      <c r="J831" s="26"/>
      <c r="K831" s="26"/>
    </row>
    <row r="832" ht="15.75" customHeight="1">
      <c r="F832" s="26"/>
      <c r="G832" s="26"/>
      <c r="H832" s="26"/>
      <c r="I832" s="26"/>
      <c r="J832" s="26"/>
      <c r="K832" s="26"/>
    </row>
    <row r="833" ht="15.75" customHeight="1">
      <c r="F833" s="26"/>
      <c r="G833" s="26"/>
      <c r="H833" s="26"/>
      <c r="I833" s="26"/>
      <c r="J833" s="26"/>
      <c r="K833" s="26"/>
    </row>
    <row r="834" ht="15.75" customHeight="1">
      <c r="F834" s="26"/>
      <c r="G834" s="26"/>
      <c r="H834" s="26"/>
      <c r="I834" s="26"/>
      <c r="J834" s="26"/>
      <c r="K834" s="26"/>
    </row>
    <row r="835" ht="15.75" customHeight="1">
      <c r="F835" s="26"/>
      <c r="G835" s="26"/>
      <c r="H835" s="26"/>
      <c r="I835" s="26"/>
      <c r="J835" s="26"/>
      <c r="K835" s="26"/>
    </row>
    <row r="836" ht="15.75" customHeight="1">
      <c r="F836" s="26"/>
      <c r="G836" s="26"/>
      <c r="H836" s="26"/>
      <c r="I836" s="26"/>
      <c r="J836" s="26"/>
      <c r="K836" s="26"/>
    </row>
    <row r="837" ht="15.75" customHeight="1">
      <c r="F837" s="26"/>
      <c r="G837" s="26"/>
      <c r="H837" s="26"/>
      <c r="I837" s="26"/>
      <c r="J837" s="26"/>
      <c r="K837" s="26"/>
    </row>
    <row r="838" ht="15.75" customHeight="1">
      <c r="F838" s="26"/>
      <c r="G838" s="26"/>
      <c r="H838" s="26"/>
      <c r="I838" s="26"/>
      <c r="J838" s="26"/>
      <c r="K838" s="26"/>
    </row>
    <row r="839" ht="15.75" customHeight="1">
      <c r="F839" s="26"/>
      <c r="G839" s="26"/>
      <c r="H839" s="26"/>
      <c r="I839" s="26"/>
      <c r="J839" s="26"/>
      <c r="K839" s="26"/>
    </row>
    <row r="840" ht="15.75" customHeight="1">
      <c r="F840" s="26"/>
      <c r="G840" s="26"/>
      <c r="H840" s="26"/>
      <c r="I840" s="26"/>
      <c r="J840" s="26"/>
      <c r="K840" s="26"/>
    </row>
    <row r="841" ht="15.75" customHeight="1">
      <c r="F841" s="26"/>
      <c r="G841" s="26"/>
      <c r="H841" s="26"/>
      <c r="I841" s="26"/>
      <c r="J841" s="26"/>
      <c r="K841" s="26"/>
    </row>
    <row r="842" ht="15.75" customHeight="1">
      <c r="F842" s="26"/>
      <c r="G842" s="26"/>
      <c r="H842" s="26"/>
      <c r="I842" s="26"/>
      <c r="J842" s="26"/>
      <c r="K842" s="26"/>
    </row>
    <row r="843" ht="15.75" customHeight="1">
      <c r="F843" s="26"/>
      <c r="G843" s="26"/>
      <c r="H843" s="26"/>
      <c r="I843" s="26"/>
      <c r="J843" s="26"/>
      <c r="K843" s="26"/>
    </row>
    <row r="844" ht="15.75" customHeight="1">
      <c r="F844" s="26"/>
      <c r="G844" s="26"/>
      <c r="H844" s="26"/>
      <c r="I844" s="26"/>
      <c r="J844" s="26"/>
      <c r="K844" s="26"/>
    </row>
    <row r="845" ht="15.75" customHeight="1">
      <c r="F845" s="26"/>
      <c r="G845" s="26"/>
      <c r="H845" s="26"/>
      <c r="I845" s="26"/>
      <c r="J845" s="26"/>
      <c r="K845" s="26"/>
    </row>
    <row r="846" ht="15.75" customHeight="1">
      <c r="F846" s="26"/>
      <c r="G846" s="26"/>
      <c r="H846" s="26"/>
      <c r="I846" s="26"/>
      <c r="J846" s="26"/>
      <c r="K846" s="26"/>
    </row>
    <row r="847" ht="15.75" customHeight="1">
      <c r="F847" s="26"/>
      <c r="G847" s="26"/>
      <c r="H847" s="26"/>
      <c r="I847" s="26"/>
      <c r="J847" s="26"/>
      <c r="K847" s="26"/>
    </row>
    <row r="848" ht="15.75" customHeight="1">
      <c r="F848" s="26"/>
      <c r="G848" s="26"/>
      <c r="H848" s="26"/>
      <c r="I848" s="26"/>
      <c r="J848" s="26"/>
      <c r="K848" s="26"/>
    </row>
    <row r="849" ht="15.75" customHeight="1">
      <c r="F849" s="26"/>
      <c r="G849" s="26"/>
      <c r="H849" s="26"/>
      <c r="I849" s="26"/>
      <c r="J849" s="26"/>
      <c r="K849" s="26"/>
    </row>
    <row r="850" ht="15.75" customHeight="1">
      <c r="F850" s="26"/>
      <c r="G850" s="26"/>
      <c r="H850" s="26"/>
      <c r="I850" s="26"/>
      <c r="J850" s="26"/>
      <c r="K850" s="26"/>
    </row>
    <row r="851" ht="15.75" customHeight="1">
      <c r="F851" s="26"/>
      <c r="G851" s="26"/>
      <c r="H851" s="26"/>
      <c r="I851" s="26"/>
      <c r="J851" s="26"/>
      <c r="K851" s="26"/>
    </row>
    <row r="852" ht="15.75" customHeight="1">
      <c r="F852" s="26"/>
      <c r="G852" s="26"/>
      <c r="H852" s="26"/>
      <c r="I852" s="26"/>
      <c r="J852" s="26"/>
      <c r="K852" s="26"/>
    </row>
    <row r="853" ht="15.75" customHeight="1">
      <c r="F853" s="26"/>
      <c r="G853" s="26"/>
      <c r="H853" s="26"/>
      <c r="I853" s="26"/>
      <c r="J853" s="26"/>
      <c r="K853" s="26"/>
    </row>
    <row r="854" ht="15.75" customHeight="1">
      <c r="F854" s="26"/>
      <c r="G854" s="26"/>
      <c r="H854" s="26"/>
      <c r="I854" s="26"/>
      <c r="J854" s="26"/>
      <c r="K854" s="26"/>
    </row>
    <row r="855" ht="15.75" customHeight="1">
      <c r="F855" s="26"/>
      <c r="G855" s="26"/>
      <c r="H855" s="26"/>
      <c r="I855" s="26"/>
      <c r="J855" s="26"/>
      <c r="K855" s="26"/>
    </row>
    <row r="856" ht="15.75" customHeight="1">
      <c r="F856" s="26"/>
      <c r="G856" s="26"/>
      <c r="H856" s="26"/>
      <c r="I856" s="26"/>
      <c r="J856" s="26"/>
      <c r="K856" s="26"/>
    </row>
    <row r="857" ht="15.75" customHeight="1">
      <c r="F857" s="26"/>
      <c r="G857" s="26"/>
      <c r="H857" s="26"/>
      <c r="I857" s="26"/>
      <c r="J857" s="26"/>
      <c r="K857" s="26"/>
    </row>
    <row r="858" ht="15.75" customHeight="1">
      <c r="F858" s="26"/>
      <c r="G858" s="26"/>
      <c r="H858" s="26"/>
      <c r="I858" s="26"/>
      <c r="J858" s="26"/>
      <c r="K858" s="26"/>
    </row>
    <row r="859" ht="15.75" customHeight="1">
      <c r="F859" s="26"/>
      <c r="G859" s="26"/>
      <c r="H859" s="26"/>
      <c r="I859" s="26"/>
      <c r="J859" s="26"/>
      <c r="K859" s="26"/>
    </row>
    <row r="860" ht="15.75" customHeight="1">
      <c r="F860" s="26"/>
      <c r="G860" s="26"/>
      <c r="H860" s="26"/>
      <c r="I860" s="26"/>
      <c r="J860" s="26"/>
      <c r="K860" s="26"/>
    </row>
    <row r="861" ht="15.75" customHeight="1">
      <c r="F861" s="26"/>
      <c r="G861" s="26"/>
      <c r="H861" s="26"/>
      <c r="I861" s="26"/>
      <c r="J861" s="26"/>
      <c r="K861" s="26"/>
    </row>
    <row r="862" ht="15.75" customHeight="1">
      <c r="F862" s="26"/>
      <c r="G862" s="26"/>
      <c r="H862" s="26"/>
      <c r="I862" s="26"/>
      <c r="J862" s="26"/>
      <c r="K862" s="26"/>
    </row>
    <row r="863" ht="15.75" customHeight="1">
      <c r="F863" s="26"/>
      <c r="G863" s="26"/>
      <c r="H863" s="26"/>
      <c r="I863" s="26"/>
      <c r="J863" s="26"/>
      <c r="K863" s="26"/>
    </row>
    <row r="864" ht="15.75" customHeight="1">
      <c r="F864" s="26"/>
      <c r="G864" s="26"/>
      <c r="H864" s="26"/>
      <c r="I864" s="26"/>
      <c r="J864" s="26"/>
      <c r="K864" s="26"/>
    </row>
    <row r="865" ht="15.75" customHeight="1">
      <c r="F865" s="26"/>
      <c r="G865" s="26"/>
      <c r="H865" s="26"/>
      <c r="I865" s="26"/>
      <c r="J865" s="26"/>
      <c r="K865" s="26"/>
    </row>
    <row r="866" ht="15.75" customHeight="1">
      <c r="F866" s="26"/>
      <c r="G866" s="26"/>
      <c r="H866" s="26"/>
      <c r="I866" s="26"/>
      <c r="J866" s="26"/>
      <c r="K866" s="26"/>
    </row>
    <row r="867" ht="15.75" customHeight="1">
      <c r="F867" s="26"/>
      <c r="G867" s="26"/>
      <c r="H867" s="26"/>
      <c r="I867" s="26"/>
      <c r="J867" s="26"/>
      <c r="K867" s="26"/>
    </row>
    <row r="868" ht="15.75" customHeight="1">
      <c r="F868" s="26"/>
      <c r="G868" s="26"/>
      <c r="H868" s="26"/>
      <c r="I868" s="26"/>
      <c r="J868" s="26"/>
      <c r="K868" s="26"/>
    </row>
    <row r="869" ht="15.75" customHeight="1">
      <c r="F869" s="26"/>
      <c r="G869" s="26"/>
      <c r="H869" s="26"/>
      <c r="I869" s="26"/>
      <c r="J869" s="26"/>
      <c r="K869" s="26"/>
    </row>
    <row r="870" ht="15.75" customHeight="1">
      <c r="F870" s="26"/>
      <c r="G870" s="26"/>
      <c r="H870" s="26"/>
      <c r="I870" s="26"/>
      <c r="J870" s="26"/>
      <c r="K870" s="26"/>
    </row>
    <row r="871" ht="15.75" customHeight="1">
      <c r="F871" s="26"/>
      <c r="G871" s="26"/>
      <c r="H871" s="26"/>
      <c r="I871" s="26"/>
      <c r="J871" s="26"/>
      <c r="K871" s="26"/>
    </row>
    <row r="872" ht="15.75" customHeight="1">
      <c r="F872" s="26"/>
      <c r="G872" s="26"/>
      <c r="H872" s="26"/>
      <c r="I872" s="26"/>
      <c r="J872" s="26"/>
      <c r="K872" s="26"/>
    </row>
    <row r="873" ht="15.75" customHeight="1">
      <c r="F873" s="26"/>
      <c r="G873" s="26"/>
      <c r="H873" s="26"/>
      <c r="I873" s="26"/>
      <c r="J873" s="26"/>
      <c r="K873" s="26"/>
    </row>
    <row r="874" ht="15.75" customHeight="1">
      <c r="F874" s="26"/>
      <c r="G874" s="26"/>
      <c r="H874" s="26"/>
      <c r="I874" s="26"/>
      <c r="J874" s="26"/>
      <c r="K874" s="26"/>
    </row>
    <row r="875" ht="15.75" customHeight="1">
      <c r="F875" s="26"/>
      <c r="G875" s="26"/>
      <c r="H875" s="26"/>
      <c r="I875" s="26"/>
      <c r="J875" s="26"/>
      <c r="K875" s="26"/>
    </row>
    <row r="876" ht="15.75" customHeight="1">
      <c r="F876" s="26"/>
      <c r="G876" s="26"/>
      <c r="H876" s="26"/>
      <c r="I876" s="26"/>
      <c r="J876" s="26"/>
      <c r="K876" s="26"/>
    </row>
    <row r="877" ht="15.75" customHeight="1">
      <c r="F877" s="26"/>
      <c r="G877" s="26"/>
      <c r="H877" s="26"/>
      <c r="I877" s="26"/>
      <c r="J877" s="26"/>
      <c r="K877" s="26"/>
    </row>
    <row r="878" ht="15.75" customHeight="1">
      <c r="F878" s="26"/>
      <c r="G878" s="26"/>
      <c r="H878" s="26"/>
      <c r="I878" s="26"/>
      <c r="J878" s="26"/>
      <c r="K878" s="26"/>
    </row>
    <row r="879" ht="15.75" customHeight="1">
      <c r="F879" s="26"/>
      <c r="G879" s="26"/>
      <c r="H879" s="26"/>
      <c r="I879" s="26"/>
      <c r="J879" s="26"/>
      <c r="K879" s="26"/>
    </row>
    <row r="880" ht="15.75" customHeight="1">
      <c r="F880" s="26"/>
      <c r="G880" s="26"/>
      <c r="H880" s="26"/>
      <c r="I880" s="26"/>
      <c r="J880" s="26"/>
      <c r="K880" s="26"/>
    </row>
    <row r="881" ht="15.75" customHeight="1">
      <c r="F881" s="26"/>
      <c r="G881" s="26"/>
      <c r="H881" s="26"/>
      <c r="I881" s="26"/>
      <c r="J881" s="26"/>
      <c r="K881" s="26"/>
    </row>
    <row r="882" ht="15.75" customHeight="1">
      <c r="F882" s="26"/>
      <c r="G882" s="26"/>
      <c r="H882" s="26"/>
      <c r="I882" s="26"/>
      <c r="J882" s="26"/>
      <c r="K882" s="26"/>
    </row>
    <row r="883" ht="15.75" customHeight="1">
      <c r="F883" s="26"/>
      <c r="G883" s="26"/>
      <c r="H883" s="26"/>
      <c r="I883" s="26"/>
      <c r="J883" s="26"/>
      <c r="K883" s="26"/>
    </row>
    <row r="884" ht="15.75" customHeight="1">
      <c r="F884" s="26"/>
      <c r="G884" s="26"/>
      <c r="H884" s="26"/>
      <c r="I884" s="26"/>
      <c r="J884" s="26"/>
      <c r="K884" s="26"/>
    </row>
    <row r="885" ht="15.75" customHeight="1">
      <c r="F885" s="26"/>
      <c r="G885" s="26"/>
      <c r="H885" s="26"/>
      <c r="I885" s="26"/>
      <c r="J885" s="26"/>
      <c r="K885" s="26"/>
    </row>
    <row r="886" ht="15.75" customHeight="1">
      <c r="F886" s="26"/>
      <c r="G886" s="26"/>
      <c r="H886" s="26"/>
      <c r="I886" s="26"/>
      <c r="J886" s="26"/>
      <c r="K886" s="26"/>
    </row>
    <row r="887" ht="15.75" customHeight="1">
      <c r="F887" s="26"/>
      <c r="G887" s="26"/>
      <c r="H887" s="26"/>
      <c r="I887" s="26"/>
      <c r="J887" s="26"/>
      <c r="K887" s="26"/>
    </row>
    <row r="888" ht="15.75" customHeight="1">
      <c r="F888" s="26"/>
      <c r="G888" s="26"/>
      <c r="H888" s="26"/>
      <c r="I888" s="26"/>
      <c r="J888" s="26"/>
      <c r="K888" s="26"/>
    </row>
    <row r="889" ht="15.75" customHeight="1">
      <c r="F889" s="26"/>
      <c r="G889" s="26"/>
      <c r="H889" s="26"/>
      <c r="I889" s="26"/>
      <c r="J889" s="26"/>
      <c r="K889" s="26"/>
    </row>
    <row r="890" ht="15.75" customHeight="1">
      <c r="F890" s="26"/>
      <c r="G890" s="26"/>
      <c r="H890" s="26"/>
      <c r="I890" s="26"/>
      <c r="J890" s="26"/>
      <c r="K890" s="26"/>
    </row>
    <row r="891" ht="15.75" customHeight="1">
      <c r="F891" s="26"/>
      <c r="G891" s="26"/>
      <c r="H891" s="26"/>
      <c r="I891" s="26"/>
      <c r="J891" s="26"/>
      <c r="K891" s="26"/>
    </row>
    <row r="892" ht="15.75" customHeight="1">
      <c r="F892" s="26"/>
      <c r="G892" s="26"/>
      <c r="H892" s="26"/>
      <c r="I892" s="26"/>
      <c r="J892" s="26"/>
      <c r="K892" s="26"/>
    </row>
    <row r="893" ht="15.75" customHeight="1">
      <c r="F893" s="26"/>
      <c r="G893" s="26"/>
      <c r="H893" s="26"/>
      <c r="I893" s="26"/>
      <c r="J893" s="26"/>
      <c r="K893" s="26"/>
    </row>
    <row r="894" ht="15.75" customHeight="1">
      <c r="F894" s="26"/>
      <c r="G894" s="26"/>
      <c r="H894" s="26"/>
      <c r="I894" s="26"/>
      <c r="J894" s="26"/>
      <c r="K894" s="26"/>
    </row>
    <row r="895" ht="15.75" customHeight="1">
      <c r="F895" s="26"/>
      <c r="G895" s="26"/>
      <c r="H895" s="26"/>
      <c r="I895" s="26"/>
      <c r="J895" s="26"/>
      <c r="K895" s="26"/>
    </row>
    <row r="896" ht="15.75" customHeight="1">
      <c r="F896" s="26"/>
      <c r="G896" s="26"/>
      <c r="H896" s="26"/>
      <c r="I896" s="26"/>
      <c r="J896" s="26"/>
      <c r="K896" s="26"/>
    </row>
    <row r="897" ht="15.75" customHeight="1">
      <c r="F897" s="26"/>
      <c r="G897" s="26"/>
      <c r="H897" s="26"/>
      <c r="I897" s="26"/>
      <c r="J897" s="26"/>
      <c r="K897" s="26"/>
    </row>
    <row r="898" ht="15.75" customHeight="1">
      <c r="F898" s="26"/>
      <c r="G898" s="26"/>
      <c r="H898" s="26"/>
      <c r="I898" s="26"/>
      <c r="J898" s="26"/>
      <c r="K898" s="26"/>
    </row>
    <row r="899" ht="15.75" customHeight="1">
      <c r="F899" s="26"/>
      <c r="G899" s="26"/>
      <c r="H899" s="26"/>
      <c r="I899" s="26"/>
      <c r="J899" s="26"/>
      <c r="K899" s="26"/>
    </row>
    <row r="900" ht="15.75" customHeight="1">
      <c r="F900" s="26"/>
      <c r="G900" s="26"/>
      <c r="H900" s="26"/>
      <c r="I900" s="26"/>
      <c r="J900" s="26"/>
      <c r="K900" s="26"/>
    </row>
    <row r="901" ht="15.75" customHeight="1">
      <c r="F901" s="26"/>
      <c r="G901" s="26"/>
      <c r="H901" s="26"/>
      <c r="I901" s="26"/>
      <c r="J901" s="26"/>
      <c r="K901" s="26"/>
    </row>
    <row r="902" ht="15.75" customHeight="1">
      <c r="F902" s="26"/>
      <c r="G902" s="26"/>
      <c r="H902" s="26"/>
      <c r="I902" s="26"/>
      <c r="J902" s="26"/>
      <c r="K902" s="26"/>
    </row>
    <row r="903" ht="15.75" customHeight="1">
      <c r="F903" s="26"/>
      <c r="G903" s="26"/>
      <c r="H903" s="26"/>
      <c r="I903" s="26"/>
      <c r="J903" s="26"/>
      <c r="K903" s="26"/>
    </row>
    <row r="904" ht="15.75" customHeight="1">
      <c r="F904" s="26"/>
      <c r="G904" s="26"/>
      <c r="H904" s="26"/>
      <c r="I904" s="26"/>
      <c r="J904" s="26"/>
      <c r="K904" s="26"/>
    </row>
    <row r="905" ht="15.75" customHeight="1">
      <c r="F905" s="26"/>
      <c r="G905" s="26"/>
      <c r="H905" s="26"/>
      <c r="I905" s="26"/>
      <c r="J905" s="26"/>
      <c r="K905" s="26"/>
    </row>
    <row r="906" ht="15.75" customHeight="1">
      <c r="F906" s="26"/>
      <c r="G906" s="26"/>
      <c r="H906" s="26"/>
      <c r="I906" s="26"/>
      <c r="J906" s="26"/>
      <c r="K906" s="26"/>
    </row>
    <row r="907" ht="15.75" customHeight="1">
      <c r="F907" s="26"/>
      <c r="G907" s="26"/>
      <c r="H907" s="26"/>
      <c r="I907" s="26"/>
      <c r="J907" s="26"/>
      <c r="K907" s="26"/>
    </row>
    <row r="908" ht="15.75" customHeight="1">
      <c r="F908" s="26"/>
      <c r="G908" s="26"/>
      <c r="H908" s="26"/>
      <c r="I908" s="26"/>
      <c r="J908" s="26"/>
      <c r="K908" s="26"/>
    </row>
    <row r="909" ht="15.75" customHeight="1">
      <c r="F909" s="26"/>
      <c r="G909" s="26"/>
      <c r="H909" s="26"/>
      <c r="I909" s="26"/>
      <c r="J909" s="26"/>
      <c r="K909" s="26"/>
    </row>
    <row r="910" ht="15.75" customHeight="1">
      <c r="F910" s="26"/>
      <c r="G910" s="26"/>
      <c r="H910" s="26"/>
      <c r="I910" s="26"/>
      <c r="J910" s="26"/>
      <c r="K910" s="26"/>
    </row>
    <row r="911" ht="15.75" customHeight="1">
      <c r="F911" s="26"/>
      <c r="G911" s="26"/>
      <c r="H911" s="26"/>
      <c r="I911" s="26"/>
      <c r="J911" s="26"/>
      <c r="K911" s="26"/>
    </row>
    <row r="912" ht="15.75" customHeight="1">
      <c r="F912" s="26"/>
      <c r="G912" s="26"/>
      <c r="H912" s="26"/>
      <c r="I912" s="26"/>
      <c r="J912" s="26"/>
      <c r="K912" s="26"/>
    </row>
    <row r="913" ht="15.75" customHeight="1">
      <c r="F913" s="26"/>
      <c r="G913" s="26"/>
      <c r="H913" s="26"/>
      <c r="I913" s="26"/>
      <c r="J913" s="26"/>
      <c r="K913" s="26"/>
    </row>
    <row r="914" ht="15.75" customHeight="1">
      <c r="F914" s="26"/>
      <c r="G914" s="26"/>
      <c r="H914" s="26"/>
      <c r="I914" s="26"/>
      <c r="J914" s="26"/>
      <c r="K914" s="26"/>
    </row>
    <row r="915" ht="15.75" customHeight="1">
      <c r="F915" s="26"/>
      <c r="G915" s="26"/>
      <c r="H915" s="26"/>
      <c r="I915" s="26"/>
      <c r="J915" s="26"/>
      <c r="K915" s="26"/>
    </row>
    <row r="916" ht="15.75" customHeight="1">
      <c r="F916" s="26"/>
      <c r="G916" s="26"/>
      <c r="H916" s="26"/>
      <c r="I916" s="26"/>
      <c r="J916" s="26"/>
      <c r="K916" s="26"/>
    </row>
    <row r="917" ht="15.75" customHeight="1">
      <c r="F917" s="26"/>
      <c r="G917" s="26"/>
      <c r="H917" s="26"/>
      <c r="I917" s="26"/>
      <c r="J917" s="26"/>
      <c r="K917" s="26"/>
    </row>
    <row r="918" ht="15.75" customHeight="1">
      <c r="F918" s="26"/>
      <c r="G918" s="26"/>
      <c r="H918" s="26"/>
      <c r="I918" s="26"/>
      <c r="J918" s="26"/>
      <c r="K918" s="26"/>
    </row>
    <row r="919" ht="15.75" customHeight="1">
      <c r="F919" s="26"/>
      <c r="G919" s="26"/>
      <c r="H919" s="26"/>
      <c r="I919" s="26"/>
      <c r="J919" s="26"/>
      <c r="K919" s="26"/>
    </row>
    <row r="920" ht="15.75" customHeight="1">
      <c r="F920" s="26"/>
      <c r="G920" s="26"/>
      <c r="H920" s="26"/>
      <c r="I920" s="26"/>
      <c r="J920" s="26"/>
      <c r="K920" s="26"/>
    </row>
    <row r="921" ht="15.75" customHeight="1">
      <c r="F921" s="26"/>
      <c r="G921" s="26"/>
      <c r="H921" s="26"/>
      <c r="I921" s="26"/>
      <c r="J921" s="26"/>
      <c r="K921" s="26"/>
    </row>
    <row r="922" ht="15.75" customHeight="1">
      <c r="F922" s="26"/>
      <c r="G922" s="26"/>
      <c r="H922" s="26"/>
      <c r="I922" s="26"/>
      <c r="J922" s="26"/>
      <c r="K922" s="26"/>
    </row>
    <row r="923" ht="15.75" customHeight="1">
      <c r="F923" s="26"/>
      <c r="G923" s="26"/>
      <c r="H923" s="26"/>
      <c r="I923" s="26"/>
      <c r="J923" s="26"/>
      <c r="K923" s="26"/>
    </row>
    <row r="924" ht="15.75" customHeight="1">
      <c r="F924" s="26"/>
      <c r="G924" s="26"/>
      <c r="H924" s="26"/>
      <c r="I924" s="26"/>
      <c r="J924" s="26"/>
      <c r="K924" s="26"/>
    </row>
    <row r="925" ht="15.75" customHeight="1">
      <c r="F925" s="26"/>
      <c r="G925" s="26"/>
      <c r="H925" s="26"/>
      <c r="I925" s="26"/>
      <c r="J925" s="26"/>
      <c r="K925" s="26"/>
    </row>
    <row r="926" ht="15.75" customHeight="1">
      <c r="F926" s="26"/>
      <c r="G926" s="26"/>
      <c r="H926" s="26"/>
      <c r="I926" s="26"/>
      <c r="J926" s="26"/>
      <c r="K926" s="26"/>
    </row>
    <row r="927" ht="15.75" customHeight="1">
      <c r="F927" s="26"/>
      <c r="G927" s="26"/>
      <c r="H927" s="26"/>
      <c r="I927" s="26"/>
      <c r="J927" s="26"/>
      <c r="K927" s="26"/>
    </row>
    <row r="928" ht="15.75" customHeight="1">
      <c r="F928" s="26"/>
      <c r="G928" s="26"/>
      <c r="H928" s="26"/>
      <c r="I928" s="26"/>
      <c r="J928" s="26"/>
      <c r="K928" s="26"/>
    </row>
    <row r="929" ht="15.75" customHeight="1">
      <c r="F929" s="26"/>
      <c r="G929" s="26"/>
      <c r="H929" s="26"/>
      <c r="I929" s="26"/>
      <c r="J929" s="26"/>
      <c r="K929" s="26"/>
    </row>
    <row r="930" ht="15.75" customHeight="1">
      <c r="F930" s="26"/>
      <c r="G930" s="26"/>
      <c r="H930" s="26"/>
      <c r="I930" s="26"/>
      <c r="J930" s="26"/>
      <c r="K930" s="26"/>
    </row>
    <row r="931" ht="15.75" customHeight="1">
      <c r="F931" s="26"/>
      <c r="G931" s="26"/>
      <c r="H931" s="26"/>
      <c r="I931" s="26"/>
      <c r="J931" s="26"/>
      <c r="K931" s="26"/>
    </row>
    <row r="932" ht="15.75" customHeight="1">
      <c r="F932" s="26"/>
      <c r="G932" s="26"/>
      <c r="H932" s="26"/>
      <c r="I932" s="26"/>
      <c r="J932" s="26"/>
      <c r="K932" s="26"/>
    </row>
    <row r="933" ht="15.75" customHeight="1">
      <c r="F933" s="26"/>
      <c r="G933" s="26"/>
      <c r="H933" s="26"/>
      <c r="I933" s="26"/>
      <c r="J933" s="26"/>
      <c r="K933" s="26"/>
    </row>
    <row r="934" ht="15.75" customHeight="1">
      <c r="F934" s="26"/>
      <c r="G934" s="26"/>
      <c r="H934" s="26"/>
      <c r="I934" s="26"/>
      <c r="J934" s="26"/>
      <c r="K934" s="26"/>
    </row>
    <row r="935" ht="15.75" customHeight="1">
      <c r="F935" s="26"/>
      <c r="G935" s="26"/>
      <c r="H935" s="26"/>
      <c r="I935" s="26"/>
      <c r="J935" s="26"/>
      <c r="K935" s="26"/>
    </row>
    <row r="936" ht="15.75" customHeight="1">
      <c r="F936" s="26"/>
      <c r="G936" s="26"/>
      <c r="H936" s="26"/>
      <c r="I936" s="26"/>
      <c r="J936" s="26"/>
      <c r="K936" s="26"/>
    </row>
    <row r="937" ht="15.75" customHeight="1">
      <c r="F937" s="26"/>
      <c r="G937" s="26"/>
      <c r="H937" s="26"/>
      <c r="I937" s="26"/>
      <c r="J937" s="26"/>
      <c r="K937" s="26"/>
    </row>
    <row r="938" ht="15.75" customHeight="1">
      <c r="F938" s="26"/>
      <c r="G938" s="26"/>
      <c r="H938" s="26"/>
      <c r="I938" s="26"/>
      <c r="J938" s="26"/>
      <c r="K938" s="26"/>
    </row>
    <row r="939" ht="15.75" customHeight="1">
      <c r="F939" s="26"/>
      <c r="G939" s="26"/>
      <c r="H939" s="26"/>
      <c r="I939" s="26"/>
      <c r="J939" s="26"/>
      <c r="K939" s="26"/>
    </row>
    <row r="940" ht="15.75" customHeight="1">
      <c r="F940" s="26"/>
      <c r="G940" s="26"/>
      <c r="H940" s="26"/>
      <c r="I940" s="26"/>
      <c r="J940" s="26"/>
      <c r="K940" s="26"/>
    </row>
    <row r="941" ht="15.75" customHeight="1">
      <c r="F941" s="26"/>
      <c r="G941" s="26"/>
      <c r="H941" s="26"/>
      <c r="I941" s="26"/>
      <c r="J941" s="26"/>
      <c r="K941" s="26"/>
    </row>
    <row r="942" ht="15.75" customHeight="1">
      <c r="F942" s="26"/>
      <c r="G942" s="26"/>
      <c r="H942" s="26"/>
      <c r="I942" s="26"/>
      <c r="J942" s="26"/>
      <c r="K942" s="26"/>
    </row>
    <row r="943" ht="15.75" customHeight="1">
      <c r="F943" s="26"/>
      <c r="G943" s="26"/>
      <c r="H943" s="26"/>
      <c r="I943" s="26"/>
      <c r="J943" s="26"/>
      <c r="K943" s="26"/>
    </row>
    <row r="944" ht="15.75" customHeight="1">
      <c r="F944" s="26"/>
      <c r="G944" s="26"/>
      <c r="H944" s="26"/>
      <c r="I944" s="26"/>
      <c r="J944" s="26"/>
      <c r="K944" s="26"/>
    </row>
    <row r="945" ht="15.75" customHeight="1">
      <c r="F945" s="26"/>
      <c r="G945" s="26"/>
      <c r="H945" s="26"/>
      <c r="I945" s="26"/>
      <c r="J945" s="26"/>
      <c r="K945" s="26"/>
    </row>
    <row r="946" ht="15.75" customHeight="1">
      <c r="F946" s="26"/>
      <c r="G946" s="26"/>
      <c r="H946" s="26"/>
      <c r="I946" s="26"/>
      <c r="J946" s="26"/>
      <c r="K946" s="26"/>
    </row>
    <row r="947" ht="15.75" customHeight="1">
      <c r="F947" s="26"/>
      <c r="G947" s="26"/>
      <c r="H947" s="26"/>
      <c r="I947" s="26"/>
      <c r="J947" s="26"/>
      <c r="K947" s="26"/>
    </row>
    <row r="948" ht="15.75" customHeight="1">
      <c r="F948" s="26"/>
      <c r="G948" s="26"/>
      <c r="H948" s="26"/>
      <c r="I948" s="26"/>
      <c r="J948" s="26"/>
      <c r="K948" s="26"/>
    </row>
    <row r="949" ht="15.75" customHeight="1">
      <c r="F949" s="26"/>
      <c r="G949" s="26"/>
      <c r="H949" s="26"/>
      <c r="I949" s="26"/>
      <c r="J949" s="26"/>
      <c r="K949" s="26"/>
    </row>
    <row r="950" ht="15.75" customHeight="1">
      <c r="F950" s="26"/>
      <c r="G950" s="26"/>
      <c r="H950" s="26"/>
      <c r="I950" s="26"/>
      <c r="J950" s="26"/>
      <c r="K950" s="26"/>
    </row>
    <row r="951" ht="15.75" customHeight="1">
      <c r="F951" s="26"/>
      <c r="G951" s="26"/>
      <c r="H951" s="26"/>
      <c r="I951" s="26"/>
      <c r="J951" s="26"/>
      <c r="K951" s="26"/>
    </row>
    <row r="952" ht="15.75" customHeight="1">
      <c r="F952" s="26"/>
      <c r="G952" s="26"/>
      <c r="H952" s="26"/>
      <c r="I952" s="26"/>
      <c r="J952" s="26"/>
      <c r="K952" s="26"/>
    </row>
    <row r="953" ht="15.75" customHeight="1">
      <c r="F953" s="26"/>
      <c r="G953" s="26"/>
      <c r="H953" s="26"/>
      <c r="I953" s="26"/>
      <c r="J953" s="26"/>
      <c r="K953" s="26"/>
    </row>
    <row r="954" ht="15.75" customHeight="1">
      <c r="F954" s="26"/>
      <c r="G954" s="26"/>
      <c r="H954" s="26"/>
      <c r="I954" s="26"/>
      <c r="J954" s="26"/>
      <c r="K954" s="26"/>
    </row>
    <row r="955" ht="15.75" customHeight="1">
      <c r="F955" s="26"/>
      <c r="G955" s="26"/>
      <c r="H955" s="26"/>
      <c r="I955" s="26"/>
      <c r="J955" s="26"/>
      <c r="K955" s="26"/>
    </row>
    <row r="956" ht="15.75" customHeight="1">
      <c r="F956" s="26"/>
      <c r="G956" s="26"/>
      <c r="H956" s="26"/>
      <c r="I956" s="26"/>
      <c r="J956" s="26"/>
      <c r="K956" s="26"/>
    </row>
    <row r="957" ht="15.75" customHeight="1">
      <c r="F957" s="26"/>
      <c r="G957" s="26"/>
      <c r="H957" s="26"/>
      <c r="I957" s="26"/>
      <c r="J957" s="26"/>
      <c r="K957" s="26"/>
    </row>
    <row r="958" ht="15.75" customHeight="1">
      <c r="F958" s="26"/>
      <c r="G958" s="26"/>
      <c r="H958" s="26"/>
      <c r="I958" s="26"/>
      <c r="J958" s="26"/>
      <c r="K958" s="26"/>
    </row>
    <row r="959" ht="15.75" customHeight="1">
      <c r="F959" s="26"/>
      <c r="G959" s="26"/>
      <c r="H959" s="26"/>
      <c r="I959" s="26"/>
      <c r="J959" s="26"/>
      <c r="K959" s="26"/>
    </row>
    <row r="960" ht="15.75" customHeight="1">
      <c r="F960" s="26"/>
      <c r="G960" s="26"/>
      <c r="H960" s="26"/>
      <c r="I960" s="26"/>
      <c r="J960" s="26"/>
      <c r="K960" s="26"/>
    </row>
    <row r="961" ht="15.75" customHeight="1">
      <c r="F961" s="26"/>
      <c r="G961" s="26"/>
      <c r="H961" s="26"/>
      <c r="I961" s="26"/>
      <c r="J961" s="26"/>
      <c r="K961" s="26"/>
    </row>
    <row r="962" ht="15.75" customHeight="1">
      <c r="F962" s="26"/>
      <c r="G962" s="26"/>
      <c r="H962" s="26"/>
      <c r="I962" s="26"/>
      <c r="J962" s="26"/>
      <c r="K962" s="26"/>
    </row>
    <row r="963" ht="15.75" customHeight="1">
      <c r="F963" s="26"/>
      <c r="G963" s="26"/>
      <c r="H963" s="26"/>
      <c r="I963" s="26"/>
      <c r="J963" s="26"/>
      <c r="K963" s="26"/>
    </row>
    <row r="964" ht="15.75" customHeight="1">
      <c r="F964" s="26"/>
      <c r="G964" s="26"/>
      <c r="H964" s="26"/>
      <c r="I964" s="26"/>
      <c r="J964" s="26"/>
      <c r="K964" s="26"/>
    </row>
    <row r="965" ht="15.75" customHeight="1">
      <c r="F965" s="26"/>
      <c r="G965" s="26"/>
      <c r="H965" s="26"/>
      <c r="I965" s="26"/>
      <c r="J965" s="26"/>
      <c r="K965" s="26"/>
    </row>
    <row r="966" ht="15.75" customHeight="1">
      <c r="F966" s="26"/>
      <c r="G966" s="26"/>
      <c r="H966" s="26"/>
      <c r="I966" s="26"/>
      <c r="J966" s="26"/>
      <c r="K966" s="26"/>
    </row>
    <row r="967" ht="15.75" customHeight="1">
      <c r="F967" s="26"/>
      <c r="G967" s="26"/>
      <c r="H967" s="26"/>
      <c r="I967" s="26"/>
      <c r="J967" s="26"/>
      <c r="K967" s="26"/>
    </row>
    <row r="968" ht="15.75" customHeight="1">
      <c r="F968" s="26"/>
      <c r="G968" s="26"/>
      <c r="H968" s="26"/>
      <c r="I968" s="26"/>
      <c r="J968" s="26"/>
      <c r="K968" s="26"/>
    </row>
    <row r="969" ht="15.75" customHeight="1">
      <c r="F969" s="26"/>
      <c r="G969" s="26"/>
      <c r="H969" s="26"/>
      <c r="I969" s="26"/>
      <c r="J969" s="26"/>
      <c r="K969" s="26"/>
    </row>
    <row r="970" ht="15.75" customHeight="1">
      <c r="F970" s="26"/>
      <c r="G970" s="26"/>
      <c r="H970" s="26"/>
      <c r="I970" s="26"/>
      <c r="J970" s="26"/>
      <c r="K970" s="26"/>
    </row>
    <row r="971" ht="15.75" customHeight="1">
      <c r="F971" s="26"/>
      <c r="G971" s="26"/>
      <c r="H971" s="26"/>
      <c r="I971" s="26"/>
      <c r="J971" s="26"/>
      <c r="K971" s="26"/>
    </row>
    <row r="972" ht="15.75" customHeight="1">
      <c r="F972" s="26"/>
      <c r="G972" s="26"/>
      <c r="H972" s="26"/>
      <c r="I972" s="26"/>
      <c r="J972" s="26"/>
      <c r="K972" s="26"/>
    </row>
    <row r="973" ht="15.75" customHeight="1">
      <c r="F973" s="26"/>
      <c r="G973" s="26"/>
      <c r="H973" s="26"/>
      <c r="I973" s="26"/>
      <c r="J973" s="26"/>
      <c r="K973" s="26"/>
    </row>
    <row r="974" ht="15.75" customHeight="1">
      <c r="F974" s="26"/>
      <c r="G974" s="26"/>
      <c r="H974" s="26"/>
      <c r="I974" s="26"/>
      <c r="J974" s="26"/>
      <c r="K974" s="26"/>
    </row>
    <row r="975" ht="15.75" customHeight="1">
      <c r="F975" s="26"/>
      <c r="G975" s="26"/>
      <c r="H975" s="26"/>
      <c r="I975" s="26"/>
      <c r="J975" s="26"/>
      <c r="K975" s="26"/>
    </row>
    <row r="976" ht="15.75" customHeight="1">
      <c r="F976" s="26"/>
      <c r="G976" s="26"/>
      <c r="H976" s="26"/>
      <c r="I976" s="26"/>
      <c r="J976" s="26"/>
      <c r="K976" s="26"/>
    </row>
    <row r="977" ht="15.75" customHeight="1">
      <c r="F977" s="26"/>
      <c r="G977" s="26"/>
      <c r="H977" s="26"/>
      <c r="I977" s="26"/>
      <c r="J977" s="26"/>
      <c r="K977" s="26"/>
    </row>
    <row r="978" ht="15.75" customHeight="1">
      <c r="F978" s="26"/>
      <c r="G978" s="26"/>
      <c r="H978" s="26"/>
      <c r="I978" s="26"/>
      <c r="J978" s="26"/>
      <c r="K978" s="26"/>
    </row>
    <row r="979" ht="15.75" customHeight="1">
      <c r="F979" s="26"/>
      <c r="G979" s="26"/>
      <c r="H979" s="26"/>
      <c r="I979" s="26"/>
      <c r="J979" s="26"/>
      <c r="K979" s="26"/>
    </row>
    <row r="980" ht="15.75" customHeight="1">
      <c r="F980" s="26"/>
      <c r="G980" s="26"/>
      <c r="H980" s="26"/>
      <c r="I980" s="26"/>
      <c r="J980" s="26"/>
      <c r="K980" s="26"/>
    </row>
    <row r="981" ht="15.75" customHeight="1">
      <c r="F981" s="26"/>
      <c r="G981" s="26"/>
      <c r="H981" s="26"/>
      <c r="I981" s="26"/>
      <c r="J981" s="26"/>
      <c r="K981" s="26"/>
    </row>
    <row r="982" ht="15.75" customHeight="1">
      <c r="F982" s="26"/>
      <c r="G982" s="26"/>
      <c r="H982" s="26"/>
      <c r="I982" s="26"/>
      <c r="J982" s="26"/>
      <c r="K982" s="26"/>
    </row>
    <row r="983" ht="15.75" customHeight="1">
      <c r="F983" s="26"/>
      <c r="G983" s="26"/>
      <c r="H983" s="26"/>
      <c r="I983" s="26"/>
      <c r="J983" s="26"/>
      <c r="K983" s="26"/>
    </row>
    <row r="984" ht="15.75" customHeight="1">
      <c r="F984" s="26"/>
      <c r="G984" s="26"/>
      <c r="H984" s="26"/>
      <c r="I984" s="26"/>
      <c r="J984" s="26"/>
      <c r="K984" s="26"/>
    </row>
    <row r="985" ht="15.75" customHeight="1">
      <c r="F985" s="26"/>
      <c r="G985" s="26"/>
      <c r="H985" s="26"/>
      <c r="I985" s="26"/>
      <c r="J985" s="26"/>
      <c r="K985" s="26"/>
    </row>
    <row r="986" ht="15.75" customHeight="1">
      <c r="F986" s="26"/>
      <c r="G986" s="26"/>
      <c r="H986" s="26"/>
      <c r="I986" s="26"/>
      <c r="J986" s="26"/>
      <c r="K986" s="26"/>
    </row>
    <row r="987" ht="15.75" customHeight="1">
      <c r="F987" s="26"/>
      <c r="G987" s="26"/>
      <c r="H987" s="26"/>
      <c r="I987" s="26"/>
      <c r="J987" s="26"/>
      <c r="K987" s="26"/>
    </row>
    <row r="988" ht="15.75" customHeight="1">
      <c r="F988" s="26"/>
      <c r="G988" s="26"/>
      <c r="H988" s="26"/>
      <c r="I988" s="26"/>
      <c r="J988" s="26"/>
      <c r="K988" s="26"/>
    </row>
    <row r="989" ht="15.75" customHeight="1">
      <c r="F989" s="26"/>
      <c r="G989" s="26"/>
      <c r="H989" s="26"/>
      <c r="I989" s="26"/>
      <c r="J989" s="26"/>
      <c r="K989" s="26"/>
    </row>
    <row r="990" ht="15.75" customHeight="1">
      <c r="F990" s="26"/>
      <c r="G990" s="26"/>
      <c r="H990" s="26"/>
      <c r="I990" s="26"/>
      <c r="J990" s="26"/>
      <c r="K990" s="26"/>
    </row>
    <row r="991" ht="15.75" customHeight="1">
      <c r="F991" s="26"/>
      <c r="G991" s="26"/>
      <c r="H991" s="26"/>
      <c r="I991" s="26"/>
      <c r="J991" s="26"/>
      <c r="K991" s="26"/>
    </row>
    <row r="992" ht="15.75" customHeight="1">
      <c r="F992" s="26"/>
      <c r="G992" s="26"/>
      <c r="H992" s="26"/>
      <c r="I992" s="26"/>
      <c r="J992" s="26"/>
      <c r="K992" s="26"/>
    </row>
    <row r="993" ht="15.75" customHeight="1">
      <c r="F993" s="26"/>
      <c r="G993" s="26"/>
      <c r="H993" s="26"/>
      <c r="I993" s="26"/>
      <c r="J993" s="26"/>
      <c r="K993" s="26"/>
    </row>
    <row r="994" ht="15.75" customHeight="1">
      <c r="F994" s="26"/>
      <c r="G994" s="26"/>
      <c r="H994" s="26"/>
      <c r="I994" s="26"/>
      <c r="J994" s="26"/>
      <c r="K994" s="26"/>
    </row>
    <row r="995" ht="15.75" customHeight="1">
      <c r="F995" s="26"/>
      <c r="G995" s="26"/>
      <c r="H995" s="26"/>
      <c r="I995" s="26"/>
      <c r="J995" s="26"/>
      <c r="K995" s="26"/>
    </row>
    <row r="996" ht="15.75" customHeight="1">
      <c r="F996" s="26"/>
      <c r="G996" s="26"/>
      <c r="H996" s="26"/>
      <c r="I996" s="26"/>
      <c r="J996" s="26"/>
      <c r="K996" s="26"/>
    </row>
    <row r="997" ht="15.75" customHeight="1">
      <c r="F997" s="26"/>
      <c r="G997" s="26"/>
      <c r="H997" s="26"/>
      <c r="I997" s="26"/>
      <c r="J997" s="26"/>
      <c r="K997" s="26"/>
    </row>
    <row r="998" ht="15.75" customHeight="1">
      <c r="F998" s="26"/>
      <c r="G998" s="26"/>
      <c r="H998" s="26"/>
      <c r="I998" s="26"/>
      <c r="J998" s="26"/>
      <c r="K998" s="26"/>
    </row>
    <row r="999" ht="15.75" customHeight="1">
      <c r="F999" s="26"/>
      <c r="G999" s="26"/>
      <c r="H999" s="26"/>
      <c r="I999" s="26"/>
      <c r="J999" s="26"/>
      <c r="K999" s="26"/>
    </row>
    <row r="1000" ht="15.75" customHeight="1">
      <c r="F1000" s="26"/>
      <c r="G1000" s="26"/>
      <c r="H1000" s="26"/>
      <c r="I1000" s="26"/>
      <c r="J1000" s="26"/>
      <c r="K1000" s="26"/>
    </row>
  </sheetData>
  <autoFilter ref="$A$7:$N$782"/>
  <mergeCells count="4">
    <mergeCell ref="A1:K4"/>
    <mergeCell ref="A5:C5"/>
    <mergeCell ref="A6:E6"/>
    <mergeCell ref="A781:E78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3.0" topLeftCell="F4" activePane="bottomRight" state="frozen"/>
      <selection activeCell="F1" sqref="F1" pane="topRight"/>
      <selection activeCell="A4" sqref="A4" pane="bottomLeft"/>
      <selection activeCell="F4" sqref="F4" pane="bottomRight"/>
    </sheetView>
  </sheetViews>
  <sheetFormatPr customHeight="1" defaultColWidth="14.43" defaultRowHeight="15.0" outlineLevelRow="2"/>
  <cols>
    <col customWidth="1" min="1" max="1" width="3.71"/>
    <col customWidth="1" min="2" max="2" width="7.57"/>
    <col customWidth="1" min="3" max="3" width="9.71"/>
    <col customWidth="1" min="4" max="4" width="6.43"/>
    <col customWidth="1" min="5" max="5" width="20.14"/>
    <col customWidth="1" min="6" max="6" width="15.29"/>
    <col customWidth="1" min="7" max="7" width="13.29"/>
    <col customWidth="1" min="8" max="8" width="6.29"/>
    <col customWidth="1" min="9" max="9" width="13.86"/>
    <col customWidth="1" min="10" max="16" width="10.0"/>
    <col customWidth="1" min="17" max="17" width="13.57"/>
    <col customWidth="1" min="18" max="26" width="10.0"/>
  </cols>
  <sheetData>
    <row r="1">
      <c r="E1" s="26">
        <f>+F1-F3</f>
        <v>-0.000003814697266</v>
      </c>
      <c r="F1" s="19">
        <v>1.8918837630149998E10</v>
      </c>
      <c r="G1" s="19">
        <v>2.0018572990000012E9</v>
      </c>
      <c r="L1" s="26" t="str">
        <f>+M1-M3</f>
        <v>#REF!</v>
      </c>
      <c r="M1" s="27">
        <v>3.724640394E9</v>
      </c>
      <c r="O1" s="26" t="str">
        <f>+P1-P3</f>
        <v>#REF!</v>
      </c>
      <c r="P1" s="28">
        <v>1.5194197237877275E10</v>
      </c>
      <c r="Q1" s="27">
        <v>1.5194197232E10</v>
      </c>
      <c r="R1" s="26" t="str">
        <f>+Q1-Q3</f>
        <v>#REF!</v>
      </c>
    </row>
    <row r="2" ht="51.75" customHeight="1">
      <c r="A2" s="29" t="s">
        <v>3</v>
      </c>
      <c r="B2" s="29" t="s">
        <v>4</v>
      </c>
      <c r="C2" s="29" t="s">
        <v>5</v>
      </c>
      <c r="D2" s="29" t="s">
        <v>6</v>
      </c>
      <c r="E2" s="29" t="s">
        <v>7</v>
      </c>
      <c r="F2" s="30" t="s">
        <v>9</v>
      </c>
      <c r="G2" s="30" t="s">
        <v>302</v>
      </c>
      <c r="H2" s="31" t="s">
        <v>303</v>
      </c>
      <c r="I2" s="32" t="s">
        <v>304</v>
      </c>
      <c r="J2" s="32" t="s">
        <v>305</v>
      </c>
      <c r="K2" s="32" t="s">
        <v>306</v>
      </c>
      <c r="L2" s="32" t="s">
        <v>307</v>
      </c>
      <c r="M2" s="33" t="s">
        <v>308</v>
      </c>
      <c r="N2" s="32" t="s">
        <v>309</v>
      </c>
      <c r="O2" s="34" t="s">
        <v>310</v>
      </c>
      <c r="P2" s="35" t="s">
        <v>311</v>
      </c>
      <c r="Q2" s="36" t="s">
        <v>312</v>
      </c>
      <c r="R2" s="37" t="s">
        <v>313</v>
      </c>
      <c r="S2" s="38" t="s">
        <v>314</v>
      </c>
      <c r="T2" s="39" t="s">
        <v>315</v>
      </c>
      <c r="U2" s="39" t="s">
        <v>316</v>
      </c>
      <c r="V2" s="39" t="s">
        <v>317</v>
      </c>
      <c r="W2" s="39" t="s">
        <v>318</v>
      </c>
      <c r="X2" s="39" t="s">
        <v>319</v>
      </c>
      <c r="Y2" s="39" t="s">
        <v>320</v>
      </c>
      <c r="Z2" s="39" t="s">
        <v>321</v>
      </c>
    </row>
    <row r="3" ht="18.0" customHeight="1" outlineLevel="1">
      <c r="A3" s="18"/>
      <c r="B3" s="18"/>
      <c r="C3" s="18" t="s">
        <v>322</v>
      </c>
      <c r="D3" s="18"/>
      <c r="E3" s="18"/>
      <c r="F3" s="19">
        <f t="shared" ref="F3:H3" si="1">+F17+F25+F30+F36+F44+F51+F59+F65+F71+F80+F87+F91+F103+F111+F117+F124+F132+F137+F149+F155+F163+F171+F178+F185+F192+F196+F207+F213+F218+F224+F229+F237+F244+F249+F259+F268+F274+F281+F287+F296+F304+F311+F318+F323+F332+F337+F349+F357+F367+F374+F383+F388+F394+F400+F409+F414+F420+F426+F439+F445+F453+F461+F470+F476+F481+F489+F495+F501+F508+F512+F518+F526+F531+F540+F547+F552+F559+F566+F575+F583+F589+F595+F603+F610+F622+F630+F638+F646+F652+F658+F664+F671+F676+F685+F692+F698+F704+F710+F716+F723+F731+F740+F745+F752+F761+F770+F776+F783+F790+F796+F802+F807+F817+F823+F830+F837+F845+F851+F857+F862+F869+F879+F887+F893+F901</f>
        <v>18918837630</v>
      </c>
      <c r="G3" s="19">
        <f t="shared" si="1"/>
        <v>2001857299</v>
      </c>
      <c r="H3" s="19">
        <f t="shared" si="1"/>
        <v>44</v>
      </c>
      <c r="I3" s="40"/>
      <c r="J3" s="40"/>
      <c r="K3" s="40"/>
      <c r="L3" s="41" t="str">
        <f t="shared" ref="L3:M3" si="2">+L17+L25+L30+L36+L44+L51+L59+L65+L71+L80+L87+L91+L103+L111+L117+L124+L132+L137+L149+L155+L163+L171+L178+L185+L192+L196+L207+L213+L218+L224+L229+L237+L244+L249+L259+L268+L274+L281+L287+L296+L304+L311+L318+L323+L332+L337+L349+L357+L367+L374+L383+L388+L394+L400+L409+L414+L420+L426+L439+L445+L453+L461+L470+L476+L481+L489+L495+L501+L508+L512+L518+L526+L531+L540+L547+L552+L559+L566+L575+L583+L589+L595+L603+L610+L622+L630+L638+L646+L652+L658+L664+L671+L676+L685+L692+L698+L704+L710+L716+L723+L731+L740+L745+L752+L761+L770+L776+L783+L790+L796+L802+L807+L817+L823+L830+L837+L845+L851+L857+L862+L869+L879+L887+L893+L901</f>
        <v>#REF!</v>
      </c>
      <c r="M3" s="27" t="str">
        <f t="shared" si="2"/>
        <v>#REF!</v>
      </c>
      <c r="N3" s="42"/>
      <c r="O3" s="43"/>
      <c r="P3" s="28" t="str">
        <f t="shared" ref="P3:S3" si="3">+P17+P25+P30+P36+P44+P51+P59+P65+P71+P80+P87+P91+P103+P111+P117+P124+P132+P137+P149+P155+P163+P171+P178+P185+P192+P196+P207+P213+P218+P224+P229+P237+P244+P249+P259+P268+P274+P281+P287+P296+P304+P311+P318+P323+P332+P337+P349+P357+P367+P374+P383+P388+P394+P400+P409+P414+P420+P426+P439+P445+P453+P461+P470+P476+P481+P489+P495+P501+P508+P512+P518+P526+P531+P540+P547+P552+P559+P566+P575+P583+P589+P595+P603+P610+P622+P630+P638+P646+P652+P658+P664+P671+P676+P685+P692+P698+P704+P710+P716+P723+P731+P740+P745+P752+P761+P770+P776+P783+P790+P796+P802+P807+P817+P823+P830+P837+P845+P851+P857+P862+P869+P879+P887+P893+P901</f>
        <v>#REF!</v>
      </c>
      <c r="Q3" s="27" t="str">
        <f t="shared" si="3"/>
        <v>#REF!</v>
      </c>
      <c r="R3" s="28" t="str">
        <f t="shared" si="3"/>
        <v>#REF!</v>
      </c>
      <c r="S3" s="44" t="str">
        <f t="shared" si="3"/>
        <v>#REF!</v>
      </c>
      <c r="T3" s="45"/>
      <c r="U3" s="45"/>
      <c r="V3" s="45"/>
      <c r="W3" s="45"/>
      <c r="X3" s="45"/>
      <c r="Y3" s="45"/>
      <c r="Z3" s="45"/>
    </row>
    <row r="4" outlineLevel="2">
      <c r="A4" s="46" t="s">
        <v>14</v>
      </c>
      <c r="B4" s="46" t="s">
        <v>15</v>
      </c>
      <c r="C4" s="21" t="s">
        <v>16</v>
      </c>
      <c r="D4" s="46" t="s">
        <v>17</v>
      </c>
      <c r="E4" s="20" t="s">
        <v>18</v>
      </c>
      <c r="F4" s="22">
        <v>8.55772378271E9</v>
      </c>
      <c r="G4" s="47">
        <v>7.9062634278E8</v>
      </c>
      <c r="H4" s="48">
        <f t="shared" ref="H4:H16" si="4">+F4/$F$17</f>
        <v>0.9205967101</v>
      </c>
      <c r="I4" s="47" t="str">
        <f t="shared" ref="I4:I16" si="5">+VLOOKUP(C4,'[1]ESFUERZO PROPIO 2015'!$D$10:$H$135,3,0)</f>
        <v>#REF!</v>
      </c>
      <c r="J4" s="47" t="str">
        <f t="shared" ref="J4:J16" si="6">+VLOOKUP(C4,'[1]ESFUERZO PROPIO 2015'!$D$10:$H$135,2,0)</f>
        <v>#REF!</v>
      </c>
      <c r="K4" s="47" t="str">
        <f t="shared" ref="K4:K16" si="7">+I4/11</f>
        <v>#REF!</v>
      </c>
      <c r="L4" s="49" t="str">
        <f t="shared" ref="L4:L16" si="8">+H4*K4</f>
        <v>#REF!</v>
      </c>
      <c r="M4" s="49">
        <f t="shared" ref="M4:M16" si="9">+IF(F4-Q4&lt;1,0,F4-Q4)</f>
        <v>3306503086</v>
      </c>
      <c r="N4" s="47" t="str">
        <f t="shared" ref="N4:N16" si="10">+VLOOKUP(C4,'[1]ESFUERZO PROPIO 2015'!$D$10:$H$135,5,0)</f>
        <v>#REF!</v>
      </c>
      <c r="O4" s="47" t="str">
        <f t="shared" ref="O4:O16" si="11">+VLOOKUP(C4,'[1]ESFUERZO PROPIO 2015'!$D$10:$H$135,4,0)</f>
        <v>#REF!</v>
      </c>
      <c r="P4" s="49">
        <v>5.251220697456688E9</v>
      </c>
      <c r="Q4" s="49">
        <f t="shared" ref="Q4:Q16" si="12">+ROUND(P4,0)</f>
        <v>5251220697</v>
      </c>
      <c r="R4" s="49">
        <f t="shared" ref="R4:R16" si="13">+M4+Q4</f>
        <v>8557723783</v>
      </c>
      <c r="S4" s="49">
        <f t="shared" ref="S4:S16" si="14">+Q4</f>
        <v>5251220697</v>
      </c>
      <c r="T4" s="50"/>
      <c r="U4" s="50"/>
      <c r="V4" s="50"/>
      <c r="W4" s="50"/>
      <c r="X4" s="50"/>
      <c r="Y4" s="50"/>
      <c r="Z4" s="50"/>
    </row>
    <row r="5" outlineLevel="2">
      <c r="A5" s="46" t="s">
        <v>14</v>
      </c>
      <c r="B5" s="46" t="s">
        <v>15</v>
      </c>
      <c r="C5" s="21" t="s">
        <v>16</v>
      </c>
      <c r="D5" s="46" t="s">
        <v>19</v>
      </c>
      <c r="E5" s="20" t="s">
        <v>20</v>
      </c>
      <c r="F5" s="22">
        <v>1.283168005E7</v>
      </c>
      <c r="G5" s="47">
        <v>1185486.3</v>
      </c>
      <c r="H5" s="48">
        <f t="shared" si="4"/>
        <v>0.001380367343</v>
      </c>
      <c r="I5" s="47" t="str">
        <f t="shared" si="5"/>
        <v>#REF!</v>
      </c>
      <c r="J5" s="47" t="str">
        <f t="shared" si="6"/>
        <v>#REF!</v>
      </c>
      <c r="K5" s="47" t="str">
        <f t="shared" si="7"/>
        <v>#REF!</v>
      </c>
      <c r="L5" s="49" t="str">
        <f t="shared" si="8"/>
        <v>#REF!</v>
      </c>
      <c r="M5" s="49" t="str">
        <f t="shared" si="9"/>
        <v>#REF!</v>
      </c>
      <c r="N5" s="47" t="str">
        <f t="shared" si="10"/>
        <v>#REF!</v>
      </c>
      <c r="O5" s="47" t="str">
        <f t="shared" si="11"/>
        <v>#REF!</v>
      </c>
      <c r="P5" s="49" t="str">
        <f t="shared" ref="P5:P6" si="15">+F5-L5</f>
        <v>#REF!</v>
      </c>
      <c r="Q5" s="49" t="str">
        <f t="shared" si="12"/>
        <v>#REF!</v>
      </c>
      <c r="R5" s="49" t="str">
        <f t="shared" si="13"/>
        <v>#REF!</v>
      </c>
      <c r="S5" s="49" t="str">
        <f t="shared" si="14"/>
        <v>#REF!</v>
      </c>
      <c r="T5" s="50"/>
      <c r="U5" s="50"/>
      <c r="V5" s="50"/>
      <c r="W5" s="50"/>
      <c r="X5" s="50"/>
      <c r="Y5" s="50"/>
      <c r="Z5" s="50"/>
    </row>
    <row r="6" outlineLevel="2">
      <c r="A6" s="46" t="s">
        <v>14</v>
      </c>
      <c r="B6" s="46" t="s">
        <v>15</v>
      </c>
      <c r="C6" s="21" t="s">
        <v>16</v>
      </c>
      <c r="D6" s="46" t="s">
        <v>21</v>
      </c>
      <c r="E6" s="20" t="s">
        <v>22</v>
      </c>
      <c r="F6" s="22">
        <v>1.3739929143E8</v>
      </c>
      <c r="G6" s="47">
        <v>1.269397121E7</v>
      </c>
      <c r="H6" s="48">
        <f t="shared" si="4"/>
        <v>0.01478072194</v>
      </c>
      <c r="I6" s="47" t="str">
        <f t="shared" si="5"/>
        <v>#REF!</v>
      </c>
      <c r="J6" s="47" t="str">
        <f t="shared" si="6"/>
        <v>#REF!</v>
      </c>
      <c r="K6" s="47" t="str">
        <f t="shared" si="7"/>
        <v>#REF!</v>
      </c>
      <c r="L6" s="49" t="str">
        <f t="shared" si="8"/>
        <v>#REF!</v>
      </c>
      <c r="M6" s="49" t="str">
        <f t="shared" si="9"/>
        <v>#REF!</v>
      </c>
      <c r="N6" s="47" t="str">
        <f t="shared" si="10"/>
        <v>#REF!</v>
      </c>
      <c r="O6" s="47" t="str">
        <f t="shared" si="11"/>
        <v>#REF!</v>
      </c>
      <c r="P6" s="49" t="str">
        <f t="shared" si="15"/>
        <v>#REF!</v>
      </c>
      <c r="Q6" s="49" t="str">
        <f t="shared" si="12"/>
        <v>#REF!</v>
      </c>
      <c r="R6" s="49" t="str">
        <f t="shared" si="13"/>
        <v>#REF!</v>
      </c>
      <c r="S6" s="49" t="str">
        <f t="shared" si="14"/>
        <v>#REF!</v>
      </c>
      <c r="T6" s="50"/>
      <c r="U6" s="50"/>
      <c r="V6" s="50"/>
      <c r="W6" s="50"/>
      <c r="X6" s="50"/>
      <c r="Y6" s="50"/>
      <c r="Z6" s="50"/>
    </row>
    <row r="7" outlineLevel="2">
      <c r="A7" s="46" t="s">
        <v>14</v>
      </c>
      <c r="B7" s="46" t="s">
        <v>15</v>
      </c>
      <c r="C7" s="21" t="s">
        <v>16</v>
      </c>
      <c r="D7" s="46" t="s">
        <v>23</v>
      </c>
      <c r="E7" s="20" t="s">
        <v>24</v>
      </c>
      <c r="F7" s="22">
        <v>28355.98</v>
      </c>
      <c r="G7" s="47">
        <v>2619.74</v>
      </c>
      <c r="H7" s="48">
        <f t="shared" si="4"/>
        <v>0.000003050393138</v>
      </c>
      <c r="I7" s="47" t="str">
        <f t="shared" si="5"/>
        <v>#REF!</v>
      </c>
      <c r="J7" s="47" t="str">
        <f t="shared" si="6"/>
        <v>#REF!</v>
      </c>
      <c r="K7" s="47" t="str">
        <f t="shared" si="7"/>
        <v>#REF!</v>
      </c>
      <c r="L7" s="49" t="str">
        <f t="shared" si="8"/>
        <v>#REF!</v>
      </c>
      <c r="M7" s="49">
        <f t="shared" si="9"/>
        <v>28355.98</v>
      </c>
      <c r="N7" s="47" t="str">
        <f t="shared" si="10"/>
        <v>#REF!</v>
      </c>
      <c r="O7" s="47" t="str">
        <f t="shared" si="11"/>
        <v>#REF!</v>
      </c>
      <c r="P7" s="49">
        <v>0.0</v>
      </c>
      <c r="Q7" s="51">
        <f t="shared" si="12"/>
        <v>0</v>
      </c>
      <c r="R7" s="49">
        <f t="shared" si="13"/>
        <v>28355.98</v>
      </c>
      <c r="S7" s="49">
        <f t="shared" si="14"/>
        <v>0</v>
      </c>
      <c r="T7" s="50"/>
      <c r="U7" s="50"/>
      <c r="V7" s="50"/>
      <c r="W7" s="50"/>
      <c r="X7" s="50"/>
      <c r="Y7" s="50"/>
      <c r="Z7" s="50"/>
    </row>
    <row r="8" outlineLevel="2">
      <c r="A8" s="46" t="s">
        <v>14</v>
      </c>
      <c r="B8" s="46" t="s">
        <v>15</v>
      </c>
      <c r="C8" s="21" t="s">
        <v>16</v>
      </c>
      <c r="D8" s="46" t="s">
        <v>25</v>
      </c>
      <c r="E8" s="20" t="s">
        <v>26</v>
      </c>
      <c r="F8" s="22">
        <v>4127819.54</v>
      </c>
      <c r="G8" s="47">
        <v>381358.75</v>
      </c>
      <c r="H8" s="48">
        <f t="shared" si="4"/>
        <v>0.0004440499816</v>
      </c>
      <c r="I8" s="47" t="str">
        <f t="shared" si="5"/>
        <v>#REF!</v>
      </c>
      <c r="J8" s="47" t="str">
        <f t="shared" si="6"/>
        <v>#REF!</v>
      </c>
      <c r="K8" s="47" t="str">
        <f t="shared" si="7"/>
        <v>#REF!</v>
      </c>
      <c r="L8" s="49" t="str">
        <f t="shared" si="8"/>
        <v>#REF!</v>
      </c>
      <c r="M8" s="49" t="str">
        <f t="shared" si="9"/>
        <v>#REF!</v>
      </c>
      <c r="N8" s="47" t="str">
        <f t="shared" si="10"/>
        <v>#REF!</v>
      </c>
      <c r="O8" s="47" t="str">
        <f t="shared" si="11"/>
        <v>#REF!</v>
      </c>
      <c r="P8" s="49" t="str">
        <f t="shared" ref="P8:P11" si="16">+F8-L8</f>
        <v>#REF!</v>
      </c>
      <c r="Q8" s="49" t="str">
        <f t="shared" si="12"/>
        <v>#REF!</v>
      </c>
      <c r="R8" s="49" t="str">
        <f t="shared" si="13"/>
        <v>#REF!</v>
      </c>
      <c r="S8" s="49" t="str">
        <f t="shared" si="14"/>
        <v>#REF!</v>
      </c>
      <c r="T8" s="50"/>
      <c r="U8" s="50"/>
      <c r="V8" s="50"/>
      <c r="W8" s="50"/>
      <c r="X8" s="50"/>
      <c r="Y8" s="50"/>
      <c r="Z8" s="50"/>
    </row>
    <row r="9" outlineLevel="2">
      <c r="A9" s="46" t="s">
        <v>14</v>
      </c>
      <c r="B9" s="46" t="s">
        <v>15</v>
      </c>
      <c r="C9" s="21" t="s">
        <v>16</v>
      </c>
      <c r="D9" s="46" t="s">
        <v>27</v>
      </c>
      <c r="E9" s="20" t="s">
        <v>28</v>
      </c>
      <c r="F9" s="22">
        <v>3.1191987859E8</v>
      </c>
      <c r="G9" s="47">
        <v>2.881748455E7</v>
      </c>
      <c r="H9" s="48">
        <f t="shared" si="4"/>
        <v>0.03355476542</v>
      </c>
      <c r="I9" s="47" t="str">
        <f t="shared" si="5"/>
        <v>#REF!</v>
      </c>
      <c r="J9" s="47" t="str">
        <f t="shared" si="6"/>
        <v>#REF!</v>
      </c>
      <c r="K9" s="47" t="str">
        <f t="shared" si="7"/>
        <v>#REF!</v>
      </c>
      <c r="L9" s="49" t="str">
        <f t="shared" si="8"/>
        <v>#REF!</v>
      </c>
      <c r="M9" s="49" t="str">
        <f t="shared" si="9"/>
        <v>#REF!</v>
      </c>
      <c r="N9" s="47" t="str">
        <f t="shared" si="10"/>
        <v>#REF!</v>
      </c>
      <c r="O9" s="47" t="str">
        <f t="shared" si="11"/>
        <v>#REF!</v>
      </c>
      <c r="P9" s="49" t="str">
        <f t="shared" si="16"/>
        <v>#REF!</v>
      </c>
      <c r="Q9" s="49" t="str">
        <f t="shared" si="12"/>
        <v>#REF!</v>
      </c>
      <c r="R9" s="49" t="str">
        <f t="shared" si="13"/>
        <v>#REF!</v>
      </c>
      <c r="S9" s="49" t="str">
        <f t="shared" si="14"/>
        <v>#REF!</v>
      </c>
      <c r="T9" s="50"/>
      <c r="U9" s="50"/>
      <c r="V9" s="50"/>
      <c r="W9" s="50"/>
      <c r="X9" s="50"/>
      <c r="Y9" s="50"/>
      <c r="Z9" s="50"/>
    </row>
    <row r="10" outlineLevel="2">
      <c r="A10" s="46" t="s">
        <v>14</v>
      </c>
      <c r="B10" s="46" t="s">
        <v>15</v>
      </c>
      <c r="C10" s="21" t="s">
        <v>16</v>
      </c>
      <c r="D10" s="46" t="s">
        <v>29</v>
      </c>
      <c r="E10" s="20" t="s">
        <v>30</v>
      </c>
      <c r="F10" s="22">
        <v>8.859585523E7</v>
      </c>
      <c r="G10" s="47">
        <v>8185145.81</v>
      </c>
      <c r="H10" s="48">
        <f t="shared" si="4"/>
        <v>0.009530694718</v>
      </c>
      <c r="I10" s="47" t="str">
        <f t="shared" si="5"/>
        <v>#REF!</v>
      </c>
      <c r="J10" s="47" t="str">
        <f t="shared" si="6"/>
        <v>#REF!</v>
      </c>
      <c r="K10" s="47" t="str">
        <f t="shared" si="7"/>
        <v>#REF!</v>
      </c>
      <c r="L10" s="49" t="str">
        <f t="shared" si="8"/>
        <v>#REF!</v>
      </c>
      <c r="M10" s="49" t="str">
        <f t="shared" si="9"/>
        <v>#REF!</v>
      </c>
      <c r="N10" s="47" t="str">
        <f t="shared" si="10"/>
        <v>#REF!</v>
      </c>
      <c r="O10" s="47" t="str">
        <f t="shared" si="11"/>
        <v>#REF!</v>
      </c>
      <c r="P10" s="49" t="str">
        <f t="shared" si="16"/>
        <v>#REF!</v>
      </c>
      <c r="Q10" s="49" t="str">
        <f t="shared" si="12"/>
        <v>#REF!</v>
      </c>
      <c r="R10" s="49" t="str">
        <f t="shared" si="13"/>
        <v>#REF!</v>
      </c>
      <c r="S10" s="49" t="str">
        <f t="shared" si="14"/>
        <v>#REF!</v>
      </c>
      <c r="T10" s="50"/>
      <c r="U10" s="50"/>
      <c r="V10" s="50"/>
      <c r="W10" s="50"/>
      <c r="X10" s="50"/>
      <c r="Y10" s="50"/>
      <c r="Z10" s="50"/>
    </row>
    <row r="11" outlineLevel="2">
      <c r="A11" s="46" t="s">
        <v>14</v>
      </c>
      <c r="B11" s="46" t="s">
        <v>15</v>
      </c>
      <c r="C11" s="21" t="s">
        <v>16</v>
      </c>
      <c r="D11" s="46" t="s">
        <v>31</v>
      </c>
      <c r="E11" s="20" t="s">
        <v>32</v>
      </c>
      <c r="F11" s="22">
        <v>7.464916514E7</v>
      </c>
      <c r="G11" s="47">
        <v>6896646.58</v>
      </c>
      <c r="H11" s="48">
        <f t="shared" si="4"/>
        <v>0.008030380226</v>
      </c>
      <c r="I11" s="47" t="str">
        <f t="shared" si="5"/>
        <v>#REF!</v>
      </c>
      <c r="J11" s="47" t="str">
        <f t="shared" si="6"/>
        <v>#REF!</v>
      </c>
      <c r="K11" s="47" t="str">
        <f t="shared" si="7"/>
        <v>#REF!</v>
      </c>
      <c r="L11" s="49" t="str">
        <f t="shared" si="8"/>
        <v>#REF!</v>
      </c>
      <c r="M11" s="49" t="str">
        <f t="shared" si="9"/>
        <v>#REF!</v>
      </c>
      <c r="N11" s="47" t="str">
        <f t="shared" si="10"/>
        <v>#REF!</v>
      </c>
      <c r="O11" s="47" t="str">
        <f t="shared" si="11"/>
        <v>#REF!</v>
      </c>
      <c r="P11" s="49" t="str">
        <f t="shared" si="16"/>
        <v>#REF!</v>
      </c>
      <c r="Q11" s="49" t="str">
        <f t="shared" si="12"/>
        <v>#REF!</v>
      </c>
      <c r="R11" s="49" t="str">
        <f t="shared" si="13"/>
        <v>#REF!</v>
      </c>
      <c r="S11" s="49" t="str">
        <f t="shared" si="14"/>
        <v>#REF!</v>
      </c>
      <c r="T11" s="50"/>
      <c r="U11" s="50"/>
      <c r="V11" s="50"/>
      <c r="W11" s="50"/>
      <c r="X11" s="50"/>
      <c r="Y11" s="50"/>
      <c r="Z11" s="50"/>
    </row>
    <row r="12" outlineLevel="2">
      <c r="A12" s="46" t="s">
        <v>14</v>
      </c>
      <c r="B12" s="46" t="s">
        <v>15</v>
      </c>
      <c r="C12" s="21" t="s">
        <v>16</v>
      </c>
      <c r="D12" s="46" t="s">
        <v>33</v>
      </c>
      <c r="E12" s="20" t="s">
        <v>34</v>
      </c>
      <c r="F12" s="22">
        <v>1089519.35</v>
      </c>
      <c r="G12" s="47">
        <v>100657.92</v>
      </c>
      <c r="H12" s="48">
        <f t="shared" si="4"/>
        <v>0.0001172049899</v>
      </c>
      <c r="I12" s="47" t="str">
        <f t="shared" si="5"/>
        <v>#REF!</v>
      </c>
      <c r="J12" s="47" t="str">
        <f t="shared" si="6"/>
        <v>#REF!</v>
      </c>
      <c r="K12" s="47" t="str">
        <f t="shared" si="7"/>
        <v>#REF!</v>
      </c>
      <c r="L12" s="49" t="str">
        <f t="shared" si="8"/>
        <v>#REF!</v>
      </c>
      <c r="M12" s="49">
        <f t="shared" si="9"/>
        <v>1089519.35</v>
      </c>
      <c r="N12" s="47" t="str">
        <f t="shared" si="10"/>
        <v>#REF!</v>
      </c>
      <c r="O12" s="47" t="str">
        <f t="shared" si="11"/>
        <v>#REF!</v>
      </c>
      <c r="P12" s="49">
        <v>0.0</v>
      </c>
      <c r="Q12" s="51">
        <f t="shared" si="12"/>
        <v>0</v>
      </c>
      <c r="R12" s="49">
        <f t="shared" si="13"/>
        <v>1089519.35</v>
      </c>
      <c r="S12" s="49">
        <f t="shared" si="14"/>
        <v>0</v>
      </c>
      <c r="T12" s="50"/>
      <c r="U12" s="50"/>
      <c r="V12" s="50"/>
      <c r="W12" s="50"/>
      <c r="X12" s="50"/>
      <c r="Y12" s="50"/>
      <c r="Z12" s="50"/>
    </row>
    <row r="13" outlineLevel="2">
      <c r="A13" s="46" t="s">
        <v>14</v>
      </c>
      <c r="B13" s="46" t="s">
        <v>15</v>
      </c>
      <c r="C13" s="21" t="s">
        <v>16</v>
      </c>
      <c r="D13" s="46" t="s">
        <v>35</v>
      </c>
      <c r="E13" s="20" t="s">
        <v>36</v>
      </c>
      <c r="F13" s="22">
        <v>2303945.13</v>
      </c>
      <c r="G13" s="47">
        <v>212855.63</v>
      </c>
      <c r="H13" s="48">
        <f t="shared" si="4"/>
        <v>0.0002478467827</v>
      </c>
      <c r="I13" s="47" t="str">
        <f t="shared" si="5"/>
        <v>#REF!</v>
      </c>
      <c r="J13" s="47" t="str">
        <f t="shared" si="6"/>
        <v>#REF!</v>
      </c>
      <c r="K13" s="47" t="str">
        <f t="shared" si="7"/>
        <v>#REF!</v>
      </c>
      <c r="L13" s="49" t="str">
        <f t="shared" si="8"/>
        <v>#REF!</v>
      </c>
      <c r="M13" s="49" t="str">
        <f t="shared" si="9"/>
        <v>#REF!</v>
      </c>
      <c r="N13" s="47" t="str">
        <f t="shared" si="10"/>
        <v>#REF!</v>
      </c>
      <c r="O13" s="47" t="str">
        <f t="shared" si="11"/>
        <v>#REF!</v>
      </c>
      <c r="P13" s="49" t="str">
        <f t="shared" ref="P13:P16" si="17">+F13-L13</f>
        <v>#REF!</v>
      </c>
      <c r="Q13" s="49" t="str">
        <f t="shared" si="12"/>
        <v>#REF!</v>
      </c>
      <c r="R13" s="49" t="str">
        <f t="shared" si="13"/>
        <v>#REF!</v>
      </c>
      <c r="S13" s="49" t="str">
        <f t="shared" si="14"/>
        <v>#REF!</v>
      </c>
      <c r="T13" s="50"/>
      <c r="U13" s="50"/>
      <c r="V13" s="50"/>
      <c r="W13" s="50"/>
      <c r="X13" s="50"/>
      <c r="Y13" s="50"/>
      <c r="Z13" s="50"/>
    </row>
    <row r="14" outlineLevel="2">
      <c r="A14" s="46" t="s">
        <v>14</v>
      </c>
      <c r="B14" s="46" t="s">
        <v>15</v>
      </c>
      <c r="C14" s="21" t="s">
        <v>16</v>
      </c>
      <c r="D14" s="46" t="s">
        <v>37</v>
      </c>
      <c r="E14" s="20" t="s">
        <v>38</v>
      </c>
      <c r="F14" s="22">
        <v>2.64149209E7</v>
      </c>
      <c r="G14" s="47">
        <v>2440407.38</v>
      </c>
      <c r="H14" s="48">
        <f t="shared" si="4"/>
        <v>0.002841583802</v>
      </c>
      <c r="I14" s="47" t="str">
        <f t="shared" si="5"/>
        <v>#REF!</v>
      </c>
      <c r="J14" s="47" t="str">
        <f t="shared" si="6"/>
        <v>#REF!</v>
      </c>
      <c r="K14" s="47" t="str">
        <f t="shared" si="7"/>
        <v>#REF!</v>
      </c>
      <c r="L14" s="49" t="str">
        <f t="shared" si="8"/>
        <v>#REF!</v>
      </c>
      <c r="M14" s="49" t="str">
        <f t="shared" si="9"/>
        <v>#REF!</v>
      </c>
      <c r="N14" s="47" t="str">
        <f t="shared" si="10"/>
        <v>#REF!</v>
      </c>
      <c r="O14" s="47" t="str">
        <f t="shared" si="11"/>
        <v>#REF!</v>
      </c>
      <c r="P14" s="49" t="str">
        <f t="shared" si="17"/>
        <v>#REF!</v>
      </c>
      <c r="Q14" s="49" t="str">
        <f t="shared" si="12"/>
        <v>#REF!</v>
      </c>
      <c r="R14" s="49" t="str">
        <f t="shared" si="13"/>
        <v>#REF!</v>
      </c>
      <c r="S14" s="49" t="str">
        <f t="shared" si="14"/>
        <v>#REF!</v>
      </c>
      <c r="T14" s="50"/>
      <c r="U14" s="50"/>
      <c r="V14" s="50"/>
      <c r="W14" s="50"/>
      <c r="X14" s="50"/>
      <c r="Y14" s="50"/>
      <c r="Z14" s="50"/>
    </row>
    <row r="15" outlineLevel="2">
      <c r="A15" s="46" t="s">
        <v>14</v>
      </c>
      <c r="B15" s="46" t="s">
        <v>15</v>
      </c>
      <c r="C15" s="21" t="s">
        <v>16</v>
      </c>
      <c r="D15" s="46" t="s">
        <v>39</v>
      </c>
      <c r="E15" s="20" t="s">
        <v>40</v>
      </c>
      <c r="F15" s="22">
        <v>7.876019695E7</v>
      </c>
      <c r="G15" s="47">
        <v>7276454.35</v>
      </c>
      <c r="H15" s="48">
        <f t="shared" si="4"/>
        <v>0.008472624268</v>
      </c>
      <c r="I15" s="47" t="str">
        <f t="shared" si="5"/>
        <v>#REF!</v>
      </c>
      <c r="J15" s="47" t="str">
        <f t="shared" si="6"/>
        <v>#REF!</v>
      </c>
      <c r="K15" s="47" t="str">
        <f t="shared" si="7"/>
        <v>#REF!</v>
      </c>
      <c r="L15" s="49" t="str">
        <f t="shared" si="8"/>
        <v>#REF!</v>
      </c>
      <c r="M15" s="49" t="str">
        <f t="shared" si="9"/>
        <v>#REF!</v>
      </c>
      <c r="N15" s="47" t="str">
        <f t="shared" si="10"/>
        <v>#REF!</v>
      </c>
      <c r="O15" s="47" t="str">
        <f t="shared" si="11"/>
        <v>#REF!</v>
      </c>
      <c r="P15" s="49" t="str">
        <f t="shared" si="17"/>
        <v>#REF!</v>
      </c>
      <c r="Q15" s="49" t="str">
        <f t="shared" si="12"/>
        <v>#REF!</v>
      </c>
      <c r="R15" s="49" t="str">
        <f t="shared" si="13"/>
        <v>#REF!</v>
      </c>
      <c r="S15" s="49" t="str">
        <f t="shared" si="14"/>
        <v>#REF!</v>
      </c>
      <c r="T15" s="50"/>
      <c r="U15" s="50"/>
      <c r="V15" s="50"/>
      <c r="W15" s="50"/>
      <c r="X15" s="50"/>
      <c r="Y15" s="50"/>
      <c r="Z15" s="50"/>
    </row>
    <row r="16" outlineLevel="2">
      <c r="A16" s="46" t="s">
        <v>14</v>
      </c>
      <c r="B16" s="46" t="s">
        <v>15</v>
      </c>
      <c r="C16" s="21" t="s">
        <v>16</v>
      </c>
      <c r="D16" s="46" t="s">
        <v>41</v>
      </c>
      <c r="E16" s="20" t="s">
        <v>42</v>
      </c>
      <c r="F16" s="22">
        <v>0.0</v>
      </c>
      <c r="G16" s="47">
        <v>0.0</v>
      </c>
      <c r="H16" s="48">
        <f t="shared" si="4"/>
        <v>0</v>
      </c>
      <c r="I16" s="47" t="str">
        <f t="shared" si="5"/>
        <v>#REF!</v>
      </c>
      <c r="J16" s="47" t="str">
        <f t="shared" si="6"/>
        <v>#REF!</v>
      </c>
      <c r="K16" s="47" t="str">
        <f t="shared" si="7"/>
        <v>#REF!</v>
      </c>
      <c r="L16" s="49" t="str">
        <f t="shared" si="8"/>
        <v>#REF!</v>
      </c>
      <c r="M16" s="49" t="str">
        <f t="shared" si="9"/>
        <v>#REF!</v>
      </c>
      <c r="N16" s="47" t="str">
        <f t="shared" si="10"/>
        <v>#REF!</v>
      </c>
      <c r="O16" s="47" t="str">
        <f t="shared" si="11"/>
        <v>#REF!</v>
      </c>
      <c r="P16" s="49" t="str">
        <f t="shared" si="17"/>
        <v>#REF!</v>
      </c>
      <c r="Q16" s="49" t="str">
        <f t="shared" si="12"/>
        <v>#REF!</v>
      </c>
      <c r="R16" s="49" t="str">
        <f t="shared" si="13"/>
        <v>#REF!</v>
      </c>
      <c r="S16" s="49" t="str">
        <f t="shared" si="14"/>
        <v>#REF!</v>
      </c>
      <c r="T16" s="50"/>
      <c r="U16" s="50"/>
      <c r="V16" s="50"/>
      <c r="W16" s="50"/>
      <c r="X16" s="50"/>
      <c r="Y16" s="50"/>
      <c r="Z16" s="50"/>
    </row>
    <row r="17" outlineLevel="1">
      <c r="A17" s="52"/>
      <c r="B17" s="52"/>
      <c r="C17" s="53" t="s">
        <v>323</v>
      </c>
      <c r="D17" s="52"/>
      <c r="E17" s="54"/>
      <c r="F17" s="55">
        <f t="shared" ref="F17:H17" si="18">SUBTOTAL(9,F4:F16)</f>
        <v>9295844411</v>
      </c>
      <c r="G17" s="56">
        <f t="shared" si="18"/>
        <v>858819431</v>
      </c>
      <c r="H17" s="57">
        <f t="shared" si="18"/>
        <v>1</v>
      </c>
      <c r="I17" s="56"/>
      <c r="J17" s="47"/>
      <c r="K17" s="56"/>
      <c r="L17" s="58" t="str">
        <f t="shared" ref="L17:M17" si="19">SUBTOTAL(9,L4:L16)</f>
        <v>#REF!</v>
      </c>
      <c r="M17" s="58" t="str">
        <f t="shared" si="19"/>
        <v>#REF!</v>
      </c>
      <c r="N17" s="56"/>
      <c r="O17" s="56"/>
      <c r="P17" s="58" t="str">
        <f t="shared" ref="P17:S17" si="20">SUBTOTAL(9,P4:P16)</f>
        <v>#REF!</v>
      </c>
      <c r="Q17" s="58" t="str">
        <f t="shared" si="20"/>
        <v>#REF!</v>
      </c>
      <c r="R17" s="58" t="str">
        <f t="shared" si="20"/>
        <v>#REF!</v>
      </c>
      <c r="S17" s="58" t="str">
        <f t="shared" si="20"/>
        <v>#REF!</v>
      </c>
      <c r="T17" s="59"/>
      <c r="U17" s="59"/>
      <c r="V17" s="59"/>
      <c r="W17" s="59"/>
      <c r="X17" s="59"/>
      <c r="Y17" s="59"/>
      <c r="Z17" s="59"/>
    </row>
    <row r="18" outlineLevel="2">
      <c r="A18" s="46" t="s">
        <v>43</v>
      </c>
      <c r="B18" s="46" t="s">
        <v>15</v>
      </c>
      <c r="C18" s="21" t="s">
        <v>44</v>
      </c>
      <c r="D18" s="46" t="s">
        <v>17</v>
      </c>
      <c r="E18" s="20" t="s">
        <v>18</v>
      </c>
      <c r="F18" s="22">
        <v>7.138496209E7</v>
      </c>
      <c r="G18" s="47">
        <v>3261969.32</v>
      </c>
      <c r="H18" s="48">
        <f t="shared" ref="H18:H24" si="21">+F18/$F$25</f>
        <v>0.7290775055</v>
      </c>
      <c r="I18" s="47" t="str">
        <f t="shared" ref="I18:I24" si="22">+VLOOKUP(C18,'[1]ESFUERZO PROPIO 2015'!$D$10:$H$135,3,0)</f>
        <v>#REF!</v>
      </c>
      <c r="J18" s="47" t="str">
        <f t="shared" ref="J18:J24" si="23">+VLOOKUP(C18,'[1]ESFUERZO PROPIO 2015'!$D$10:$H$135,2,0)</f>
        <v>#REF!</v>
      </c>
      <c r="K18" s="47" t="str">
        <f t="shared" ref="K18:K24" si="24">+I18/11</f>
        <v>#REF!</v>
      </c>
      <c r="L18" s="49" t="str">
        <f t="shared" ref="L18:L24" si="25">+H18*K18</f>
        <v>#REF!</v>
      </c>
      <c r="M18" s="49" t="str">
        <f t="shared" ref="M18:M24" si="26">+IF(F18-Q18&lt;1,0,F18-Q18)</f>
        <v>#REF!</v>
      </c>
      <c r="N18" s="47" t="str">
        <f t="shared" ref="N18:N24" si="27">+VLOOKUP(C18,'[1]ESFUERZO PROPIO 2015'!$D$10:$H$135,5,0)</f>
        <v>#REF!</v>
      </c>
      <c r="O18" s="47" t="str">
        <f t="shared" ref="O18:O24" si="28">+VLOOKUP(C18,'[1]ESFUERZO PROPIO 2015'!$D$10:$H$135,4,0)</f>
        <v>#REF!</v>
      </c>
      <c r="P18" s="49" t="str">
        <f t="shared" ref="P18:P24" si="29">+F18-L18</f>
        <v>#REF!</v>
      </c>
      <c r="Q18" s="49" t="str">
        <f t="shared" ref="Q18:Q24" si="30">+ROUND(P18,0)</f>
        <v>#REF!</v>
      </c>
      <c r="R18" s="49" t="str">
        <f t="shared" ref="R18:R24" si="31">+M18+Q18</f>
        <v>#REF!</v>
      </c>
      <c r="S18" s="49" t="str">
        <f t="shared" ref="S18:S24" si="32">+Q18</f>
        <v>#REF!</v>
      </c>
      <c r="T18" s="50"/>
      <c r="U18" s="50"/>
      <c r="V18" s="50"/>
      <c r="W18" s="50"/>
      <c r="X18" s="50"/>
      <c r="Y18" s="50"/>
      <c r="Z18" s="50"/>
    </row>
    <row r="19" outlineLevel="2">
      <c r="A19" s="46" t="s">
        <v>43</v>
      </c>
      <c r="B19" s="46" t="s">
        <v>15</v>
      </c>
      <c r="C19" s="21" t="s">
        <v>44</v>
      </c>
      <c r="D19" s="46" t="s">
        <v>45</v>
      </c>
      <c r="E19" s="20" t="s">
        <v>46</v>
      </c>
      <c r="F19" s="22">
        <v>530809.25</v>
      </c>
      <c r="G19" s="47">
        <v>24255.58</v>
      </c>
      <c r="H19" s="48">
        <f t="shared" si="21"/>
        <v>0.00542132506</v>
      </c>
      <c r="I19" s="47" t="str">
        <f t="shared" si="22"/>
        <v>#REF!</v>
      </c>
      <c r="J19" s="47" t="str">
        <f t="shared" si="23"/>
        <v>#REF!</v>
      </c>
      <c r="K19" s="47" t="str">
        <f t="shared" si="24"/>
        <v>#REF!</v>
      </c>
      <c r="L19" s="49" t="str">
        <f t="shared" si="25"/>
        <v>#REF!</v>
      </c>
      <c r="M19" s="49" t="str">
        <f t="shared" si="26"/>
        <v>#REF!</v>
      </c>
      <c r="N19" s="47" t="str">
        <f t="shared" si="27"/>
        <v>#REF!</v>
      </c>
      <c r="O19" s="47" t="str">
        <f t="shared" si="28"/>
        <v>#REF!</v>
      </c>
      <c r="P19" s="49" t="str">
        <f t="shared" si="29"/>
        <v>#REF!</v>
      </c>
      <c r="Q19" s="49" t="str">
        <f t="shared" si="30"/>
        <v>#REF!</v>
      </c>
      <c r="R19" s="49" t="str">
        <f t="shared" si="31"/>
        <v>#REF!</v>
      </c>
      <c r="S19" s="49" t="str">
        <f t="shared" si="32"/>
        <v>#REF!</v>
      </c>
      <c r="T19" s="50"/>
      <c r="U19" s="50"/>
      <c r="V19" s="50"/>
      <c r="W19" s="50"/>
      <c r="X19" s="50"/>
      <c r="Y19" s="50"/>
      <c r="Z19" s="50"/>
    </row>
    <row r="20" outlineLevel="2">
      <c r="A20" s="46" t="s">
        <v>43</v>
      </c>
      <c r="B20" s="46" t="s">
        <v>15</v>
      </c>
      <c r="C20" s="21" t="s">
        <v>44</v>
      </c>
      <c r="D20" s="46" t="s">
        <v>27</v>
      </c>
      <c r="E20" s="20" t="s">
        <v>28</v>
      </c>
      <c r="F20" s="22">
        <v>585.49</v>
      </c>
      <c r="G20" s="47">
        <v>26.75</v>
      </c>
      <c r="H20" s="48">
        <f t="shared" si="21"/>
        <v>0.000005979797092</v>
      </c>
      <c r="I20" s="47" t="str">
        <f t="shared" si="22"/>
        <v>#REF!</v>
      </c>
      <c r="J20" s="47" t="str">
        <f t="shared" si="23"/>
        <v>#REF!</v>
      </c>
      <c r="K20" s="47" t="str">
        <f t="shared" si="24"/>
        <v>#REF!</v>
      </c>
      <c r="L20" s="49" t="str">
        <f t="shared" si="25"/>
        <v>#REF!</v>
      </c>
      <c r="M20" s="49" t="str">
        <f t="shared" si="26"/>
        <v>#REF!</v>
      </c>
      <c r="N20" s="47" t="str">
        <f t="shared" si="27"/>
        <v>#REF!</v>
      </c>
      <c r="O20" s="47" t="str">
        <f t="shared" si="28"/>
        <v>#REF!</v>
      </c>
      <c r="P20" s="49" t="str">
        <f t="shared" si="29"/>
        <v>#REF!</v>
      </c>
      <c r="Q20" s="49" t="str">
        <f t="shared" si="30"/>
        <v>#REF!</v>
      </c>
      <c r="R20" s="49" t="str">
        <f t="shared" si="31"/>
        <v>#REF!</v>
      </c>
      <c r="S20" s="49" t="str">
        <f t="shared" si="32"/>
        <v>#REF!</v>
      </c>
      <c r="T20" s="50"/>
      <c r="U20" s="50"/>
      <c r="V20" s="50"/>
      <c r="W20" s="50"/>
      <c r="X20" s="50"/>
      <c r="Y20" s="50"/>
      <c r="Z20" s="50"/>
    </row>
    <row r="21" ht="15.75" customHeight="1" outlineLevel="2">
      <c r="A21" s="46" t="s">
        <v>43</v>
      </c>
      <c r="B21" s="46" t="s">
        <v>15</v>
      </c>
      <c r="C21" s="21" t="s">
        <v>44</v>
      </c>
      <c r="D21" s="46" t="s">
        <v>29</v>
      </c>
      <c r="E21" s="20" t="s">
        <v>30</v>
      </c>
      <c r="F21" s="22">
        <v>195609.59</v>
      </c>
      <c r="G21" s="47">
        <v>8938.47</v>
      </c>
      <c r="H21" s="48">
        <f t="shared" si="21"/>
        <v>0.00199782346</v>
      </c>
      <c r="I21" s="47" t="str">
        <f t="shared" si="22"/>
        <v>#REF!</v>
      </c>
      <c r="J21" s="47" t="str">
        <f t="shared" si="23"/>
        <v>#REF!</v>
      </c>
      <c r="K21" s="47" t="str">
        <f t="shared" si="24"/>
        <v>#REF!</v>
      </c>
      <c r="L21" s="49" t="str">
        <f t="shared" si="25"/>
        <v>#REF!</v>
      </c>
      <c r="M21" s="49" t="str">
        <f t="shared" si="26"/>
        <v>#REF!</v>
      </c>
      <c r="N21" s="47" t="str">
        <f t="shared" si="27"/>
        <v>#REF!</v>
      </c>
      <c r="O21" s="47" t="str">
        <f t="shared" si="28"/>
        <v>#REF!</v>
      </c>
      <c r="P21" s="49" t="str">
        <f t="shared" si="29"/>
        <v>#REF!</v>
      </c>
      <c r="Q21" s="49" t="str">
        <f t="shared" si="30"/>
        <v>#REF!</v>
      </c>
      <c r="R21" s="49" t="str">
        <f t="shared" si="31"/>
        <v>#REF!</v>
      </c>
      <c r="S21" s="49" t="str">
        <f t="shared" si="32"/>
        <v>#REF!</v>
      </c>
      <c r="T21" s="50"/>
      <c r="U21" s="50"/>
      <c r="V21" s="50"/>
      <c r="W21" s="50"/>
      <c r="X21" s="50"/>
      <c r="Y21" s="50"/>
      <c r="Z21" s="50"/>
    </row>
    <row r="22" ht="15.75" customHeight="1" outlineLevel="2">
      <c r="A22" s="46" t="s">
        <v>43</v>
      </c>
      <c r="B22" s="46" t="s">
        <v>15</v>
      </c>
      <c r="C22" s="21" t="s">
        <v>44</v>
      </c>
      <c r="D22" s="46" t="s">
        <v>31</v>
      </c>
      <c r="E22" s="20" t="s">
        <v>32</v>
      </c>
      <c r="F22" s="22">
        <v>477039.41</v>
      </c>
      <c r="G22" s="47">
        <v>21798.54</v>
      </c>
      <c r="H22" s="48">
        <f t="shared" si="21"/>
        <v>0.004872156444</v>
      </c>
      <c r="I22" s="47" t="str">
        <f t="shared" si="22"/>
        <v>#REF!</v>
      </c>
      <c r="J22" s="47" t="str">
        <f t="shared" si="23"/>
        <v>#REF!</v>
      </c>
      <c r="K22" s="47" t="str">
        <f t="shared" si="24"/>
        <v>#REF!</v>
      </c>
      <c r="L22" s="49" t="str">
        <f t="shared" si="25"/>
        <v>#REF!</v>
      </c>
      <c r="M22" s="49" t="str">
        <f t="shared" si="26"/>
        <v>#REF!</v>
      </c>
      <c r="N22" s="47" t="str">
        <f t="shared" si="27"/>
        <v>#REF!</v>
      </c>
      <c r="O22" s="47" t="str">
        <f t="shared" si="28"/>
        <v>#REF!</v>
      </c>
      <c r="P22" s="49" t="str">
        <f t="shared" si="29"/>
        <v>#REF!</v>
      </c>
      <c r="Q22" s="49" t="str">
        <f t="shared" si="30"/>
        <v>#REF!</v>
      </c>
      <c r="R22" s="49" t="str">
        <f t="shared" si="31"/>
        <v>#REF!</v>
      </c>
      <c r="S22" s="49" t="str">
        <f t="shared" si="32"/>
        <v>#REF!</v>
      </c>
      <c r="T22" s="50"/>
      <c r="U22" s="50"/>
      <c r="V22" s="50"/>
      <c r="W22" s="50"/>
      <c r="X22" s="50"/>
      <c r="Y22" s="50"/>
      <c r="Z22" s="50"/>
    </row>
    <row r="23" ht="15.75" customHeight="1" outlineLevel="2">
      <c r="A23" s="46" t="s">
        <v>43</v>
      </c>
      <c r="B23" s="46" t="s">
        <v>15</v>
      </c>
      <c r="C23" s="21" t="s">
        <v>44</v>
      </c>
      <c r="D23" s="46" t="s">
        <v>39</v>
      </c>
      <c r="E23" s="20" t="s">
        <v>40</v>
      </c>
      <c r="F23" s="22">
        <v>153849.05</v>
      </c>
      <c r="G23" s="47">
        <v>7030.2</v>
      </c>
      <c r="H23" s="48">
        <f t="shared" si="21"/>
        <v>0.001571309675</v>
      </c>
      <c r="I23" s="47" t="str">
        <f t="shared" si="22"/>
        <v>#REF!</v>
      </c>
      <c r="J23" s="47" t="str">
        <f t="shared" si="23"/>
        <v>#REF!</v>
      </c>
      <c r="K23" s="47" t="str">
        <f t="shared" si="24"/>
        <v>#REF!</v>
      </c>
      <c r="L23" s="49" t="str">
        <f t="shared" si="25"/>
        <v>#REF!</v>
      </c>
      <c r="M23" s="49" t="str">
        <f t="shared" si="26"/>
        <v>#REF!</v>
      </c>
      <c r="N23" s="47" t="str">
        <f t="shared" si="27"/>
        <v>#REF!</v>
      </c>
      <c r="O23" s="47" t="str">
        <f t="shared" si="28"/>
        <v>#REF!</v>
      </c>
      <c r="P23" s="49" t="str">
        <f t="shared" si="29"/>
        <v>#REF!</v>
      </c>
      <c r="Q23" s="49" t="str">
        <f t="shared" si="30"/>
        <v>#REF!</v>
      </c>
      <c r="R23" s="49" t="str">
        <f t="shared" si="31"/>
        <v>#REF!</v>
      </c>
      <c r="S23" s="49" t="str">
        <f t="shared" si="32"/>
        <v>#REF!</v>
      </c>
      <c r="T23" s="50"/>
      <c r="U23" s="50"/>
      <c r="V23" s="50"/>
      <c r="W23" s="50"/>
      <c r="X23" s="50"/>
      <c r="Y23" s="50"/>
      <c r="Z23" s="50"/>
    </row>
    <row r="24" ht="15.75" customHeight="1" outlineLevel="2">
      <c r="A24" s="46" t="s">
        <v>43</v>
      </c>
      <c r="B24" s="46" t="s">
        <v>15</v>
      </c>
      <c r="C24" s="21" t="s">
        <v>44</v>
      </c>
      <c r="D24" s="46" t="s">
        <v>47</v>
      </c>
      <c r="E24" s="20" t="s">
        <v>48</v>
      </c>
      <c r="F24" s="22">
        <v>2.516849412E7</v>
      </c>
      <c r="G24" s="47">
        <v>1150086.14</v>
      </c>
      <c r="H24" s="48">
        <f t="shared" si="21"/>
        <v>0.2570539001</v>
      </c>
      <c r="I24" s="47" t="str">
        <f t="shared" si="22"/>
        <v>#REF!</v>
      </c>
      <c r="J24" s="47" t="str">
        <f t="shared" si="23"/>
        <v>#REF!</v>
      </c>
      <c r="K24" s="47" t="str">
        <f t="shared" si="24"/>
        <v>#REF!</v>
      </c>
      <c r="L24" s="49" t="str">
        <f t="shared" si="25"/>
        <v>#REF!</v>
      </c>
      <c r="M24" s="49" t="str">
        <f t="shared" si="26"/>
        <v>#REF!</v>
      </c>
      <c r="N24" s="47" t="str">
        <f t="shared" si="27"/>
        <v>#REF!</v>
      </c>
      <c r="O24" s="47" t="str">
        <f t="shared" si="28"/>
        <v>#REF!</v>
      </c>
      <c r="P24" s="49" t="str">
        <f t="shared" si="29"/>
        <v>#REF!</v>
      </c>
      <c r="Q24" s="49" t="str">
        <f t="shared" si="30"/>
        <v>#REF!</v>
      </c>
      <c r="R24" s="49" t="str">
        <f t="shared" si="31"/>
        <v>#REF!</v>
      </c>
      <c r="S24" s="49" t="str">
        <f t="shared" si="32"/>
        <v>#REF!</v>
      </c>
      <c r="T24" s="50"/>
      <c r="U24" s="50"/>
      <c r="V24" s="50"/>
      <c r="W24" s="50"/>
      <c r="X24" s="50"/>
      <c r="Y24" s="50"/>
      <c r="Z24" s="50"/>
    </row>
    <row r="25" ht="15.75" customHeight="1" outlineLevel="1">
      <c r="A25" s="52"/>
      <c r="B25" s="52"/>
      <c r="C25" s="53" t="s">
        <v>324</v>
      </c>
      <c r="D25" s="52"/>
      <c r="E25" s="54"/>
      <c r="F25" s="55">
        <f t="shared" ref="F25:H25" si="33">SUBTOTAL(9,F18:F24)</f>
        <v>97911349</v>
      </c>
      <c r="G25" s="56">
        <f t="shared" si="33"/>
        <v>4474105</v>
      </c>
      <c r="H25" s="57">
        <f t="shared" si="33"/>
        <v>1</v>
      </c>
      <c r="I25" s="56"/>
      <c r="J25" s="47"/>
      <c r="K25" s="56"/>
      <c r="L25" s="58" t="str">
        <f t="shared" ref="L25:M25" si="34">SUBTOTAL(9,L18:L24)</f>
        <v>#REF!</v>
      </c>
      <c r="M25" s="58" t="str">
        <f t="shared" si="34"/>
        <v>#REF!</v>
      </c>
      <c r="N25" s="56"/>
      <c r="O25" s="56"/>
      <c r="P25" s="58" t="str">
        <f t="shared" ref="P25:S25" si="35">SUBTOTAL(9,P18:P24)</f>
        <v>#REF!</v>
      </c>
      <c r="Q25" s="58" t="str">
        <f t="shared" si="35"/>
        <v>#REF!</v>
      </c>
      <c r="R25" s="58" t="str">
        <f t="shared" si="35"/>
        <v>#REF!</v>
      </c>
      <c r="S25" s="58" t="str">
        <f t="shared" si="35"/>
        <v>#REF!</v>
      </c>
      <c r="T25" s="59"/>
      <c r="U25" s="59"/>
      <c r="V25" s="59"/>
      <c r="W25" s="59"/>
      <c r="X25" s="59"/>
      <c r="Y25" s="59"/>
      <c r="Z25" s="59"/>
    </row>
    <row r="26" ht="15.75" customHeight="1" outlineLevel="2">
      <c r="A26" s="46" t="s">
        <v>49</v>
      </c>
      <c r="B26" s="46" t="s">
        <v>15</v>
      </c>
      <c r="C26" s="21" t="s">
        <v>50</v>
      </c>
      <c r="D26" s="46" t="s">
        <v>17</v>
      </c>
      <c r="E26" s="20" t="s">
        <v>18</v>
      </c>
      <c r="F26" s="22">
        <v>277913.37</v>
      </c>
      <c r="G26" s="47">
        <v>312553.24</v>
      </c>
      <c r="H26" s="48">
        <f t="shared" ref="H26:H29" si="36">+F26/$F$30</f>
        <v>0.8748327541</v>
      </c>
      <c r="I26" s="47" t="str">
        <f t="shared" ref="I26:I29" si="37">+VLOOKUP(C26,'[1]ESFUERZO PROPIO 2015'!$D$10:$H$135,3,0)</f>
        <v>#REF!</v>
      </c>
      <c r="J26" s="47" t="str">
        <f t="shared" ref="J26:J29" si="38">+VLOOKUP(C26,'[1]ESFUERZO PROPIO 2015'!$D$10:$H$135,2,0)</f>
        <v>#REF!</v>
      </c>
      <c r="K26" s="47" t="str">
        <f t="shared" ref="K26:K29" si="39">+I26/11</f>
        <v>#REF!</v>
      </c>
      <c r="L26" s="49" t="str">
        <f t="shared" ref="L26:L29" si="40">+H26*K26</f>
        <v>#REF!</v>
      </c>
      <c r="M26" s="49" t="str">
        <f t="shared" ref="M26:M29" si="41">+IF(F26-Q26&lt;1,0,F26-Q26)</f>
        <v>#REF!</v>
      </c>
      <c r="N26" s="47" t="str">
        <f t="shared" ref="N26:N29" si="42">+VLOOKUP(C26,'[1]ESFUERZO PROPIO 2015'!$D$10:$H$135,5,0)</f>
        <v>#REF!</v>
      </c>
      <c r="O26" s="47" t="str">
        <f t="shared" ref="O26:O29" si="43">+VLOOKUP(C26,'[1]ESFUERZO PROPIO 2015'!$D$10:$H$135,4,0)</f>
        <v>#REF!</v>
      </c>
      <c r="P26" s="49" t="str">
        <f t="shared" ref="P26:P29" si="44">+F26-L26</f>
        <v>#REF!</v>
      </c>
      <c r="Q26" s="49" t="str">
        <f t="shared" ref="Q26:Q29" si="45">+ROUND(P26,0)</f>
        <v>#REF!</v>
      </c>
      <c r="R26" s="49" t="str">
        <f t="shared" ref="R26:R29" si="46">+M26+Q26</f>
        <v>#REF!</v>
      </c>
      <c r="S26" s="49" t="str">
        <f t="shared" ref="S26:S29" si="47">+Q26</f>
        <v>#REF!</v>
      </c>
      <c r="T26" s="50"/>
      <c r="U26" s="50"/>
      <c r="V26" s="50"/>
      <c r="W26" s="50"/>
      <c r="X26" s="50"/>
      <c r="Y26" s="50"/>
      <c r="Z26" s="50"/>
    </row>
    <row r="27" ht="15.75" customHeight="1" outlineLevel="2">
      <c r="A27" s="46" t="s">
        <v>49</v>
      </c>
      <c r="B27" s="46" t="s">
        <v>15</v>
      </c>
      <c r="C27" s="21" t="s">
        <v>50</v>
      </c>
      <c r="D27" s="46" t="s">
        <v>45</v>
      </c>
      <c r="E27" s="20" t="s">
        <v>46</v>
      </c>
      <c r="F27" s="22">
        <v>36943.36</v>
      </c>
      <c r="G27" s="47">
        <v>41548.08</v>
      </c>
      <c r="H27" s="48">
        <f t="shared" si="36"/>
        <v>0.1162925748</v>
      </c>
      <c r="I27" s="47" t="str">
        <f t="shared" si="37"/>
        <v>#REF!</v>
      </c>
      <c r="J27" s="47" t="str">
        <f t="shared" si="38"/>
        <v>#REF!</v>
      </c>
      <c r="K27" s="47" t="str">
        <f t="shared" si="39"/>
        <v>#REF!</v>
      </c>
      <c r="L27" s="49" t="str">
        <f t="shared" si="40"/>
        <v>#REF!</v>
      </c>
      <c r="M27" s="49" t="str">
        <f t="shared" si="41"/>
        <v>#REF!</v>
      </c>
      <c r="N27" s="47" t="str">
        <f t="shared" si="42"/>
        <v>#REF!</v>
      </c>
      <c r="O27" s="47" t="str">
        <f t="shared" si="43"/>
        <v>#REF!</v>
      </c>
      <c r="P27" s="49" t="str">
        <f t="shared" si="44"/>
        <v>#REF!</v>
      </c>
      <c r="Q27" s="49" t="str">
        <f t="shared" si="45"/>
        <v>#REF!</v>
      </c>
      <c r="R27" s="49" t="str">
        <f t="shared" si="46"/>
        <v>#REF!</v>
      </c>
      <c r="S27" s="49" t="str">
        <f t="shared" si="47"/>
        <v>#REF!</v>
      </c>
      <c r="T27" s="50"/>
      <c r="U27" s="50"/>
      <c r="V27" s="50"/>
      <c r="W27" s="50"/>
      <c r="X27" s="50"/>
      <c r="Y27" s="50"/>
      <c r="Z27" s="50"/>
    </row>
    <row r="28" ht="15.75" customHeight="1" outlineLevel="2">
      <c r="A28" s="46" t="s">
        <v>49</v>
      </c>
      <c r="B28" s="46" t="s">
        <v>15</v>
      </c>
      <c r="C28" s="21" t="s">
        <v>50</v>
      </c>
      <c r="D28" s="46" t="s">
        <v>29</v>
      </c>
      <c r="E28" s="20" t="s">
        <v>30</v>
      </c>
      <c r="F28" s="22">
        <v>2696.99</v>
      </c>
      <c r="G28" s="47">
        <v>3033.15</v>
      </c>
      <c r="H28" s="48">
        <f t="shared" si="36"/>
        <v>0.008489750563</v>
      </c>
      <c r="I28" s="47" t="str">
        <f t="shared" si="37"/>
        <v>#REF!</v>
      </c>
      <c r="J28" s="47" t="str">
        <f t="shared" si="38"/>
        <v>#REF!</v>
      </c>
      <c r="K28" s="47" t="str">
        <f t="shared" si="39"/>
        <v>#REF!</v>
      </c>
      <c r="L28" s="49" t="str">
        <f t="shared" si="40"/>
        <v>#REF!</v>
      </c>
      <c r="M28" s="49" t="str">
        <f t="shared" si="41"/>
        <v>#REF!</v>
      </c>
      <c r="N28" s="47" t="str">
        <f t="shared" si="42"/>
        <v>#REF!</v>
      </c>
      <c r="O28" s="47" t="str">
        <f t="shared" si="43"/>
        <v>#REF!</v>
      </c>
      <c r="P28" s="49" t="str">
        <f t="shared" si="44"/>
        <v>#REF!</v>
      </c>
      <c r="Q28" s="49" t="str">
        <f t="shared" si="45"/>
        <v>#REF!</v>
      </c>
      <c r="R28" s="49" t="str">
        <f t="shared" si="46"/>
        <v>#REF!</v>
      </c>
      <c r="S28" s="49" t="str">
        <f t="shared" si="47"/>
        <v>#REF!</v>
      </c>
      <c r="T28" s="50"/>
      <c r="U28" s="50"/>
      <c r="V28" s="50"/>
      <c r="W28" s="50"/>
      <c r="X28" s="50"/>
      <c r="Y28" s="50"/>
      <c r="Z28" s="50"/>
    </row>
    <row r="29" ht="15.75" customHeight="1" outlineLevel="2">
      <c r="A29" s="46" t="s">
        <v>49</v>
      </c>
      <c r="B29" s="46" t="s">
        <v>15</v>
      </c>
      <c r="C29" s="21" t="s">
        <v>50</v>
      </c>
      <c r="D29" s="46" t="s">
        <v>39</v>
      </c>
      <c r="E29" s="20" t="s">
        <v>40</v>
      </c>
      <c r="F29" s="22">
        <v>122.28</v>
      </c>
      <c r="G29" s="47">
        <v>137.53</v>
      </c>
      <c r="H29" s="48">
        <f t="shared" si="36"/>
        <v>0.000384920485</v>
      </c>
      <c r="I29" s="47" t="str">
        <f t="shared" si="37"/>
        <v>#REF!</v>
      </c>
      <c r="J29" s="47" t="str">
        <f t="shared" si="38"/>
        <v>#REF!</v>
      </c>
      <c r="K29" s="47" t="str">
        <f t="shared" si="39"/>
        <v>#REF!</v>
      </c>
      <c r="L29" s="49" t="str">
        <f t="shared" si="40"/>
        <v>#REF!</v>
      </c>
      <c r="M29" s="49" t="str">
        <f t="shared" si="41"/>
        <v>#REF!</v>
      </c>
      <c r="N29" s="47" t="str">
        <f t="shared" si="42"/>
        <v>#REF!</v>
      </c>
      <c r="O29" s="47" t="str">
        <f t="shared" si="43"/>
        <v>#REF!</v>
      </c>
      <c r="P29" s="49" t="str">
        <f t="shared" si="44"/>
        <v>#REF!</v>
      </c>
      <c r="Q29" s="49" t="str">
        <f t="shared" si="45"/>
        <v>#REF!</v>
      </c>
      <c r="R29" s="49" t="str">
        <f t="shared" si="46"/>
        <v>#REF!</v>
      </c>
      <c r="S29" s="49" t="str">
        <f t="shared" si="47"/>
        <v>#REF!</v>
      </c>
      <c r="T29" s="50"/>
      <c r="U29" s="50"/>
      <c r="V29" s="50"/>
      <c r="W29" s="50"/>
      <c r="X29" s="50"/>
      <c r="Y29" s="50"/>
      <c r="Z29" s="50"/>
    </row>
    <row r="30" ht="15.75" customHeight="1" outlineLevel="1">
      <c r="A30" s="52"/>
      <c r="B30" s="52"/>
      <c r="C30" s="53" t="s">
        <v>325</v>
      </c>
      <c r="D30" s="52"/>
      <c r="E30" s="54"/>
      <c r="F30" s="55">
        <f t="shared" ref="F30:H30" si="48">SUBTOTAL(9,F26:F29)</f>
        <v>317676</v>
      </c>
      <c r="G30" s="56">
        <f t="shared" si="48"/>
        <v>357272</v>
      </c>
      <c r="H30" s="57">
        <f t="shared" si="48"/>
        <v>1</v>
      </c>
      <c r="I30" s="56"/>
      <c r="J30" s="47"/>
      <c r="K30" s="56"/>
      <c r="L30" s="58" t="str">
        <f t="shared" ref="L30:M30" si="49">SUBTOTAL(9,L26:L29)</f>
        <v>#REF!</v>
      </c>
      <c r="M30" s="58" t="str">
        <f t="shared" si="49"/>
        <v>#REF!</v>
      </c>
      <c r="N30" s="56"/>
      <c r="O30" s="56"/>
      <c r="P30" s="58" t="str">
        <f t="shared" ref="P30:S30" si="50">SUBTOTAL(9,P26:P29)</f>
        <v>#REF!</v>
      </c>
      <c r="Q30" s="58" t="str">
        <f t="shared" si="50"/>
        <v>#REF!</v>
      </c>
      <c r="R30" s="58" t="str">
        <f t="shared" si="50"/>
        <v>#REF!</v>
      </c>
      <c r="S30" s="58" t="str">
        <f t="shared" si="50"/>
        <v>#REF!</v>
      </c>
      <c r="T30" s="59"/>
      <c r="U30" s="59"/>
      <c r="V30" s="59"/>
      <c r="W30" s="59"/>
      <c r="X30" s="59"/>
      <c r="Y30" s="59"/>
      <c r="Z30" s="59"/>
    </row>
    <row r="31" ht="15.75" customHeight="1" outlineLevel="2">
      <c r="A31" s="46" t="s">
        <v>51</v>
      </c>
      <c r="B31" s="46" t="s">
        <v>15</v>
      </c>
      <c r="C31" s="21" t="s">
        <v>52</v>
      </c>
      <c r="D31" s="46" t="s">
        <v>17</v>
      </c>
      <c r="E31" s="20" t="s">
        <v>18</v>
      </c>
      <c r="F31" s="22">
        <v>1788780.57</v>
      </c>
      <c r="G31" s="47">
        <v>4214084.9</v>
      </c>
      <c r="H31" s="48">
        <f t="shared" ref="H31:H35" si="51">+F31/$F$36</f>
        <v>0.9824534856</v>
      </c>
      <c r="I31" s="47" t="str">
        <f t="shared" ref="I31:I35" si="52">+VLOOKUP(C31,'[1]ESFUERZO PROPIO 2015'!$D$10:$H$135,3,0)</f>
        <v>#REF!</v>
      </c>
      <c r="J31" s="47" t="str">
        <f t="shared" ref="J31:J35" si="53">+VLOOKUP(C31,'[1]ESFUERZO PROPIO 2015'!$D$10:$H$135,2,0)</f>
        <v>#REF!</v>
      </c>
      <c r="K31" s="47" t="str">
        <f t="shared" ref="K31:K35" si="54">+I31/11</f>
        <v>#REF!</v>
      </c>
      <c r="L31" s="49" t="str">
        <f t="shared" ref="L31:L35" si="55">+H31*K31</f>
        <v>#REF!</v>
      </c>
      <c r="M31" s="49" t="str">
        <f t="shared" ref="M31:M35" si="56">+IF(F31-Q31&lt;1,0,F31-Q31)</f>
        <v>#REF!</v>
      </c>
      <c r="N31" s="47" t="str">
        <f t="shared" ref="N31:N35" si="57">+VLOOKUP(C31,'[1]ESFUERZO PROPIO 2015'!$D$10:$H$135,5,0)</f>
        <v>#REF!</v>
      </c>
      <c r="O31" s="47" t="str">
        <f t="shared" ref="O31:O35" si="58">+VLOOKUP(C31,'[1]ESFUERZO PROPIO 2015'!$D$10:$H$135,4,0)</f>
        <v>#REF!</v>
      </c>
      <c r="P31" s="49" t="str">
        <f t="shared" ref="P31:P35" si="59">+F31-L31</f>
        <v>#REF!</v>
      </c>
      <c r="Q31" s="49" t="str">
        <f t="shared" ref="Q31:Q35" si="60">+ROUND(P31,0)</f>
        <v>#REF!</v>
      </c>
      <c r="R31" s="49" t="str">
        <f t="shared" ref="R31:R35" si="61">+M31+Q31</f>
        <v>#REF!</v>
      </c>
      <c r="S31" s="49" t="str">
        <f t="shared" ref="S31:S35" si="62">+Q31</f>
        <v>#REF!</v>
      </c>
      <c r="T31" s="50"/>
      <c r="U31" s="50"/>
      <c r="V31" s="50"/>
      <c r="W31" s="50"/>
      <c r="X31" s="50"/>
      <c r="Y31" s="50"/>
      <c r="Z31" s="50"/>
    </row>
    <row r="32" ht="15.75" customHeight="1" outlineLevel="2">
      <c r="A32" s="46" t="s">
        <v>51</v>
      </c>
      <c r="B32" s="46" t="s">
        <v>15</v>
      </c>
      <c r="C32" s="21" t="s">
        <v>52</v>
      </c>
      <c r="D32" s="46" t="s">
        <v>45</v>
      </c>
      <c r="E32" s="20" t="s">
        <v>46</v>
      </c>
      <c r="F32" s="22">
        <v>2249.92</v>
      </c>
      <c r="G32" s="47">
        <v>5300.44</v>
      </c>
      <c r="H32" s="48">
        <f t="shared" si="51"/>
        <v>0.00123572549</v>
      </c>
      <c r="I32" s="47" t="str">
        <f t="shared" si="52"/>
        <v>#REF!</v>
      </c>
      <c r="J32" s="47" t="str">
        <f t="shared" si="53"/>
        <v>#REF!</v>
      </c>
      <c r="K32" s="47" t="str">
        <f t="shared" si="54"/>
        <v>#REF!</v>
      </c>
      <c r="L32" s="49" t="str">
        <f t="shared" si="55"/>
        <v>#REF!</v>
      </c>
      <c r="M32" s="49" t="str">
        <f t="shared" si="56"/>
        <v>#REF!</v>
      </c>
      <c r="N32" s="47" t="str">
        <f t="shared" si="57"/>
        <v>#REF!</v>
      </c>
      <c r="O32" s="47" t="str">
        <f t="shared" si="58"/>
        <v>#REF!</v>
      </c>
      <c r="P32" s="49" t="str">
        <f t="shared" si="59"/>
        <v>#REF!</v>
      </c>
      <c r="Q32" s="49" t="str">
        <f t="shared" si="60"/>
        <v>#REF!</v>
      </c>
      <c r="R32" s="49" t="str">
        <f t="shared" si="61"/>
        <v>#REF!</v>
      </c>
      <c r="S32" s="49" t="str">
        <f t="shared" si="62"/>
        <v>#REF!</v>
      </c>
      <c r="T32" s="50"/>
      <c r="U32" s="50"/>
      <c r="V32" s="50"/>
      <c r="W32" s="50"/>
      <c r="X32" s="50"/>
      <c r="Y32" s="50"/>
      <c r="Z32" s="50"/>
    </row>
    <row r="33" ht="15.75" customHeight="1" outlineLevel="2">
      <c r="A33" s="46" t="s">
        <v>51</v>
      </c>
      <c r="B33" s="46" t="s">
        <v>15</v>
      </c>
      <c r="C33" s="21" t="s">
        <v>52</v>
      </c>
      <c r="D33" s="46" t="s">
        <v>29</v>
      </c>
      <c r="E33" s="20" t="s">
        <v>30</v>
      </c>
      <c r="F33" s="22">
        <v>16633.48</v>
      </c>
      <c r="G33" s="47">
        <v>39185.86</v>
      </c>
      <c r="H33" s="48">
        <f t="shared" si="51"/>
        <v>0.009135620477</v>
      </c>
      <c r="I33" s="47" t="str">
        <f t="shared" si="52"/>
        <v>#REF!</v>
      </c>
      <c r="J33" s="47" t="str">
        <f t="shared" si="53"/>
        <v>#REF!</v>
      </c>
      <c r="K33" s="47" t="str">
        <f t="shared" si="54"/>
        <v>#REF!</v>
      </c>
      <c r="L33" s="49" t="str">
        <f t="shared" si="55"/>
        <v>#REF!</v>
      </c>
      <c r="M33" s="49" t="str">
        <f t="shared" si="56"/>
        <v>#REF!</v>
      </c>
      <c r="N33" s="47" t="str">
        <f t="shared" si="57"/>
        <v>#REF!</v>
      </c>
      <c r="O33" s="47" t="str">
        <f t="shared" si="58"/>
        <v>#REF!</v>
      </c>
      <c r="P33" s="49" t="str">
        <f t="shared" si="59"/>
        <v>#REF!</v>
      </c>
      <c r="Q33" s="49" t="str">
        <f t="shared" si="60"/>
        <v>#REF!</v>
      </c>
      <c r="R33" s="49" t="str">
        <f t="shared" si="61"/>
        <v>#REF!</v>
      </c>
      <c r="S33" s="49" t="str">
        <f t="shared" si="62"/>
        <v>#REF!</v>
      </c>
      <c r="T33" s="50"/>
      <c r="U33" s="50"/>
      <c r="V33" s="50"/>
      <c r="W33" s="50"/>
      <c r="X33" s="50"/>
      <c r="Y33" s="50"/>
      <c r="Z33" s="50"/>
    </row>
    <row r="34" ht="15.75" customHeight="1" outlineLevel="2">
      <c r="A34" s="46" t="s">
        <v>51</v>
      </c>
      <c r="B34" s="46" t="s">
        <v>15</v>
      </c>
      <c r="C34" s="21" t="s">
        <v>52</v>
      </c>
      <c r="D34" s="46" t="s">
        <v>31</v>
      </c>
      <c r="E34" s="20" t="s">
        <v>32</v>
      </c>
      <c r="F34" s="22">
        <v>10306.89</v>
      </c>
      <c r="G34" s="47">
        <v>24281.41</v>
      </c>
      <c r="H34" s="48">
        <f t="shared" si="51"/>
        <v>0.005660862029</v>
      </c>
      <c r="I34" s="47" t="str">
        <f t="shared" si="52"/>
        <v>#REF!</v>
      </c>
      <c r="J34" s="47" t="str">
        <f t="shared" si="53"/>
        <v>#REF!</v>
      </c>
      <c r="K34" s="47" t="str">
        <f t="shared" si="54"/>
        <v>#REF!</v>
      </c>
      <c r="L34" s="49" t="str">
        <f t="shared" si="55"/>
        <v>#REF!</v>
      </c>
      <c r="M34" s="49" t="str">
        <f t="shared" si="56"/>
        <v>#REF!</v>
      </c>
      <c r="N34" s="47" t="str">
        <f t="shared" si="57"/>
        <v>#REF!</v>
      </c>
      <c r="O34" s="47" t="str">
        <f t="shared" si="58"/>
        <v>#REF!</v>
      </c>
      <c r="P34" s="49" t="str">
        <f t="shared" si="59"/>
        <v>#REF!</v>
      </c>
      <c r="Q34" s="49" t="str">
        <f t="shared" si="60"/>
        <v>#REF!</v>
      </c>
      <c r="R34" s="49" t="str">
        <f t="shared" si="61"/>
        <v>#REF!</v>
      </c>
      <c r="S34" s="49" t="str">
        <f t="shared" si="62"/>
        <v>#REF!</v>
      </c>
      <c r="T34" s="50"/>
      <c r="U34" s="50"/>
      <c r="V34" s="50"/>
      <c r="W34" s="50"/>
      <c r="X34" s="50"/>
      <c r="Y34" s="50"/>
      <c r="Z34" s="50"/>
    </row>
    <row r="35" ht="15.75" customHeight="1" outlineLevel="2">
      <c r="A35" s="46" t="s">
        <v>51</v>
      </c>
      <c r="B35" s="46" t="s">
        <v>15</v>
      </c>
      <c r="C35" s="21" t="s">
        <v>52</v>
      </c>
      <c r="D35" s="46" t="s">
        <v>39</v>
      </c>
      <c r="E35" s="20" t="s">
        <v>40</v>
      </c>
      <c r="F35" s="22">
        <v>2757.14</v>
      </c>
      <c r="G35" s="47">
        <v>6495.39</v>
      </c>
      <c r="H35" s="48">
        <f t="shared" si="51"/>
        <v>0.001514306365</v>
      </c>
      <c r="I35" s="47" t="str">
        <f t="shared" si="52"/>
        <v>#REF!</v>
      </c>
      <c r="J35" s="47" t="str">
        <f t="shared" si="53"/>
        <v>#REF!</v>
      </c>
      <c r="K35" s="47" t="str">
        <f t="shared" si="54"/>
        <v>#REF!</v>
      </c>
      <c r="L35" s="49" t="str">
        <f t="shared" si="55"/>
        <v>#REF!</v>
      </c>
      <c r="M35" s="49" t="str">
        <f t="shared" si="56"/>
        <v>#REF!</v>
      </c>
      <c r="N35" s="47" t="str">
        <f t="shared" si="57"/>
        <v>#REF!</v>
      </c>
      <c r="O35" s="47" t="str">
        <f t="shared" si="58"/>
        <v>#REF!</v>
      </c>
      <c r="P35" s="49" t="str">
        <f t="shared" si="59"/>
        <v>#REF!</v>
      </c>
      <c r="Q35" s="49" t="str">
        <f t="shared" si="60"/>
        <v>#REF!</v>
      </c>
      <c r="R35" s="49" t="str">
        <f t="shared" si="61"/>
        <v>#REF!</v>
      </c>
      <c r="S35" s="49" t="str">
        <f t="shared" si="62"/>
        <v>#REF!</v>
      </c>
      <c r="T35" s="50"/>
      <c r="U35" s="50"/>
      <c r="V35" s="50"/>
      <c r="W35" s="50"/>
      <c r="X35" s="50"/>
      <c r="Y35" s="50"/>
      <c r="Z35" s="50"/>
    </row>
    <row r="36" ht="15.75" customHeight="1" outlineLevel="1">
      <c r="A36" s="52"/>
      <c r="B36" s="52"/>
      <c r="C36" s="53" t="s">
        <v>326</v>
      </c>
      <c r="D36" s="52"/>
      <c r="E36" s="54"/>
      <c r="F36" s="55">
        <f t="shared" ref="F36:H36" si="63">SUBTOTAL(9,F31:F35)</f>
        <v>1820728</v>
      </c>
      <c r="G36" s="56">
        <f t="shared" si="63"/>
        <v>4289348</v>
      </c>
      <c r="H36" s="57">
        <f t="shared" si="63"/>
        <v>1</v>
      </c>
      <c r="I36" s="56"/>
      <c r="J36" s="47"/>
      <c r="K36" s="56"/>
      <c r="L36" s="58" t="str">
        <f t="shared" ref="L36:M36" si="64">SUBTOTAL(9,L31:L35)</f>
        <v>#REF!</v>
      </c>
      <c r="M36" s="58" t="str">
        <f t="shared" si="64"/>
        <v>#REF!</v>
      </c>
      <c r="N36" s="56"/>
      <c r="O36" s="56"/>
      <c r="P36" s="58" t="str">
        <f t="shared" ref="P36:S36" si="65">SUBTOTAL(9,P31:P35)</f>
        <v>#REF!</v>
      </c>
      <c r="Q36" s="58" t="str">
        <f t="shared" si="65"/>
        <v>#REF!</v>
      </c>
      <c r="R36" s="58" t="str">
        <f t="shared" si="65"/>
        <v>#REF!</v>
      </c>
      <c r="S36" s="58" t="str">
        <f t="shared" si="65"/>
        <v>#REF!</v>
      </c>
      <c r="T36" s="59"/>
      <c r="U36" s="59"/>
      <c r="V36" s="59"/>
      <c r="W36" s="59"/>
      <c r="X36" s="59"/>
      <c r="Y36" s="59"/>
      <c r="Z36" s="59"/>
    </row>
    <row r="37" ht="15.75" customHeight="1" outlineLevel="2">
      <c r="A37" s="46" t="s">
        <v>53</v>
      </c>
      <c r="B37" s="46" t="s">
        <v>15</v>
      </c>
      <c r="C37" s="21" t="s">
        <v>54</v>
      </c>
      <c r="D37" s="46" t="s">
        <v>17</v>
      </c>
      <c r="E37" s="20" t="s">
        <v>18</v>
      </c>
      <c r="F37" s="22">
        <v>9128016.86</v>
      </c>
      <c r="G37" s="47">
        <v>4345420.01</v>
      </c>
      <c r="H37" s="48">
        <f t="shared" ref="H37:H43" si="66">+F37/$F$44</f>
        <v>0.3543919404</v>
      </c>
      <c r="I37" s="47" t="str">
        <f t="shared" ref="I37:I43" si="67">+VLOOKUP(C37,'[1]ESFUERZO PROPIO 2015'!$D$10:$H$135,3,0)</f>
        <v>#REF!</v>
      </c>
      <c r="J37" s="47" t="str">
        <f t="shared" ref="J37:J43" si="68">+VLOOKUP(C37,'[1]ESFUERZO PROPIO 2015'!$D$10:$H$135,2,0)</f>
        <v>#REF!</v>
      </c>
      <c r="K37" s="47" t="str">
        <f t="shared" ref="K37:K43" si="69">+I37/11</f>
        <v>#REF!</v>
      </c>
      <c r="L37" s="49" t="str">
        <f t="shared" ref="L37:L43" si="70">+H37*K37</f>
        <v>#REF!</v>
      </c>
      <c r="M37" s="49" t="str">
        <f t="shared" ref="M37:M43" si="71">+IF(F37-Q37&lt;1,0,F37-Q37)</f>
        <v>#REF!</v>
      </c>
      <c r="N37" s="47" t="str">
        <f t="shared" ref="N37:N43" si="72">+VLOOKUP(C37,'[1]ESFUERZO PROPIO 2015'!$D$10:$H$135,5,0)</f>
        <v>#REF!</v>
      </c>
      <c r="O37" s="47" t="str">
        <f t="shared" ref="O37:O43" si="73">+VLOOKUP(C37,'[1]ESFUERZO PROPIO 2015'!$D$10:$H$135,4,0)</f>
        <v>#REF!</v>
      </c>
      <c r="P37" s="49" t="str">
        <f t="shared" ref="P37:P43" si="74">+F37-L37</f>
        <v>#REF!</v>
      </c>
      <c r="Q37" s="49" t="str">
        <f t="shared" ref="Q37:Q43" si="75">+ROUND(P37,0)</f>
        <v>#REF!</v>
      </c>
      <c r="R37" s="49" t="str">
        <f t="shared" ref="R37:R43" si="76">+M37+Q37</f>
        <v>#REF!</v>
      </c>
      <c r="S37" s="49" t="str">
        <f t="shared" ref="S37:S43" si="77">+Q37</f>
        <v>#REF!</v>
      </c>
      <c r="T37" s="50"/>
      <c r="U37" s="50"/>
      <c r="V37" s="50"/>
      <c r="W37" s="50"/>
      <c r="X37" s="50"/>
      <c r="Y37" s="50"/>
      <c r="Z37" s="50"/>
    </row>
    <row r="38" ht="15.75" customHeight="1" outlineLevel="2">
      <c r="A38" s="46" t="s">
        <v>53</v>
      </c>
      <c r="B38" s="46" t="s">
        <v>15</v>
      </c>
      <c r="C38" s="21" t="s">
        <v>54</v>
      </c>
      <c r="D38" s="46" t="s">
        <v>19</v>
      </c>
      <c r="E38" s="20" t="s">
        <v>20</v>
      </c>
      <c r="F38" s="22">
        <v>6885.97</v>
      </c>
      <c r="G38" s="47">
        <v>3278.09</v>
      </c>
      <c r="H38" s="48">
        <f t="shared" si="66"/>
        <v>0.0002673452851</v>
      </c>
      <c r="I38" s="47" t="str">
        <f t="shared" si="67"/>
        <v>#REF!</v>
      </c>
      <c r="J38" s="47" t="str">
        <f t="shared" si="68"/>
        <v>#REF!</v>
      </c>
      <c r="K38" s="47" t="str">
        <f t="shared" si="69"/>
        <v>#REF!</v>
      </c>
      <c r="L38" s="49" t="str">
        <f t="shared" si="70"/>
        <v>#REF!</v>
      </c>
      <c r="M38" s="49" t="str">
        <f t="shared" si="71"/>
        <v>#REF!</v>
      </c>
      <c r="N38" s="47" t="str">
        <f t="shared" si="72"/>
        <v>#REF!</v>
      </c>
      <c r="O38" s="47" t="str">
        <f t="shared" si="73"/>
        <v>#REF!</v>
      </c>
      <c r="P38" s="49" t="str">
        <f t="shared" si="74"/>
        <v>#REF!</v>
      </c>
      <c r="Q38" s="49" t="str">
        <f t="shared" si="75"/>
        <v>#REF!</v>
      </c>
      <c r="R38" s="49" t="str">
        <f t="shared" si="76"/>
        <v>#REF!</v>
      </c>
      <c r="S38" s="49" t="str">
        <f t="shared" si="77"/>
        <v>#REF!</v>
      </c>
      <c r="T38" s="50"/>
      <c r="U38" s="50"/>
      <c r="V38" s="50"/>
      <c r="W38" s="50"/>
      <c r="X38" s="50"/>
      <c r="Y38" s="50"/>
      <c r="Z38" s="50"/>
    </row>
    <row r="39" ht="15.75" customHeight="1" outlineLevel="2">
      <c r="A39" s="46" t="s">
        <v>53</v>
      </c>
      <c r="B39" s="46" t="s">
        <v>15</v>
      </c>
      <c r="C39" s="21" t="s">
        <v>54</v>
      </c>
      <c r="D39" s="46" t="s">
        <v>21</v>
      </c>
      <c r="E39" s="20" t="s">
        <v>22</v>
      </c>
      <c r="F39" s="22">
        <v>239722.47</v>
      </c>
      <c r="G39" s="47">
        <v>114120.61</v>
      </c>
      <c r="H39" s="48">
        <f t="shared" si="66"/>
        <v>0.009307137859</v>
      </c>
      <c r="I39" s="47" t="str">
        <f t="shared" si="67"/>
        <v>#REF!</v>
      </c>
      <c r="J39" s="47" t="str">
        <f t="shared" si="68"/>
        <v>#REF!</v>
      </c>
      <c r="K39" s="47" t="str">
        <f t="shared" si="69"/>
        <v>#REF!</v>
      </c>
      <c r="L39" s="49" t="str">
        <f t="shared" si="70"/>
        <v>#REF!</v>
      </c>
      <c r="M39" s="49" t="str">
        <f t="shared" si="71"/>
        <v>#REF!</v>
      </c>
      <c r="N39" s="47" t="str">
        <f t="shared" si="72"/>
        <v>#REF!</v>
      </c>
      <c r="O39" s="47" t="str">
        <f t="shared" si="73"/>
        <v>#REF!</v>
      </c>
      <c r="P39" s="49" t="str">
        <f t="shared" si="74"/>
        <v>#REF!</v>
      </c>
      <c r="Q39" s="49" t="str">
        <f t="shared" si="75"/>
        <v>#REF!</v>
      </c>
      <c r="R39" s="49" t="str">
        <f t="shared" si="76"/>
        <v>#REF!</v>
      </c>
      <c r="S39" s="49" t="str">
        <f t="shared" si="77"/>
        <v>#REF!</v>
      </c>
      <c r="T39" s="50"/>
      <c r="U39" s="50"/>
      <c r="V39" s="50"/>
      <c r="W39" s="50"/>
      <c r="X39" s="50"/>
      <c r="Y39" s="50"/>
      <c r="Z39" s="50"/>
    </row>
    <row r="40" ht="15.75" customHeight="1" outlineLevel="2">
      <c r="A40" s="46" t="s">
        <v>53</v>
      </c>
      <c r="B40" s="46" t="s">
        <v>15</v>
      </c>
      <c r="C40" s="21" t="s">
        <v>54</v>
      </c>
      <c r="D40" s="46" t="s">
        <v>29</v>
      </c>
      <c r="E40" s="20" t="s">
        <v>30</v>
      </c>
      <c r="F40" s="22">
        <v>297122.8</v>
      </c>
      <c r="G40" s="47">
        <v>141446.2</v>
      </c>
      <c r="H40" s="48">
        <f t="shared" si="66"/>
        <v>0.01153568483</v>
      </c>
      <c r="I40" s="47" t="str">
        <f t="shared" si="67"/>
        <v>#REF!</v>
      </c>
      <c r="J40" s="47" t="str">
        <f t="shared" si="68"/>
        <v>#REF!</v>
      </c>
      <c r="K40" s="47" t="str">
        <f t="shared" si="69"/>
        <v>#REF!</v>
      </c>
      <c r="L40" s="49" t="str">
        <f t="shared" si="70"/>
        <v>#REF!</v>
      </c>
      <c r="M40" s="49" t="str">
        <f t="shared" si="71"/>
        <v>#REF!</v>
      </c>
      <c r="N40" s="47" t="str">
        <f t="shared" si="72"/>
        <v>#REF!</v>
      </c>
      <c r="O40" s="47" t="str">
        <f t="shared" si="73"/>
        <v>#REF!</v>
      </c>
      <c r="P40" s="49" t="str">
        <f t="shared" si="74"/>
        <v>#REF!</v>
      </c>
      <c r="Q40" s="49" t="str">
        <f t="shared" si="75"/>
        <v>#REF!</v>
      </c>
      <c r="R40" s="49" t="str">
        <f t="shared" si="76"/>
        <v>#REF!</v>
      </c>
      <c r="S40" s="49" t="str">
        <f t="shared" si="77"/>
        <v>#REF!</v>
      </c>
      <c r="T40" s="50"/>
      <c r="U40" s="50"/>
      <c r="V40" s="50"/>
      <c r="W40" s="50"/>
      <c r="X40" s="50"/>
      <c r="Y40" s="50"/>
      <c r="Z40" s="50"/>
    </row>
    <row r="41" ht="15.75" customHeight="1" outlineLevel="2">
      <c r="A41" s="46" t="s">
        <v>53</v>
      </c>
      <c r="B41" s="46" t="s">
        <v>15</v>
      </c>
      <c r="C41" s="21" t="s">
        <v>54</v>
      </c>
      <c r="D41" s="46" t="s">
        <v>31</v>
      </c>
      <c r="E41" s="20" t="s">
        <v>32</v>
      </c>
      <c r="F41" s="22">
        <v>493544.55</v>
      </c>
      <c r="G41" s="47">
        <v>234953.37</v>
      </c>
      <c r="H41" s="48">
        <f t="shared" si="66"/>
        <v>0.01916168796</v>
      </c>
      <c r="I41" s="47" t="str">
        <f t="shared" si="67"/>
        <v>#REF!</v>
      </c>
      <c r="J41" s="47" t="str">
        <f t="shared" si="68"/>
        <v>#REF!</v>
      </c>
      <c r="K41" s="47" t="str">
        <f t="shared" si="69"/>
        <v>#REF!</v>
      </c>
      <c r="L41" s="49" t="str">
        <f t="shared" si="70"/>
        <v>#REF!</v>
      </c>
      <c r="M41" s="49" t="str">
        <f t="shared" si="71"/>
        <v>#REF!</v>
      </c>
      <c r="N41" s="47" t="str">
        <f t="shared" si="72"/>
        <v>#REF!</v>
      </c>
      <c r="O41" s="47" t="str">
        <f t="shared" si="73"/>
        <v>#REF!</v>
      </c>
      <c r="P41" s="49" t="str">
        <f t="shared" si="74"/>
        <v>#REF!</v>
      </c>
      <c r="Q41" s="49" t="str">
        <f t="shared" si="75"/>
        <v>#REF!</v>
      </c>
      <c r="R41" s="49" t="str">
        <f t="shared" si="76"/>
        <v>#REF!</v>
      </c>
      <c r="S41" s="49" t="str">
        <f t="shared" si="77"/>
        <v>#REF!</v>
      </c>
      <c r="T41" s="50"/>
      <c r="U41" s="50"/>
      <c r="V41" s="50"/>
      <c r="W41" s="50"/>
      <c r="X41" s="50"/>
      <c r="Y41" s="50"/>
      <c r="Z41" s="50"/>
    </row>
    <row r="42" ht="15.75" customHeight="1" outlineLevel="2">
      <c r="A42" s="46" t="s">
        <v>53</v>
      </c>
      <c r="B42" s="46" t="s">
        <v>15</v>
      </c>
      <c r="C42" s="21" t="s">
        <v>54</v>
      </c>
      <c r="D42" s="46" t="s">
        <v>39</v>
      </c>
      <c r="E42" s="20" t="s">
        <v>40</v>
      </c>
      <c r="F42" s="22">
        <v>113107.89</v>
      </c>
      <c r="G42" s="47">
        <v>53845.36</v>
      </c>
      <c r="H42" s="48">
        <f t="shared" si="66"/>
        <v>0.004391372762</v>
      </c>
      <c r="I42" s="47" t="str">
        <f t="shared" si="67"/>
        <v>#REF!</v>
      </c>
      <c r="J42" s="47" t="str">
        <f t="shared" si="68"/>
        <v>#REF!</v>
      </c>
      <c r="K42" s="47" t="str">
        <f t="shared" si="69"/>
        <v>#REF!</v>
      </c>
      <c r="L42" s="49" t="str">
        <f t="shared" si="70"/>
        <v>#REF!</v>
      </c>
      <c r="M42" s="49" t="str">
        <f t="shared" si="71"/>
        <v>#REF!</v>
      </c>
      <c r="N42" s="47" t="str">
        <f t="shared" si="72"/>
        <v>#REF!</v>
      </c>
      <c r="O42" s="47" t="str">
        <f t="shared" si="73"/>
        <v>#REF!</v>
      </c>
      <c r="P42" s="49" t="str">
        <f t="shared" si="74"/>
        <v>#REF!</v>
      </c>
      <c r="Q42" s="49" t="str">
        <f t="shared" si="75"/>
        <v>#REF!</v>
      </c>
      <c r="R42" s="49" t="str">
        <f t="shared" si="76"/>
        <v>#REF!</v>
      </c>
      <c r="S42" s="49" t="str">
        <f t="shared" si="77"/>
        <v>#REF!</v>
      </c>
      <c r="T42" s="50"/>
      <c r="U42" s="50"/>
      <c r="V42" s="50"/>
      <c r="W42" s="50"/>
      <c r="X42" s="50"/>
      <c r="Y42" s="50"/>
      <c r="Z42" s="50"/>
    </row>
    <row r="43" ht="15.75" customHeight="1" outlineLevel="2">
      <c r="A43" s="46" t="s">
        <v>53</v>
      </c>
      <c r="B43" s="46" t="s">
        <v>15</v>
      </c>
      <c r="C43" s="21" t="s">
        <v>54</v>
      </c>
      <c r="D43" s="46" t="s">
        <v>47</v>
      </c>
      <c r="E43" s="20" t="s">
        <v>48</v>
      </c>
      <c r="F43" s="22">
        <v>1.547844046E7</v>
      </c>
      <c r="G43" s="47">
        <v>7368558.36</v>
      </c>
      <c r="H43" s="48">
        <f t="shared" si="66"/>
        <v>0.6009448309</v>
      </c>
      <c r="I43" s="47" t="str">
        <f t="shared" si="67"/>
        <v>#REF!</v>
      </c>
      <c r="J43" s="47" t="str">
        <f t="shared" si="68"/>
        <v>#REF!</v>
      </c>
      <c r="K43" s="47" t="str">
        <f t="shared" si="69"/>
        <v>#REF!</v>
      </c>
      <c r="L43" s="49" t="str">
        <f t="shared" si="70"/>
        <v>#REF!</v>
      </c>
      <c r="M43" s="49" t="str">
        <f t="shared" si="71"/>
        <v>#REF!</v>
      </c>
      <c r="N43" s="47" t="str">
        <f t="shared" si="72"/>
        <v>#REF!</v>
      </c>
      <c r="O43" s="47" t="str">
        <f t="shared" si="73"/>
        <v>#REF!</v>
      </c>
      <c r="P43" s="49" t="str">
        <f t="shared" si="74"/>
        <v>#REF!</v>
      </c>
      <c r="Q43" s="49" t="str">
        <f t="shared" si="75"/>
        <v>#REF!</v>
      </c>
      <c r="R43" s="49" t="str">
        <f t="shared" si="76"/>
        <v>#REF!</v>
      </c>
      <c r="S43" s="49" t="str">
        <f t="shared" si="77"/>
        <v>#REF!</v>
      </c>
      <c r="T43" s="50"/>
      <c r="U43" s="50"/>
      <c r="V43" s="50"/>
      <c r="W43" s="50"/>
      <c r="X43" s="50"/>
      <c r="Y43" s="50"/>
      <c r="Z43" s="50"/>
    </row>
    <row r="44" ht="15.75" customHeight="1" outlineLevel="1">
      <c r="A44" s="52"/>
      <c r="B44" s="52"/>
      <c r="C44" s="53" t="s">
        <v>327</v>
      </c>
      <c r="D44" s="52"/>
      <c r="E44" s="54"/>
      <c r="F44" s="55">
        <f t="shared" ref="F44:H44" si="78">SUBTOTAL(9,F37:F43)</f>
        <v>25756841</v>
      </c>
      <c r="G44" s="56">
        <f t="shared" si="78"/>
        <v>12261622</v>
      </c>
      <c r="H44" s="57">
        <f t="shared" si="78"/>
        <v>1</v>
      </c>
      <c r="I44" s="56"/>
      <c r="J44" s="47"/>
      <c r="K44" s="56"/>
      <c r="L44" s="58" t="str">
        <f t="shared" ref="L44:M44" si="79">SUBTOTAL(9,L37:L43)</f>
        <v>#REF!</v>
      </c>
      <c r="M44" s="58" t="str">
        <f t="shared" si="79"/>
        <v>#REF!</v>
      </c>
      <c r="N44" s="56"/>
      <c r="O44" s="56"/>
      <c r="P44" s="58" t="str">
        <f t="shared" ref="P44:S44" si="80">SUBTOTAL(9,P37:P43)</f>
        <v>#REF!</v>
      </c>
      <c r="Q44" s="58" t="str">
        <f t="shared" si="80"/>
        <v>#REF!</v>
      </c>
      <c r="R44" s="58" t="str">
        <f t="shared" si="80"/>
        <v>#REF!</v>
      </c>
      <c r="S44" s="58" t="str">
        <f t="shared" si="80"/>
        <v>#REF!</v>
      </c>
      <c r="T44" s="59"/>
      <c r="U44" s="59"/>
      <c r="V44" s="59"/>
      <c r="W44" s="59"/>
      <c r="X44" s="59"/>
      <c r="Y44" s="59"/>
      <c r="Z44" s="59"/>
    </row>
    <row r="45" ht="15.75" customHeight="1" outlineLevel="2">
      <c r="A45" s="46" t="s">
        <v>55</v>
      </c>
      <c r="B45" s="46" t="s">
        <v>15</v>
      </c>
      <c r="C45" s="21" t="s">
        <v>56</v>
      </c>
      <c r="D45" s="46" t="s">
        <v>17</v>
      </c>
      <c r="E45" s="20" t="s">
        <v>18</v>
      </c>
      <c r="F45" s="22">
        <v>2.772454005E7</v>
      </c>
      <c r="G45" s="47">
        <v>1007852.38</v>
      </c>
      <c r="H45" s="48">
        <f t="shared" ref="H45:H50" si="81">+F45/$F$51</f>
        <v>0.1927777669</v>
      </c>
      <c r="I45" s="47" t="str">
        <f t="shared" ref="I45:I50" si="82">+VLOOKUP(C45,'[1]ESFUERZO PROPIO 2015'!$D$10:$H$135,3,0)</f>
        <v>#REF!</v>
      </c>
      <c r="J45" s="47" t="str">
        <f t="shared" ref="J45:J50" si="83">+VLOOKUP(C45,'[1]ESFUERZO PROPIO 2015'!$D$10:$H$135,2,0)</f>
        <v>#REF!</v>
      </c>
      <c r="K45" s="47" t="str">
        <f t="shared" ref="K45:K50" si="84">+I45/11</f>
        <v>#REF!</v>
      </c>
      <c r="L45" s="49" t="str">
        <f t="shared" ref="L45:L50" si="85">+H45*K45</f>
        <v>#REF!</v>
      </c>
      <c r="M45" s="49" t="str">
        <f t="shared" ref="M45:M50" si="86">+IF(F45-Q45&lt;1,0,F45-Q45)</f>
        <v>#REF!</v>
      </c>
      <c r="N45" s="47" t="str">
        <f t="shared" ref="N45:N50" si="87">+VLOOKUP(C45,'[1]ESFUERZO PROPIO 2015'!$D$10:$H$135,5,0)</f>
        <v>#REF!</v>
      </c>
      <c r="O45" s="47" t="str">
        <f t="shared" ref="O45:O50" si="88">+VLOOKUP(C45,'[1]ESFUERZO PROPIO 2015'!$D$10:$H$135,4,0)</f>
        <v>#REF!</v>
      </c>
      <c r="P45" s="49" t="str">
        <f t="shared" ref="P45:P50" si="89">+F45-L45</f>
        <v>#REF!</v>
      </c>
      <c r="Q45" s="49" t="str">
        <f t="shared" ref="Q45:Q50" si="90">+ROUND(P45,0)</f>
        <v>#REF!</v>
      </c>
      <c r="R45" s="49" t="str">
        <f t="shared" ref="R45:R50" si="91">+M45+Q45</f>
        <v>#REF!</v>
      </c>
      <c r="S45" s="49" t="str">
        <f t="shared" ref="S45:S50" si="92">+Q45</f>
        <v>#REF!</v>
      </c>
      <c r="T45" s="50"/>
      <c r="U45" s="50"/>
      <c r="V45" s="50"/>
      <c r="W45" s="50"/>
      <c r="X45" s="50"/>
      <c r="Y45" s="50"/>
      <c r="Z45" s="50"/>
    </row>
    <row r="46" ht="15.75" customHeight="1" outlineLevel="2">
      <c r="A46" s="46" t="s">
        <v>55</v>
      </c>
      <c r="B46" s="46" t="s">
        <v>15</v>
      </c>
      <c r="C46" s="21" t="s">
        <v>56</v>
      </c>
      <c r="D46" s="46" t="s">
        <v>45</v>
      </c>
      <c r="E46" s="20" t="s">
        <v>46</v>
      </c>
      <c r="F46" s="22">
        <v>3.953423099E7</v>
      </c>
      <c r="G46" s="47">
        <v>1437162.49</v>
      </c>
      <c r="H46" s="48">
        <f t="shared" si="81"/>
        <v>0.2748943987</v>
      </c>
      <c r="I46" s="47" t="str">
        <f t="shared" si="82"/>
        <v>#REF!</v>
      </c>
      <c r="J46" s="47" t="str">
        <f t="shared" si="83"/>
        <v>#REF!</v>
      </c>
      <c r="K46" s="47" t="str">
        <f t="shared" si="84"/>
        <v>#REF!</v>
      </c>
      <c r="L46" s="49" t="str">
        <f t="shared" si="85"/>
        <v>#REF!</v>
      </c>
      <c r="M46" s="49" t="str">
        <f t="shared" si="86"/>
        <v>#REF!</v>
      </c>
      <c r="N46" s="47" t="str">
        <f t="shared" si="87"/>
        <v>#REF!</v>
      </c>
      <c r="O46" s="47" t="str">
        <f t="shared" si="88"/>
        <v>#REF!</v>
      </c>
      <c r="P46" s="49" t="str">
        <f t="shared" si="89"/>
        <v>#REF!</v>
      </c>
      <c r="Q46" s="49" t="str">
        <f t="shared" si="90"/>
        <v>#REF!</v>
      </c>
      <c r="R46" s="49" t="str">
        <f t="shared" si="91"/>
        <v>#REF!</v>
      </c>
      <c r="S46" s="49" t="str">
        <f t="shared" si="92"/>
        <v>#REF!</v>
      </c>
      <c r="T46" s="50"/>
      <c r="U46" s="50"/>
      <c r="V46" s="50"/>
      <c r="W46" s="50"/>
      <c r="X46" s="50"/>
      <c r="Y46" s="50"/>
      <c r="Z46" s="50"/>
    </row>
    <row r="47" ht="15.75" customHeight="1" outlineLevel="2">
      <c r="A47" s="46" t="s">
        <v>55</v>
      </c>
      <c r="B47" s="46" t="s">
        <v>15</v>
      </c>
      <c r="C47" s="21" t="s">
        <v>56</v>
      </c>
      <c r="D47" s="46" t="s">
        <v>29</v>
      </c>
      <c r="E47" s="20" t="s">
        <v>30</v>
      </c>
      <c r="F47" s="22">
        <v>2506189.2</v>
      </c>
      <c r="G47" s="47">
        <v>91105.89</v>
      </c>
      <c r="H47" s="48">
        <f t="shared" si="81"/>
        <v>0.01742635068</v>
      </c>
      <c r="I47" s="47" t="str">
        <f t="shared" si="82"/>
        <v>#REF!</v>
      </c>
      <c r="J47" s="47" t="str">
        <f t="shared" si="83"/>
        <v>#REF!</v>
      </c>
      <c r="K47" s="47" t="str">
        <f t="shared" si="84"/>
        <v>#REF!</v>
      </c>
      <c r="L47" s="49" t="str">
        <f t="shared" si="85"/>
        <v>#REF!</v>
      </c>
      <c r="M47" s="49" t="str">
        <f t="shared" si="86"/>
        <v>#REF!</v>
      </c>
      <c r="N47" s="47" t="str">
        <f t="shared" si="87"/>
        <v>#REF!</v>
      </c>
      <c r="O47" s="47" t="str">
        <f t="shared" si="88"/>
        <v>#REF!</v>
      </c>
      <c r="P47" s="49" t="str">
        <f t="shared" si="89"/>
        <v>#REF!</v>
      </c>
      <c r="Q47" s="49" t="str">
        <f t="shared" si="90"/>
        <v>#REF!</v>
      </c>
      <c r="R47" s="49" t="str">
        <f t="shared" si="91"/>
        <v>#REF!</v>
      </c>
      <c r="S47" s="49" t="str">
        <f t="shared" si="92"/>
        <v>#REF!</v>
      </c>
      <c r="T47" s="50"/>
      <c r="U47" s="50"/>
      <c r="V47" s="50"/>
      <c r="W47" s="50"/>
      <c r="X47" s="50"/>
      <c r="Y47" s="50"/>
      <c r="Z47" s="50"/>
    </row>
    <row r="48" ht="15.75" customHeight="1" outlineLevel="2">
      <c r="A48" s="46" t="s">
        <v>55</v>
      </c>
      <c r="B48" s="46" t="s">
        <v>15</v>
      </c>
      <c r="C48" s="21" t="s">
        <v>56</v>
      </c>
      <c r="D48" s="46" t="s">
        <v>31</v>
      </c>
      <c r="E48" s="20" t="s">
        <v>32</v>
      </c>
      <c r="F48" s="22">
        <v>279662.68</v>
      </c>
      <c r="G48" s="47">
        <v>10166.4</v>
      </c>
      <c r="H48" s="48">
        <f t="shared" si="81"/>
        <v>0.001944585802</v>
      </c>
      <c r="I48" s="47" t="str">
        <f t="shared" si="82"/>
        <v>#REF!</v>
      </c>
      <c r="J48" s="47" t="str">
        <f t="shared" si="83"/>
        <v>#REF!</v>
      </c>
      <c r="K48" s="47" t="str">
        <f t="shared" si="84"/>
        <v>#REF!</v>
      </c>
      <c r="L48" s="49" t="str">
        <f t="shared" si="85"/>
        <v>#REF!</v>
      </c>
      <c r="M48" s="49" t="str">
        <f t="shared" si="86"/>
        <v>#REF!</v>
      </c>
      <c r="N48" s="47" t="str">
        <f t="shared" si="87"/>
        <v>#REF!</v>
      </c>
      <c r="O48" s="47" t="str">
        <f t="shared" si="88"/>
        <v>#REF!</v>
      </c>
      <c r="P48" s="49" t="str">
        <f t="shared" si="89"/>
        <v>#REF!</v>
      </c>
      <c r="Q48" s="49" t="str">
        <f t="shared" si="90"/>
        <v>#REF!</v>
      </c>
      <c r="R48" s="49" t="str">
        <f t="shared" si="91"/>
        <v>#REF!</v>
      </c>
      <c r="S48" s="49" t="str">
        <f t="shared" si="92"/>
        <v>#REF!</v>
      </c>
      <c r="T48" s="50"/>
      <c r="U48" s="50"/>
      <c r="V48" s="50"/>
      <c r="W48" s="50"/>
      <c r="X48" s="50"/>
      <c r="Y48" s="50"/>
      <c r="Z48" s="50"/>
    </row>
    <row r="49" ht="15.75" customHeight="1" outlineLevel="2">
      <c r="A49" s="46" t="s">
        <v>55</v>
      </c>
      <c r="B49" s="46" t="s">
        <v>15</v>
      </c>
      <c r="C49" s="21" t="s">
        <v>56</v>
      </c>
      <c r="D49" s="46" t="s">
        <v>39</v>
      </c>
      <c r="E49" s="20" t="s">
        <v>40</v>
      </c>
      <c r="F49" s="22">
        <v>607525.13</v>
      </c>
      <c r="G49" s="47">
        <v>22084.97</v>
      </c>
      <c r="H49" s="48">
        <f t="shared" si="81"/>
        <v>0.00422432032</v>
      </c>
      <c r="I49" s="47" t="str">
        <f t="shared" si="82"/>
        <v>#REF!</v>
      </c>
      <c r="J49" s="47" t="str">
        <f t="shared" si="83"/>
        <v>#REF!</v>
      </c>
      <c r="K49" s="47" t="str">
        <f t="shared" si="84"/>
        <v>#REF!</v>
      </c>
      <c r="L49" s="49" t="str">
        <f t="shared" si="85"/>
        <v>#REF!</v>
      </c>
      <c r="M49" s="49" t="str">
        <f t="shared" si="86"/>
        <v>#REF!</v>
      </c>
      <c r="N49" s="47" t="str">
        <f t="shared" si="87"/>
        <v>#REF!</v>
      </c>
      <c r="O49" s="47" t="str">
        <f t="shared" si="88"/>
        <v>#REF!</v>
      </c>
      <c r="P49" s="49" t="str">
        <f t="shared" si="89"/>
        <v>#REF!</v>
      </c>
      <c r="Q49" s="49" t="str">
        <f t="shared" si="90"/>
        <v>#REF!</v>
      </c>
      <c r="R49" s="49" t="str">
        <f t="shared" si="91"/>
        <v>#REF!</v>
      </c>
      <c r="S49" s="49" t="str">
        <f t="shared" si="92"/>
        <v>#REF!</v>
      </c>
      <c r="T49" s="50"/>
      <c r="U49" s="50"/>
      <c r="V49" s="50"/>
      <c r="W49" s="50"/>
      <c r="X49" s="50"/>
      <c r="Y49" s="50"/>
      <c r="Z49" s="50"/>
    </row>
    <row r="50" ht="15.75" customHeight="1" outlineLevel="2">
      <c r="A50" s="46" t="s">
        <v>55</v>
      </c>
      <c r="B50" s="46" t="s">
        <v>15</v>
      </c>
      <c r="C50" s="21" t="s">
        <v>56</v>
      </c>
      <c r="D50" s="46" t="s">
        <v>47</v>
      </c>
      <c r="E50" s="20" t="s">
        <v>48</v>
      </c>
      <c r="F50" s="22">
        <v>7.316391795E7</v>
      </c>
      <c r="G50" s="47">
        <v>2659680.87</v>
      </c>
      <c r="H50" s="48">
        <f t="shared" si="81"/>
        <v>0.5087325776</v>
      </c>
      <c r="I50" s="47" t="str">
        <f t="shared" si="82"/>
        <v>#REF!</v>
      </c>
      <c r="J50" s="47" t="str">
        <f t="shared" si="83"/>
        <v>#REF!</v>
      </c>
      <c r="K50" s="47" t="str">
        <f t="shared" si="84"/>
        <v>#REF!</v>
      </c>
      <c r="L50" s="49" t="str">
        <f t="shared" si="85"/>
        <v>#REF!</v>
      </c>
      <c r="M50" s="49" t="str">
        <f t="shared" si="86"/>
        <v>#REF!</v>
      </c>
      <c r="N50" s="47" t="str">
        <f t="shared" si="87"/>
        <v>#REF!</v>
      </c>
      <c r="O50" s="47" t="str">
        <f t="shared" si="88"/>
        <v>#REF!</v>
      </c>
      <c r="P50" s="49" t="str">
        <f t="shared" si="89"/>
        <v>#REF!</v>
      </c>
      <c r="Q50" s="49" t="str">
        <f t="shared" si="90"/>
        <v>#REF!</v>
      </c>
      <c r="R50" s="49" t="str">
        <f t="shared" si="91"/>
        <v>#REF!</v>
      </c>
      <c r="S50" s="49" t="str">
        <f t="shared" si="92"/>
        <v>#REF!</v>
      </c>
      <c r="T50" s="50"/>
      <c r="U50" s="50"/>
      <c r="V50" s="50"/>
      <c r="W50" s="50"/>
      <c r="X50" s="50"/>
      <c r="Y50" s="50"/>
      <c r="Z50" s="50"/>
    </row>
    <row r="51" ht="15.75" customHeight="1" outlineLevel="1">
      <c r="A51" s="52"/>
      <c r="B51" s="52"/>
      <c r="C51" s="53" t="s">
        <v>328</v>
      </c>
      <c r="D51" s="52"/>
      <c r="E51" s="54"/>
      <c r="F51" s="55">
        <f t="shared" ref="F51:H51" si="93">SUBTOTAL(9,F45:F50)</f>
        <v>143816066</v>
      </c>
      <c r="G51" s="56">
        <f t="shared" si="93"/>
        <v>5228053</v>
      </c>
      <c r="H51" s="57">
        <f t="shared" si="93"/>
        <v>1</v>
      </c>
      <c r="I51" s="56"/>
      <c r="J51" s="47"/>
      <c r="K51" s="56"/>
      <c r="L51" s="58" t="str">
        <f t="shared" ref="L51:M51" si="94">SUBTOTAL(9,L45:L50)</f>
        <v>#REF!</v>
      </c>
      <c r="M51" s="58" t="str">
        <f t="shared" si="94"/>
        <v>#REF!</v>
      </c>
      <c r="N51" s="56"/>
      <c r="O51" s="56"/>
      <c r="P51" s="58" t="str">
        <f t="shared" ref="P51:S51" si="95">SUBTOTAL(9,P45:P50)</f>
        <v>#REF!</v>
      </c>
      <c r="Q51" s="58" t="str">
        <f t="shared" si="95"/>
        <v>#REF!</v>
      </c>
      <c r="R51" s="58" t="str">
        <f t="shared" si="95"/>
        <v>#REF!</v>
      </c>
      <c r="S51" s="58" t="str">
        <f t="shared" si="95"/>
        <v>#REF!</v>
      </c>
      <c r="T51" s="59"/>
      <c r="U51" s="59"/>
      <c r="V51" s="59"/>
      <c r="W51" s="59"/>
      <c r="X51" s="59"/>
      <c r="Y51" s="59"/>
      <c r="Z51" s="59"/>
    </row>
    <row r="52" ht="15.75" customHeight="1" outlineLevel="2">
      <c r="A52" s="46" t="s">
        <v>57</v>
      </c>
      <c r="B52" s="46" t="s">
        <v>15</v>
      </c>
      <c r="C52" s="21" t="s">
        <v>58</v>
      </c>
      <c r="D52" s="46" t="s">
        <v>17</v>
      </c>
      <c r="E52" s="20" t="s">
        <v>18</v>
      </c>
      <c r="F52" s="22">
        <v>9.654242001E7</v>
      </c>
      <c r="G52" s="47">
        <v>1.242383538E7</v>
      </c>
      <c r="H52" s="48">
        <f t="shared" ref="H52:H58" si="96">+F52/$F$59</f>
        <v>0.7174274515</v>
      </c>
      <c r="I52" s="47" t="str">
        <f t="shared" ref="I52:I58" si="97">+VLOOKUP(C52,'[1]ESFUERZO PROPIO 2015'!$D$10:$H$135,3,0)</f>
        <v>#REF!</v>
      </c>
      <c r="J52" s="47" t="str">
        <f t="shared" ref="J52:J58" si="98">+VLOOKUP(C52,'[1]ESFUERZO PROPIO 2015'!$D$10:$H$135,2,0)</f>
        <v>#REF!</v>
      </c>
      <c r="K52" s="47" t="str">
        <f t="shared" ref="K52:K58" si="99">+I52/11</f>
        <v>#REF!</v>
      </c>
      <c r="L52" s="49" t="str">
        <f t="shared" ref="L52:L58" si="100">+H52*K52</f>
        <v>#REF!</v>
      </c>
      <c r="M52" s="49" t="str">
        <f t="shared" ref="M52:M58" si="101">+IF(F52-Q52&lt;1,0,F52-Q52)</f>
        <v>#REF!</v>
      </c>
      <c r="N52" s="47" t="str">
        <f t="shared" ref="N52:N58" si="102">+VLOOKUP(C52,'[1]ESFUERZO PROPIO 2015'!$D$10:$H$135,5,0)</f>
        <v>#REF!</v>
      </c>
      <c r="O52" s="47" t="str">
        <f t="shared" ref="O52:O58" si="103">+VLOOKUP(C52,'[1]ESFUERZO PROPIO 2015'!$D$10:$H$135,4,0)</f>
        <v>#REF!</v>
      </c>
      <c r="P52" s="49" t="str">
        <f t="shared" ref="P52:P58" si="104">+F52-L52</f>
        <v>#REF!</v>
      </c>
      <c r="Q52" s="49" t="str">
        <f t="shared" ref="Q52:Q58" si="105">+ROUND(P52,0)</f>
        <v>#REF!</v>
      </c>
      <c r="R52" s="49" t="str">
        <f t="shared" ref="R52:R58" si="106">+M52+Q52</f>
        <v>#REF!</v>
      </c>
      <c r="S52" s="49" t="str">
        <f t="shared" ref="S52:S58" si="107">+Q52</f>
        <v>#REF!</v>
      </c>
      <c r="T52" s="50"/>
      <c r="U52" s="50"/>
      <c r="V52" s="50"/>
      <c r="W52" s="50"/>
      <c r="X52" s="50"/>
      <c r="Y52" s="50"/>
      <c r="Z52" s="50"/>
    </row>
    <row r="53" ht="15.75" customHeight="1" outlineLevel="2">
      <c r="A53" s="46" t="s">
        <v>57</v>
      </c>
      <c r="B53" s="46" t="s">
        <v>15</v>
      </c>
      <c r="C53" s="21" t="s">
        <v>58</v>
      </c>
      <c r="D53" s="46" t="s">
        <v>45</v>
      </c>
      <c r="E53" s="20" t="s">
        <v>46</v>
      </c>
      <c r="F53" s="22">
        <v>2.467458919E7</v>
      </c>
      <c r="G53" s="47">
        <v>3175319.55</v>
      </c>
      <c r="H53" s="48">
        <f t="shared" si="96"/>
        <v>0.1833621701</v>
      </c>
      <c r="I53" s="47" t="str">
        <f t="shared" si="97"/>
        <v>#REF!</v>
      </c>
      <c r="J53" s="47" t="str">
        <f t="shared" si="98"/>
        <v>#REF!</v>
      </c>
      <c r="K53" s="47" t="str">
        <f t="shared" si="99"/>
        <v>#REF!</v>
      </c>
      <c r="L53" s="49" t="str">
        <f t="shared" si="100"/>
        <v>#REF!</v>
      </c>
      <c r="M53" s="49" t="str">
        <f t="shared" si="101"/>
        <v>#REF!</v>
      </c>
      <c r="N53" s="47" t="str">
        <f t="shared" si="102"/>
        <v>#REF!</v>
      </c>
      <c r="O53" s="47" t="str">
        <f t="shared" si="103"/>
        <v>#REF!</v>
      </c>
      <c r="P53" s="49" t="str">
        <f t="shared" si="104"/>
        <v>#REF!</v>
      </c>
      <c r="Q53" s="49" t="str">
        <f t="shared" si="105"/>
        <v>#REF!</v>
      </c>
      <c r="R53" s="49" t="str">
        <f t="shared" si="106"/>
        <v>#REF!</v>
      </c>
      <c r="S53" s="49" t="str">
        <f t="shared" si="107"/>
        <v>#REF!</v>
      </c>
      <c r="T53" s="50"/>
      <c r="U53" s="50"/>
      <c r="V53" s="50"/>
      <c r="W53" s="50"/>
      <c r="X53" s="50"/>
      <c r="Y53" s="50"/>
      <c r="Z53" s="50"/>
    </row>
    <row r="54" ht="15.75" customHeight="1" outlineLevel="2">
      <c r="A54" s="46" t="s">
        <v>57</v>
      </c>
      <c r="B54" s="46" t="s">
        <v>15</v>
      </c>
      <c r="C54" s="21" t="s">
        <v>58</v>
      </c>
      <c r="D54" s="46" t="s">
        <v>19</v>
      </c>
      <c r="E54" s="20" t="s">
        <v>20</v>
      </c>
      <c r="F54" s="22">
        <v>140598.36</v>
      </c>
      <c r="G54" s="47">
        <v>18093.3</v>
      </c>
      <c r="H54" s="48">
        <f t="shared" si="96"/>
        <v>0.001044816601</v>
      </c>
      <c r="I54" s="47" t="str">
        <f t="shared" si="97"/>
        <v>#REF!</v>
      </c>
      <c r="J54" s="47" t="str">
        <f t="shared" si="98"/>
        <v>#REF!</v>
      </c>
      <c r="K54" s="47" t="str">
        <f t="shared" si="99"/>
        <v>#REF!</v>
      </c>
      <c r="L54" s="49" t="str">
        <f t="shared" si="100"/>
        <v>#REF!</v>
      </c>
      <c r="M54" s="49" t="str">
        <f t="shared" si="101"/>
        <v>#REF!</v>
      </c>
      <c r="N54" s="47" t="str">
        <f t="shared" si="102"/>
        <v>#REF!</v>
      </c>
      <c r="O54" s="47" t="str">
        <f t="shared" si="103"/>
        <v>#REF!</v>
      </c>
      <c r="P54" s="49" t="str">
        <f t="shared" si="104"/>
        <v>#REF!</v>
      </c>
      <c r="Q54" s="49" t="str">
        <f t="shared" si="105"/>
        <v>#REF!</v>
      </c>
      <c r="R54" s="49" t="str">
        <f t="shared" si="106"/>
        <v>#REF!</v>
      </c>
      <c r="S54" s="49" t="str">
        <f t="shared" si="107"/>
        <v>#REF!</v>
      </c>
      <c r="T54" s="50"/>
      <c r="U54" s="50"/>
      <c r="V54" s="50"/>
      <c r="W54" s="50"/>
      <c r="X54" s="50"/>
      <c r="Y54" s="50"/>
      <c r="Z54" s="50"/>
    </row>
    <row r="55" ht="15.75" customHeight="1" outlineLevel="2">
      <c r="A55" s="46" t="s">
        <v>57</v>
      </c>
      <c r="B55" s="46" t="s">
        <v>15</v>
      </c>
      <c r="C55" s="21" t="s">
        <v>58</v>
      </c>
      <c r="D55" s="46" t="s">
        <v>29</v>
      </c>
      <c r="E55" s="20" t="s">
        <v>30</v>
      </c>
      <c r="F55" s="22">
        <v>566969.43</v>
      </c>
      <c r="G55" s="47">
        <v>72962.07</v>
      </c>
      <c r="H55" s="48">
        <f t="shared" si="96"/>
        <v>0.004213271567</v>
      </c>
      <c r="I55" s="47" t="str">
        <f t="shared" si="97"/>
        <v>#REF!</v>
      </c>
      <c r="J55" s="47" t="str">
        <f t="shared" si="98"/>
        <v>#REF!</v>
      </c>
      <c r="K55" s="47" t="str">
        <f t="shared" si="99"/>
        <v>#REF!</v>
      </c>
      <c r="L55" s="49" t="str">
        <f t="shared" si="100"/>
        <v>#REF!</v>
      </c>
      <c r="M55" s="49" t="str">
        <f t="shared" si="101"/>
        <v>#REF!</v>
      </c>
      <c r="N55" s="47" t="str">
        <f t="shared" si="102"/>
        <v>#REF!</v>
      </c>
      <c r="O55" s="47" t="str">
        <f t="shared" si="103"/>
        <v>#REF!</v>
      </c>
      <c r="P55" s="49" t="str">
        <f t="shared" si="104"/>
        <v>#REF!</v>
      </c>
      <c r="Q55" s="49" t="str">
        <f t="shared" si="105"/>
        <v>#REF!</v>
      </c>
      <c r="R55" s="49" t="str">
        <f t="shared" si="106"/>
        <v>#REF!</v>
      </c>
      <c r="S55" s="49" t="str">
        <f t="shared" si="107"/>
        <v>#REF!</v>
      </c>
      <c r="T55" s="50"/>
      <c r="U55" s="50"/>
      <c r="V55" s="50"/>
      <c r="W55" s="50"/>
      <c r="X55" s="50"/>
      <c r="Y55" s="50"/>
      <c r="Z55" s="50"/>
    </row>
    <row r="56" ht="15.75" customHeight="1" outlineLevel="2">
      <c r="A56" s="46" t="s">
        <v>57</v>
      </c>
      <c r="B56" s="46" t="s">
        <v>15</v>
      </c>
      <c r="C56" s="21" t="s">
        <v>58</v>
      </c>
      <c r="D56" s="46" t="s">
        <v>31</v>
      </c>
      <c r="E56" s="20" t="s">
        <v>32</v>
      </c>
      <c r="F56" s="22">
        <v>562952.41</v>
      </c>
      <c r="G56" s="47">
        <v>72445.13</v>
      </c>
      <c r="H56" s="48">
        <f t="shared" si="96"/>
        <v>0.004183420229</v>
      </c>
      <c r="I56" s="47" t="str">
        <f t="shared" si="97"/>
        <v>#REF!</v>
      </c>
      <c r="J56" s="47" t="str">
        <f t="shared" si="98"/>
        <v>#REF!</v>
      </c>
      <c r="K56" s="47" t="str">
        <f t="shared" si="99"/>
        <v>#REF!</v>
      </c>
      <c r="L56" s="49" t="str">
        <f t="shared" si="100"/>
        <v>#REF!</v>
      </c>
      <c r="M56" s="49" t="str">
        <f t="shared" si="101"/>
        <v>#REF!</v>
      </c>
      <c r="N56" s="47" t="str">
        <f t="shared" si="102"/>
        <v>#REF!</v>
      </c>
      <c r="O56" s="47" t="str">
        <f t="shared" si="103"/>
        <v>#REF!</v>
      </c>
      <c r="P56" s="49" t="str">
        <f t="shared" si="104"/>
        <v>#REF!</v>
      </c>
      <c r="Q56" s="49" t="str">
        <f t="shared" si="105"/>
        <v>#REF!</v>
      </c>
      <c r="R56" s="49" t="str">
        <f t="shared" si="106"/>
        <v>#REF!</v>
      </c>
      <c r="S56" s="49" t="str">
        <f t="shared" si="107"/>
        <v>#REF!</v>
      </c>
      <c r="T56" s="50"/>
      <c r="U56" s="50"/>
      <c r="V56" s="50"/>
      <c r="W56" s="50"/>
      <c r="X56" s="50"/>
      <c r="Y56" s="50"/>
      <c r="Z56" s="50"/>
    </row>
    <row r="57" ht="15.75" customHeight="1" outlineLevel="2">
      <c r="A57" s="46" t="s">
        <v>57</v>
      </c>
      <c r="B57" s="46" t="s">
        <v>15</v>
      </c>
      <c r="C57" s="21" t="s">
        <v>58</v>
      </c>
      <c r="D57" s="46" t="s">
        <v>39</v>
      </c>
      <c r="E57" s="20" t="s">
        <v>40</v>
      </c>
      <c r="F57" s="22">
        <v>363333.21</v>
      </c>
      <c r="G57" s="47">
        <v>46756.57</v>
      </c>
      <c r="H57" s="48">
        <f t="shared" si="96"/>
        <v>0.002700007094</v>
      </c>
      <c r="I57" s="47" t="str">
        <f t="shared" si="97"/>
        <v>#REF!</v>
      </c>
      <c r="J57" s="47" t="str">
        <f t="shared" si="98"/>
        <v>#REF!</v>
      </c>
      <c r="K57" s="47" t="str">
        <f t="shared" si="99"/>
        <v>#REF!</v>
      </c>
      <c r="L57" s="49" t="str">
        <f t="shared" si="100"/>
        <v>#REF!</v>
      </c>
      <c r="M57" s="49" t="str">
        <f t="shared" si="101"/>
        <v>#REF!</v>
      </c>
      <c r="N57" s="47" t="str">
        <f t="shared" si="102"/>
        <v>#REF!</v>
      </c>
      <c r="O57" s="47" t="str">
        <f t="shared" si="103"/>
        <v>#REF!</v>
      </c>
      <c r="P57" s="49" t="str">
        <f t="shared" si="104"/>
        <v>#REF!</v>
      </c>
      <c r="Q57" s="49" t="str">
        <f t="shared" si="105"/>
        <v>#REF!</v>
      </c>
      <c r="R57" s="49" t="str">
        <f t="shared" si="106"/>
        <v>#REF!</v>
      </c>
      <c r="S57" s="49" t="str">
        <f t="shared" si="107"/>
        <v>#REF!</v>
      </c>
      <c r="T57" s="50"/>
      <c r="U57" s="50"/>
      <c r="V57" s="50"/>
      <c r="W57" s="50"/>
      <c r="X57" s="50"/>
      <c r="Y57" s="50"/>
      <c r="Z57" s="50"/>
    </row>
    <row r="58" ht="15.75" customHeight="1" outlineLevel="2">
      <c r="A58" s="46" t="s">
        <v>57</v>
      </c>
      <c r="B58" s="46" t="s">
        <v>15</v>
      </c>
      <c r="C58" s="21" t="s">
        <v>58</v>
      </c>
      <c r="D58" s="46" t="s">
        <v>59</v>
      </c>
      <c r="E58" s="20" t="s">
        <v>60</v>
      </c>
      <c r="F58" s="22">
        <v>1.171663939E7</v>
      </c>
      <c r="G58" s="47">
        <v>1507789.0</v>
      </c>
      <c r="H58" s="48">
        <f t="shared" si="96"/>
        <v>0.08706886296</v>
      </c>
      <c r="I58" s="47" t="str">
        <f t="shared" si="97"/>
        <v>#REF!</v>
      </c>
      <c r="J58" s="47" t="str">
        <f t="shared" si="98"/>
        <v>#REF!</v>
      </c>
      <c r="K58" s="47" t="str">
        <f t="shared" si="99"/>
        <v>#REF!</v>
      </c>
      <c r="L58" s="49" t="str">
        <f t="shared" si="100"/>
        <v>#REF!</v>
      </c>
      <c r="M58" s="49" t="str">
        <f t="shared" si="101"/>
        <v>#REF!</v>
      </c>
      <c r="N58" s="47" t="str">
        <f t="shared" si="102"/>
        <v>#REF!</v>
      </c>
      <c r="O58" s="47" t="str">
        <f t="shared" si="103"/>
        <v>#REF!</v>
      </c>
      <c r="P58" s="49" t="str">
        <f t="shared" si="104"/>
        <v>#REF!</v>
      </c>
      <c r="Q58" s="49" t="str">
        <f t="shared" si="105"/>
        <v>#REF!</v>
      </c>
      <c r="R58" s="49" t="str">
        <f t="shared" si="106"/>
        <v>#REF!</v>
      </c>
      <c r="S58" s="49" t="str">
        <f t="shared" si="107"/>
        <v>#REF!</v>
      </c>
      <c r="T58" s="50"/>
      <c r="U58" s="50"/>
      <c r="V58" s="50"/>
      <c r="W58" s="50"/>
      <c r="X58" s="50"/>
      <c r="Y58" s="50"/>
      <c r="Z58" s="50"/>
    </row>
    <row r="59" ht="15.75" customHeight="1" outlineLevel="1">
      <c r="A59" s="52"/>
      <c r="B59" s="52"/>
      <c r="C59" s="53" t="s">
        <v>329</v>
      </c>
      <c r="D59" s="52"/>
      <c r="E59" s="54"/>
      <c r="F59" s="55">
        <f t="shared" ref="F59:H59" si="108">SUBTOTAL(9,F52:F58)</f>
        <v>134567502</v>
      </c>
      <c r="G59" s="56">
        <f t="shared" si="108"/>
        <v>17317201</v>
      </c>
      <c r="H59" s="57">
        <f t="shared" si="108"/>
        <v>1</v>
      </c>
      <c r="I59" s="56"/>
      <c r="J59" s="47"/>
      <c r="K59" s="56"/>
      <c r="L59" s="58" t="str">
        <f t="shared" ref="L59:M59" si="109">SUBTOTAL(9,L52:L58)</f>
        <v>#REF!</v>
      </c>
      <c r="M59" s="58" t="str">
        <f t="shared" si="109"/>
        <v>#REF!</v>
      </c>
      <c r="N59" s="56"/>
      <c r="O59" s="56"/>
      <c r="P59" s="58" t="str">
        <f t="shared" ref="P59:S59" si="110">SUBTOTAL(9,P52:P58)</f>
        <v>#REF!</v>
      </c>
      <c r="Q59" s="58" t="str">
        <f t="shared" si="110"/>
        <v>#REF!</v>
      </c>
      <c r="R59" s="58" t="str">
        <f t="shared" si="110"/>
        <v>#REF!</v>
      </c>
      <c r="S59" s="58" t="str">
        <f t="shared" si="110"/>
        <v>#REF!</v>
      </c>
      <c r="T59" s="59"/>
      <c r="U59" s="59"/>
      <c r="V59" s="59"/>
      <c r="W59" s="59"/>
      <c r="X59" s="59"/>
      <c r="Y59" s="59"/>
      <c r="Z59" s="59"/>
    </row>
    <row r="60" ht="15.75" customHeight="1" outlineLevel="2">
      <c r="A60" s="46" t="s">
        <v>61</v>
      </c>
      <c r="B60" s="46" t="s">
        <v>15</v>
      </c>
      <c r="C60" s="21" t="s">
        <v>62</v>
      </c>
      <c r="D60" s="46" t="s">
        <v>45</v>
      </c>
      <c r="E60" s="20" t="s">
        <v>46</v>
      </c>
      <c r="F60" s="22">
        <v>7412.01</v>
      </c>
      <c r="G60" s="47">
        <v>634.3</v>
      </c>
      <c r="H60" s="48">
        <f t="shared" ref="H60:H64" si="111">+F60/$F$65</f>
        <v>0.0003601159755</v>
      </c>
      <c r="I60" s="47" t="str">
        <f t="shared" ref="I60:I64" si="112">+VLOOKUP(C60,'[1]ESFUERZO PROPIO 2015'!$D$10:$H$135,3,0)</f>
        <v>#REF!</v>
      </c>
      <c r="J60" s="47" t="str">
        <f t="shared" ref="J60:J64" si="113">+VLOOKUP(C60,'[1]ESFUERZO PROPIO 2015'!$D$10:$H$135,2,0)</f>
        <v>#REF!</v>
      </c>
      <c r="K60" s="47" t="str">
        <f t="shared" ref="K60:K64" si="114">+I60/11</f>
        <v>#REF!</v>
      </c>
      <c r="L60" s="49" t="str">
        <f t="shared" ref="L60:L64" si="115">+H60*K60</f>
        <v>#REF!</v>
      </c>
      <c r="M60" s="49" t="str">
        <f t="shared" ref="M60:M64" si="116">+IF(F60-Q60&lt;1,0,F60-Q60)</f>
        <v>#REF!</v>
      </c>
      <c r="N60" s="47" t="str">
        <f t="shared" ref="N60:N64" si="117">+VLOOKUP(C60,'[1]ESFUERZO PROPIO 2015'!$D$10:$H$135,5,0)</f>
        <v>#REF!</v>
      </c>
      <c r="O60" s="47" t="str">
        <f t="shared" ref="O60:O64" si="118">+VLOOKUP(C60,'[1]ESFUERZO PROPIO 2015'!$D$10:$H$135,4,0)</f>
        <v>#REF!</v>
      </c>
      <c r="P60" s="49" t="str">
        <f t="shared" ref="P60:P64" si="119">+F60-L60</f>
        <v>#REF!</v>
      </c>
      <c r="Q60" s="49" t="str">
        <f t="shared" ref="Q60:Q64" si="120">+ROUND(P60,0)</f>
        <v>#REF!</v>
      </c>
      <c r="R60" s="49" t="str">
        <f t="shared" ref="R60:R64" si="121">+M60+Q60</f>
        <v>#REF!</v>
      </c>
      <c r="S60" s="49" t="str">
        <f t="shared" ref="S60:S64" si="122">+Q60</f>
        <v>#REF!</v>
      </c>
      <c r="T60" s="50"/>
      <c r="U60" s="50"/>
      <c r="V60" s="50"/>
      <c r="W60" s="50"/>
      <c r="X60" s="50"/>
      <c r="Y60" s="50"/>
      <c r="Z60" s="50"/>
    </row>
    <row r="61" ht="15.75" customHeight="1" outlineLevel="2">
      <c r="A61" s="46" t="s">
        <v>61</v>
      </c>
      <c r="B61" s="46" t="s">
        <v>15</v>
      </c>
      <c r="C61" s="21" t="s">
        <v>62</v>
      </c>
      <c r="D61" s="46" t="s">
        <v>29</v>
      </c>
      <c r="E61" s="20" t="s">
        <v>30</v>
      </c>
      <c r="F61" s="22">
        <v>102069.24</v>
      </c>
      <c r="G61" s="47">
        <v>8734.87</v>
      </c>
      <c r="H61" s="48">
        <f t="shared" si="111"/>
        <v>0.004959081805</v>
      </c>
      <c r="I61" s="47" t="str">
        <f t="shared" si="112"/>
        <v>#REF!</v>
      </c>
      <c r="J61" s="47" t="str">
        <f t="shared" si="113"/>
        <v>#REF!</v>
      </c>
      <c r="K61" s="47" t="str">
        <f t="shared" si="114"/>
        <v>#REF!</v>
      </c>
      <c r="L61" s="49" t="str">
        <f t="shared" si="115"/>
        <v>#REF!</v>
      </c>
      <c r="M61" s="49" t="str">
        <f t="shared" si="116"/>
        <v>#REF!</v>
      </c>
      <c r="N61" s="47" t="str">
        <f t="shared" si="117"/>
        <v>#REF!</v>
      </c>
      <c r="O61" s="47" t="str">
        <f t="shared" si="118"/>
        <v>#REF!</v>
      </c>
      <c r="P61" s="49" t="str">
        <f t="shared" si="119"/>
        <v>#REF!</v>
      </c>
      <c r="Q61" s="49" t="str">
        <f t="shared" si="120"/>
        <v>#REF!</v>
      </c>
      <c r="R61" s="49" t="str">
        <f t="shared" si="121"/>
        <v>#REF!</v>
      </c>
      <c r="S61" s="49" t="str">
        <f t="shared" si="122"/>
        <v>#REF!</v>
      </c>
      <c r="T61" s="50"/>
      <c r="U61" s="50"/>
      <c r="V61" s="50"/>
      <c r="W61" s="50"/>
      <c r="X61" s="50"/>
      <c r="Y61" s="50"/>
      <c r="Z61" s="50"/>
    </row>
    <row r="62" ht="15.75" customHeight="1" outlineLevel="2">
      <c r="A62" s="46" t="s">
        <v>61</v>
      </c>
      <c r="B62" s="46" t="s">
        <v>15</v>
      </c>
      <c r="C62" s="21" t="s">
        <v>62</v>
      </c>
      <c r="D62" s="46" t="s">
        <v>31</v>
      </c>
      <c r="E62" s="20" t="s">
        <v>32</v>
      </c>
      <c r="F62" s="22">
        <v>375284.64</v>
      </c>
      <c r="G62" s="47">
        <v>32116.08</v>
      </c>
      <c r="H62" s="48">
        <f t="shared" si="111"/>
        <v>0.01823337991</v>
      </c>
      <c r="I62" s="47" t="str">
        <f t="shared" si="112"/>
        <v>#REF!</v>
      </c>
      <c r="J62" s="47" t="str">
        <f t="shared" si="113"/>
        <v>#REF!</v>
      </c>
      <c r="K62" s="47" t="str">
        <f t="shared" si="114"/>
        <v>#REF!</v>
      </c>
      <c r="L62" s="49" t="str">
        <f t="shared" si="115"/>
        <v>#REF!</v>
      </c>
      <c r="M62" s="49" t="str">
        <f t="shared" si="116"/>
        <v>#REF!</v>
      </c>
      <c r="N62" s="47" t="str">
        <f t="shared" si="117"/>
        <v>#REF!</v>
      </c>
      <c r="O62" s="47" t="str">
        <f t="shared" si="118"/>
        <v>#REF!</v>
      </c>
      <c r="P62" s="49" t="str">
        <f t="shared" si="119"/>
        <v>#REF!</v>
      </c>
      <c r="Q62" s="49" t="str">
        <f t="shared" si="120"/>
        <v>#REF!</v>
      </c>
      <c r="R62" s="49" t="str">
        <f t="shared" si="121"/>
        <v>#REF!</v>
      </c>
      <c r="S62" s="49" t="str">
        <f t="shared" si="122"/>
        <v>#REF!</v>
      </c>
      <c r="T62" s="50"/>
      <c r="U62" s="50"/>
      <c r="V62" s="50"/>
      <c r="W62" s="50"/>
      <c r="X62" s="50"/>
      <c r="Y62" s="50"/>
      <c r="Z62" s="50"/>
    </row>
    <row r="63" ht="15.75" customHeight="1" outlineLevel="2">
      <c r="A63" s="46" t="s">
        <v>61</v>
      </c>
      <c r="B63" s="46" t="s">
        <v>15</v>
      </c>
      <c r="C63" s="21" t="s">
        <v>62</v>
      </c>
      <c r="D63" s="46" t="s">
        <v>39</v>
      </c>
      <c r="E63" s="20" t="s">
        <v>40</v>
      </c>
      <c r="F63" s="22">
        <v>103997.91</v>
      </c>
      <c r="G63" s="47">
        <v>8899.92</v>
      </c>
      <c r="H63" s="48">
        <f t="shared" si="111"/>
        <v>0.005052787139</v>
      </c>
      <c r="I63" s="47" t="str">
        <f t="shared" si="112"/>
        <v>#REF!</v>
      </c>
      <c r="J63" s="47" t="str">
        <f t="shared" si="113"/>
        <v>#REF!</v>
      </c>
      <c r="K63" s="47" t="str">
        <f t="shared" si="114"/>
        <v>#REF!</v>
      </c>
      <c r="L63" s="49" t="str">
        <f t="shared" si="115"/>
        <v>#REF!</v>
      </c>
      <c r="M63" s="49" t="str">
        <f t="shared" si="116"/>
        <v>#REF!</v>
      </c>
      <c r="N63" s="47" t="str">
        <f t="shared" si="117"/>
        <v>#REF!</v>
      </c>
      <c r="O63" s="47" t="str">
        <f t="shared" si="118"/>
        <v>#REF!</v>
      </c>
      <c r="P63" s="49" t="str">
        <f t="shared" si="119"/>
        <v>#REF!</v>
      </c>
      <c r="Q63" s="49" t="str">
        <f t="shared" si="120"/>
        <v>#REF!</v>
      </c>
      <c r="R63" s="49" t="str">
        <f t="shared" si="121"/>
        <v>#REF!</v>
      </c>
      <c r="S63" s="49" t="str">
        <f t="shared" si="122"/>
        <v>#REF!</v>
      </c>
      <c r="T63" s="50"/>
      <c r="U63" s="50"/>
      <c r="V63" s="50"/>
      <c r="W63" s="50"/>
      <c r="X63" s="50"/>
      <c r="Y63" s="50"/>
      <c r="Z63" s="50"/>
    </row>
    <row r="64" ht="15.75" customHeight="1" outlineLevel="2">
      <c r="A64" s="46" t="s">
        <v>61</v>
      </c>
      <c r="B64" s="46" t="s">
        <v>15</v>
      </c>
      <c r="C64" s="21" t="s">
        <v>62</v>
      </c>
      <c r="D64" s="46" t="s">
        <v>59</v>
      </c>
      <c r="E64" s="20" t="s">
        <v>60</v>
      </c>
      <c r="F64" s="22">
        <v>1.99935222E7</v>
      </c>
      <c r="G64" s="47">
        <v>1711003.83</v>
      </c>
      <c r="H64" s="48">
        <f t="shared" si="111"/>
        <v>0.9713946352</v>
      </c>
      <c r="I64" s="47" t="str">
        <f t="shared" si="112"/>
        <v>#REF!</v>
      </c>
      <c r="J64" s="47" t="str">
        <f t="shared" si="113"/>
        <v>#REF!</v>
      </c>
      <c r="K64" s="47" t="str">
        <f t="shared" si="114"/>
        <v>#REF!</v>
      </c>
      <c r="L64" s="49" t="str">
        <f t="shared" si="115"/>
        <v>#REF!</v>
      </c>
      <c r="M64" s="49" t="str">
        <f t="shared" si="116"/>
        <v>#REF!</v>
      </c>
      <c r="N64" s="47" t="str">
        <f t="shared" si="117"/>
        <v>#REF!</v>
      </c>
      <c r="O64" s="47" t="str">
        <f t="shared" si="118"/>
        <v>#REF!</v>
      </c>
      <c r="P64" s="49" t="str">
        <f t="shared" si="119"/>
        <v>#REF!</v>
      </c>
      <c r="Q64" s="49" t="str">
        <f t="shared" si="120"/>
        <v>#REF!</v>
      </c>
      <c r="R64" s="49" t="str">
        <f t="shared" si="121"/>
        <v>#REF!</v>
      </c>
      <c r="S64" s="49" t="str">
        <f t="shared" si="122"/>
        <v>#REF!</v>
      </c>
      <c r="T64" s="50"/>
      <c r="U64" s="50"/>
      <c r="V64" s="50"/>
      <c r="W64" s="50"/>
      <c r="X64" s="50"/>
      <c r="Y64" s="50"/>
      <c r="Z64" s="50"/>
    </row>
    <row r="65" ht="15.75" customHeight="1" outlineLevel="1">
      <c r="A65" s="52"/>
      <c r="B65" s="52"/>
      <c r="C65" s="53" t="s">
        <v>330</v>
      </c>
      <c r="D65" s="52"/>
      <c r="E65" s="54"/>
      <c r="F65" s="55">
        <f t="shared" ref="F65:H65" si="123">SUBTOTAL(9,F60:F64)</f>
        <v>20582286</v>
      </c>
      <c r="G65" s="56">
        <f t="shared" si="123"/>
        <v>1761389</v>
      </c>
      <c r="H65" s="57">
        <f t="shared" si="123"/>
        <v>1</v>
      </c>
      <c r="I65" s="56"/>
      <c r="J65" s="47"/>
      <c r="K65" s="56"/>
      <c r="L65" s="58" t="str">
        <f t="shared" ref="L65:M65" si="124">SUBTOTAL(9,L60:L64)</f>
        <v>#REF!</v>
      </c>
      <c r="M65" s="58" t="str">
        <f t="shared" si="124"/>
        <v>#REF!</v>
      </c>
      <c r="N65" s="56"/>
      <c r="O65" s="56"/>
      <c r="P65" s="58" t="str">
        <f t="shared" ref="P65:S65" si="125">SUBTOTAL(9,P60:P64)</f>
        <v>#REF!</v>
      </c>
      <c r="Q65" s="58" t="str">
        <f t="shared" si="125"/>
        <v>#REF!</v>
      </c>
      <c r="R65" s="58" t="str">
        <f t="shared" si="125"/>
        <v>#REF!</v>
      </c>
      <c r="S65" s="58" t="str">
        <f t="shared" si="125"/>
        <v>#REF!</v>
      </c>
      <c r="T65" s="59"/>
      <c r="U65" s="59"/>
      <c r="V65" s="59"/>
      <c r="W65" s="59"/>
      <c r="X65" s="59"/>
      <c r="Y65" s="59"/>
      <c r="Z65" s="59"/>
    </row>
    <row r="66" ht="15.75" customHeight="1" outlineLevel="2">
      <c r="A66" s="46" t="s">
        <v>63</v>
      </c>
      <c r="B66" s="46" t="s">
        <v>15</v>
      </c>
      <c r="C66" s="21" t="s">
        <v>64</v>
      </c>
      <c r="D66" s="46" t="s">
        <v>45</v>
      </c>
      <c r="E66" s="20" t="s">
        <v>46</v>
      </c>
      <c r="F66" s="22">
        <v>3389426.13</v>
      </c>
      <c r="G66" s="47">
        <v>288087.21</v>
      </c>
      <c r="H66" s="48">
        <f t="shared" ref="H66:H70" si="126">+F66/$F$71</f>
        <v>0.07343569684</v>
      </c>
      <c r="I66" s="47" t="str">
        <f t="shared" ref="I66:I70" si="127">+VLOOKUP(C66,'[1]ESFUERZO PROPIO 2015'!$D$10:$H$135,3,0)</f>
        <v>#REF!</v>
      </c>
      <c r="J66" s="47" t="str">
        <f t="shared" ref="J66:J70" si="128">+VLOOKUP(C66,'[1]ESFUERZO PROPIO 2015'!$D$10:$H$135,2,0)</f>
        <v>#REF!</v>
      </c>
      <c r="K66" s="47" t="str">
        <f t="shared" ref="K66:K70" si="129">+I66/11</f>
        <v>#REF!</v>
      </c>
      <c r="L66" s="49" t="str">
        <f t="shared" ref="L66:L70" si="130">+H66*K66</f>
        <v>#REF!</v>
      </c>
      <c r="M66" s="49" t="str">
        <f t="shared" ref="M66:M70" si="131">+IF(F66-Q66&lt;1,0,F66-Q66)</f>
        <v>#REF!</v>
      </c>
      <c r="N66" s="47" t="str">
        <f t="shared" ref="N66:N70" si="132">+VLOOKUP(C66,'[1]ESFUERZO PROPIO 2015'!$D$10:$H$135,5,0)</f>
        <v>#REF!</v>
      </c>
      <c r="O66" s="47" t="str">
        <f t="shared" ref="O66:O70" si="133">+VLOOKUP(C66,'[1]ESFUERZO PROPIO 2015'!$D$10:$H$135,4,0)</f>
        <v>#REF!</v>
      </c>
      <c r="P66" s="49" t="str">
        <f t="shared" ref="P66:P70" si="134">+F66-L66</f>
        <v>#REF!</v>
      </c>
      <c r="Q66" s="49" t="str">
        <f t="shared" ref="Q66:Q70" si="135">+ROUND(P66,0)</f>
        <v>#REF!</v>
      </c>
      <c r="R66" s="49" t="str">
        <f t="shared" ref="R66:R70" si="136">+M66+Q66</f>
        <v>#REF!</v>
      </c>
      <c r="S66" s="49" t="str">
        <f t="shared" ref="S66:S70" si="137">+Q66</f>
        <v>#REF!</v>
      </c>
      <c r="T66" s="50"/>
      <c r="U66" s="50"/>
      <c r="V66" s="50"/>
      <c r="W66" s="50"/>
      <c r="X66" s="50"/>
      <c r="Y66" s="50"/>
      <c r="Z66" s="50"/>
    </row>
    <row r="67" ht="15.75" customHeight="1" outlineLevel="2">
      <c r="A67" s="46" t="s">
        <v>63</v>
      </c>
      <c r="B67" s="46" t="s">
        <v>15</v>
      </c>
      <c r="C67" s="21" t="s">
        <v>64</v>
      </c>
      <c r="D67" s="46" t="s">
        <v>29</v>
      </c>
      <c r="E67" s="20" t="s">
        <v>30</v>
      </c>
      <c r="F67" s="22">
        <v>311443.69</v>
      </c>
      <c r="G67" s="47">
        <v>26471.43</v>
      </c>
      <c r="H67" s="48">
        <f t="shared" si="126"/>
        <v>0.006747774852</v>
      </c>
      <c r="I67" s="47" t="str">
        <f t="shared" si="127"/>
        <v>#REF!</v>
      </c>
      <c r="J67" s="47" t="str">
        <f t="shared" si="128"/>
        <v>#REF!</v>
      </c>
      <c r="K67" s="47" t="str">
        <f t="shared" si="129"/>
        <v>#REF!</v>
      </c>
      <c r="L67" s="49" t="str">
        <f t="shared" si="130"/>
        <v>#REF!</v>
      </c>
      <c r="M67" s="49" t="str">
        <f t="shared" si="131"/>
        <v>#REF!</v>
      </c>
      <c r="N67" s="47" t="str">
        <f t="shared" si="132"/>
        <v>#REF!</v>
      </c>
      <c r="O67" s="47" t="str">
        <f t="shared" si="133"/>
        <v>#REF!</v>
      </c>
      <c r="P67" s="49" t="str">
        <f t="shared" si="134"/>
        <v>#REF!</v>
      </c>
      <c r="Q67" s="49" t="str">
        <f t="shared" si="135"/>
        <v>#REF!</v>
      </c>
      <c r="R67" s="49" t="str">
        <f t="shared" si="136"/>
        <v>#REF!</v>
      </c>
      <c r="S67" s="49" t="str">
        <f t="shared" si="137"/>
        <v>#REF!</v>
      </c>
      <c r="T67" s="50"/>
      <c r="U67" s="50"/>
      <c r="V67" s="50"/>
      <c r="W67" s="50"/>
      <c r="X67" s="50"/>
      <c r="Y67" s="50"/>
      <c r="Z67" s="50"/>
    </row>
    <row r="68" ht="15.75" customHeight="1" outlineLevel="2">
      <c r="A68" s="46" t="s">
        <v>63</v>
      </c>
      <c r="B68" s="46" t="s">
        <v>15</v>
      </c>
      <c r="C68" s="21" t="s">
        <v>64</v>
      </c>
      <c r="D68" s="46" t="s">
        <v>31</v>
      </c>
      <c r="E68" s="20" t="s">
        <v>32</v>
      </c>
      <c r="F68" s="22">
        <v>22631.02</v>
      </c>
      <c r="G68" s="47">
        <v>1923.54</v>
      </c>
      <c r="H68" s="48">
        <f t="shared" si="126"/>
        <v>0.0004903262854</v>
      </c>
      <c r="I68" s="47" t="str">
        <f t="shared" si="127"/>
        <v>#REF!</v>
      </c>
      <c r="J68" s="47" t="str">
        <f t="shared" si="128"/>
        <v>#REF!</v>
      </c>
      <c r="K68" s="47" t="str">
        <f t="shared" si="129"/>
        <v>#REF!</v>
      </c>
      <c r="L68" s="49" t="str">
        <f t="shared" si="130"/>
        <v>#REF!</v>
      </c>
      <c r="M68" s="49" t="str">
        <f t="shared" si="131"/>
        <v>#REF!</v>
      </c>
      <c r="N68" s="47" t="str">
        <f t="shared" si="132"/>
        <v>#REF!</v>
      </c>
      <c r="O68" s="47" t="str">
        <f t="shared" si="133"/>
        <v>#REF!</v>
      </c>
      <c r="P68" s="49" t="str">
        <f t="shared" si="134"/>
        <v>#REF!</v>
      </c>
      <c r="Q68" s="49" t="str">
        <f t="shared" si="135"/>
        <v>#REF!</v>
      </c>
      <c r="R68" s="49" t="str">
        <f t="shared" si="136"/>
        <v>#REF!</v>
      </c>
      <c r="S68" s="49" t="str">
        <f t="shared" si="137"/>
        <v>#REF!</v>
      </c>
      <c r="T68" s="50"/>
      <c r="U68" s="50"/>
      <c r="V68" s="50"/>
      <c r="W68" s="50"/>
      <c r="X68" s="50"/>
      <c r="Y68" s="50"/>
      <c r="Z68" s="50"/>
    </row>
    <row r="69" ht="15.75" customHeight="1" outlineLevel="2">
      <c r="A69" s="46" t="s">
        <v>63</v>
      </c>
      <c r="B69" s="46" t="s">
        <v>15</v>
      </c>
      <c r="C69" s="21" t="s">
        <v>64</v>
      </c>
      <c r="D69" s="46" t="s">
        <v>39</v>
      </c>
      <c r="E69" s="20" t="s">
        <v>40</v>
      </c>
      <c r="F69" s="22">
        <v>33513.92</v>
      </c>
      <c r="G69" s="47">
        <v>2848.54</v>
      </c>
      <c r="H69" s="48">
        <f t="shared" si="126"/>
        <v>0.00072611645</v>
      </c>
      <c r="I69" s="47" t="str">
        <f t="shared" si="127"/>
        <v>#REF!</v>
      </c>
      <c r="J69" s="47" t="str">
        <f t="shared" si="128"/>
        <v>#REF!</v>
      </c>
      <c r="K69" s="47" t="str">
        <f t="shared" si="129"/>
        <v>#REF!</v>
      </c>
      <c r="L69" s="49" t="str">
        <f t="shared" si="130"/>
        <v>#REF!</v>
      </c>
      <c r="M69" s="49" t="str">
        <f t="shared" si="131"/>
        <v>#REF!</v>
      </c>
      <c r="N69" s="47" t="str">
        <f t="shared" si="132"/>
        <v>#REF!</v>
      </c>
      <c r="O69" s="47" t="str">
        <f t="shared" si="133"/>
        <v>#REF!</v>
      </c>
      <c r="P69" s="49" t="str">
        <f t="shared" si="134"/>
        <v>#REF!</v>
      </c>
      <c r="Q69" s="49" t="str">
        <f t="shared" si="135"/>
        <v>#REF!</v>
      </c>
      <c r="R69" s="49" t="str">
        <f t="shared" si="136"/>
        <v>#REF!</v>
      </c>
      <c r="S69" s="49" t="str">
        <f t="shared" si="137"/>
        <v>#REF!</v>
      </c>
      <c r="T69" s="50"/>
      <c r="U69" s="50"/>
      <c r="V69" s="50"/>
      <c r="W69" s="50"/>
      <c r="X69" s="50"/>
      <c r="Y69" s="50"/>
      <c r="Z69" s="50"/>
    </row>
    <row r="70" ht="15.75" customHeight="1" outlineLevel="2">
      <c r="A70" s="46" t="s">
        <v>63</v>
      </c>
      <c r="B70" s="46" t="s">
        <v>15</v>
      </c>
      <c r="C70" s="21" t="s">
        <v>64</v>
      </c>
      <c r="D70" s="46" t="s">
        <v>47</v>
      </c>
      <c r="E70" s="20" t="s">
        <v>48</v>
      </c>
      <c r="F70" s="22">
        <v>4.239800624E7</v>
      </c>
      <c r="G70" s="47">
        <v>3603655.28</v>
      </c>
      <c r="H70" s="48">
        <f t="shared" si="126"/>
        <v>0.9186000856</v>
      </c>
      <c r="I70" s="47" t="str">
        <f t="shared" si="127"/>
        <v>#REF!</v>
      </c>
      <c r="J70" s="47" t="str">
        <f t="shared" si="128"/>
        <v>#REF!</v>
      </c>
      <c r="K70" s="47" t="str">
        <f t="shared" si="129"/>
        <v>#REF!</v>
      </c>
      <c r="L70" s="49" t="str">
        <f t="shared" si="130"/>
        <v>#REF!</v>
      </c>
      <c r="M70" s="49" t="str">
        <f t="shared" si="131"/>
        <v>#REF!</v>
      </c>
      <c r="N70" s="47" t="str">
        <f t="shared" si="132"/>
        <v>#REF!</v>
      </c>
      <c r="O70" s="47" t="str">
        <f t="shared" si="133"/>
        <v>#REF!</v>
      </c>
      <c r="P70" s="49" t="str">
        <f t="shared" si="134"/>
        <v>#REF!</v>
      </c>
      <c r="Q70" s="49" t="str">
        <f t="shared" si="135"/>
        <v>#REF!</v>
      </c>
      <c r="R70" s="49" t="str">
        <f t="shared" si="136"/>
        <v>#REF!</v>
      </c>
      <c r="S70" s="49" t="str">
        <f t="shared" si="137"/>
        <v>#REF!</v>
      </c>
      <c r="T70" s="50"/>
      <c r="U70" s="50"/>
      <c r="V70" s="50"/>
      <c r="W70" s="50"/>
      <c r="X70" s="50"/>
      <c r="Y70" s="50"/>
      <c r="Z70" s="50"/>
    </row>
    <row r="71" ht="15.75" customHeight="1" outlineLevel="1">
      <c r="A71" s="52"/>
      <c r="B71" s="52"/>
      <c r="C71" s="53" t="s">
        <v>331</v>
      </c>
      <c r="D71" s="52"/>
      <c r="E71" s="54"/>
      <c r="F71" s="55">
        <f t="shared" ref="F71:H71" si="138">SUBTOTAL(9,F66:F70)</f>
        <v>46155021</v>
      </c>
      <c r="G71" s="56">
        <f t="shared" si="138"/>
        <v>3922986</v>
      </c>
      <c r="H71" s="57">
        <f t="shared" si="138"/>
        <v>1</v>
      </c>
      <c r="I71" s="56"/>
      <c r="J71" s="56"/>
      <c r="K71" s="56"/>
      <c r="L71" s="58" t="str">
        <f t="shared" ref="L71:M71" si="139">SUBTOTAL(9,L66:L70)</f>
        <v>#REF!</v>
      </c>
      <c r="M71" s="58" t="str">
        <f t="shared" si="139"/>
        <v>#REF!</v>
      </c>
      <c r="N71" s="56"/>
      <c r="O71" s="56"/>
      <c r="P71" s="58" t="str">
        <f t="shared" ref="P71:S71" si="140">SUBTOTAL(9,P66:P70)</f>
        <v>#REF!</v>
      </c>
      <c r="Q71" s="58" t="str">
        <f t="shared" si="140"/>
        <v>#REF!</v>
      </c>
      <c r="R71" s="58" t="str">
        <f t="shared" si="140"/>
        <v>#REF!</v>
      </c>
      <c r="S71" s="58" t="str">
        <f t="shared" si="140"/>
        <v>#REF!</v>
      </c>
      <c r="T71" s="59"/>
      <c r="U71" s="59"/>
      <c r="V71" s="59"/>
      <c r="W71" s="59"/>
      <c r="X71" s="59"/>
      <c r="Y71" s="59"/>
      <c r="Z71" s="59"/>
    </row>
    <row r="72" ht="15.75" customHeight="1" outlineLevel="2">
      <c r="A72" s="46" t="s">
        <v>65</v>
      </c>
      <c r="B72" s="46" t="s">
        <v>15</v>
      </c>
      <c r="C72" s="21" t="s">
        <v>66</v>
      </c>
      <c r="D72" s="46" t="s">
        <v>17</v>
      </c>
      <c r="E72" s="20" t="s">
        <v>18</v>
      </c>
      <c r="F72" s="22">
        <v>1.900512279E7</v>
      </c>
      <c r="G72" s="47">
        <v>649463.37</v>
      </c>
      <c r="H72" s="48">
        <f t="shared" ref="H72:H79" si="141">+F72/$F$80</f>
        <v>0.1939122061</v>
      </c>
      <c r="I72" s="47" t="str">
        <f t="shared" ref="I72:I79" si="142">+VLOOKUP(C72,'[1]ESFUERZO PROPIO 2015'!$D$10:$H$135,3,0)</f>
        <v>#REF!</v>
      </c>
      <c r="J72" s="47" t="str">
        <f t="shared" ref="J72:J79" si="143">+VLOOKUP(C72,'[1]ESFUERZO PROPIO 2015'!$D$10:$H$135,2,0)</f>
        <v>#REF!</v>
      </c>
      <c r="K72" s="47" t="str">
        <f t="shared" ref="K72:K79" si="144">+I72/11</f>
        <v>#REF!</v>
      </c>
      <c r="L72" s="49" t="str">
        <f t="shared" ref="L72:L79" si="145">+H72*K72</f>
        <v>#REF!</v>
      </c>
      <c r="M72" s="49" t="str">
        <f t="shared" ref="M72:M79" si="146">+IF(F72-Q72&lt;1,0,F72-Q72)</f>
        <v>#REF!</v>
      </c>
      <c r="N72" s="47" t="str">
        <f t="shared" ref="N72:N79" si="147">+VLOOKUP(C72,'[1]ESFUERZO PROPIO 2015'!$D$10:$H$135,5,0)</f>
        <v>#REF!</v>
      </c>
      <c r="O72" s="47" t="str">
        <f t="shared" ref="O72:O79" si="148">+VLOOKUP(C72,'[1]ESFUERZO PROPIO 2015'!$D$10:$H$135,4,0)</f>
        <v>#REF!</v>
      </c>
      <c r="P72" s="49" t="str">
        <f t="shared" ref="P72:P79" si="149">+F72-L72</f>
        <v>#REF!</v>
      </c>
      <c r="Q72" s="49" t="str">
        <f t="shared" ref="Q72:Q79" si="150">+ROUND(P72,0)</f>
        <v>#REF!</v>
      </c>
      <c r="R72" s="49" t="str">
        <f t="shared" ref="R72:R79" si="151">+M72+Q72</f>
        <v>#REF!</v>
      </c>
      <c r="S72" s="49" t="str">
        <f t="shared" ref="S72:S79" si="152">+Q72</f>
        <v>#REF!</v>
      </c>
      <c r="T72" s="50"/>
      <c r="U72" s="50"/>
      <c r="V72" s="50"/>
      <c r="W72" s="50"/>
      <c r="X72" s="50"/>
      <c r="Y72" s="50"/>
      <c r="Z72" s="50"/>
    </row>
    <row r="73" ht="15.75" customHeight="1" outlineLevel="2">
      <c r="A73" s="46" t="s">
        <v>65</v>
      </c>
      <c r="B73" s="46" t="s">
        <v>15</v>
      </c>
      <c r="C73" s="21" t="s">
        <v>66</v>
      </c>
      <c r="D73" s="46" t="s">
        <v>45</v>
      </c>
      <c r="E73" s="20" t="s">
        <v>46</v>
      </c>
      <c r="F73" s="22">
        <v>1.566106902E7</v>
      </c>
      <c r="G73" s="47">
        <v>535186.79</v>
      </c>
      <c r="H73" s="48">
        <f t="shared" si="141"/>
        <v>0.1597923085</v>
      </c>
      <c r="I73" s="47" t="str">
        <f t="shared" si="142"/>
        <v>#REF!</v>
      </c>
      <c r="J73" s="47" t="str">
        <f t="shared" si="143"/>
        <v>#REF!</v>
      </c>
      <c r="K73" s="47" t="str">
        <f t="shared" si="144"/>
        <v>#REF!</v>
      </c>
      <c r="L73" s="49" t="str">
        <f t="shared" si="145"/>
        <v>#REF!</v>
      </c>
      <c r="M73" s="49" t="str">
        <f t="shared" si="146"/>
        <v>#REF!</v>
      </c>
      <c r="N73" s="47" t="str">
        <f t="shared" si="147"/>
        <v>#REF!</v>
      </c>
      <c r="O73" s="47" t="str">
        <f t="shared" si="148"/>
        <v>#REF!</v>
      </c>
      <c r="P73" s="49" t="str">
        <f t="shared" si="149"/>
        <v>#REF!</v>
      </c>
      <c r="Q73" s="49" t="str">
        <f t="shared" si="150"/>
        <v>#REF!</v>
      </c>
      <c r="R73" s="49" t="str">
        <f t="shared" si="151"/>
        <v>#REF!</v>
      </c>
      <c r="S73" s="49" t="str">
        <f t="shared" si="152"/>
        <v>#REF!</v>
      </c>
      <c r="T73" s="50"/>
      <c r="U73" s="50"/>
      <c r="V73" s="50"/>
      <c r="W73" s="50"/>
      <c r="X73" s="50"/>
      <c r="Y73" s="50"/>
      <c r="Z73" s="50"/>
    </row>
    <row r="74" ht="15.75" customHeight="1" outlineLevel="2">
      <c r="A74" s="46" t="s">
        <v>65</v>
      </c>
      <c r="B74" s="46" t="s">
        <v>15</v>
      </c>
      <c r="C74" s="21" t="s">
        <v>66</v>
      </c>
      <c r="D74" s="46" t="s">
        <v>29</v>
      </c>
      <c r="E74" s="20" t="s">
        <v>30</v>
      </c>
      <c r="F74" s="22">
        <v>929838.8</v>
      </c>
      <c r="G74" s="47">
        <v>31775.45</v>
      </c>
      <c r="H74" s="48">
        <f t="shared" si="141"/>
        <v>0.009487289032</v>
      </c>
      <c r="I74" s="47" t="str">
        <f t="shared" si="142"/>
        <v>#REF!</v>
      </c>
      <c r="J74" s="47" t="str">
        <f t="shared" si="143"/>
        <v>#REF!</v>
      </c>
      <c r="K74" s="47" t="str">
        <f t="shared" si="144"/>
        <v>#REF!</v>
      </c>
      <c r="L74" s="49" t="str">
        <f t="shared" si="145"/>
        <v>#REF!</v>
      </c>
      <c r="M74" s="49" t="str">
        <f t="shared" si="146"/>
        <v>#REF!</v>
      </c>
      <c r="N74" s="47" t="str">
        <f t="shared" si="147"/>
        <v>#REF!</v>
      </c>
      <c r="O74" s="47" t="str">
        <f t="shared" si="148"/>
        <v>#REF!</v>
      </c>
      <c r="P74" s="49" t="str">
        <f t="shared" si="149"/>
        <v>#REF!</v>
      </c>
      <c r="Q74" s="49" t="str">
        <f t="shared" si="150"/>
        <v>#REF!</v>
      </c>
      <c r="R74" s="49" t="str">
        <f t="shared" si="151"/>
        <v>#REF!</v>
      </c>
      <c r="S74" s="49" t="str">
        <f t="shared" si="152"/>
        <v>#REF!</v>
      </c>
      <c r="T74" s="50"/>
      <c r="U74" s="50"/>
      <c r="V74" s="50"/>
      <c r="W74" s="50"/>
      <c r="X74" s="50"/>
      <c r="Y74" s="50"/>
      <c r="Z74" s="50"/>
    </row>
    <row r="75" ht="15.75" customHeight="1" outlineLevel="2">
      <c r="A75" s="46" t="s">
        <v>65</v>
      </c>
      <c r="B75" s="46" t="s">
        <v>15</v>
      </c>
      <c r="C75" s="21" t="s">
        <v>66</v>
      </c>
      <c r="D75" s="46" t="s">
        <v>31</v>
      </c>
      <c r="E75" s="20" t="s">
        <v>32</v>
      </c>
      <c r="F75" s="22">
        <v>29409.71</v>
      </c>
      <c r="G75" s="47">
        <v>1005.02</v>
      </c>
      <c r="H75" s="48">
        <f t="shared" si="141"/>
        <v>0.000300071818</v>
      </c>
      <c r="I75" s="47" t="str">
        <f t="shared" si="142"/>
        <v>#REF!</v>
      </c>
      <c r="J75" s="47" t="str">
        <f t="shared" si="143"/>
        <v>#REF!</v>
      </c>
      <c r="K75" s="47" t="str">
        <f t="shared" si="144"/>
        <v>#REF!</v>
      </c>
      <c r="L75" s="49" t="str">
        <f t="shared" si="145"/>
        <v>#REF!</v>
      </c>
      <c r="M75" s="49" t="str">
        <f t="shared" si="146"/>
        <v>#REF!</v>
      </c>
      <c r="N75" s="47" t="str">
        <f t="shared" si="147"/>
        <v>#REF!</v>
      </c>
      <c r="O75" s="47" t="str">
        <f t="shared" si="148"/>
        <v>#REF!</v>
      </c>
      <c r="P75" s="49" t="str">
        <f t="shared" si="149"/>
        <v>#REF!</v>
      </c>
      <c r="Q75" s="49" t="str">
        <f t="shared" si="150"/>
        <v>#REF!</v>
      </c>
      <c r="R75" s="49" t="str">
        <f t="shared" si="151"/>
        <v>#REF!</v>
      </c>
      <c r="S75" s="49" t="str">
        <f t="shared" si="152"/>
        <v>#REF!</v>
      </c>
      <c r="T75" s="50"/>
      <c r="U75" s="50"/>
      <c r="V75" s="50"/>
      <c r="W75" s="50"/>
      <c r="X75" s="50"/>
      <c r="Y75" s="50"/>
      <c r="Z75" s="50"/>
    </row>
    <row r="76" ht="15.75" customHeight="1" outlineLevel="2">
      <c r="A76" s="46" t="s">
        <v>65</v>
      </c>
      <c r="B76" s="46" t="s">
        <v>15</v>
      </c>
      <c r="C76" s="21" t="s">
        <v>66</v>
      </c>
      <c r="D76" s="46" t="s">
        <v>33</v>
      </c>
      <c r="E76" s="20" t="s">
        <v>34</v>
      </c>
      <c r="F76" s="22">
        <v>7714.42</v>
      </c>
      <c r="G76" s="47">
        <v>263.63</v>
      </c>
      <c r="H76" s="48">
        <f t="shared" si="141"/>
        <v>0.00007871141993</v>
      </c>
      <c r="I76" s="47" t="str">
        <f t="shared" si="142"/>
        <v>#REF!</v>
      </c>
      <c r="J76" s="47" t="str">
        <f t="shared" si="143"/>
        <v>#REF!</v>
      </c>
      <c r="K76" s="47" t="str">
        <f t="shared" si="144"/>
        <v>#REF!</v>
      </c>
      <c r="L76" s="49" t="str">
        <f t="shared" si="145"/>
        <v>#REF!</v>
      </c>
      <c r="M76" s="49" t="str">
        <f t="shared" si="146"/>
        <v>#REF!</v>
      </c>
      <c r="N76" s="47" t="str">
        <f t="shared" si="147"/>
        <v>#REF!</v>
      </c>
      <c r="O76" s="47" t="str">
        <f t="shared" si="148"/>
        <v>#REF!</v>
      </c>
      <c r="P76" s="49" t="str">
        <f t="shared" si="149"/>
        <v>#REF!</v>
      </c>
      <c r="Q76" s="49" t="str">
        <f t="shared" si="150"/>
        <v>#REF!</v>
      </c>
      <c r="R76" s="49" t="str">
        <f t="shared" si="151"/>
        <v>#REF!</v>
      </c>
      <c r="S76" s="49" t="str">
        <f t="shared" si="152"/>
        <v>#REF!</v>
      </c>
      <c r="T76" s="50"/>
      <c r="U76" s="50"/>
      <c r="V76" s="50"/>
      <c r="W76" s="50"/>
      <c r="X76" s="50"/>
      <c r="Y76" s="50"/>
      <c r="Z76" s="50"/>
    </row>
    <row r="77" ht="15.75" customHeight="1" outlineLevel="2">
      <c r="A77" s="46" t="s">
        <v>65</v>
      </c>
      <c r="B77" s="46" t="s">
        <v>15</v>
      </c>
      <c r="C77" s="21" t="s">
        <v>66</v>
      </c>
      <c r="D77" s="46" t="s">
        <v>67</v>
      </c>
      <c r="E77" s="20" t="s">
        <v>68</v>
      </c>
      <c r="F77" s="22">
        <v>65242.26</v>
      </c>
      <c r="G77" s="47">
        <v>2229.53</v>
      </c>
      <c r="H77" s="48">
        <f t="shared" si="141"/>
        <v>0.0006656768654</v>
      </c>
      <c r="I77" s="47" t="str">
        <f t="shared" si="142"/>
        <v>#REF!</v>
      </c>
      <c r="J77" s="47" t="str">
        <f t="shared" si="143"/>
        <v>#REF!</v>
      </c>
      <c r="K77" s="47" t="str">
        <f t="shared" si="144"/>
        <v>#REF!</v>
      </c>
      <c r="L77" s="49" t="str">
        <f t="shared" si="145"/>
        <v>#REF!</v>
      </c>
      <c r="M77" s="49" t="str">
        <f t="shared" si="146"/>
        <v>#REF!</v>
      </c>
      <c r="N77" s="47" t="str">
        <f t="shared" si="147"/>
        <v>#REF!</v>
      </c>
      <c r="O77" s="47" t="str">
        <f t="shared" si="148"/>
        <v>#REF!</v>
      </c>
      <c r="P77" s="49" t="str">
        <f t="shared" si="149"/>
        <v>#REF!</v>
      </c>
      <c r="Q77" s="49" t="str">
        <f t="shared" si="150"/>
        <v>#REF!</v>
      </c>
      <c r="R77" s="49" t="str">
        <f t="shared" si="151"/>
        <v>#REF!</v>
      </c>
      <c r="S77" s="49" t="str">
        <f t="shared" si="152"/>
        <v>#REF!</v>
      </c>
      <c r="T77" s="50"/>
      <c r="U77" s="50"/>
      <c r="V77" s="50"/>
      <c r="W77" s="50"/>
      <c r="X77" s="50"/>
      <c r="Y77" s="50"/>
      <c r="Z77" s="50"/>
    </row>
    <row r="78" ht="15.75" customHeight="1" outlineLevel="2">
      <c r="A78" s="46" t="s">
        <v>65</v>
      </c>
      <c r="B78" s="46" t="s">
        <v>15</v>
      </c>
      <c r="C78" s="21" t="s">
        <v>66</v>
      </c>
      <c r="D78" s="46" t="s">
        <v>39</v>
      </c>
      <c r="E78" s="20" t="s">
        <v>40</v>
      </c>
      <c r="F78" s="22">
        <v>180126.51</v>
      </c>
      <c r="G78" s="47">
        <v>6155.48</v>
      </c>
      <c r="H78" s="48">
        <f t="shared" si="141"/>
        <v>0.00183785863</v>
      </c>
      <c r="I78" s="47" t="str">
        <f t="shared" si="142"/>
        <v>#REF!</v>
      </c>
      <c r="J78" s="47" t="str">
        <f t="shared" si="143"/>
        <v>#REF!</v>
      </c>
      <c r="K78" s="47" t="str">
        <f t="shared" si="144"/>
        <v>#REF!</v>
      </c>
      <c r="L78" s="49" t="str">
        <f t="shared" si="145"/>
        <v>#REF!</v>
      </c>
      <c r="M78" s="49" t="str">
        <f t="shared" si="146"/>
        <v>#REF!</v>
      </c>
      <c r="N78" s="47" t="str">
        <f t="shared" si="147"/>
        <v>#REF!</v>
      </c>
      <c r="O78" s="47" t="str">
        <f t="shared" si="148"/>
        <v>#REF!</v>
      </c>
      <c r="P78" s="49" t="str">
        <f t="shared" si="149"/>
        <v>#REF!</v>
      </c>
      <c r="Q78" s="49" t="str">
        <f t="shared" si="150"/>
        <v>#REF!</v>
      </c>
      <c r="R78" s="49" t="str">
        <f t="shared" si="151"/>
        <v>#REF!</v>
      </c>
      <c r="S78" s="49" t="str">
        <f t="shared" si="152"/>
        <v>#REF!</v>
      </c>
      <c r="T78" s="50"/>
      <c r="U78" s="50"/>
      <c r="V78" s="50"/>
      <c r="W78" s="50"/>
      <c r="X78" s="50"/>
      <c r="Y78" s="50"/>
      <c r="Z78" s="50"/>
    </row>
    <row r="79" ht="15.75" customHeight="1" outlineLevel="2">
      <c r="A79" s="46" t="s">
        <v>65</v>
      </c>
      <c r="B79" s="46" t="s">
        <v>15</v>
      </c>
      <c r="C79" s="21" t="s">
        <v>66</v>
      </c>
      <c r="D79" s="46" t="s">
        <v>47</v>
      </c>
      <c r="E79" s="20" t="s">
        <v>48</v>
      </c>
      <c r="F79" s="22">
        <v>6.213038049E7</v>
      </c>
      <c r="G79" s="47">
        <v>2123185.73</v>
      </c>
      <c r="H79" s="48">
        <f t="shared" si="141"/>
        <v>0.6339258777</v>
      </c>
      <c r="I79" s="47" t="str">
        <f t="shared" si="142"/>
        <v>#REF!</v>
      </c>
      <c r="J79" s="47" t="str">
        <f t="shared" si="143"/>
        <v>#REF!</v>
      </c>
      <c r="K79" s="47" t="str">
        <f t="shared" si="144"/>
        <v>#REF!</v>
      </c>
      <c r="L79" s="49" t="str">
        <f t="shared" si="145"/>
        <v>#REF!</v>
      </c>
      <c r="M79" s="49" t="str">
        <f t="shared" si="146"/>
        <v>#REF!</v>
      </c>
      <c r="N79" s="47" t="str">
        <f t="shared" si="147"/>
        <v>#REF!</v>
      </c>
      <c r="O79" s="47" t="str">
        <f t="shared" si="148"/>
        <v>#REF!</v>
      </c>
      <c r="P79" s="49" t="str">
        <f t="shared" si="149"/>
        <v>#REF!</v>
      </c>
      <c r="Q79" s="49" t="str">
        <f t="shared" si="150"/>
        <v>#REF!</v>
      </c>
      <c r="R79" s="49" t="str">
        <f t="shared" si="151"/>
        <v>#REF!</v>
      </c>
      <c r="S79" s="49" t="str">
        <f t="shared" si="152"/>
        <v>#REF!</v>
      </c>
      <c r="T79" s="50"/>
      <c r="U79" s="50"/>
      <c r="V79" s="50"/>
      <c r="W79" s="50"/>
      <c r="X79" s="50"/>
      <c r="Y79" s="50"/>
      <c r="Z79" s="50"/>
    </row>
    <row r="80" ht="15.75" customHeight="1" outlineLevel="1">
      <c r="A80" s="52"/>
      <c r="B80" s="52"/>
      <c r="C80" s="53" t="s">
        <v>332</v>
      </c>
      <c r="D80" s="52"/>
      <c r="E80" s="54"/>
      <c r="F80" s="55">
        <f t="shared" ref="F80:H80" si="153">SUBTOTAL(9,F72:F79)</f>
        <v>98008904</v>
      </c>
      <c r="G80" s="56">
        <f t="shared" si="153"/>
        <v>3349265</v>
      </c>
      <c r="H80" s="57">
        <f t="shared" si="153"/>
        <v>1</v>
      </c>
      <c r="I80" s="56"/>
      <c r="J80" s="56"/>
      <c r="K80" s="56"/>
      <c r="L80" s="58" t="str">
        <f t="shared" ref="L80:M80" si="154">SUBTOTAL(9,L72:L79)</f>
        <v>#REF!</v>
      </c>
      <c r="M80" s="58" t="str">
        <f t="shared" si="154"/>
        <v>#REF!</v>
      </c>
      <c r="N80" s="56"/>
      <c r="O80" s="56"/>
      <c r="P80" s="58" t="str">
        <f t="shared" ref="P80:S80" si="155">SUBTOTAL(9,P72:P79)</f>
        <v>#REF!</v>
      </c>
      <c r="Q80" s="58" t="str">
        <f t="shared" si="155"/>
        <v>#REF!</v>
      </c>
      <c r="R80" s="58" t="str">
        <f t="shared" si="155"/>
        <v>#REF!</v>
      </c>
      <c r="S80" s="58" t="str">
        <f t="shared" si="155"/>
        <v>#REF!</v>
      </c>
      <c r="T80" s="59"/>
      <c r="U80" s="59"/>
      <c r="V80" s="59"/>
      <c r="W80" s="59"/>
      <c r="X80" s="59"/>
      <c r="Y80" s="59"/>
      <c r="Z80" s="59"/>
    </row>
    <row r="81" ht="15.75" customHeight="1" outlineLevel="2">
      <c r="A81" s="46" t="s">
        <v>69</v>
      </c>
      <c r="B81" s="46" t="s">
        <v>15</v>
      </c>
      <c r="C81" s="21" t="s">
        <v>15</v>
      </c>
      <c r="D81" s="46" t="s">
        <v>17</v>
      </c>
      <c r="E81" s="20" t="s">
        <v>18</v>
      </c>
      <c r="F81" s="22">
        <v>3.834837401E7</v>
      </c>
      <c r="G81" s="47">
        <v>5065970.8</v>
      </c>
      <c r="H81" s="48">
        <f t="shared" ref="H81:H86" si="156">+F81/$F$87</f>
        <v>0.4207076731</v>
      </c>
      <c r="I81" s="47" t="str">
        <f t="shared" ref="I81:I86" si="157">+VLOOKUP(C81,'[1]ESFUERZO PROPIO 2015'!$D$10:$H$135,3,0)</f>
        <v>#REF!</v>
      </c>
      <c r="J81" s="47" t="str">
        <f t="shared" ref="J81:J86" si="158">+VLOOKUP(C81,'[1]ESFUERZO PROPIO 2015'!$D$10:$H$135,2,0)</f>
        <v>#REF!</v>
      </c>
      <c r="K81" s="47" t="str">
        <f t="shared" ref="K81:K86" si="159">+I81/11</f>
        <v>#REF!</v>
      </c>
      <c r="L81" s="49" t="str">
        <f t="shared" ref="L81:L86" si="160">+H81*K81</f>
        <v>#REF!</v>
      </c>
      <c r="M81" s="49" t="str">
        <f t="shared" ref="M81:M86" si="161">+IF(F81-Q81&lt;1,0,F81-Q81)</f>
        <v>#REF!</v>
      </c>
      <c r="N81" s="47" t="str">
        <f t="shared" ref="N81:N86" si="162">+VLOOKUP(C81,'[1]ESFUERZO PROPIO 2015'!$D$10:$H$135,5,0)</f>
        <v>#REF!</v>
      </c>
      <c r="O81" s="47" t="str">
        <f t="shared" ref="O81:O86" si="163">+VLOOKUP(C81,'[1]ESFUERZO PROPIO 2015'!$D$10:$H$135,4,0)</f>
        <v>#REF!</v>
      </c>
      <c r="P81" s="49" t="str">
        <f t="shared" ref="P81:P86" si="164">+F81-L81</f>
        <v>#REF!</v>
      </c>
      <c r="Q81" s="49" t="str">
        <f t="shared" ref="Q81:Q86" si="165">+ROUND(P81,0)</f>
        <v>#REF!</v>
      </c>
      <c r="R81" s="49" t="str">
        <f t="shared" ref="R81:R86" si="166">+M81+Q81</f>
        <v>#REF!</v>
      </c>
      <c r="S81" s="49" t="str">
        <f t="shared" ref="S81:S86" si="167">+Q81</f>
        <v>#REF!</v>
      </c>
      <c r="T81" s="50"/>
      <c r="U81" s="50"/>
      <c r="V81" s="50"/>
      <c r="W81" s="50"/>
      <c r="X81" s="50"/>
      <c r="Y81" s="50"/>
      <c r="Z81" s="50"/>
    </row>
    <row r="82" ht="15.75" customHeight="1" outlineLevel="2">
      <c r="A82" s="46" t="s">
        <v>69</v>
      </c>
      <c r="B82" s="46" t="s">
        <v>15</v>
      </c>
      <c r="C82" s="21" t="s">
        <v>15</v>
      </c>
      <c r="D82" s="46" t="s">
        <v>29</v>
      </c>
      <c r="E82" s="20" t="s">
        <v>30</v>
      </c>
      <c r="F82" s="22">
        <v>2257079.96</v>
      </c>
      <c r="G82" s="47">
        <v>298169.13</v>
      </c>
      <c r="H82" s="48">
        <f t="shared" si="156"/>
        <v>0.02476169805</v>
      </c>
      <c r="I82" s="47" t="str">
        <f t="shared" si="157"/>
        <v>#REF!</v>
      </c>
      <c r="J82" s="47" t="str">
        <f t="shared" si="158"/>
        <v>#REF!</v>
      </c>
      <c r="K82" s="47" t="str">
        <f t="shared" si="159"/>
        <v>#REF!</v>
      </c>
      <c r="L82" s="49" t="str">
        <f t="shared" si="160"/>
        <v>#REF!</v>
      </c>
      <c r="M82" s="49" t="str">
        <f t="shared" si="161"/>
        <v>#REF!</v>
      </c>
      <c r="N82" s="47" t="str">
        <f t="shared" si="162"/>
        <v>#REF!</v>
      </c>
      <c r="O82" s="47" t="str">
        <f t="shared" si="163"/>
        <v>#REF!</v>
      </c>
      <c r="P82" s="49" t="str">
        <f t="shared" si="164"/>
        <v>#REF!</v>
      </c>
      <c r="Q82" s="49" t="str">
        <f t="shared" si="165"/>
        <v>#REF!</v>
      </c>
      <c r="R82" s="49" t="str">
        <f t="shared" si="166"/>
        <v>#REF!</v>
      </c>
      <c r="S82" s="49" t="str">
        <f t="shared" si="167"/>
        <v>#REF!</v>
      </c>
      <c r="T82" s="50"/>
      <c r="U82" s="50"/>
      <c r="V82" s="50"/>
      <c r="W82" s="50"/>
      <c r="X82" s="50"/>
      <c r="Y82" s="50"/>
      <c r="Z82" s="50"/>
    </row>
    <row r="83" ht="15.75" customHeight="1" outlineLevel="2">
      <c r="A83" s="46" t="s">
        <v>69</v>
      </c>
      <c r="B83" s="46" t="s">
        <v>15</v>
      </c>
      <c r="C83" s="21" t="s">
        <v>15</v>
      </c>
      <c r="D83" s="46" t="s">
        <v>31</v>
      </c>
      <c r="E83" s="20" t="s">
        <v>32</v>
      </c>
      <c r="F83" s="22">
        <v>509673.86</v>
      </c>
      <c r="G83" s="47">
        <v>67329.92</v>
      </c>
      <c r="H83" s="48">
        <f t="shared" si="156"/>
        <v>0.005591467937</v>
      </c>
      <c r="I83" s="47" t="str">
        <f t="shared" si="157"/>
        <v>#REF!</v>
      </c>
      <c r="J83" s="47" t="str">
        <f t="shared" si="158"/>
        <v>#REF!</v>
      </c>
      <c r="K83" s="47" t="str">
        <f t="shared" si="159"/>
        <v>#REF!</v>
      </c>
      <c r="L83" s="49" t="str">
        <f t="shared" si="160"/>
        <v>#REF!</v>
      </c>
      <c r="M83" s="49" t="str">
        <f t="shared" si="161"/>
        <v>#REF!</v>
      </c>
      <c r="N83" s="47" t="str">
        <f t="shared" si="162"/>
        <v>#REF!</v>
      </c>
      <c r="O83" s="47" t="str">
        <f t="shared" si="163"/>
        <v>#REF!</v>
      </c>
      <c r="P83" s="49" t="str">
        <f t="shared" si="164"/>
        <v>#REF!</v>
      </c>
      <c r="Q83" s="49" t="str">
        <f t="shared" si="165"/>
        <v>#REF!</v>
      </c>
      <c r="R83" s="49" t="str">
        <f t="shared" si="166"/>
        <v>#REF!</v>
      </c>
      <c r="S83" s="49" t="str">
        <f t="shared" si="167"/>
        <v>#REF!</v>
      </c>
      <c r="T83" s="50"/>
      <c r="U83" s="50"/>
      <c r="V83" s="50"/>
      <c r="W83" s="50"/>
      <c r="X83" s="50"/>
      <c r="Y83" s="50"/>
      <c r="Z83" s="50"/>
    </row>
    <row r="84" ht="15.75" customHeight="1" outlineLevel="2">
      <c r="A84" s="46" t="s">
        <v>69</v>
      </c>
      <c r="B84" s="46" t="s">
        <v>15</v>
      </c>
      <c r="C84" s="21" t="s">
        <v>15</v>
      </c>
      <c r="D84" s="46" t="s">
        <v>39</v>
      </c>
      <c r="E84" s="20" t="s">
        <v>40</v>
      </c>
      <c r="F84" s="22">
        <v>447345.78</v>
      </c>
      <c r="G84" s="47">
        <v>59096.13</v>
      </c>
      <c r="H84" s="48">
        <f t="shared" si="156"/>
        <v>0.004907686624</v>
      </c>
      <c r="I84" s="47" t="str">
        <f t="shared" si="157"/>
        <v>#REF!</v>
      </c>
      <c r="J84" s="47" t="str">
        <f t="shared" si="158"/>
        <v>#REF!</v>
      </c>
      <c r="K84" s="47" t="str">
        <f t="shared" si="159"/>
        <v>#REF!</v>
      </c>
      <c r="L84" s="49" t="str">
        <f t="shared" si="160"/>
        <v>#REF!</v>
      </c>
      <c r="M84" s="49" t="str">
        <f t="shared" si="161"/>
        <v>#REF!</v>
      </c>
      <c r="N84" s="47" t="str">
        <f t="shared" si="162"/>
        <v>#REF!</v>
      </c>
      <c r="O84" s="47" t="str">
        <f t="shared" si="163"/>
        <v>#REF!</v>
      </c>
      <c r="P84" s="49" t="str">
        <f t="shared" si="164"/>
        <v>#REF!</v>
      </c>
      <c r="Q84" s="49" t="str">
        <f t="shared" si="165"/>
        <v>#REF!</v>
      </c>
      <c r="R84" s="49" t="str">
        <f t="shared" si="166"/>
        <v>#REF!</v>
      </c>
      <c r="S84" s="49" t="str">
        <f t="shared" si="167"/>
        <v>#REF!</v>
      </c>
      <c r="T84" s="50"/>
      <c r="U84" s="50"/>
      <c r="V84" s="50"/>
      <c r="W84" s="50"/>
      <c r="X84" s="50"/>
      <c r="Y84" s="50"/>
      <c r="Z84" s="50"/>
    </row>
    <row r="85" ht="15.75" customHeight="1" outlineLevel="2">
      <c r="A85" s="46" t="s">
        <v>69</v>
      </c>
      <c r="B85" s="46" t="s">
        <v>15</v>
      </c>
      <c r="C85" s="21" t="s">
        <v>15</v>
      </c>
      <c r="D85" s="46" t="s">
        <v>47</v>
      </c>
      <c r="E85" s="20" t="s">
        <v>48</v>
      </c>
      <c r="F85" s="22">
        <v>4.841952773E7</v>
      </c>
      <c r="G85" s="47">
        <v>6396409.75</v>
      </c>
      <c r="H85" s="48">
        <f t="shared" si="156"/>
        <v>0.5311950603</v>
      </c>
      <c r="I85" s="47" t="str">
        <f t="shared" si="157"/>
        <v>#REF!</v>
      </c>
      <c r="J85" s="47" t="str">
        <f t="shared" si="158"/>
        <v>#REF!</v>
      </c>
      <c r="K85" s="47" t="str">
        <f t="shared" si="159"/>
        <v>#REF!</v>
      </c>
      <c r="L85" s="49" t="str">
        <f t="shared" si="160"/>
        <v>#REF!</v>
      </c>
      <c r="M85" s="49" t="str">
        <f t="shared" si="161"/>
        <v>#REF!</v>
      </c>
      <c r="N85" s="47" t="str">
        <f t="shared" si="162"/>
        <v>#REF!</v>
      </c>
      <c r="O85" s="47" t="str">
        <f t="shared" si="163"/>
        <v>#REF!</v>
      </c>
      <c r="P85" s="49" t="str">
        <f t="shared" si="164"/>
        <v>#REF!</v>
      </c>
      <c r="Q85" s="49" t="str">
        <f t="shared" si="165"/>
        <v>#REF!</v>
      </c>
      <c r="R85" s="49" t="str">
        <f t="shared" si="166"/>
        <v>#REF!</v>
      </c>
      <c r="S85" s="49" t="str">
        <f t="shared" si="167"/>
        <v>#REF!</v>
      </c>
      <c r="T85" s="50"/>
      <c r="U85" s="50"/>
      <c r="V85" s="50"/>
      <c r="W85" s="50"/>
      <c r="X85" s="50"/>
      <c r="Y85" s="50"/>
      <c r="Z85" s="50"/>
    </row>
    <row r="86" ht="15.75" customHeight="1" outlineLevel="2">
      <c r="A86" s="46" t="s">
        <v>69</v>
      </c>
      <c r="B86" s="46" t="s">
        <v>15</v>
      </c>
      <c r="C86" s="21" t="s">
        <v>15</v>
      </c>
      <c r="D86" s="46" t="s">
        <v>59</v>
      </c>
      <c r="E86" s="20" t="s">
        <v>60</v>
      </c>
      <c r="F86" s="22">
        <v>1170065.66</v>
      </c>
      <c r="G86" s="47">
        <v>154570.27</v>
      </c>
      <c r="H86" s="48">
        <f t="shared" si="156"/>
        <v>0.0128364139</v>
      </c>
      <c r="I86" s="47" t="str">
        <f t="shared" si="157"/>
        <v>#REF!</v>
      </c>
      <c r="J86" s="47" t="str">
        <f t="shared" si="158"/>
        <v>#REF!</v>
      </c>
      <c r="K86" s="47" t="str">
        <f t="shared" si="159"/>
        <v>#REF!</v>
      </c>
      <c r="L86" s="49" t="str">
        <f t="shared" si="160"/>
        <v>#REF!</v>
      </c>
      <c r="M86" s="49" t="str">
        <f t="shared" si="161"/>
        <v>#REF!</v>
      </c>
      <c r="N86" s="47" t="str">
        <f t="shared" si="162"/>
        <v>#REF!</v>
      </c>
      <c r="O86" s="47" t="str">
        <f t="shared" si="163"/>
        <v>#REF!</v>
      </c>
      <c r="P86" s="49" t="str">
        <f t="shared" si="164"/>
        <v>#REF!</v>
      </c>
      <c r="Q86" s="49" t="str">
        <f t="shared" si="165"/>
        <v>#REF!</v>
      </c>
      <c r="R86" s="49" t="str">
        <f t="shared" si="166"/>
        <v>#REF!</v>
      </c>
      <c r="S86" s="49" t="str">
        <f t="shared" si="167"/>
        <v>#REF!</v>
      </c>
      <c r="T86" s="50"/>
      <c r="U86" s="50"/>
      <c r="V86" s="50"/>
      <c r="W86" s="50"/>
      <c r="X86" s="50"/>
      <c r="Y86" s="50"/>
      <c r="Z86" s="50"/>
    </row>
    <row r="87" ht="15.75" customHeight="1" outlineLevel="1">
      <c r="A87" s="52"/>
      <c r="B87" s="52"/>
      <c r="C87" s="53" t="s">
        <v>333</v>
      </c>
      <c r="D87" s="52"/>
      <c r="E87" s="54"/>
      <c r="F87" s="55">
        <f t="shared" ref="F87:H87" si="168">SUBTOTAL(9,F81:F86)</f>
        <v>91152067</v>
      </c>
      <c r="G87" s="56">
        <f t="shared" si="168"/>
        <v>12041546</v>
      </c>
      <c r="H87" s="57">
        <f t="shared" si="168"/>
        <v>1</v>
      </c>
      <c r="I87" s="56"/>
      <c r="J87" s="56"/>
      <c r="K87" s="56"/>
      <c r="L87" s="58" t="str">
        <f t="shared" ref="L87:M87" si="169">SUBTOTAL(9,L81:L86)</f>
        <v>#REF!</v>
      </c>
      <c r="M87" s="58" t="str">
        <f t="shared" si="169"/>
        <v>#REF!</v>
      </c>
      <c r="N87" s="56"/>
      <c r="O87" s="56"/>
      <c r="P87" s="58" t="str">
        <f t="shared" ref="P87:S87" si="170">SUBTOTAL(9,P81:P86)</f>
        <v>#REF!</v>
      </c>
      <c r="Q87" s="58" t="str">
        <f t="shared" si="170"/>
        <v>#REF!</v>
      </c>
      <c r="R87" s="58" t="str">
        <f t="shared" si="170"/>
        <v>#REF!</v>
      </c>
      <c r="S87" s="58" t="str">
        <f t="shared" si="170"/>
        <v>#REF!</v>
      </c>
      <c r="T87" s="59"/>
      <c r="U87" s="59"/>
      <c r="V87" s="59"/>
      <c r="W87" s="59"/>
      <c r="X87" s="59"/>
      <c r="Y87" s="59"/>
      <c r="Z87" s="59"/>
    </row>
    <row r="88" ht="15.75" customHeight="1" outlineLevel="2">
      <c r="A88" s="46" t="s">
        <v>70</v>
      </c>
      <c r="B88" s="46" t="s">
        <v>15</v>
      </c>
      <c r="C88" s="21" t="s">
        <v>71</v>
      </c>
      <c r="D88" s="46" t="s">
        <v>17</v>
      </c>
      <c r="E88" s="20" t="s">
        <v>18</v>
      </c>
      <c r="F88" s="22">
        <v>0.0</v>
      </c>
      <c r="G88" s="47">
        <v>2483513.27</v>
      </c>
      <c r="H88" s="48"/>
      <c r="I88" s="47" t="str">
        <f t="shared" ref="I88:I90" si="171">+VLOOKUP(C88,'[1]ESFUERZO PROPIO 2015'!$D$10:$H$135,3,0)</f>
        <v>#REF!</v>
      </c>
      <c r="J88" s="47" t="str">
        <f t="shared" ref="J88:J90" si="172">+VLOOKUP(C88,'[1]ESFUERZO PROPIO 2015'!$D$10:$H$135,2,0)</f>
        <v>#REF!</v>
      </c>
      <c r="K88" s="47" t="str">
        <f t="shared" ref="K88:K90" si="173">+I88/11</f>
        <v>#REF!</v>
      </c>
      <c r="L88" s="49" t="str">
        <f t="shared" ref="L88:L90" si="174">+H88*K88</f>
        <v>#REF!</v>
      </c>
      <c r="M88" s="49" t="str">
        <f t="shared" ref="M88:M90" si="175">+IF(F88-Q88&lt;1,0,F88-Q88)</f>
        <v>#REF!</v>
      </c>
      <c r="N88" s="47" t="str">
        <f t="shared" ref="N88:N90" si="176">+VLOOKUP(C88,'[1]ESFUERZO PROPIO 2015'!$D$10:$H$135,5,0)</f>
        <v>#REF!</v>
      </c>
      <c r="O88" s="47" t="str">
        <f t="shared" ref="O88:O90" si="177">+VLOOKUP(C88,'[1]ESFUERZO PROPIO 2015'!$D$10:$H$135,4,0)</f>
        <v>#REF!</v>
      </c>
      <c r="P88" s="49" t="str">
        <f t="shared" ref="P88:P90" si="178">+F88-L88</f>
        <v>#REF!</v>
      </c>
      <c r="Q88" s="49" t="str">
        <f t="shared" ref="Q88:Q90" si="179">+ROUND(P88,0)</f>
        <v>#REF!</v>
      </c>
      <c r="R88" s="49" t="str">
        <f t="shared" ref="R88:R90" si="180">+M88+Q88</f>
        <v>#REF!</v>
      </c>
      <c r="S88" s="49" t="str">
        <f t="shared" ref="S88:S90" si="181">+Q88</f>
        <v>#REF!</v>
      </c>
      <c r="T88" s="50"/>
      <c r="U88" s="50"/>
      <c r="V88" s="50"/>
      <c r="W88" s="50"/>
      <c r="X88" s="50"/>
      <c r="Y88" s="50"/>
      <c r="Z88" s="50"/>
    </row>
    <row r="89" ht="15.75" customHeight="1" outlineLevel="2">
      <c r="A89" s="46" t="s">
        <v>70</v>
      </c>
      <c r="B89" s="46" t="s">
        <v>15</v>
      </c>
      <c r="C89" s="21" t="s">
        <v>71</v>
      </c>
      <c r="D89" s="46" t="s">
        <v>29</v>
      </c>
      <c r="E89" s="20" t="s">
        <v>30</v>
      </c>
      <c r="F89" s="22">
        <v>0.0</v>
      </c>
      <c r="G89" s="47">
        <v>38435.46</v>
      </c>
      <c r="H89" s="48"/>
      <c r="I89" s="47" t="str">
        <f t="shared" si="171"/>
        <v>#REF!</v>
      </c>
      <c r="J89" s="47" t="str">
        <f t="shared" si="172"/>
        <v>#REF!</v>
      </c>
      <c r="K89" s="47" t="str">
        <f t="shared" si="173"/>
        <v>#REF!</v>
      </c>
      <c r="L89" s="49" t="str">
        <f t="shared" si="174"/>
        <v>#REF!</v>
      </c>
      <c r="M89" s="49" t="str">
        <f t="shared" si="175"/>
        <v>#REF!</v>
      </c>
      <c r="N89" s="47" t="str">
        <f t="shared" si="176"/>
        <v>#REF!</v>
      </c>
      <c r="O89" s="47" t="str">
        <f t="shared" si="177"/>
        <v>#REF!</v>
      </c>
      <c r="P89" s="49" t="str">
        <f t="shared" si="178"/>
        <v>#REF!</v>
      </c>
      <c r="Q89" s="49" t="str">
        <f t="shared" si="179"/>
        <v>#REF!</v>
      </c>
      <c r="R89" s="49" t="str">
        <f t="shared" si="180"/>
        <v>#REF!</v>
      </c>
      <c r="S89" s="49" t="str">
        <f t="shared" si="181"/>
        <v>#REF!</v>
      </c>
      <c r="T89" s="50"/>
      <c r="U89" s="50"/>
      <c r="V89" s="50"/>
      <c r="W89" s="50"/>
      <c r="X89" s="50"/>
      <c r="Y89" s="50"/>
      <c r="Z89" s="50"/>
    </row>
    <row r="90" ht="15.75" customHeight="1" outlineLevel="2">
      <c r="A90" s="46" t="s">
        <v>70</v>
      </c>
      <c r="B90" s="46" t="s">
        <v>15</v>
      </c>
      <c r="C90" s="21" t="s">
        <v>71</v>
      </c>
      <c r="D90" s="46" t="s">
        <v>39</v>
      </c>
      <c r="E90" s="20" t="s">
        <v>40</v>
      </c>
      <c r="F90" s="22">
        <v>0.0</v>
      </c>
      <c r="G90" s="47">
        <v>7077.27</v>
      </c>
      <c r="H90" s="48"/>
      <c r="I90" s="47" t="str">
        <f t="shared" si="171"/>
        <v>#REF!</v>
      </c>
      <c r="J90" s="47" t="str">
        <f t="shared" si="172"/>
        <v>#REF!</v>
      </c>
      <c r="K90" s="47" t="str">
        <f t="shared" si="173"/>
        <v>#REF!</v>
      </c>
      <c r="L90" s="49" t="str">
        <f t="shared" si="174"/>
        <v>#REF!</v>
      </c>
      <c r="M90" s="49" t="str">
        <f t="shared" si="175"/>
        <v>#REF!</v>
      </c>
      <c r="N90" s="47" t="str">
        <f t="shared" si="176"/>
        <v>#REF!</v>
      </c>
      <c r="O90" s="47" t="str">
        <f t="shared" si="177"/>
        <v>#REF!</v>
      </c>
      <c r="P90" s="49" t="str">
        <f t="shared" si="178"/>
        <v>#REF!</v>
      </c>
      <c r="Q90" s="49" t="str">
        <f t="shared" si="179"/>
        <v>#REF!</v>
      </c>
      <c r="R90" s="49" t="str">
        <f t="shared" si="180"/>
        <v>#REF!</v>
      </c>
      <c r="S90" s="49" t="str">
        <f t="shared" si="181"/>
        <v>#REF!</v>
      </c>
      <c r="T90" s="50"/>
      <c r="U90" s="50"/>
      <c r="V90" s="50"/>
      <c r="W90" s="50"/>
      <c r="X90" s="50"/>
      <c r="Y90" s="50"/>
      <c r="Z90" s="50"/>
    </row>
    <row r="91" ht="15.75" customHeight="1" outlineLevel="1">
      <c r="A91" s="52"/>
      <c r="B91" s="52"/>
      <c r="C91" s="53" t="s">
        <v>334</v>
      </c>
      <c r="D91" s="52"/>
      <c r="E91" s="54"/>
      <c r="F91" s="55">
        <f t="shared" ref="F91:G91" si="182">SUBTOTAL(9,F88:F90)</f>
        <v>0</v>
      </c>
      <c r="G91" s="56">
        <f t="shared" si="182"/>
        <v>2529026</v>
      </c>
      <c r="H91" s="57">
        <v>1.0</v>
      </c>
      <c r="I91" s="56"/>
      <c r="J91" s="56"/>
      <c r="K91" s="56"/>
      <c r="L91" s="58" t="str">
        <f t="shared" ref="L91:M91" si="183">SUBTOTAL(9,L88:L90)</f>
        <v>#REF!</v>
      </c>
      <c r="M91" s="58" t="str">
        <f t="shared" si="183"/>
        <v>#REF!</v>
      </c>
      <c r="N91" s="56"/>
      <c r="O91" s="56"/>
      <c r="P91" s="58" t="str">
        <f t="shared" ref="P91:S91" si="184">SUBTOTAL(9,P88:P90)</f>
        <v>#REF!</v>
      </c>
      <c r="Q91" s="58" t="str">
        <f t="shared" si="184"/>
        <v>#REF!</v>
      </c>
      <c r="R91" s="58" t="str">
        <f t="shared" si="184"/>
        <v>#REF!</v>
      </c>
      <c r="S91" s="58" t="str">
        <f t="shared" si="184"/>
        <v>#REF!</v>
      </c>
      <c r="T91" s="59"/>
      <c r="U91" s="59"/>
      <c r="V91" s="59"/>
      <c r="W91" s="59"/>
      <c r="X91" s="59"/>
      <c r="Y91" s="59"/>
      <c r="Z91" s="59"/>
    </row>
    <row r="92" ht="15.75" customHeight="1" outlineLevel="2">
      <c r="A92" s="46" t="s">
        <v>72</v>
      </c>
      <c r="B92" s="46" t="s">
        <v>15</v>
      </c>
      <c r="C92" s="21" t="s">
        <v>73</v>
      </c>
      <c r="D92" s="46" t="s">
        <v>17</v>
      </c>
      <c r="E92" s="20" t="s">
        <v>18</v>
      </c>
      <c r="F92" s="22">
        <v>4.0158569607E8</v>
      </c>
      <c r="G92" s="47">
        <v>2.202726801E7</v>
      </c>
      <c r="H92" s="48">
        <f t="shared" ref="H92:H102" si="185">+F92/$F$103</f>
        <v>0.8907327241</v>
      </c>
      <c r="I92" s="47" t="str">
        <f t="shared" ref="I92:I102" si="186">+VLOOKUP(C92,'[1]ESFUERZO PROPIO 2015'!$D$10:$H$135,3,0)</f>
        <v>#REF!</v>
      </c>
      <c r="J92" s="47" t="str">
        <f t="shared" ref="J92:J102" si="187">+VLOOKUP(C92,'[1]ESFUERZO PROPIO 2015'!$D$10:$H$135,2,0)</f>
        <v>#REF!</v>
      </c>
      <c r="K92" s="47" t="str">
        <f t="shared" ref="K92:K102" si="188">+I92/11</f>
        <v>#REF!</v>
      </c>
      <c r="L92" s="49" t="str">
        <f t="shared" ref="L92:L102" si="189">+H92*K92</f>
        <v>#REF!</v>
      </c>
      <c r="M92" s="49">
        <f t="shared" ref="M92:M102" si="190">+IF(F92-Q92&lt;1,0,F92-Q92)</f>
        <v>1131720.07</v>
      </c>
      <c r="N92" s="47" t="str">
        <f t="shared" ref="N92:N102" si="191">+VLOOKUP(C92,'[1]ESFUERZO PROPIO 2015'!$D$10:$H$135,5,0)</f>
        <v>#REF!</v>
      </c>
      <c r="O92" s="47" t="str">
        <f t="shared" ref="O92:O102" si="192">+VLOOKUP(C92,'[1]ESFUERZO PROPIO 2015'!$D$10:$H$135,4,0)</f>
        <v>#REF!</v>
      </c>
      <c r="P92" s="49">
        <v>4.00453975954207E8</v>
      </c>
      <c r="Q92" s="49">
        <f t="shared" ref="Q92:Q102" si="193">+ROUND(P92,0)</f>
        <v>400453976</v>
      </c>
      <c r="R92" s="49">
        <f t="shared" ref="R92:R102" si="194">+M92+Q92</f>
        <v>401585696.1</v>
      </c>
      <c r="S92" s="49">
        <f t="shared" ref="S92:S102" si="195">+Q92</f>
        <v>400453976</v>
      </c>
      <c r="T92" s="50"/>
      <c r="U92" s="50"/>
      <c r="V92" s="50"/>
      <c r="W92" s="50"/>
      <c r="X92" s="50"/>
      <c r="Y92" s="50"/>
      <c r="Z92" s="50"/>
    </row>
    <row r="93" ht="15.75" customHeight="1" outlineLevel="2">
      <c r="A93" s="46" t="s">
        <v>72</v>
      </c>
      <c r="B93" s="46" t="s">
        <v>15</v>
      </c>
      <c r="C93" s="21" t="s">
        <v>73</v>
      </c>
      <c r="D93" s="46" t="s">
        <v>45</v>
      </c>
      <c r="E93" s="20" t="s">
        <v>46</v>
      </c>
      <c r="F93" s="22">
        <v>1.506939719E7</v>
      </c>
      <c r="G93" s="47">
        <v>826567.42</v>
      </c>
      <c r="H93" s="48">
        <f t="shared" si="185"/>
        <v>0.03342451024</v>
      </c>
      <c r="I93" s="47" t="str">
        <f t="shared" si="186"/>
        <v>#REF!</v>
      </c>
      <c r="J93" s="47" t="str">
        <f t="shared" si="187"/>
        <v>#REF!</v>
      </c>
      <c r="K93" s="47" t="str">
        <f t="shared" si="188"/>
        <v>#REF!</v>
      </c>
      <c r="L93" s="49" t="str">
        <f t="shared" si="189"/>
        <v>#REF!</v>
      </c>
      <c r="M93" s="49" t="str">
        <f t="shared" si="190"/>
        <v>#REF!</v>
      </c>
      <c r="N93" s="47" t="str">
        <f t="shared" si="191"/>
        <v>#REF!</v>
      </c>
      <c r="O93" s="47" t="str">
        <f t="shared" si="192"/>
        <v>#REF!</v>
      </c>
      <c r="P93" s="49" t="str">
        <f t="shared" ref="P93:P94" si="196">+F93-L93</f>
        <v>#REF!</v>
      </c>
      <c r="Q93" s="49" t="str">
        <f t="shared" si="193"/>
        <v>#REF!</v>
      </c>
      <c r="R93" s="49" t="str">
        <f t="shared" si="194"/>
        <v>#REF!</v>
      </c>
      <c r="S93" s="49" t="str">
        <f t="shared" si="195"/>
        <v>#REF!</v>
      </c>
      <c r="T93" s="50"/>
      <c r="U93" s="50"/>
      <c r="V93" s="50"/>
      <c r="W93" s="50"/>
      <c r="X93" s="50"/>
      <c r="Y93" s="50"/>
      <c r="Z93" s="50"/>
    </row>
    <row r="94" ht="15.75" customHeight="1" outlineLevel="2">
      <c r="A94" s="46" t="s">
        <v>72</v>
      </c>
      <c r="B94" s="46" t="s">
        <v>15</v>
      </c>
      <c r="C94" s="21" t="s">
        <v>73</v>
      </c>
      <c r="D94" s="46" t="s">
        <v>74</v>
      </c>
      <c r="E94" s="20" t="s">
        <v>75</v>
      </c>
      <c r="F94" s="22">
        <v>6060893.68</v>
      </c>
      <c r="G94" s="47">
        <v>332444.43</v>
      </c>
      <c r="H94" s="48">
        <f t="shared" si="185"/>
        <v>0.01344329838</v>
      </c>
      <c r="I94" s="47" t="str">
        <f t="shared" si="186"/>
        <v>#REF!</v>
      </c>
      <c r="J94" s="47" t="str">
        <f t="shared" si="187"/>
        <v>#REF!</v>
      </c>
      <c r="K94" s="47" t="str">
        <f t="shared" si="188"/>
        <v>#REF!</v>
      </c>
      <c r="L94" s="49" t="str">
        <f t="shared" si="189"/>
        <v>#REF!</v>
      </c>
      <c r="M94" s="49" t="str">
        <f t="shared" si="190"/>
        <v>#REF!</v>
      </c>
      <c r="N94" s="47" t="str">
        <f t="shared" si="191"/>
        <v>#REF!</v>
      </c>
      <c r="O94" s="47" t="str">
        <f t="shared" si="192"/>
        <v>#REF!</v>
      </c>
      <c r="P94" s="49" t="str">
        <f t="shared" si="196"/>
        <v>#REF!</v>
      </c>
      <c r="Q94" s="49" t="str">
        <f t="shared" si="193"/>
        <v>#REF!</v>
      </c>
      <c r="R94" s="49" t="str">
        <f t="shared" si="194"/>
        <v>#REF!</v>
      </c>
      <c r="S94" s="49" t="str">
        <f t="shared" si="195"/>
        <v>#REF!</v>
      </c>
      <c r="T94" s="50"/>
      <c r="U94" s="50"/>
      <c r="V94" s="50"/>
      <c r="W94" s="50"/>
      <c r="X94" s="50"/>
      <c r="Y94" s="50"/>
      <c r="Z94" s="50"/>
    </row>
    <row r="95" ht="15.75" customHeight="1" outlineLevel="2">
      <c r="A95" s="46" t="s">
        <v>72</v>
      </c>
      <c r="B95" s="46" t="s">
        <v>15</v>
      </c>
      <c r="C95" s="21" t="s">
        <v>73</v>
      </c>
      <c r="D95" s="46" t="s">
        <v>19</v>
      </c>
      <c r="E95" s="20" t="s">
        <v>20</v>
      </c>
      <c r="F95" s="22">
        <v>10272.26</v>
      </c>
      <c r="G95" s="47">
        <v>563.44</v>
      </c>
      <c r="H95" s="48">
        <f t="shared" si="185"/>
        <v>0.000022784273</v>
      </c>
      <c r="I95" s="47" t="str">
        <f t="shared" si="186"/>
        <v>#REF!</v>
      </c>
      <c r="J95" s="47" t="str">
        <f t="shared" si="187"/>
        <v>#REF!</v>
      </c>
      <c r="K95" s="47" t="str">
        <f t="shared" si="188"/>
        <v>#REF!</v>
      </c>
      <c r="L95" s="49" t="str">
        <f t="shared" si="189"/>
        <v>#REF!</v>
      </c>
      <c r="M95" s="49">
        <f t="shared" si="190"/>
        <v>10272.26</v>
      </c>
      <c r="N95" s="47" t="str">
        <f t="shared" si="191"/>
        <v>#REF!</v>
      </c>
      <c r="O95" s="47" t="str">
        <f t="shared" si="192"/>
        <v>#REF!</v>
      </c>
      <c r="P95" s="49">
        <v>0.0</v>
      </c>
      <c r="Q95" s="51">
        <f t="shared" si="193"/>
        <v>0</v>
      </c>
      <c r="R95" s="49">
        <f t="shared" si="194"/>
        <v>10272.26</v>
      </c>
      <c r="S95" s="49">
        <f t="shared" si="195"/>
        <v>0</v>
      </c>
      <c r="T95" s="50"/>
      <c r="U95" s="50"/>
      <c r="V95" s="50"/>
      <c r="W95" s="50"/>
      <c r="X95" s="50"/>
      <c r="Y95" s="50"/>
      <c r="Z95" s="50"/>
    </row>
    <row r="96" ht="15.75" customHeight="1" outlineLevel="2">
      <c r="A96" s="46" t="s">
        <v>72</v>
      </c>
      <c r="B96" s="46" t="s">
        <v>15</v>
      </c>
      <c r="C96" s="21" t="s">
        <v>73</v>
      </c>
      <c r="D96" s="46" t="s">
        <v>21</v>
      </c>
      <c r="E96" s="20" t="s">
        <v>22</v>
      </c>
      <c r="F96" s="22">
        <v>2853.47</v>
      </c>
      <c r="G96" s="47">
        <v>156.52</v>
      </c>
      <c r="H96" s="48">
        <f t="shared" si="185"/>
        <v>0.000006329107663</v>
      </c>
      <c r="I96" s="47" t="str">
        <f t="shared" si="186"/>
        <v>#REF!</v>
      </c>
      <c r="J96" s="47" t="str">
        <f t="shared" si="187"/>
        <v>#REF!</v>
      </c>
      <c r="K96" s="47" t="str">
        <f t="shared" si="188"/>
        <v>#REF!</v>
      </c>
      <c r="L96" s="49" t="str">
        <f t="shared" si="189"/>
        <v>#REF!</v>
      </c>
      <c r="M96" s="49">
        <f t="shared" si="190"/>
        <v>2853.47</v>
      </c>
      <c r="N96" s="47" t="str">
        <f t="shared" si="191"/>
        <v>#REF!</v>
      </c>
      <c r="O96" s="47" t="str">
        <f t="shared" si="192"/>
        <v>#REF!</v>
      </c>
      <c r="P96" s="49">
        <v>0.0</v>
      </c>
      <c r="Q96" s="51">
        <f t="shared" si="193"/>
        <v>0</v>
      </c>
      <c r="R96" s="49">
        <f t="shared" si="194"/>
        <v>2853.47</v>
      </c>
      <c r="S96" s="49">
        <f t="shared" si="195"/>
        <v>0</v>
      </c>
      <c r="T96" s="50"/>
      <c r="U96" s="50"/>
      <c r="V96" s="50"/>
      <c r="W96" s="50"/>
      <c r="X96" s="50"/>
      <c r="Y96" s="50"/>
      <c r="Z96" s="50"/>
    </row>
    <row r="97" ht="15.75" customHeight="1" outlineLevel="2">
      <c r="A97" s="46" t="s">
        <v>72</v>
      </c>
      <c r="B97" s="46" t="s">
        <v>15</v>
      </c>
      <c r="C97" s="21" t="s">
        <v>73</v>
      </c>
      <c r="D97" s="46" t="s">
        <v>27</v>
      </c>
      <c r="E97" s="20" t="s">
        <v>28</v>
      </c>
      <c r="F97" s="22">
        <v>1697549.74</v>
      </c>
      <c r="G97" s="47">
        <v>93111.84</v>
      </c>
      <c r="H97" s="48">
        <f t="shared" si="185"/>
        <v>0.003765231479</v>
      </c>
      <c r="I97" s="47" t="str">
        <f t="shared" si="186"/>
        <v>#REF!</v>
      </c>
      <c r="J97" s="47" t="str">
        <f t="shared" si="187"/>
        <v>#REF!</v>
      </c>
      <c r="K97" s="47" t="str">
        <f t="shared" si="188"/>
        <v>#REF!</v>
      </c>
      <c r="L97" s="49" t="str">
        <f t="shared" si="189"/>
        <v>#REF!</v>
      </c>
      <c r="M97" s="49" t="str">
        <f t="shared" si="190"/>
        <v>#REF!</v>
      </c>
      <c r="N97" s="47" t="str">
        <f t="shared" si="191"/>
        <v>#REF!</v>
      </c>
      <c r="O97" s="47" t="str">
        <f t="shared" si="192"/>
        <v>#REF!</v>
      </c>
      <c r="P97" s="49" t="str">
        <f t="shared" ref="P97:P99" si="197">+F97-L97</f>
        <v>#REF!</v>
      </c>
      <c r="Q97" s="49" t="str">
        <f t="shared" si="193"/>
        <v>#REF!</v>
      </c>
      <c r="R97" s="49" t="str">
        <f t="shared" si="194"/>
        <v>#REF!</v>
      </c>
      <c r="S97" s="49" t="str">
        <f t="shared" si="195"/>
        <v>#REF!</v>
      </c>
      <c r="T97" s="50"/>
      <c r="U97" s="50"/>
      <c r="V97" s="50"/>
      <c r="W97" s="50"/>
      <c r="X97" s="50"/>
      <c r="Y97" s="50"/>
      <c r="Z97" s="50"/>
    </row>
    <row r="98" ht="15.75" customHeight="1" outlineLevel="2">
      <c r="A98" s="46" t="s">
        <v>72</v>
      </c>
      <c r="B98" s="46" t="s">
        <v>15</v>
      </c>
      <c r="C98" s="21" t="s">
        <v>73</v>
      </c>
      <c r="D98" s="46" t="s">
        <v>29</v>
      </c>
      <c r="E98" s="20" t="s">
        <v>30</v>
      </c>
      <c r="F98" s="22">
        <v>9218165.48</v>
      </c>
      <c r="G98" s="47">
        <v>505623.09</v>
      </c>
      <c r="H98" s="48">
        <f t="shared" si="185"/>
        <v>0.02044625028</v>
      </c>
      <c r="I98" s="47" t="str">
        <f t="shared" si="186"/>
        <v>#REF!</v>
      </c>
      <c r="J98" s="47" t="str">
        <f t="shared" si="187"/>
        <v>#REF!</v>
      </c>
      <c r="K98" s="47" t="str">
        <f t="shared" si="188"/>
        <v>#REF!</v>
      </c>
      <c r="L98" s="49" t="str">
        <f t="shared" si="189"/>
        <v>#REF!</v>
      </c>
      <c r="M98" s="49" t="str">
        <f t="shared" si="190"/>
        <v>#REF!</v>
      </c>
      <c r="N98" s="47" t="str">
        <f t="shared" si="191"/>
        <v>#REF!</v>
      </c>
      <c r="O98" s="47" t="str">
        <f t="shared" si="192"/>
        <v>#REF!</v>
      </c>
      <c r="P98" s="49" t="str">
        <f t="shared" si="197"/>
        <v>#REF!</v>
      </c>
      <c r="Q98" s="49" t="str">
        <f t="shared" si="193"/>
        <v>#REF!</v>
      </c>
      <c r="R98" s="49" t="str">
        <f t="shared" si="194"/>
        <v>#REF!</v>
      </c>
      <c r="S98" s="49" t="str">
        <f t="shared" si="195"/>
        <v>#REF!</v>
      </c>
      <c r="T98" s="50"/>
      <c r="U98" s="50"/>
      <c r="V98" s="50"/>
      <c r="W98" s="50"/>
      <c r="X98" s="50"/>
      <c r="Y98" s="50"/>
      <c r="Z98" s="50"/>
    </row>
    <row r="99" ht="15.75" customHeight="1" outlineLevel="2">
      <c r="A99" s="46" t="s">
        <v>72</v>
      </c>
      <c r="B99" s="46" t="s">
        <v>15</v>
      </c>
      <c r="C99" s="21" t="s">
        <v>73</v>
      </c>
      <c r="D99" s="46" t="s">
        <v>31</v>
      </c>
      <c r="E99" s="20" t="s">
        <v>32</v>
      </c>
      <c r="F99" s="22">
        <v>1.183895973E7</v>
      </c>
      <c r="G99" s="47">
        <v>649375.57</v>
      </c>
      <c r="H99" s="48">
        <f t="shared" si="185"/>
        <v>0.02625927406</v>
      </c>
      <c r="I99" s="47" t="str">
        <f t="shared" si="186"/>
        <v>#REF!</v>
      </c>
      <c r="J99" s="47" t="str">
        <f t="shared" si="187"/>
        <v>#REF!</v>
      </c>
      <c r="K99" s="47" t="str">
        <f t="shared" si="188"/>
        <v>#REF!</v>
      </c>
      <c r="L99" s="49" t="str">
        <f t="shared" si="189"/>
        <v>#REF!</v>
      </c>
      <c r="M99" s="49" t="str">
        <f t="shared" si="190"/>
        <v>#REF!</v>
      </c>
      <c r="N99" s="47" t="str">
        <f t="shared" si="191"/>
        <v>#REF!</v>
      </c>
      <c r="O99" s="47" t="str">
        <f t="shared" si="192"/>
        <v>#REF!</v>
      </c>
      <c r="P99" s="49" t="str">
        <f t="shared" si="197"/>
        <v>#REF!</v>
      </c>
      <c r="Q99" s="49" t="str">
        <f t="shared" si="193"/>
        <v>#REF!</v>
      </c>
      <c r="R99" s="49" t="str">
        <f t="shared" si="194"/>
        <v>#REF!</v>
      </c>
      <c r="S99" s="49" t="str">
        <f t="shared" si="195"/>
        <v>#REF!</v>
      </c>
      <c r="T99" s="50"/>
      <c r="U99" s="50"/>
      <c r="V99" s="50"/>
      <c r="W99" s="50"/>
      <c r="X99" s="50"/>
      <c r="Y99" s="50"/>
      <c r="Z99" s="50"/>
    </row>
    <row r="100" ht="15.75" customHeight="1" outlineLevel="2">
      <c r="A100" s="46" t="s">
        <v>72</v>
      </c>
      <c r="B100" s="46" t="s">
        <v>15</v>
      </c>
      <c r="C100" s="21" t="s">
        <v>73</v>
      </c>
      <c r="D100" s="46" t="s">
        <v>33</v>
      </c>
      <c r="E100" s="20" t="s">
        <v>34</v>
      </c>
      <c r="F100" s="22">
        <v>48970.86</v>
      </c>
      <c r="G100" s="47">
        <v>2686.09</v>
      </c>
      <c r="H100" s="48">
        <f t="shared" si="185"/>
        <v>0.0001086192759</v>
      </c>
      <c r="I100" s="47" t="str">
        <f t="shared" si="186"/>
        <v>#REF!</v>
      </c>
      <c r="J100" s="47" t="str">
        <f t="shared" si="187"/>
        <v>#REF!</v>
      </c>
      <c r="K100" s="47" t="str">
        <f t="shared" si="188"/>
        <v>#REF!</v>
      </c>
      <c r="L100" s="49" t="str">
        <f t="shared" si="189"/>
        <v>#REF!</v>
      </c>
      <c r="M100" s="49">
        <f t="shared" si="190"/>
        <v>48970.86</v>
      </c>
      <c r="N100" s="47" t="str">
        <f t="shared" si="191"/>
        <v>#REF!</v>
      </c>
      <c r="O100" s="47" t="str">
        <f t="shared" si="192"/>
        <v>#REF!</v>
      </c>
      <c r="P100" s="49">
        <v>0.0</v>
      </c>
      <c r="Q100" s="51">
        <f t="shared" si="193"/>
        <v>0</v>
      </c>
      <c r="R100" s="49">
        <f t="shared" si="194"/>
        <v>48970.86</v>
      </c>
      <c r="S100" s="49">
        <f t="shared" si="195"/>
        <v>0</v>
      </c>
      <c r="T100" s="50"/>
      <c r="U100" s="50"/>
      <c r="V100" s="50"/>
      <c r="W100" s="50"/>
      <c r="X100" s="50"/>
      <c r="Y100" s="50"/>
      <c r="Z100" s="50"/>
    </row>
    <row r="101" ht="15.75" customHeight="1" outlineLevel="2">
      <c r="A101" s="46" t="s">
        <v>72</v>
      </c>
      <c r="B101" s="46" t="s">
        <v>15</v>
      </c>
      <c r="C101" s="21" t="s">
        <v>73</v>
      </c>
      <c r="D101" s="46" t="s">
        <v>37</v>
      </c>
      <c r="E101" s="20" t="s">
        <v>38</v>
      </c>
      <c r="F101" s="22">
        <v>0.0</v>
      </c>
      <c r="G101" s="47">
        <v>0.0</v>
      </c>
      <c r="H101" s="48">
        <f t="shared" si="185"/>
        <v>0</v>
      </c>
      <c r="I101" s="47" t="str">
        <f t="shared" si="186"/>
        <v>#REF!</v>
      </c>
      <c r="J101" s="47" t="str">
        <f t="shared" si="187"/>
        <v>#REF!</v>
      </c>
      <c r="K101" s="47" t="str">
        <f t="shared" si="188"/>
        <v>#REF!</v>
      </c>
      <c r="L101" s="49" t="str">
        <f t="shared" si="189"/>
        <v>#REF!</v>
      </c>
      <c r="M101" s="49" t="str">
        <f t="shared" si="190"/>
        <v>#REF!</v>
      </c>
      <c r="N101" s="47" t="str">
        <f t="shared" si="191"/>
        <v>#REF!</v>
      </c>
      <c r="O101" s="47" t="str">
        <f t="shared" si="192"/>
        <v>#REF!</v>
      </c>
      <c r="P101" s="49" t="str">
        <f t="shared" ref="P101:P102" si="198">+F101-L101</f>
        <v>#REF!</v>
      </c>
      <c r="Q101" s="49" t="str">
        <f t="shared" si="193"/>
        <v>#REF!</v>
      </c>
      <c r="R101" s="49" t="str">
        <f t="shared" si="194"/>
        <v>#REF!</v>
      </c>
      <c r="S101" s="49" t="str">
        <f t="shared" si="195"/>
        <v>#REF!</v>
      </c>
      <c r="T101" s="50"/>
      <c r="U101" s="50"/>
      <c r="V101" s="50"/>
      <c r="W101" s="50"/>
      <c r="X101" s="50"/>
      <c r="Y101" s="50"/>
      <c r="Z101" s="50"/>
    </row>
    <row r="102" ht="15.75" customHeight="1" outlineLevel="2">
      <c r="A102" s="46" t="s">
        <v>72</v>
      </c>
      <c r="B102" s="46" t="s">
        <v>15</v>
      </c>
      <c r="C102" s="21" t="s">
        <v>73</v>
      </c>
      <c r="D102" s="46" t="s">
        <v>39</v>
      </c>
      <c r="E102" s="20" t="s">
        <v>40</v>
      </c>
      <c r="F102" s="22">
        <v>5315947.52</v>
      </c>
      <c r="G102" s="47">
        <v>291583.59</v>
      </c>
      <c r="H102" s="48">
        <f t="shared" si="185"/>
        <v>0.01179097877</v>
      </c>
      <c r="I102" s="47" t="str">
        <f t="shared" si="186"/>
        <v>#REF!</v>
      </c>
      <c r="J102" s="47" t="str">
        <f t="shared" si="187"/>
        <v>#REF!</v>
      </c>
      <c r="K102" s="47" t="str">
        <f t="shared" si="188"/>
        <v>#REF!</v>
      </c>
      <c r="L102" s="49" t="str">
        <f t="shared" si="189"/>
        <v>#REF!</v>
      </c>
      <c r="M102" s="49" t="str">
        <f t="shared" si="190"/>
        <v>#REF!</v>
      </c>
      <c r="N102" s="47" t="str">
        <f t="shared" si="191"/>
        <v>#REF!</v>
      </c>
      <c r="O102" s="47" t="str">
        <f t="shared" si="192"/>
        <v>#REF!</v>
      </c>
      <c r="P102" s="49" t="str">
        <f t="shared" si="198"/>
        <v>#REF!</v>
      </c>
      <c r="Q102" s="49" t="str">
        <f t="shared" si="193"/>
        <v>#REF!</v>
      </c>
      <c r="R102" s="49" t="str">
        <f t="shared" si="194"/>
        <v>#REF!</v>
      </c>
      <c r="S102" s="49" t="str">
        <f t="shared" si="195"/>
        <v>#REF!</v>
      </c>
      <c r="T102" s="50"/>
      <c r="U102" s="50"/>
      <c r="V102" s="50"/>
      <c r="W102" s="50"/>
      <c r="X102" s="50"/>
      <c r="Y102" s="50"/>
      <c r="Z102" s="50"/>
    </row>
    <row r="103" ht="15.75" customHeight="1" outlineLevel="1">
      <c r="A103" s="52"/>
      <c r="B103" s="52"/>
      <c r="C103" s="53" t="s">
        <v>335</v>
      </c>
      <c r="D103" s="52"/>
      <c r="E103" s="54"/>
      <c r="F103" s="55">
        <f t="shared" ref="F103:H103" si="199">SUBTOTAL(9,F92:F102)</f>
        <v>450848706</v>
      </c>
      <c r="G103" s="56">
        <f t="shared" si="199"/>
        <v>24729380</v>
      </c>
      <c r="H103" s="57">
        <f t="shared" si="199"/>
        <v>1</v>
      </c>
      <c r="I103" s="56"/>
      <c r="J103" s="56"/>
      <c r="K103" s="56"/>
      <c r="L103" s="58" t="str">
        <f t="shared" ref="L103:M103" si="200">SUBTOTAL(9,L92:L102)</f>
        <v>#REF!</v>
      </c>
      <c r="M103" s="58" t="str">
        <f t="shared" si="200"/>
        <v>#REF!</v>
      </c>
      <c r="N103" s="56"/>
      <c r="O103" s="56"/>
      <c r="P103" s="58" t="str">
        <f t="shared" ref="P103:S103" si="201">SUBTOTAL(9,P92:P102)</f>
        <v>#REF!</v>
      </c>
      <c r="Q103" s="58" t="str">
        <f t="shared" si="201"/>
        <v>#REF!</v>
      </c>
      <c r="R103" s="58" t="str">
        <f t="shared" si="201"/>
        <v>#REF!</v>
      </c>
      <c r="S103" s="58" t="str">
        <f t="shared" si="201"/>
        <v>#REF!</v>
      </c>
      <c r="T103" s="59"/>
      <c r="U103" s="59"/>
      <c r="V103" s="59"/>
      <c r="W103" s="59"/>
      <c r="X103" s="59"/>
      <c r="Y103" s="59"/>
      <c r="Z103" s="59"/>
    </row>
    <row r="104" ht="15.75" customHeight="1" outlineLevel="2">
      <c r="A104" s="46" t="s">
        <v>76</v>
      </c>
      <c r="B104" s="46" t="s">
        <v>15</v>
      </c>
      <c r="C104" s="21" t="s">
        <v>77</v>
      </c>
      <c r="D104" s="46" t="s">
        <v>17</v>
      </c>
      <c r="E104" s="20" t="s">
        <v>18</v>
      </c>
      <c r="F104" s="22">
        <v>1.8490043871E8</v>
      </c>
      <c r="G104" s="47">
        <v>5136349.17</v>
      </c>
      <c r="H104" s="48">
        <f t="shared" ref="H104:H110" si="202">+F104/$F$111</f>
        <v>0.7999943248</v>
      </c>
      <c r="I104" s="47" t="str">
        <f t="shared" ref="I104:I110" si="203">+VLOOKUP(C104,'[1]ESFUERZO PROPIO 2015'!$D$10:$H$135,3,0)</f>
        <v>#REF!</v>
      </c>
      <c r="J104" s="47" t="str">
        <f t="shared" ref="J104:J110" si="204">+VLOOKUP(C104,'[1]ESFUERZO PROPIO 2015'!$D$10:$H$135,2,0)</f>
        <v>#REF!</v>
      </c>
      <c r="K104" s="47" t="str">
        <f t="shared" ref="K104:K110" si="205">+I104/11</f>
        <v>#REF!</v>
      </c>
      <c r="L104" s="49" t="str">
        <f t="shared" ref="L104:L110" si="206">+H104*K104</f>
        <v>#REF!</v>
      </c>
      <c r="M104" s="49" t="str">
        <f t="shared" ref="M104:M110" si="207">+IF(F104-Q104&lt;1,0,F104-Q104)</f>
        <v>#REF!</v>
      </c>
      <c r="N104" s="47" t="str">
        <f t="shared" ref="N104:N110" si="208">+VLOOKUP(C104,'[1]ESFUERZO PROPIO 2015'!$D$10:$H$135,5,0)</f>
        <v>#REF!</v>
      </c>
      <c r="O104" s="47" t="str">
        <f t="shared" ref="O104:O110" si="209">+VLOOKUP(C104,'[1]ESFUERZO PROPIO 2015'!$D$10:$H$135,4,0)</f>
        <v>#REF!</v>
      </c>
      <c r="P104" s="49" t="str">
        <f t="shared" ref="P104:P110" si="210">+F104-L104</f>
        <v>#REF!</v>
      </c>
      <c r="Q104" s="49" t="str">
        <f t="shared" ref="Q104:Q110" si="211">+ROUND(P104,0)</f>
        <v>#REF!</v>
      </c>
      <c r="R104" s="49" t="str">
        <f t="shared" ref="R104:R110" si="212">+M104+Q104</f>
        <v>#REF!</v>
      </c>
      <c r="S104" s="49" t="str">
        <f t="shared" ref="S104:S110" si="213">+Q104</f>
        <v>#REF!</v>
      </c>
      <c r="T104" s="50"/>
      <c r="U104" s="50"/>
      <c r="V104" s="50"/>
      <c r="W104" s="50"/>
      <c r="X104" s="50"/>
      <c r="Y104" s="50"/>
      <c r="Z104" s="50"/>
    </row>
    <row r="105" ht="15.75" customHeight="1" outlineLevel="2">
      <c r="A105" s="46" t="s">
        <v>76</v>
      </c>
      <c r="B105" s="46" t="s">
        <v>15</v>
      </c>
      <c r="C105" s="21" t="s">
        <v>77</v>
      </c>
      <c r="D105" s="46" t="s">
        <v>45</v>
      </c>
      <c r="E105" s="20" t="s">
        <v>46</v>
      </c>
      <c r="F105" s="22">
        <v>3827838.52</v>
      </c>
      <c r="G105" s="47">
        <v>106333.52</v>
      </c>
      <c r="H105" s="48">
        <f t="shared" si="202"/>
        <v>0.01656161074</v>
      </c>
      <c r="I105" s="47" t="str">
        <f t="shared" si="203"/>
        <v>#REF!</v>
      </c>
      <c r="J105" s="47" t="str">
        <f t="shared" si="204"/>
        <v>#REF!</v>
      </c>
      <c r="K105" s="47" t="str">
        <f t="shared" si="205"/>
        <v>#REF!</v>
      </c>
      <c r="L105" s="49" t="str">
        <f t="shared" si="206"/>
        <v>#REF!</v>
      </c>
      <c r="M105" s="49" t="str">
        <f t="shared" si="207"/>
        <v>#REF!</v>
      </c>
      <c r="N105" s="47" t="str">
        <f t="shared" si="208"/>
        <v>#REF!</v>
      </c>
      <c r="O105" s="47" t="str">
        <f t="shared" si="209"/>
        <v>#REF!</v>
      </c>
      <c r="P105" s="49" t="str">
        <f t="shared" si="210"/>
        <v>#REF!</v>
      </c>
      <c r="Q105" s="49" t="str">
        <f t="shared" si="211"/>
        <v>#REF!</v>
      </c>
      <c r="R105" s="49" t="str">
        <f t="shared" si="212"/>
        <v>#REF!</v>
      </c>
      <c r="S105" s="49" t="str">
        <f t="shared" si="213"/>
        <v>#REF!</v>
      </c>
      <c r="T105" s="50"/>
      <c r="U105" s="50"/>
      <c r="V105" s="50"/>
      <c r="W105" s="50"/>
      <c r="X105" s="50"/>
      <c r="Y105" s="50"/>
      <c r="Z105" s="50"/>
    </row>
    <row r="106" ht="15.75" customHeight="1" outlineLevel="2">
      <c r="A106" s="46" t="s">
        <v>76</v>
      </c>
      <c r="B106" s="46" t="s">
        <v>15</v>
      </c>
      <c r="C106" s="21" t="s">
        <v>77</v>
      </c>
      <c r="D106" s="46" t="s">
        <v>74</v>
      </c>
      <c r="E106" s="20" t="s">
        <v>75</v>
      </c>
      <c r="F106" s="22">
        <v>1.312286759E7</v>
      </c>
      <c r="G106" s="47">
        <v>364540.13</v>
      </c>
      <c r="H106" s="48">
        <f t="shared" si="202"/>
        <v>0.05677768896</v>
      </c>
      <c r="I106" s="47" t="str">
        <f t="shared" si="203"/>
        <v>#REF!</v>
      </c>
      <c r="J106" s="47" t="str">
        <f t="shared" si="204"/>
        <v>#REF!</v>
      </c>
      <c r="K106" s="47" t="str">
        <f t="shared" si="205"/>
        <v>#REF!</v>
      </c>
      <c r="L106" s="49" t="str">
        <f t="shared" si="206"/>
        <v>#REF!</v>
      </c>
      <c r="M106" s="49" t="str">
        <f t="shared" si="207"/>
        <v>#REF!</v>
      </c>
      <c r="N106" s="47" t="str">
        <f t="shared" si="208"/>
        <v>#REF!</v>
      </c>
      <c r="O106" s="47" t="str">
        <f t="shared" si="209"/>
        <v>#REF!</v>
      </c>
      <c r="P106" s="49" t="str">
        <f t="shared" si="210"/>
        <v>#REF!</v>
      </c>
      <c r="Q106" s="49" t="str">
        <f t="shared" si="211"/>
        <v>#REF!</v>
      </c>
      <c r="R106" s="49" t="str">
        <f t="shared" si="212"/>
        <v>#REF!</v>
      </c>
      <c r="S106" s="49" t="str">
        <f t="shared" si="213"/>
        <v>#REF!</v>
      </c>
      <c r="T106" s="50"/>
      <c r="U106" s="50"/>
      <c r="V106" s="50"/>
      <c r="W106" s="50"/>
      <c r="X106" s="50"/>
      <c r="Y106" s="50"/>
      <c r="Z106" s="50"/>
    </row>
    <row r="107" ht="15.75" customHeight="1" outlineLevel="2">
      <c r="A107" s="46" t="s">
        <v>76</v>
      </c>
      <c r="B107" s="46" t="s">
        <v>15</v>
      </c>
      <c r="C107" s="21" t="s">
        <v>77</v>
      </c>
      <c r="D107" s="46" t="s">
        <v>29</v>
      </c>
      <c r="E107" s="20" t="s">
        <v>30</v>
      </c>
      <c r="F107" s="22">
        <v>1625675.71</v>
      </c>
      <c r="G107" s="47">
        <v>45159.64</v>
      </c>
      <c r="H107" s="48">
        <f t="shared" si="202"/>
        <v>0.007033684458</v>
      </c>
      <c r="I107" s="47" t="str">
        <f t="shared" si="203"/>
        <v>#REF!</v>
      </c>
      <c r="J107" s="47" t="str">
        <f t="shared" si="204"/>
        <v>#REF!</v>
      </c>
      <c r="K107" s="47" t="str">
        <f t="shared" si="205"/>
        <v>#REF!</v>
      </c>
      <c r="L107" s="49" t="str">
        <f t="shared" si="206"/>
        <v>#REF!</v>
      </c>
      <c r="M107" s="49" t="str">
        <f t="shared" si="207"/>
        <v>#REF!</v>
      </c>
      <c r="N107" s="47" t="str">
        <f t="shared" si="208"/>
        <v>#REF!</v>
      </c>
      <c r="O107" s="47" t="str">
        <f t="shared" si="209"/>
        <v>#REF!</v>
      </c>
      <c r="P107" s="49" t="str">
        <f t="shared" si="210"/>
        <v>#REF!</v>
      </c>
      <c r="Q107" s="49" t="str">
        <f t="shared" si="211"/>
        <v>#REF!</v>
      </c>
      <c r="R107" s="49" t="str">
        <f t="shared" si="212"/>
        <v>#REF!</v>
      </c>
      <c r="S107" s="49" t="str">
        <f t="shared" si="213"/>
        <v>#REF!</v>
      </c>
      <c r="T107" s="50"/>
      <c r="U107" s="50"/>
      <c r="V107" s="50"/>
      <c r="W107" s="50"/>
      <c r="X107" s="50"/>
      <c r="Y107" s="50"/>
      <c r="Z107" s="50"/>
    </row>
    <row r="108" ht="15.75" customHeight="1" outlineLevel="2">
      <c r="A108" s="46" t="s">
        <v>76</v>
      </c>
      <c r="B108" s="46" t="s">
        <v>15</v>
      </c>
      <c r="C108" s="21" t="s">
        <v>77</v>
      </c>
      <c r="D108" s="46" t="s">
        <v>31</v>
      </c>
      <c r="E108" s="20" t="s">
        <v>32</v>
      </c>
      <c r="F108" s="22">
        <v>1643778.4</v>
      </c>
      <c r="G108" s="47">
        <v>45662.52</v>
      </c>
      <c r="H108" s="48">
        <f t="shared" si="202"/>
        <v>0.007112007956</v>
      </c>
      <c r="I108" s="47" t="str">
        <f t="shared" si="203"/>
        <v>#REF!</v>
      </c>
      <c r="J108" s="47" t="str">
        <f t="shared" si="204"/>
        <v>#REF!</v>
      </c>
      <c r="K108" s="47" t="str">
        <f t="shared" si="205"/>
        <v>#REF!</v>
      </c>
      <c r="L108" s="49" t="str">
        <f t="shared" si="206"/>
        <v>#REF!</v>
      </c>
      <c r="M108" s="49" t="str">
        <f t="shared" si="207"/>
        <v>#REF!</v>
      </c>
      <c r="N108" s="47" t="str">
        <f t="shared" si="208"/>
        <v>#REF!</v>
      </c>
      <c r="O108" s="47" t="str">
        <f t="shared" si="209"/>
        <v>#REF!</v>
      </c>
      <c r="P108" s="49" t="str">
        <f t="shared" si="210"/>
        <v>#REF!</v>
      </c>
      <c r="Q108" s="49" t="str">
        <f t="shared" si="211"/>
        <v>#REF!</v>
      </c>
      <c r="R108" s="49" t="str">
        <f t="shared" si="212"/>
        <v>#REF!</v>
      </c>
      <c r="S108" s="49" t="str">
        <f t="shared" si="213"/>
        <v>#REF!</v>
      </c>
      <c r="T108" s="50"/>
      <c r="U108" s="50"/>
      <c r="V108" s="50"/>
      <c r="W108" s="50"/>
      <c r="X108" s="50"/>
      <c r="Y108" s="50"/>
      <c r="Z108" s="50"/>
    </row>
    <row r="109" ht="15.75" customHeight="1" outlineLevel="2">
      <c r="A109" s="46" t="s">
        <v>76</v>
      </c>
      <c r="B109" s="46" t="s">
        <v>15</v>
      </c>
      <c r="C109" s="21" t="s">
        <v>77</v>
      </c>
      <c r="D109" s="46" t="s">
        <v>39</v>
      </c>
      <c r="E109" s="20" t="s">
        <v>40</v>
      </c>
      <c r="F109" s="22">
        <v>120161.43</v>
      </c>
      <c r="G109" s="47">
        <v>3337.96</v>
      </c>
      <c r="H109" s="48">
        <f t="shared" si="202"/>
        <v>0.0005198930989</v>
      </c>
      <c r="I109" s="47" t="str">
        <f t="shared" si="203"/>
        <v>#REF!</v>
      </c>
      <c r="J109" s="47" t="str">
        <f t="shared" si="204"/>
        <v>#REF!</v>
      </c>
      <c r="K109" s="47" t="str">
        <f t="shared" si="205"/>
        <v>#REF!</v>
      </c>
      <c r="L109" s="49" t="str">
        <f t="shared" si="206"/>
        <v>#REF!</v>
      </c>
      <c r="M109" s="49" t="str">
        <f t="shared" si="207"/>
        <v>#REF!</v>
      </c>
      <c r="N109" s="47" t="str">
        <f t="shared" si="208"/>
        <v>#REF!</v>
      </c>
      <c r="O109" s="47" t="str">
        <f t="shared" si="209"/>
        <v>#REF!</v>
      </c>
      <c r="P109" s="49" t="str">
        <f t="shared" si="210"/>
        <v>#REF!</v>
      </c>
      <c r="Q109" s="49" t="str">
        <f t="shared" si="211"/>
        <v>#REF!</v>
      </c>
      <c r="R109" s="49" t="str">
        <f t="shared" si="212"/>
        <v>#REF!</v>
      </c>
      <c r="S109" s="49" t="str">
        <f t="shared" si="213"/>
        <v>#REF!</v>
      </c>
      <c r="T109" s="50"/>
      <c r="U109" s="50"/>
      <c r="V109" s="50"/>
      <c r="W109" s="50"/>
      <c r="X109" s="50"/>
      <c r="Y109" s="50"/>
      <c r="Z109" s="50"/>
    </row>
    <row r="110" ht="15.75" customHeight="1" outlineLevel="2">
      <c r="A110" s="46" t="s">
        <v>76</v>
      </c>
      <c r="B110" s="46" t="s">
        <v>15</v>
      </c>
      <c r="C110" s="21" t="s">
        <v>77</v>
      </c>
      <c r="D110" s="46" t="s">
        <v>41</v>
      </c>
      <c r="E110" s="20" t="s">
        <v>42</v>
      </c>
      <c r="F110" s="22">
        <v>2.588642764E7</v>
      </c>
      <c r="G110" s="47">
        <v>719099.06</v>
      </c>
      <c r="H110" s="48">
        <f t="shared" si="202"/>
        <v>0.11200079</v>
      </c>
      <c r="I110" s="47" t="str">
        <f t="shared" si="203"/>
        <v>#REF!</v>
      </c>
      <c r="J110" s="47" t="str">
        <f t="shared" si="204"/>
        <v>#REF!</v>
      </c>
      <c r="K110" s="47" t="str">
        <f t="shared" si="205"/>
        <v>#REF!</v>
      </c>
      <c r="L110" s="49" t="str">
        <f t="shared" si="206"/>
        <v>#REF!</v>
      </c>
      <c r="M110" s="49" t="str">
        <f t="shared" si="207"/>
        <v>#REF!</v>
      </c>
      <c r="N110" s="47" t="str">
        <f t="shared" si="208"/>
        <v>#REF!</v>
      </c>
      <c r="O110" s="47" t="str">
        <f t="shared" si="209"/>
        <v>#REF!</v>
      </c>
      <c r="P110" s="49" t="str">
        <f t="shared" si="210"/>
        <v>#REF!</v>
      </c>
      <c r="Q110" s="49" t="str">
        <f t="shared" si="211"/>
        <v>#REF!</v>
      </c>
      <c r="R110" s="49" t="str">
        <f t="shared" si="212"/>
        <v>#REF!</v>
      </c>
      <c r="S110" s="49" t="str">
        <f t="shared" si="213"/>
        <v>#REF!</v>
      </c>
      <c r="T110" s="50"/>
      <c r="U110" s="50"/>
      <c r="V110" s="50"/>
      <c r="W110" s="50"/>
      <c r="X110" s="50"/>
      <c r="Y110" s="50"/>
      <c r="Z110" s="50"/>
    </row>
    <row r="111" ht="15.75" customHeight="1" outlineLevel="1">
      <c r="A111" s="52"/>
      <c r="B111" s="52"/>
      <c r="C111" s="53" t="s">
        <v>336</v>
      </c>
      <c r="D111" s="52"/>
      <c r="E111" s="54"/>
      <c r="F111" s="55">
        <f t="shared" ref="F111:H111" si="214">SUBTOTAL(9,F104:F110)</f>
        <v>231127188</v>
      </c>
      <c r="G111" s="56">
        <f t="shared" si="214"/>
        <v>6420482</v>
      </c>
      <c r="H111" s="57">
        <f t="shared" si="214"/>
        <v>1</v>
      </c>
      <c r="I111" s="56"/>
      <c r="J111" s="56"/>
      <c r="K111" s="56"/>
      <c r="L111" s="58" t="str">
        <f t="shared" ref="L111:M111" si="215">SUBTOTAL(9,L104:L110)</f>
        <v>#REF!</v>
      </c>
      <c r="M111" s="58" t="str">
        <f t="shared" si="215"/>
        <v>#REF!</v>
      </c>
      <c r="N111" s="56"/>
      <c r="O111" s="56"/>
      <c r="P111" s="58" t="str">
        <f t="shared" ref="P111:S111" si="216">SUBTOTAL(9,P104:P110)</f>
        <v>#REF!</v>
      </c>
      <c r="Q111" s="58" t="str">
        <f t="shared" si="216"/>
        <v>#REF!</v>
      </c>
      <c r="R111" s="58" t="str">
        <f t="shared" si="216"/>
        <v>#REF!</v>
      </c>
      <c r="S111" s="58" t="str">
        <f t="shared" si="216"/>
        <v>#REF!</v>
      </c>
      <c r="T111" s="59"/>
      <c r="U111" s="59"/>
      <c r="V111" s="59"/>
      <c r="W111" s="59"/>
      <c r="X111" s="59"/>
      <c r="Y111" s="59"/>
      <c r="Z111" s="59"/>
    </row>
    <row r="112" ht="15.75" customHeight="1" outlineLevel="2">
      <c r="A112" s="46" t="s">
        <v>78</v>
      </c>
      <c r="B112" s="46" t="s">
        <v>15</v>
      </c>
      <c r="C112" s="21" t="s">
        <v>79</v>
      </c>
      <c r="D112" s="46" t="s">
        <v>17</v>
      </c>
      <c r="E112" s="20" t="s">
        <v>18</v>
      </c>
      <c r="F112" s="22">
        <v>2.418976873E7</v>
      </c>
      <c r="G112" s="47">
        <v>1729087.63</v>
      </c>
      <c r="H112" s="48">
        <f t="shared" ref="H112:H116" si="217">+F112/$F$117</f>
        <v>0.9001365672</v>
      </c>
      <c r="I112" s="47" t="str">
        <f t="shared" ref="I112:I116" si="218">+VLOOKUP(C112,'[1]ESFUERZO PROPIO 2015'!$D$10:$H$135,3,0)</f>
        <v>#REF!</v>
      </c>
      <c r="J112" s="47" t="str">
        <f t="shared" ref="J112:J116" si="219">+VLOOKUP(C112,'[1]ESFUERZO PROPIO 2015'!$D$10:$H$135,2,0)</f>
        <v>#REF!</v>
      </c>
      <c r="K112" s="47" t="str">
        <f t="shared" ref="K112:K116" si="220">+I112/11</f>
        <v>#REF!</v>
      </c>
      <c r="L112" s="49" t="str">
        <f t="shared" ref="L112:L116" si="221">+H112*K112</f>
        <v>#REF!</v>
      </c>
      <c r="M112" s="49" t="str">
        <f t="shared" ref="M112:M116" si="222">+IF(F112-Q112&lt;1,0,F112-Q112)</f>
        <v>#REF!</v>
      </c>
      <c r="N112" s="47" t="str">
        <f t="shared" ref="N112:N116" si="223">+VLOOKUP(C112,'[1]ESFUERZO PROPIO 2015'!$D$10:$H$135,5,0)</f>
        <v>#REF!</v>
      </c>
      <c r="O112" s="47" t="str">
        <f t="shared" ref="O112:O116" si="224">+VLOOKUP(C112,'[1]ESFUERZO PROPIO 2015'!$D$10:$H$135,4,0)</f>
        <v>#REF!</v>
      </c>
      <c r="P112" s="49" t="str">
        <f t="shared" ref="P112:P116" si="225">+F112-L112</f>
        <v>#REF!</v>
      </c>
      <c r="Q112" s="49" t="str">
        <f t="shared" ref="Q112:Q116" si="226">+ROUND(P112,0)</f>
        <v>#REF!</v>
      </c>
      <c r="R112" s="49" t="str">
        <f t="shared" ref="R112:R116" si="227">+M112+Q112</f>
        <v>#REF!</v>
      </c>
      <c r="S112" s="49" t="str">
        <f t="shared" ref="S112:S116" si="228">+Q112</f>
        <v>#REF!</v>
      </c>
      <c r="T112" s="50"/>
      <c r="U112" s="50"/>
      <c r="V112" s="50"/>
      <c r="W112" s="50"/>
      <c r="X112" s="50"/>
      <c r="Y112" s="50"/>
      <c r="Z112" s="50"/>
    </row>
    <row r="113" ht="15.75" customHeight="1" outlineLevel="2">
      <c r="A113" s="46" t="s">
        <v>78</v>
      </c>
      <c r="B113" s="46" t="s">
        <v>15</v>
      </c>
      <c r="C113" s="21" t="s">
        <v>79</v>
      </c>
      <c r="D113" s="46" t="s">
        <v>45</v>
      </c>
      <c r="E113" s="20" t="s">
        <v>46</v>
      </c>
      <c r="F113" s="22">
        <v>2400067.4</v>
      </c>
      <c r="G113" s="47">
        <v>171557.11</v>
      </c>
      <c r="H113" s="48">
        <f t="shared" si="217"/>
        <v>0.08931000765</v>
      </c>
      <c r="I113" s="47" t="str">
        <f t="shared" si="218"/>
        <v>#REF!</v>
      </c>
      <c r="J113" s="47" t="str">
        <f t="shared" si="219"/>
        <v>#REF!</v>
      </c>
      <c r="K113" s="47" t="str">
        <f t="shared" si="220"/>
        <v>#REF!</v>
      </c>
      <c r="L113" s="49" t="str">
        <f t="shared" si="221"/>
        <v>#REF!</v>
      </c>
      <c r="M113" s="49" t="str">
        <f t="shared" si="222"/>
        <v>#REF!</v>
      </c>
      <c r="N113" s="47" t="str">
        <f t="shared" si="223"/>
        <v>#REF!</v>
      </c>
      <c r="O113" s="47" t="str">
        <f t="shared" si="224"/>
        <v>#REF!</v>
      </c>
      <c r="P113" s="49" t="str">
        <f t="shared" si="225"/>
        <v>#REF!</v>
      </c>
      <c r="Q113" s="49" t="str">
        <f t="shared" si="226"/>
        <v>#REF!</v>
      </c>
      <c r="R113" s="49" t="str">
        <f t="shared" si="227"/>
        <v>#REF!</v>
      </c>
      <c r="S113" s="49" t="str">
        <f t="shared" si="228"/>
        <v>#REF!</v>
      </c>
      <c r="T113" s="50"/>
      <c r="U113" s="50"/>
      <c r="V113" s="50"/>
      <c r="W113" s="50"/>
      <c r="X113" s="50"/>
      <c r="Y113" s="50"/>
      <c r="Z113" s="50"/>
    </row>
    <row r="114" ht="15.75" customHeight="1" outlineLevel="2">
      <c r="A114" s="46" t="s">
        <v>78</v>
      </c>
      <c r="B114" s="46" t="s">
        <v>15</v>
      </c>
      <c r="C114" s="21" t="s">
        <v>79</v>
      </c>
      <c r="D114" s="46" t="s">
        <v>29</v>
      </c>
      <c r="E114" s="20" t="s">
        <v>30</v>
      </c>
      <c r="F114" s="22">
        <v>228638.81</v>
      </c>
      <c r="G114" s="47">
        <v>16343.13</v>
      </c>
      <c r="H114" s="48">
        <f t="shared" si="217"/>
        <v>0.008507983514</v>
      </c>
      <c r="I114" s="47" t="str">
        <f t="shared" si="218"/>
        <v>#REF!</v>
      </c>
      <c r="J114" s="47" t="str">
        <f t="shared" si="219"/>
        <v>#REF!</v>
      </c>
      <c r="K114" s="47" t="str">
        <f t="shared" si="220"/>
        <v>#REF!</v>
      </c>
      <c r="L114" s="49" t="str">
        <f t="shared" si="221"/>
        <v>#REF!</v>
      </c>
      <c r="M114" s="49" t="str">
        <f t="shared" si="222"/>
        <v>#REF!</v>
      </c>
      <c r="N114" s="47" t="str">
        <f t="shared" si="223"/>
        <v>#REF!</v>
      </c>
      <c r="O114" s="47" t="str">
        <f t="shared" si="224"/>
        <v>#REF!</v>
      </c>
      <c r="P114" s="49" t="str">
        <f t="shared" si="225"/>
        <v>#REF!</v>
      </c>
      <c r="Q114" s="49" t="str">
        <f t="shared" si="226"/>
        <v>#REF!</v>
      </c>
      <c r="R114" s="49" t="str">
        <f t="shared" si="227"/>
        <v>#REF!</v>
      </c>
      <c r="S114" s="49" t="str">
        <f t="shared" si="228"/>
        <v>#REF!</v>
      </c>
      <c r="T114" s="50"/>
      <c r="U114" s="50"/>
      <c r="V114" s="50"/>
      <c r="W114" s="50"/>
      <c r="X114" s="50"/>
      <c r="Y114" s="50"/>
      <c r="Z114" s="50"/>
    </row>
    <row r="115" ht="15.75" customHeight="1" outlineLevel="2">
      <c r="A115" s="46" t="s">
        <v>78</v>
      </c>
      <c r="B115" s="46" t="s">
        <v>15</v>
      </c>
      <c r="C115" s="21" t="s">
        <v>79</v>
      </c>
      <c r="D115" s="46" t="s">
        <v>31</v>
      </c>
      <c r="E115" s="20" t="s">
        <v>32</v>
      </c>
      <c r="F115" s="22">
        <v>6395.14</v>
      </c>
      <c r="G115" s="47">
        <v>457.13</v>
      </c>
      <c r="H115" s="48">
        <f t="shared" si="217"/>
        <v>0.0002379724846</v>
      </c>
      <c r="I115" s="47" t="str">
        <f t="shared" si="218"/>
        <v>#REF!</v>
      </c>
      <c r="J115" s="47" t="str">
        <f t="shared" si="219"/>
        <v>#REF!</v>
      </c>
      <c r="K115" s="47" t="str">
        <f t="shared" si="220"/>
        <v>#REF!</v>
      </c>
      <c r="L115" s="49" t="str">
        <f t="shared" si="221"/>
        <v>#REF!</v>
      </c>
      <c r="M115" s="49" t="str">
        <f t="shared" si="222"/>
        <v>#REF!</v>
      </c>
      <c r="N115" s="47" t="str">
        <f t="shared" si="223"/>
        <v>#REF!</v>
      </c>
      <c r="O115" s="47" t="str">
        <f t="shared" si="224"/>
        <v>#REF!</v>
      </c>
      <c r="P115" s="49" t="str">
        <f t="shared" si="225"/>
        <v>#REF!</v>
      </c>
      <c r="Q115" s="49" t="str">
        <f t="shared" si="226"/>
        <v>#REF!</v>
      </c>
      <c r="R115" s="49" t="str">
        <f t="shared" si="227"/>
        <v>#REF!</v>
      </c>
      <c r="S115" s="49" t="str">
        <f t="shared" si="228"/>
        <v>#REF!</v>
      </c>
      <c r="T115" s="50"/>
      <c r="U115" s="50"/>
      <c r="V115" s="50"/>
      <c r="W115" s="50"/>
      <c r="X115" s="50"/>
      <c r="Y115" s="50"/>
      <c r="Z115" s="50"/>
    </row>
    <row r="116" ht="15.75" customHeight="1" outlineLevel="2">
      <c r="A116" s="46" t="s">
        <v>78</v>
      </c>
      <c r="B116" s="46" t="s">
        <v>15</v>
      </c>
      <c r="C116" s="21" t="s">
        <v>79</v>
      </c>
      <c r="D116" s="46" t="s">
        <v>39</v>
      </c>
      <c r="E116" s="20" t="s">
        <v>40</v>
      </c>
      <c r="F116" s="22">
        <v>48572.92</v>
      </c>
      <c r="G116" s="47">
        <v>3472.0</v>
      </c>
      <c r="H116" s="48">
        <f t="shared" si="217"/>
        <v>0.001807469181</v>
      </c>
      <c r="I116" s="47" t="str">
        <f t="shared" si="218"/>
        <v>#REF!</v>
      </c>
      <c r="J116" s="47" t="str">
        <f t="shared" si="219"/>
        <v>#REF!</v>
      </c>
      <c r="K116" s="47" t="str">
        <f t="shared" si="220"/>
        <v>#REF!</v>
      </c>
      <c r="L116" s="49" t="str">
        <f t="shared" si="221"/>
        <v>#REF!</v>
      </c>
      <c r="M116" s="49" t="str">
        <f t="shared" si="222"/>
        <v>#REF!</v>
      </c>
      <c r="N116" s="47" t="str">
        <f t="shared" si="223"/>
        <v>#REF!</v>
      </c>
      <c r="O116" s="47" t="str">
        <f t="shared" si="224"/>
        <v>#REF!</v>
      </c>
      <c r="P116" s="49" t="str">
        <f t="shared" si="225"/>
        <v>#REF!</v>
      </c>
      <c r="Q116" s="49" t="str">
        <f t="shared" si="226"/>
        <v>#REF!</v>
      </c>
      <c r="R116" s="49" t="str">
        <f t="shared" si="227"/>
        <v>#REF!</v>
      </c>
      <c r="S116" s="49" t="str">
        <f t="shared" si="228"/>
        <v>#REF!</v>
      </c>
      <c r="T116" s="50"/>
      <c r="U116" s="50"/>
      <c r="V116" s="50"/>
      <c r="W116" s="50"/>
      <c r="X116" s="50"/>
      <c r="Y116" s="50"/>
      <c r="Z116" s="50"/>
    </row>
    <row r="117" ht="15.75" customHeight="1" outlineLevel="1">
      <c r="A117" s="52"/>
      <c r="B117" s="52"/>
      <c r="C117" s="53" t="s">
        <v>337</v>
      </c>
      <c r="D117" s="52"/>
      <c r="E117" s="54"/>
      <c r="F117" s="55">
        <f t="shared" ref="F117:H117" si="229">SUBTOTAL(9,F112:F116)</f>
        <v>26873443</v>
      </c>
      <c r="G117" s="56">
        <f t="shared" si="229"/>
        <v>1920917</v>
      </c>
      <c r="H117" s="57">
        <f t="shared" si="229"/>
        <v>1</v>
      </c>
      <c r="I117" s="56"/>
      <c r="J117" s="56"/>
      <c r="K117" s="56"/>
      <c r="L117" s="58" t="str">
        <f t="shared" ref="L117:M117" si="230">SUBTOTAL(9,L112:L116)</f>
        <v>#REF!</v>
      </c>
      <c r="M117" s="58" t="str">
        <f t="shared" si="230"/>
        <v>#REF!</v>
      </c>
      <c r="N117" s="56"/>
      <c r="O117" s="56"/>
      <c r="P117" s="58" t="str">
        <f t="shared" ref="P117:S117" si="231">SUBTOTAL(9,P112:P116)</f>
        <v>#REF!</v>
      </c>
      <c r="Q117" s="58" t="str">
        <f t="shared" si="231"/>
        <v>#REF!</v>
      </c>
      <c r="R117" s="58" t="str">
        <f t="shared" si="231"/>
        <v>#REF!</v>
      </c>
      <c r="S117" s="58" t="str">
        <f t="shared" si="231"/>
        <v>#REF!</v>
      </c>
      <c r="T117" s="59"/>
      <c r="U117" s="59"/>
      <c r="V117" s="59"/>
      <c r="W117" s="59"/>
      <c r="X117" s="59"/>
      <c r="Y117" s="59"/>
      <c r="Z117" s="59"/>
    </row>
    <row r="118" ht="15.75" customHeight="1" outlineLevel="2">
      <c r="A118" s="46" t="s">
        <v>80</v>
      </c>
      <c r="B118" s="46" t="s">
        <v>15</v>
      </c>
      <c r="C118" s="21" t="s">
        <v>81</v>
      </c>
      <c r="D118" s="46" t="s">
        <v>17</v>
      </c>
      <c r="E118" s="20" t="s">
        <v>18</v>
      </c>
      <c r="F118" s="22">
        <v>2408757.2</v>
      </c>
      <c r="G118" s="47">
        <v>362854.01</v>
      </c>
      <c r="H118" s="48">
        <f t="shared" ref="H118:H123" si="232">+F118/$F$124</f>
        <v>0.2267197044</v>
      </c>
      <c r="I118" s="47" t="str">
        <f t="shared" ref="I118:I123" si="233">+VLOOKUP(C118,'[1]ESFUERZO PROPIO 2015'!$D$10:$H$135,3,0)</f>
        <v>#REF!</v>
      </c>
      <c r="J118" s="47" t="str">
        <f t="shared" ref="J118:J123" si="234">+VLOOKUP(C118,'[1]ESFUERZO PROPIO 2015'!$D$10:$H$135,2,0)</f>
        <v>#REF!</v>
      </c>
      <c r="K118" s="47" t="str">
        <f t="shared" ref="K118:K123" si="235">+I118/11</f>
        <v>#REF!</v>
      </c>
      <c r="L118" s="49" t="str">
        <f t="shared" ref="L118:L123" si="236">+H118*K118</f>
        <v>#REF!</v>
      </c>
      <c r="M118" s="49" t="str">
        <f t="shared" ref="M118:M123" si="237">+IF(F118-Q118&lt;1,0,F118-Q118)</f>
        <v>#REF!</v>
      </c>
      <c r="N118" s="47" t="str">
        <f t="shared" ref="N118:N123" si="238">+VLOOKUP(C118,'[1]ESFUERZO PROPIO 2015'!$D$10:$H$135,5,0)</f>
        <v>#REF!</v>
      </c>
      <c r="O118" s="47" t="str">
        <f t="shared" ref="O118:O123" si="239">+VLOOKUP(C118,'[1]ESFUERZO PROPIO 2015'!$D$10:$H$135,4,0)</f>
        <v>#REF!</v>
      </c>
      <c r="P118" s="49" t="str">
        <f t="shared" ref="P118:P123" si="240">+F118-L118</f>
        <v>#REF!</v>
      </c>
      <c r="Q118" s="49" t="str">
        <f t="shared" ref="Q118:Q123" si="241">+ROUND(P118,0)</f>
        <v>#REF!</v>
      </c>
      <c r="R118" s="49" t="str">
        <f t="shared" ref="R118:R123" si="242">+M118+Q118</f>
        <v>#REF!</v>
      </c>
      <c r="S118" s="49" t="str">
        <f t="shared" ref="S118:S123" si="243">+Q118</f>
        <v>#REF!</v>
      </c>
      <c r="T118" s="50"/>
      <c r="U118" s="50"/>
      <c r="V118" s="50"/>
      <c r="W118" s="50"/>
      <c r="X118" s="50"/>
      <c r="Y118" s="50"/>
      <c r="Z118" s="50"/>
    </row>
    <row r="119" ht="15.75" customHeight="1" outlineLevel="2">
      <c r="A119" s="46" t="s">
        <v>80</v>
      </c>
      <c r="B119" s="46" t="s">
        <v>15</v>
      </c>
      <c r="C119" s="21" t="s">
        <v>81</v>
      </c>
      <c r="D119" s="46" t="s">
        <v>27</v>
      </c>
      <c r="E119" s="20" t="s">
        <v>28</v>
      </c>
      <c r="F119" s="22">
        <v>0.0</v>
      </c>
      <c r="G119" s="47">
        <v>0.0</v>
      </c>
      <c r="H119" s="48">
        <f t="shared" si="232"/>
        <v>0</v>
      </c>
      <c r="I119" s="47" t="str">
        <f t="shared" si="233"/>
        <v>#REF!</v>
      </c>
      <c r="J119" s="47" t="str">
        <f t="shared" si="234"/>
        <v>#REF!</v>
      </c>
      <c r="K119" s="47" t="str">
        <f t="shared" si="235"/>
        <v>#REF!</v>
      </c>
      <c r="L119" s="49" t="str">
        <f t="shared" si="236"/>
        <v>#REF!</v>
      </c>
      <c r="M119" s="49" t="str">
        <f t="shared" si="237"/>
        <v>#REF!</v>
      </c>
      <c r="N119" s="47" t="str">
        <f t="shared" si="238"/>
        <v>#REF!</v>
      </c>
      <c r="O119" s="47" t="str">
        <f t="shared" si="239"/>
        <v>#REF!</v>
      </c>
      <c r="P119" s="49" t="str">
        <f t="shared" si="240"/>
        <v>#REF!</v>
      </c>
      <c r="Q119" s="49" t="str">
        <f t="shared" si="241"/>
        <v>#REF!</v>
      </c>
      <c r="R119" s="49" t="str">
        <f t="shared" si="242"/>
        <v>#REF!</v>
      </c>
      <c r="S119" s="49" t="str">
        <f t="shared" si="243"/>
        <v>#REF!</v>
      </c>
      <c r="T119" s="50"/>
      <c r="U119" s="50"/>
      <c r="V119" s="50"/>
      <c r="W119" s="50"/>
      <c r="X119" s="50"/>
      <c r="Y119" s="50"/>
      <c r="Z119" s="50"/>
    </row>
    <row r="120" ht="15.75" customHeight="1" outlineLevel="2">
      <c r="A120" s="46" t="s">
        <v>80</v>
      </c>
      <c r="B120" s="46" t="s">
        <v>15</v>
      </c>
      <c r="C120" s="21" t="s">
        <v>81</v>
      </c>
      <c r="D120" s="46" t="s">
        <v>29</v>
      </c>
      <c r="E120" s="20" t="s">
        <v>30</v>
      </c>
      <c r="F120" s="22">
        <v>50342.24</v>
      </c>
      <c r="G120" s="47">
        <v>7583.53</v>
      </c>
      <c r="H120" s="48">
        <f t="shared" si="232"/>
        <v>0.00473836789</v>
      </c>
      <c r="I120" s="47" t="str">
        <f t="shared" si="233"/>
        <v>#REF!</v>
      </c>
      <c r="J120" s="47" t="str">
        <f t="shared" si="234"/>
        <v>#REF!</v>
      </c>
      <c r="K120" s="47" t="str">
        <f t="shared" si="235"/>
        <v>#REF!</v>
      </c>
      <c r="L120" s="49" t="str">
        <f t="shared" si="236"/>
        <v>#REF!</v>
      </c>
      <c r="M120" s="49" t="str">
        <f t="shared" si="237"/>
        <v>#REF!</v>
      </c>
      <c r="N120" s="47" t="str">
        <f t="shared" si="238"/>
        <v>#REF!</v>
      </c>
      <c r="O120" s="47" t="str">
        <f t="shared" si="239"/>
        <v>#REF!</v>
      </c>
      <c r="P120" s="49" t="str">
        <f t="shared" si="240"/>
        <v>#REF!</v>
      </c>
      <c r="Q120" s="49" t="str">
        <f t="shared" si="241"/>
        <v>#REF!</v>
      </c>
      <c r="R120" s="49" t="str">
        <f t="shared" si="242"/>
        <v>#REF!</v>
      </c>
      <c r="S120" s="49" t="str">
        <f t="shared" si="243"/>
        <v>#REF!</v>
      </c>
      <c r="T120" s="50"/>
      <c r="U120" s="50"/>
      <c r="V120" s="50"/>
      <c r="W120" s="50"/>
      <c r="X120" s="50"/>
      <c r="Y120" s="50"/>
      <c r="Z120" s="50"/>
    </row>
    <row r="121" ht="15.75" customHeight="1" outlineLevel="2">
      <c r="A121" s="46" t="s">
        <v>80</v>
      </c>
      <c r="B121" s="46" t="s">
        <v>15</v>
      </c>
      <c r="C121" s="21" t="s">
        <v>81</v>
      </c>
      <c r="D121" s="46" t="s">
        <v>31</v>
      </c>
      <c r="E121" s="20" t="s">
        <v>32</v>
      </c>
      <c r="F121" s="22">
        <v>27455.22</v>
      </c>
      <c r="G121" s="47">
        <v>4135.84</v>
      </c>
      <c r="H121" s="48">
        <f t="shared" si="232"/>
        <v>0.002584170527</v>
      </c>
      <c r="I121" s="47" t="str">
        <f t="shared" si="233"/>
        <v>#REF!</v>
      </c>
      <c r="J121" s="47" t="str">
        <f t="shared" si="234"/>
        <v>#REF!</v>
      </c>
      <c r="K121" s="47" t="str">
        <f t="shared" si="235"/>
        <v>#REF!</v>
      </c>
      <c r="L121" s="49" t="str">
        <f t="shared" si="236"/>
        <v>#REF!</v>
      </c>
      <c r="M121" s="49" t="str">
        <f t="shared" si="237"/>
        <v>#REF!</v>
      </c>
      <c r="N121" s="47" t="str">
        <f t="shared" si="238"/>
        <v>#REF!</v>
      </c>
      <c r="O121" s="47" t="str">
        <f t="shared" si="239"/>
        <v>#REF!</v>
      </c>
      <c r="P121" s="49" t="str">
        <f t="shared" si="240"/>
        <v>#REF!</v>
      </c>
      <c r="Q121" s="49" t="str">
        <f t="shared" si="241"/>
        <v>#REF!</v>
      </c>
      <c r="R121" s="49" t="str">
        <f t="shared" si="242"/>
        <v>#REF!</v>
      </c>
      <c r="S121" s="49" t="str">
        <f t="shared" si="243"/>
        <v>#REF!</v>
      </c>
      <c r="T121" s="50"/>
      <c r="U121" s="50"/>
      <c r="V121" s="50"/>
      <c r="W121" s="50"/>
      <c r="X121" s="50"/>
      <c r="Y121" s="50"/>
      <c r="Z121" s="50"/>
    </row>
    <row r="122" ht="15.75" customHeight="1" outlineLevel="2">
      <c r="A122" s="46" t="s">
        <v>80</v>
      </c>
      <c r="B122" s="46" t="s">
        <v>15</v>
      </c>
      <c r="C122" s="21" t="s">
        <v>81</v>
      </c>
      <c r="D122" s="46" t="s">
        <v>39</v>
      </c>
      <c r="E122" s="20" t="s">
        <v>40</v>
      </c>
      <c r="F122" s="22">
        <v>19008.34</v>
      </c>
      <c r="G122" s="47">
        <v>2863.41</v>
      </c>
      <c r="H122" s="48">
        <f t="shared" si="232"/>
        <v>0.001789123962</v>
      </c>
      <c r="I122" s="47" t="str">
        <f t="shared" si="233"/>
        <v>#REF!</v>
      </c>
      <c r="J122" s="47" t="str">
        <f t="shared" si="234"/>
        <v>#REF!</v>
      </c>
      <c r="K122" s="47" t="str">
        <f t="shared" si="235"/>
        <v>#REF!</v>
      </c>
      <c r="L122" s="49" t="str">
        <f t="shared" si="236"/>
        <v>#REF!</v>
      </c>
      <c r="M122" s="49" t="str">
        <f t="shared" si="237"/>
        <v>#REF!</v>
      </c>
      <c r="N122" s="47" t="str">
        <f t="shared" si="238"/>
        <v>#REF!</v>
      </c>
      <c r="O122" s="47" t="str">
        <f t="shared" si="239"/>
        <v>#REF!</v>
      </c>
      <c r="P122" s="49" t="str">
        <f t="shared" si="240"/>
        <v>#REF!</v>
      </c>
      <c r="Q122" s="49" t="str">
        <f t="shared" si="241"/>
        <v>#REF!</v>
      </c>
      <c r="R122" s="49" t="str">
        <f t="shared" si="242"/>
        <v>#REF!</v>
      </c>
      <c r="S122" s="49" t="str">
        <f t="shared" si="243"/>
        <v>#REF!</v>
      </c>
      <c r="T122" s="50"/>
      <c r="U122" s="50"/>
      <c r="V122" s="50"/>
      <c r="W122" s="50"/>
      <c r="X122" s="50"/>
      <c r="Y122" s="50"/>
      <c r="Z122" s="50"/>
    </row>
    <row r="123" ht="15.75" customHeight="1" outlineLevel="2">
      <c r="A123" s="46" t="s">
        <v>80</v>
      </c>
      <c r="B123" s="46" t="s">
        <v>15</v>
      </c>
      <c r="C123" s="21" t="s">
        <v>81</v>
      </c>
      <c r="D123" s="46" t="s">
        <v>47</v>
      </c>
      <c r="E123" s="20" t="s">
        <v>48</v>
      </c>
      <c r="F123" s="22">
        <v>8118821.0</v>
      </c>
      <c r="G123" s="47">
        <v>1223015.21</v>
      </c>
      <c r="H123" s="48">
        <f t="shared" si="232"/>
        <v>0.7641686332</v>
      </c>
      <c r="I123" s="47" t="str">
        <f t="shared" si="233"/>
        <v>#REF!</v>
      </c>
      <c r="J123" s="47" t="str">
        <f t="shared" si="234"/>
        <v>#REF!</v>
      </c>
      <c r="K123" s="47" t="str">
        <f t="shared" si="235"/>
        <v>#REF!</v>
      </c>
      <c r="L123" s="49" t="str">
        <f t="shared" si="236"/>
        <v>#REF!</v>
      </c>
      <c r="M123" s="49" t="str">
        <f t="shared" si="237"/>
        <v>#REF!</v>
      </c>
      <c r="N123" s="47" t="str">
        <f t="shared" si="238"/>
        <v>#REF!</v>
      </c>
      <c r="O123" s="47" t="str">
        <f t="shared" si="239"/>
        <v>#REF!</v>
      </c>
      <c r="P123" s="49" t="str">
        <f t="shared" si="240"/>
        <v>#REF!</v>
      </c>
      <c r="Q123" s="49" t="str">
        <f t="shared" si="241"/>
        <v>#REF!</v>
      </c>
      <c r="R123" s="49" t="str">
        <f t="shared" si="242"/>
        <v>#REF!</v>
      </c>
      <c r="S123" s="49" t="str">
        <f t="shared" si="243"/>
        <v>#REF!</v>
      </c>
      <c r="T123" s="50"/>
      <c r="U123" s="50"/>
      <c r="V123" s="50"/>
      <c r="W123" s="50"/>
      <c r="X123" s="50"/>
      <c r="Y123" s="50"/>
      <c r="Z123" s="50"/>
    </row>
    <row r="124" ht="15.75" customHeight="1" outlineLevel="1">
      <c r="A124" s="52"/>
      <c r="B124" s="52"/>
      <c r="C124" s="53" t="s">
        <v>338</v>
      </c>
      <c r="D124" s="52"/>
      <c r="E124" s="54"/>
      <c r="F124" s="55">
        <f t="shared" ref="F124:H124" si="244">SUBTOTAL(9,F118:F123)</f>
        <v>10624384</v>
      </c>
      <c r="G124" s="56">
        <f t="shared" si="244"/>
        <v>1600452</v>
      </c>
      <c r="H124" s="57">
        <f t="shared" si="244"/>
        <v>1</v>
      </c>
      <c r="I124" s="56"/>
      <c r="J124" s="56"/>
      <c r="K124" s="56"/>
      <c r="L124" s="58" t="str">
        <f t="shared" ref="L124:M124" si="245">SUBTOTAL(9,L118:L123)</f>
        <v>#REF!</v>
      </c>
      <c r="M124" s="58" t="str">
        <f t="shared" si="245"/>
        <v>#REF!</v>
      </c>
      <c r="N124" s="56"/>
      <c r="O124" s="56"/>
      <c r="P124" s="58" t="str">
        <f t="shared" ref="P124:S124" si="246">SUBTOTAL(9,P118:P123)</f>
        <v>#REF!</v>
      </c>
      <c r="Q124" s="58" t="str">
        <f t="shared" si="246"/>
        <v>#REF!</v>
      </c>
      <c r="R124" s="58" t="str">
        <f t="shared" si="246"/>
        <v>#REF!</v>
      </c>
      <c r="S124" s="58" t="str">
        <f t="shared" si="246"/>
        <v>#REF!</v>
      </c>
      <c r="T124" s="59"/>
      <c r="U124" s="59"/>
      <c r="V124" s="59"/>
      <c r="W124" s="59"/>
      <c r="X124" s="59"/>
      <c r="Y124" s="59"/>
      <c r="Z124" s="59"/>
    </row>
    <row r="125" ht="15.75" customHeight="1" outlineLevel="2">
      <c r="A125" s="46" t="s">
        <v>82</v>
      </c>
      <c r="B125" s="46" t="s">
        <v>15</v>
      </c>
      <c r="C125" s="21" t="s">
        <v>83</v>
      </c>
      <c r="D125" s="46" t="s">
        <v>17</v>
      </c>
      <c r="E125" s="20" t="s">
        <v>18</v>
      </c>
      <c r="F125" s="22">
        <v>4.584867334E7</v>
      </c>
      <c r="G125" s="47">
        <v>1.632834868E7</v>
      </c>
      <c r="H125" s="48">
        <f t="shared" ref="H125:H131" si="247">+F125/$F$132</f>
        <v>0.9709080292</v>
      </c>
      <c r="I125" s="47" t="str">
        <f t="shared" ref="I125:I131" si="248">+VLOOKUP(C125,'[1]ESFUERZO PROPIO 2015'!$D$10:$H$135,3,0)</f>
        <v>#REF!</v>
      </c>
      <c r="J125" s="47" t="str">
        <f t="shared" ref="J125:J131" si="249">+VLOOKUP(C125,'[1]ESFUERZO PROPIO 2015'!$D$10:$H$135,2,0)</f>
        <v>#REF!</v>
      </c>
      <c r="K125" s="47" t="str">
        <f t="shared" ref="K125:K131" si="250">+I125/11</f>
        <v>#REF!</v>
      </c>
      <c r="L125" s="49" t="str">
        <f t="shared" ref="L125:L131" si="251">+H125*K125</f>
        <v>#REF!</v>
      </c>
      <c r="M125" s="49">
        <f t="shared" ref="M125:M131" si="252">+IF(F125-Q125&lt;1,0,F125-Q125)</f>
        <v>2616172.34</v>
      </c>
      <c r="N125" s="47" t="str">
        <f t="shared" ref="N125:N131" si="253">+VLOOKUP(C125,'[1]ESFUERZO PROPIO 2015'!$D$10:$H$135,5,0)</f>
        <v>#REF!</v>
      </c>
      <c r="O125" s="47" t="str">
        <f t="shared" ref="O125:O131" si="254">+VLOOKUP(C125,'[1]ESFUERZO PROPIO 2015'!$D$10:$H$135,4,0)</f>
        <v>#REF!</v>
      </c>
      <c r="P125" s="49">
        <v>4.323250101894634E7</v>
      </c>
      <c r="Q125" s="49">
        <f t="shared" ref="Q125:Q131" si="255">+ROUND(P125,0)</f>
        <v>43232501</v>
      </c>
      <c r="R125" s="49">
        <f t="shared" ref="R125:R131" si="256">+M125+Q125</f>
        <v>45848673.34</v>
      </c>
      <c r="S125" s="49">
        <f t="shared" ref="S125:S131" si="257">+Q125</f>
        <v>43232501</v>
      </c>
      <c r="T125" s="50"/>
      <c r="U125" s="50"/>
      <c r="V125" s="50"/>
      <c r="W125" s="50"/>
      <c r="X125" s="50"/>
      <c r="Y125" s="50"/>
      <c r="Z125" s="50"/>
    </row>
    <row r="126" ht="15.75" customHeight="1" outlineLevel="2">
      <c r="A126" s="46" t="s">
        <v>82</v>
      </c>
      <c r="B126" s="46" t="s">
        <v>15</v>
      </c>
      <c r="C126" s="21" t="s">
        <v>83</v>
      </c>
      <c r="D126" s="46" t="s">
        <v>19</v>
      </c>
      <c r="E126" s="20" t="s">
        <v>20</v>
      </c>
      <c r="F126" s="22">
        <v>38056.78</v>
      </c>
      <c r="G126" s="47">
        <v>13553.38</v>
      </c>
      <c r="H126" s="48">
        <f t="shared" si="247"/>
        <v>0.0008059040879</v>
      </c>
      <c r="I126" s="47" t="str">
        <f t="shared" si="248"/>
        <v>#REF!</v>
      </c>
      <c r="J126" s="47" t="str">
        <f t="shared" si="249"/>
        <v>#REF!</v>
      </c>
      <c r="K126" s="47" t="str">
        <f t="shared" si="250"/>
        <v>#REF!</v>
      </c>
      <c r="L126" s="49" t="str">
        <f t="shared" si="251"/>
        <v>#REF!</v>
      </c>
      <c r="M126" s="49">
        <f t="shared" si="252"/>
        <v>38056.78</v>
      </c>
      <c r="N126" s="47" t="str">
        <f t="shared" si="253"/>
        <v>#REF!</v>
      </c>
      <c r="O126" s="47" t="str">
        <f t="shared" si="254"/>
        <v>#REF!</v>
      </c>
      <c r="P126" s="49">
        <v>0.0</v>
      </c>
      <c r="Q126" s="51">
        <f t="shared" si="255"/>
        <v>0</v>
      </c>
      <c r="R126" s="49">
        <f t="shared" si="256"/>
        <v>38056.78</v>
      </c>
      <c r="S126" s="49">
        <f t="shared" si="257"/>
        <v>0</v>
      </c>
      <c r="T126" s="50"/>
      <c r="U126" s="50"/>
      <c r="V126" s="50"/>
      <c r="W126" s="50"/>
      <c r="X126" s="50"/>
      <c r="Y126" s="50"/>
      <c r="Z126" s="50"/>
    </row>
    <row r="127" ht="15.75" customHeight="1" outlineLevel="2">
      <c r="A127" s="46" t="s">
        <v>82</v>
      </c>
      <c r="B127" s="46" t="s">
        <v>15</v>
      </c>
      <c r="C127" s="21" t="s">
        <v>83</v>
      </c>
      <c r="D127" s="46" t="s">
        <v>21</v>
      </c>
      <c r="E127" s="20" t="s">
        <v>22</v>
      </c>
      <c r="F127" s="22">
        <v>6570.32</v>
      </c>
      <c r="G127" s="47">
        <v>2339.93</v>
      </c>
      <c r="H127" s="48">
        <f t="shared" si="247"/>
        <v>0.0001391354641</v>
      </c>
      <c r="I127" s="47" t="str">
        <f t="shared" si="248"/>
        <v>#REF!</v>
      </c>
      <c r="J127" s="47" t="str">
        <f t="shared" si="249"/>
        <v>#REF!</v>
      </c>
      <c r="K127" s="47" t="str">
        <f t="shared" si="250"/>
        <v>#REF!</v>
      </c>
      <c r="L127" s="49" t="str">
        <f t="shared" si="251"/>
        <v>#REF!</v>
      </c>
      <c r="M127" s="49">
        <f t="shared" si="252"/>
        <v>6570.32</v>
      </c>
      <c r="N127" s="47" t="str">
        <f t="shared" si="253"/>
        <v>#REF!</v>
      </c>
      <c r="O127" s="47" t="str">
        <f t="shared" si="254"/>
        <v>#REF!</v>
      </c>
      <c r="P127" s="49">
        <v>0.0</v>
      </c>
      <c r="Q127" s="51">
        <f t="shared" si="255"/>
        <v>0</v>
      </c>
      <c r="R127" s="49">
        <f t="shared" si="256"/>
        <v>6570.32</v>
      </c>
      <c r="S127" s="49">
        <f t="shared" si="257"/>
        <v>0</v>
      </c>
      <c r="T127" s="50"/>
      <c r="U127" s="50"/>
      <c r="V127" s="50"/>
      <c r="W127" s="50"/>
      <c r="X127" s="50"/>
      <c r="Y127" s="50"/>
      <c r="Z127" s="50"/>
    </row>
    <row r="128" ht="15.75" customHeight="1" outlineLevel="2">
      <c r="A128" s="46" t="s">
        <v>82</v>
      </c>
      <c r="B128" s="46" t="s">
        <v>15</v>
      </c>
      <c r="C128" s="21" t="s">
        <v>83</v>
      </c>
      <c r="D128" s="46" t="s">
        <v>27</v>
      </c>
      <c r="E128" s="20" t="s">
        <v>28</v>
      </c>
      <c r="F128" s="22">
        <v>427876.2</v>
      </c>
      <c r="G128" s="47">
        <v>152381.99</v>
      </c>
      <c r="H128" s="48">
        <f t="shared" si="247"/>
        <v>0.009060860606</v>
      </c>
      <c r="I128" s="47" t="str">
        <f t="shared" si="248"/>
        <v>#REF!</v>
      </c>
      <c r="J128" s="47" t="str">
        <f t="shared" si="249"/>
        <v>#REF!</v>
      </c>
      <c r="K128" s="47" t="str">
        <f t="shared" si="250"/>
        <v>#REF!</v>
      </c>
      <c r="L128" s="49" t="str">
        <f t="shared" si="251"/>
        <v>#REF!</v>
      </c>
      <c r="M128" s="49" t="str">
        <f t="shared" si="252"/>
        <v>#REF!</v>
      </c>
      <c r="N128" s="47" t="str">
        <f t="shared" si="253"/>
        <v>#REF!</v>
      </c>
      <c r="O128" s="47" t="str">
        <f t="shared" si="254"/>
        <v>#REF!</v>
      </c>
      <c r="P128" s="49" t="str">
        <f t="shared" ref="P128:P129" si="258">+F128-L128</f>
        <v>#REF!</v>
      </c>
      <c r="Q128" s="49" t="str">
        <f t="shared" si="255"/>
        <v>#REF!</v>
      </c>
      <c r="R128" s="49" t="str">
        <f t="shared" si="256"/>
        <v>#REF!</v>
      </c>
      <c r="S128" s="49" t="str">
        <f t="shared" si="257"/>
        <v>#REF!</v>
      </c>
      <c r="T128" s="50"/>
      <c r="U128" s="50"/>
      <c r="V128" s="50"/>
      <c r="W128" s="50"/>
      <c r="X128" s="50"/>
      <c r="Y128" s="50"/>
      <c r="Z128" s="50"/>
    </row>
    <row r="129" ht="15.75" customHeight="1" outlineLevel="2">
      <c r="A129" s="46" t="s">
        <v>82</v>
      </c>
      <c r="B129" s="46" t="s">
        <v>15</v>
      </c>
      <c r="C129" s="21" t="s">
        <v>83</v>
      </c>
      <c r="D129" s="46" t="s">
        <v>29</v>
      </c>
      <c r="E129" s="20" t="s">
        <v>30</v>
      </c>
      <c r="F129" s="22">
        <v>367496.83</v>
      </c>
      <c r="G129" s="47">
        <v>130878.74</v>
      </c>
      <c r="H129" s="48">
        <f t="shared" si="247"/>
        <v>0.007782245307</v>
      </c>
      <c r="I129" s="47" t="str">
        <f t="shared" si="248"/>
        <v>#REF!</v>
      </c>
      <c r="J129" s="47" t="str">
        <f t="shared" si="249"/>
        <v>#REF!</v>
      </c>
      <c r="K129" s="47" t="str">
        <f t="shared" si="250"/>
        <v>#REF!</v>
      </c>
      <c r="L129" s="49" t="str">
        <f t="shared" si="251"/>
        <v>#REF!</v>
      </c>
      <c r="M129" s="49" t="str">
        <f t="shared" si="252"/>
        <v>#REF!</v>
      </c>
      <c r="N129" s="47" t="str">
        <f t="shared" si="253"/>
        <v>#REF!</v>
      </c>
      <c r="O129" s="47" t="str">
        <f t="shared" si="254"/>
        <v>#REF!</v>
      </c>
      <c r="P129" s="49" t="str">
        <f t="shared" si="258"/>
        <v>#REF!</v>
      </c>
      <c r="Q129" s="49" t="str">
        <f t="shared" si="255"/>
        <v>#REF!</v>
      </c>
      <c r="R129" s="49" t="str">
        <f t="shared" si="256"/>
        <v>#REF!</v>
      </c>
      <c r="S129" s="49" t="str">
        <f t="shared" si="257"/>
        <v>#REF!</v>
      </c>
      <c r="T129" s="50"/>
      <c r="U129" s="50"/>
      <c r="V129" s="50"/>
      <c r="W129" s="50"/>
      <c r="X129" s="50"/>
      <c r="Y129" s="50"/>
      <c r="Z129" s="50"/>
    </row>
    <row r="130" ht="15.75" customHeight="1" outlineLevel="2">
      <c r="A130" s="46" t="s">
        <v>82</v>
      </c>
      <c r="B130" s="46" t="s">
        <v>15</v>
      </c>
      <c r="C130" s="21" t="s">
        <v>83</v>
      </c>
      <c r="D130" s="46" t="s">
        <v>31</v>
      </c>
      <c r="E130" s="20" t="s">
        <v>32</v>
      </c>
      <c r="F130" s="22">
        <v>282059.61</v>
      </c>
      <c r="G130" s="47">
        <v>100451.49</v>
      </c>
      <c r="H130" s="48">
        <f t="shared" si="247"/>
        <v>0.005972995948</v>
      </c>
      <c r="I130" s="47" t="str">
        <f t="shared" si="248"/>
        <v>#REF!</v>
      </c>
      <c r="J130" s="47" t="str">
        <f t="shared" si="249"/>
        <v>#REF!</v>
      </c>
      <c r="K130" s="47" t="str">
        <f t="shared" si="250"/>
        <v>#REF!</v>
      </c>
      <c r="L130" s="49" t="str">
        <f t="shared" si="251"/>
        <v>#REF!</v>
      </c>
      <c r="M130" s="49">
        <f t="shared" si="252"/>
        <v>282059.61</v>
      </c>
      <c r="N130" s="47" t="str">
        <f t="shared" si="253"/>
        <v>#REF!</v>
      </c>
      <c r="O130" s="47" t="str">
        <f t="shared" si="254"/>
        <v>#REF!</v>
      </c>
      <c r="P130" s="49">
        <v>0.0</v>
      </c>
      <c r="Q130" s="51">
        <f t="shared" si="255"/>
        <v>0</v>
      </c>
      <c r="R130" s="49">
        <f t="shared" si="256"/>
        <v>282059.61</v>
      </c>
      <c r="S130" s="49">
        <f t="shared" si="257"/>
        <v>0</v>
      </c>
      <c r="T130" s="50"/>
      <c r="U130" s="50"/>
      <c r="V130" s="50"/>
      <c r="W130" s="50"/>
      <c r="X130" s="50"/>
      <c r="Y130" s="50"/>
      <c r="Z130" s="50"/>
    </row>
    <row r="131" ht="15.75" customHeight="1" outlineLevel="2">
      <c r="A131" s="46" t="s">
        <v>82</v>
      </c>
      <c r="B131" s="46" t="s">
        <v>15</v>
      </c>
      <c r="C131" s="21" t="s">
        <v>83</v>
      </c>
      <c r="D131" s="46" t="s">
        <v>39</v>
      </c>
      <c r="E131" s="20" t="s">
        <v>40</v>
      </c>
      <c r="F131" s="22">
        <v>251734.92</v>
      </c>
      <c r="G131" s="47">
        <v>89651.79</v>
      </c>
      <c r="H131" s="48">
        <f t="shared" si="247"/>
        <v>0.005330829384</v>
      </c>
      <c r="I131" s="47" t="str">
        <f t="shared" si="248"/>
        <v>#REF!</v>
      </c>
      <c r="J131" s="47" t="str">
        <f t="shared" si="249"/>
        <v>#REF!</v>
      </c>
      <c r="K131" s="47" t="str">
        <f t="shared" si="250"/>
        <v>#REF!</v>
      </c>
      <c r="L131" s="49" t="str">
        <f t="shared" si="251"/>
        <v>#REF!</v>
      </c>
      <c r="M131" s="49">
        <f t="shared" si="252"/>
        <v>251734.92</v>
      </c>
      <c r="N131" s="47" t="str">
        <f t="shared" si="253"/>
        <v>#REF!</v>
      </c>
      <c r="O131" s="47" t="str">
        <f t="shared" si="254"/>
        <v>#REF!</v>
      </c>
      <c r="P131" s="49">
        <v>0.0</v>
      </c>
      <c r="Q131" s="51">
        <f t="shared" si="255"/>
        <v>0</v>
      </c>
      <c r="R131" s="49">
        <f t="shared" si="256"/>
        <v>251734.92</v>
      </c>
      <c r="S131" s="49">
        <f t="shared" si="257"/>
        <v>0</v>
      </c>
      <c r="T131" s="50"/>
      <c r="U131" s="50"/>
      <c r="V131" s="50"/>
      <c r="W131" s="50"/>
      <c r="X131" s="50"/>
      <c r="Y131" s="50"/>
      <c r="Z131" s="50"/>
    </row>
    <row r="132" ht="15.75" customHeight="1" outlineLevel="1">
      <c r="A132" s="52"/>
      <c r="B132" s="52"/>
      <c r="C132" s="53" t="s">
        <v>339</v>
      </c>
      <c r="D132" s="52"/>
      <c r="E132" s="54"/>
      <c r="F132" s="55">
        <f t="shared" ref="F132:H132" si="259">SUBTOTAL(9,F125:F131)</f>
        <v>47222468</v>
      </c>
      <c r="G132" s="56">
        <f t="shared" si="259"/>
        <v>16817606</v>
      </c>
      <c r="H132" s="57">
        <f t="shared" si="259"/>
        <v>1</v>
      </c>
      <c r="I132" s="56"/>
      <c r="J132" s="56"/>
      <c r="K132" s="56"/>
      <c r="L132" s="58" t="str">
        <f t="shared" ref="L132:M132" si="260">SUBTOTAL(9,L125:L131)</f>
        <v>#REF!</v>
      </c>
      <c r="M132" s="58" t="str">
        <f t="shared" si="260"/>
        <v>#REF!</v>
      </c>
      <c r="N132" s="56"/>
      <c r="O132" s="56"/>
      <c r="P132" s="58" t="str">
        <f t="shared" ref="P132:S132" si="261">SUBTOTAL(9,P125:P131)</f>
        <v>#REF!</v>
      </c>
      <c r="Q132" s="58" t="str">
        <f t="shared" si="261"/>
        <v>#REF!</v>
      </c>
      <c r="R132" s="58" t="str">
        <f t="shared" si="261"/>
        <v>#REF!</v>
      </c>
      <c r="S132" s="58" t="str">
        <f t="shared" si="261"/>
        <v>#REF!</v>
      </c>
      <c r="T132" s="59"/>
      <c r="U132" s="59"/>
      <c r="V132" s="59"/>
      <c r="W132" s="59"/>
      <c r="X132" s="59"/>
      <c r="Y132" s="59"/>
      <c r="Z132" s="59"/>
    </row>
    <row r="133" ht="15.75" customHeight="1" outlineLevel="2">
      <c r="A133" s="46" t="s">
        <v>84</v>
      </c>
      <c r="B133" s="46" t="s">
        <v>15</v>
      </c>
      <c r="C133" s="21" t="s">
        <v>85</v>
      </c>
      <c r="D133" s="46" t="s">
        <v>17</v>
      </c>
      <c r="E133" s="20" t="s">
        <v>18</v>
      </c>
      <c r="F133" s="22">
        <v>4.388348271E7</v>
      </c>
      <c r="G133" s="47">
        <v>829887.13</v>
      </c>
      <c r="H133" s="48">
        <f t="shared" ref="H133:H136" si="262">+F133/$F$137</f>
        <v>0.9859045643</v>
      </c>
      <c r="I133" s="47" t="str">
        <f t="shared" ref="I133:I136" si="263">+VLOOKUP(C133,'[1]ESFUERZO PROPIO 2015'!$D$10:$H$135,3,0)</f>
        <v>#REF!</v>
      </c>
      <c r="J133" s="47" t="str">
        <f t="shared" ref="J133:J136" si="264">+VLOOKUP(C133,'[1]ESFUERZO PROPIO 2015'!$D$10:$H$135,2,0)</f>
        <v>#REF!</v>
      </c>
      <c r="K133" s="47" t="str">
        <f t="shared" ref="K133:K136" si="265">+I133/11</f>
        <v>#REF!</v>
      </c>
      <c r="L133" s="49" t="str">
        <f t="shared" ref="L133:L136" si="266">+H133*K133</f>
        <v>#REF!</v>
      </c>
      <c r="M133" s="49" t="str">
        <f t="shared" ref="M133:M136" si="267">+IF(F133-Q133&lt;1,0,F133-Q133)</f>
        <v>#REF!</v>
      </c>
      <c r="N133" s="47" t="str">
        <f t="shared" ref="N133:N136" si="268">+VLOOKUP(C133,'[1]ESFUERZO PROPIO 2015'!$D$10:$H$135,5,0)</f>
        <v>#REF!</v>
      </c>
      <c r="O133" s="47" t="str">
        <f t="shared" ref="O133:O136" si="269">+VLOOKUP(C133,'[1]ESFUERZO PROPIO 2015'!$D$10:$H$135,4,0)</f>
        <v>#REF!</v>
      </c>
      <c r="P133" s="49" t="str">
        <f t="shared" ref="P133:P136" si="270">+F133-L133</f>
        <v>#REF!</v>
      </c>
      <c r="Q133" s="49" t="str">
        <f t="shared" ref="Q133:Q136" si="271">+ROUND(P133,0)</f>
        <v>#REF!</v>
      </c>
      <c r="R133" s="49" t="str">
        <f t="shared" ref="R133:R136" si="272">+M133+Q133</f>
        <v>#REF!</v>
      </c>
      <c r="S133" s="49" t="str">
        <f t="shared" ref="S133:S136" si="273">+Q133</f>
        <v>#REF!</v>
      </c>
      <c r="T133" s="50"/>
      <c r="U133" s="50"/>
      <c r="V133" s="50"/>
      <c r="W133" s="50"/>
      <c r="X133" s="50"/>
      <c r="Y133" s="50"/>
      <c r="Z133" s="50"/>
    </row>
    <row r="134" ht="15.75" customHeight="1" outlineLevel="2">
      <c r="A134" s="46" t="s">
        <v>84</v>
      </c>
      <c r="B134" s="46" t="s">
        <v>15</v>
      </c>
      <c r="C134" s="21" t="s">
        <v>85</v>
      </c>
      <c r="D134" s="46" t="s">
        <v>29</v>
      </c>
      <c r="E134" s="20" t="s">
        <v>30</v>
      </c>
      <c r="F134" s="22">
        <v>309103.18</v>
      </c>
      <c r="G134" s="47">
        <v>5845.5</v>
      </c>
      <c r="H134" s="48">
        <f t="shared" si="262"/>
        <v>0.006944440532</v>
      </c>
      <c r="I134" s="47" t="str">
        <f t="shared" si="263"/>
        <v>#REF!</v>
      </c>
      <c r="J134" s="47" t="str">
        <f t="shared" si="264"/>
        <v>#REF!</v>
      </c>
      <c r="K134" s="47" t="str">
        <f t="shared" si="265"/>
        <v>#REF!</v>
      </c>
      <c r="L134" s="49" t="str">
        <f t="shared" si="266"/>
        <v>#REF!</v>
      </c>
      <c r="M134" s="49" t="str">
        <f t="shared" si="267"/>
        <v>#REF!</v>
      </c>
      <c r="N134" s="47" t="str">
        <f t="shared" si="268"/>
        <v>#REF!</v>
      </c>
      <c r="O134" s="47" t="str">
        <f t="shared" si="269"/>
        <v>#REF!</v>
      </c>
      <c r="P134" s="49" t="str">
        <f t="shared" si="270"/>
        <v>#REF!</v>
      </c>
      <c r="Q134" s="49" t="str">
        <f t="shared" si="271"/>
        <v>#REF!</v>
      </c>
      <c r="R134" s="49" t="str">
        <f t="shared" si="272"/>
        <v>#REF!</v>
      </c>
      <c r="S134" s="49" t="str">
        <f t="shared" si="273"/>
        <v>#REF!</v>
      </c>
      <c r="T134" s="50"/>
      <c r="U134" s="50"/>
      <c r="V134" s="50"/>
      <c r="W134" s="50"/>
      <c r="X134" s="50"/>
      <c r="Y134" s="50"/>
      <c r="Z134" s="50"/>
    </row>
    <row r="135" ht="15.75" customHeight="1" outlineLevel="2">
      <c r="A135" s="46" t="s">
        <v>84</v>
      </c>
      <c r="B135" s="46" t="s">
        <v>15</v>
      </c>
      <c r="C135" s="21" t="s">
        <v>85</v>
      </c>
      <c r="D135" s="46" t="s">
        <v>31</v>
      </c>
      <c r="E135" s="20" t="s">
        <v>32</v>
      </c>
      <c r="F135" s="22">
        <v>220875.31</v>
      </c>
      <c r="G135" s="47">
        <v>4177.01</v>
      </c>
      <c r="H135" s="48">
        <f t="shared" si="262"/>
        <v>0.004962276529</v>
      </c>
      <c r="I135" s="47" t="str">
        <f t="shared" si="263"/>
        <v>#REF!</v>
      </c>
      <c r="J135" s="47" t="str">
        <f t="shared" si="264"/>
        <v>#REF!</v>
      </c>
      <c r="K135" s="47" t="str">
        <f t="shared" si="265"/>
        <v>#REF!</v>
      </c>
      <c r="L135" s="49" t="str">
        <f t="shared" si="266"/>
        <v>#REF!</v>
      </c>
      <c r="M135" s="49" t="str">
        <f t="shared" si="267"/>
        <v>#REF!</v>
      </c>
      <c r="N135" s="47" t="str">
        <f t="shared" si="268"/>
        <v>#REF!</v>
      </c>
      <c r="O135" s="47" t="str">
        <f t="shared" si="269"/>
        <v>#REF!</v>
      </c>
      <c r="P135" s="49" t="str">
        <f t="shared" si="270"/>
        <v>#REF!</v>
      </c>
      <c r="Q135" s="49" t="str">
        <f t="shared" si="271"/>
        <v>#REF!</v>
      </c>
      <c r="R135" s="49" t="str">
        <f t="shared" si="272"/>
        <v>#REF!</v>
      </c>
      <c r="S135" s="49" t="str">
        <f t="shared" si="273"/>
        <v>#REF!</v>
      </c>
      <c r="T135" s="50"/>
      <c r="U135" s="50"/>
      <c r="V135" s="50"/>
      <c r="W135" s="50"/>
      <c r="X135" s="50"/>
      <c r="Y135" s="50"/>
      <c r="Z135" s="50"/>
    </row>
    <row r="136" ht="15.75" customHeight="1" outlineLevel="2">
      <c r="A136" s="46" t="s">
        <v>84</v>
      </c>
      <c r="B136" s="46" t="s">
        <v>15</v>
      </c>
      <c r="C136" s="21" t="s">
        <v>85</v>
      </c>
      <c r="D136" s="46" t="s">
        <v>39</v>
      </c>
      <c r="E136" s="20" t="s">
        <v>40</v>
      </c>
      <c r="F136" s="22">
        <v>97421.8</v>
      </c>
      <c r="G136" s="47">
        <v>1842.36</v>
      </c>
      <c r="H136" s="48">
        <f t="shared" si="262"/>
        <v>0.002188718656</v>
      </c>
      <c r="I136" s="47" t="str">
        <f t="shared" si="263"/>
        <v>#REF!</v>
      </c>
      <c r="J136" s="47" t="str">
        <f t="shared" si="264"/>
        <v>#REF!</v>
      </c>
      <c r="K136" s="47" t="str">
        <f t="shared" si="265"/>
        <v>#REF!</v>
      </c>
      <c r="L136" s="49" t="str">
        <f t="shared" si="266"/>
        <v>#REF!</v>
      </c>
      <c r="M136" s="49" t="str">
        <f t="shared" si="267"/>
        <v>#REF!</v>
      </c>
      <c r="N136" s="47" t="str">
        <f t="shared" si="268"/>
        <v>#REF!</v>
      </c>
      <c r="O136" s="47" t="str">
        <f t="shared" si="269"/>
        <v>#REF!</v>
      </c>
      <c r="P136" s="49" t="str">
        <f t="shared" si="270"/>
        <v>#REF!</v>
      </c>
      <c r="Q136" s="49" t="str">
        <f t="shared" si="271"/>
        <v>#REF!</v>
      </c>
      <c r="R136" s="49" t="str">
        <f t="shared" si="272"/>
        <v>#REF!</v>
      </c>
      <c r="S136" s="49" t="str">
        <f t="shared" si="273"/>
        <v>#REF!</v>
      </c>
      <c r="T136" s="50"/>
      <c r="U136" s="50"/>
      <c r="V136" s="50"/>
      <c r="W136" s="50"/>
      <c r="X136" s="50"/>
      <c r="Y136" s="50"/>
      <c r="Z136" s="50"/>
    </row>
    <row r="137" ht="15.75" customHeight="1" outlineLevel="1">
      <c r="A137" s="52"/>
      <c r="B137" s="52"/>
      <c r="C137" s="53" t="s">
        <v>340</v>
      </c>
      <c r="D137" s="52"/>
      <c r="E137" s="54"/>
      <c r="F137" s="55">
        <f t="shared" ref="F137:H137" si="274">SUBTOTAL(9,F133:F136)</f>
        <v>44510883</v>
      </c>
      <c r="G137" s="56">
        <f t="shared" si="274"/>
        <v>841752</v>
      </c>
      <c r="H137" s="57">
        <f t="shared" si="274"/>
        <v>1</v>
      </c>
      <c r="I137" s="56"/>
      <c r="J137" s="56"/>
      <c r="K137" s="56"/>
      <c r="L137" s="58" t="str">
        <f t="shared" ref="L137:M137" si="275">SUBTOTAL(9,L133:L136)</f>
        <v>#REF!</v>
      </c>
      <c r="M137" s="58" t="str">
        <f t="shared" si="275"/>
        <v>#REF!</v>
      </c>
      <c r="N137" s="56"/>
      <c r="O137" s="56"/>
      <c r="P137" s="58" t="str">
        <f t="shared" ref="P137:S137" si="276">SUBTOTAL(9,P133:P136)</f>
        <v>#REF!</v>
      </c>
      <c r="Q137" s="58" t="str">
        <f t="shared" si="276"/>
        <v>#REF!</v>
      </c>
      <c r="R137" s="58" t="str">
        <f t="shared" si="276"/>
        <v>#REF!</v>
      </c>
      <c r="S137" s="58" t="str">
        <f t="shared" si="276"/>
        <v>#REF!</v>
      </c>
      <c r="T137" s="59"/>
      <c r="U137" s="59"/>
      <c r="V137" s="59"/>
      <c r="W137" s="59"/>
      <c r="X137" s="59"/>
      <c r="Y137" s="59"/>
      <c r="Z137" s="59"/>
    </row>
    <row r="138" ht="15.75" customHeight="1" outlineLevel="2">
      <c r="A138" s="46" t="s">
        <v>86</v>
      </c>
      <c r="B138" s="46" t="s">
        <v>15</v>
      </c>
      <c r="C138" s="21" t="s">
        <v>87</v>
      </c>
      <c r="D138" s="46" t="s">
        <v>17</v>
      </c>
      <c r="E138" s="20" t="s">
        <v>18</v>
      </c>
      <c r="F138" s="22">
        <v>8827994.11</v>
      </c>
      <c r="G138" s="47">
        <v>6.223383213E7</v>
      </c>
      <c r="H138" s="48">
        <f t="shared" ref="H138:H148" si="277">+F138/$F$149</f>
        <v>0.796788053</v>
      </c>
      <c r="I138" s="47" t="str">
        <f t="shared" ref="I138:I148" si="278">+VLOOKUP(C138,'[1]ESFUERZO PROPIO 2015'!$D$10:$H$135,3,0)</f>
        <v>#REF!</v>
      </c>
      <c r="J138" s="47" t="str">
        <f t="shared" ref="J138:J148" si="279">+VLOOKUP(C138,'[1]ESFUERZO PROPIO 2015'!$D$10:$H$135,2,0)</f>
        <v>#REF!</v>
      </c>
      <c r="K138" s="47" t="str">
        <f t="shared" ref="K138:K148" si="280">+I138/11</f>
        <v>#REF!</v>
      </c>
      <c r="L138" s="49" t="str">
        <f t="shared" ref="L138:L148" si="281">+H138*K138</f>
        <v>#REF!</v>
      </c>
      <c r="M138" s="49">
        <f t="shared" ref="M138:M148" si="282">+IF(F138-Q138&lt;1,0,F138-Q138)</f>
        <v>8827994.11</v>
      </c>
      <c r="N138" s="47" t="str">
        <f t="shared" ref="N138:N148" si="283">+VLOOKUP(C138,'[1]ESFUERZO PROPIO 2015'!$D$10:$H$135,5,0)</f>
        <v>#REF!</v>
      </c>
      <c r="O138" s="47" t="str">
        <f t="shared" ref="O138:O148" si="284">+VLOOKUP(C138,'[1]ESFUERZO PROPIO 2015'!$D$10:$H$135,4,0)</f>
        <v>#REF!</v>
      </c>
      <c r="P138" s="49">
        <v>0.0</v>
      </c>
      <c r="Q138" s="49">
        <f t="shared" ref="Q138:Q148" si="285">+ROUND(P138,0)</f>
        <v>0</v>
      </c>
      <c r="R138" s="49">
        <f t="shared" ref="R138:R148" si="286">+M138+Q138</f>
        <v>8827994.11</v>
      </c>
      <c r="S138" s="49">
        <f t="shared" ref="S138:S148" si="287">+Q138</f>
        <v>0</v>
      </c>
      <c r="T138" s="50"/>
      <c r="U138" s="50"/>
      <c r="V138" s="50"/>
      <c r="W138" s="50"/>
      <c r="X138" s="50"/>
      <c r="Y138" s="50"/>
      <c r="Z138" s="50"/>
    </row>
    <row r="139" ht="15.75" customHeight="1" outlineLevel="2">
      <c r="A139" s="46" t="s">
        <v>86</v>
      </c>
      <c r="B139" s="46" t="s">
        <v>15</v>
      </c>
      <c r="C139" s="21" t="s">
        <v>87</v>
      </c>
      <c r="D139" s="46" t="s">
        <v>45</v>
      </c>
      <c r="E139" s="20" t="s">
        <v>46</v>
      </c>
      <c r="F139" s="22">
        <v>1675009.93</v>
      </c>
      <c r="G139" s="47">
        <v>1.180815087E7</v>
      </c>
      <c r="H139" s="48">
        <f t="shared" si="277"/>
        <v>0.1511813311</v>
      </c>
      <c r="I139" s="47" t="str">
        <f t="shared" si="278"/>
        <v>#REF!</v>
      </c>
      <c r="J139" s="47" t="str">
        <f t="shared" si="279"/>
        <v>#REF!</v>
      </c>
      <c r="K139" s="47" t="str">
        <f t="shared" si="280"/>
        <v>#REF!</v>
      </c>
      <c r="L139" s="49" t="str">
        <f t="shared" si="281"/>
        <v>#REF!</v>
      </c>
      <c r="M139" s="49">
        <f t="shared" si="282"/>
        <v>1675009.93</v>
      </c>
      <c r="N139" s="47" t="str">
        <f t="shared" si="283"/>
        <v>#REF!</v>
      </c>
      <c r="O139" s="47" t="str">
        <f t="shared" si="284"/>
        <v>#REF!</v>
      </c>
      <c r="P139" s="49">
        <v>0.0</v>
      </c>
      <c r="Q139" s="49">
        <f t="shared" si="285"/>
        <v>0</v>
      </c>
      <c r="R139" s="49">
        <f t="shared" si="286"/>
        <v>1675009.93</v>
      </c>
      <c r="S139" s="49">
        <f t="shared" si="287"/>
        <v>0</v>
      </c>
      <c r="T139" s="50"/>
      <c r="U139" s="50"/>
      <c r="V139" s="50"/>
      <c r="W139" s="50"/>
      <c r="X139" s="50"/>
      <c r="Y139" s="50"/>
      <c r="Z139" s="50"/>
    </row>
    <row r="140" ht="15.75" customHeight="1" outlineLevel="2">
      <c r="A140" s="46" t="s">
        <v>86</v>
      </c>
      <c r="B140" s="46" t="s">
        <v>15</v>
      </c>
      <c r="C140" s="21" t="s">
        <v>87</v>
      </c>
      <c r="D140" s="46" t="s">
        <v>19</v>
      </c>
      <c r="E140" s="20" t="s">
        <v>20</v>
      </c>
      <c r="F140" s="22">
        <v>18304.05</v>
      </c>
      <c r="G140" s="47">
        <v>129036.23</v>
      </c>
      <c r="H140" s="48">
        <f t="shared" si="277"/>
        <v>0.001652068203</v>
      </c>
      <c r="I140" s="47" t="str">
        <f t="shared" si="278"/>
        <v>#REF!</v>
      </c>
      <c r="J140" s="47" t="str">
        <f t="shared" si="279"/>
        <v>#REF!</v>
      </c>
      <c r="K140" s="47" t="str">
        <f t="shared" si="280"/>
        <v>#REF!</v>
      </c>
      <c r="L140" s="49" t="str">
        <f t="shared" si="281"/>
        <v>#REF!</v>
      </c>
      <c r="M140" s="49">
        <f t="shared" si="282"/>
        <v>18304.05</v>
      </c>
      <c r="N140" s="47" t="str">
        <f t="shared" si="283"/>
        <v>#REF!</v>
      </c>
      <c r="O140" s="47" t="str">
        <f t="shared" si="284"/>
        <v>#REF!</v>
      </c>
      <c r="P140" s="49">
        <v>0.0</v>
      </c>
      <c r="Q140" s="49">
        <f t="shared" si="285"/>
        <v>0</v>
      </c>
      <c r="R140" s="49">
        <f t="shared" si="286"/>
        <v>18304.05</v>
      </c>
      <c r="S140" s="49">
        <f t="shared" si="287"/>
        <v>0</v>
      </c>
      <c r="T140" s="50"/>
      <c r="U140" s="50"/>
      <c r="V140" s="50"/>
      <c r="W140" s="50"/>
      <c r="X140" s="50"/>
      <c r="Y140" s="50"/>
      <c r="Z140" s="50"/>
    </row>
    <row r="141" ht="15.75" customHeight="1" outlineLevel="2">
      <c r="A141" s="46" t="s">
        <v>86</v>
      </c>
      <c r="B141" s="46" t="s">
        <v>15</v>
      </c>
      <c r="C141" s="21" t="s">
        <v>87</v>
      </c>
      <c r="D141" s="46" t="s">
        <v>21</v>
      </c>
      <c r="E141" s="20" t="s">
        <v>22</v>
      </c>
      <c r="F141" s="22">
        <v>102103.69</v>
      </c>
      <c r="G141" s="47">
        <v>719790.21</v>
      </c>
      <c r="H141" s="48">
        <f t="shared" si="277"/>
        <v>0.009215570303</v>
      </c>
      <c r="I141" s="47" t="str">
        <f t="shared" si="278"/>
        <v>#REF!</v>
      </c>
      <c r="J141" s="47" t="str">
        <f t="shared" si="279"/>
        <v>#REF!</v>
      </c>
      <c r="K141" s="47" t="str">
        <f t="shared" si="280"/>
        <v>#REF!</v>
      </c>
      <c r="L141" s="49" t="str">
        <f t="shared" si="281"/>
        <v>#REF!</v>
      </c>
      <c r="M141" s="49">
        <f t="shared" si="282"/>
        <v>102103.69</v>
      </c>
      <c r="N141" s="47" t="str">
        <f t="shared" si="283"/>
        <v>#REF!</v>
      </c>
      <c r="O141" s="47" t="str">
        <f t="shared" si="284"/>
        <v>#REF!</v>
      </c>
      <c r="P141" s="49">
        <v>0.0</v>
      </c>
      <c r="Q141" s="49">
        <f t="shared" si="285"/>
        <v>0</v>
      </c>
      <c r="R141" s="49">
        <f t="shared" si="286"/>
        <v>102103.69</v>
      </c>
      <c r="S141" s="49">
        <f t="shared" si="287"/>
        <v>0</v>
      </c>
      <c r="T141" s="50"/>
      <c r="U141" s="50"/>
      <c r="V141" s="50"/>
      <c r="W141" s="50"/>
      <c r="X141" s="50"/>
      <c r="Y141" s="50"/>
      <c r="Z141" s="50"/>
    </row>
    <row r="142" ht="15.75" customHeight="1" outlineLevel="2">
      <c r="A142" s="46" t="s">
        <v>86</v>
      </c>
      <c r="B142" s="46" t="s">
        <v>15</v>
      </c>
      <c r="C142" s="21" t="s">
        <v>87</v>
      </c>
      <c r="D142" s="46" t="s">
        <v>25</v>
      </c>
      <c r="E142" s="20" t="s">
        <v>26</v>
      </c>
      <c r="F142" s="22">
        <v>1877.17</v>
      </c>
      <c r="G142" s="47">
        <v>13233.31</v>
      </c>
      <c r="H142" s="48">
        <f t="shared" si="277"/>
        <v>0.0001694276877</v>
      </c>
      <c r="I142" s="47" t="str">
        <f t="shared" si="278"/>
        <v>#REF!</v>
      </c>
      <c r="J142" s="47" t="str">
        <f t="shared" si="279"/>
        <v>#REF!</v>
      </c>
      <c r="K142" s="47" t="str">
        <f t="shared" si="280"/>
        <v>#REF!</v>
      </c>
      <c r="L142" s="49" t="str">
        <f t="shared" si="281"/>
        <v>#REF!</v>
      </c>
      <c r="M142" s="49">
        <f t="shared" si="282"/>
        <v>1877.17</v>
      </c>
      <c r="N142" s="47" t="str">
        <f t="shared" si="283"/>
        <v>#REF!</v>
      </c>
      <c r="O142" s="47" t="str">
        <f t="shared" si="284"/>
        <v>#REF!</v>
      </c>
      <c r="P142" s="49">
        <v>0.0</v>
      </c>
      <c r="Q142" s="49">
        <f t="shared" si="285"/>
        <v>0</v>
      </c>
      <c r="R142" s="49">
        <f t="shared" si="286"/>
        <v>1877.17</v>
      </c>
      <c r="S142" s="49">
        <f t="shared" si="287"/>
        <v>0</v>
      </c>
      <c r="T142" s="50"/>
      <c r="U142" s="50"/>
      <c r="V142" s="50"/>
      <c r="W142" s="50"/>
      <c r="X142" s="50"/>
      <c r="Y142" s="50"/>
      <c r="Z142" s="50"/>
    </row>
    <row r="143" ht="15.75" customHeight="1" outlineLevel="2">
      <c r="A143" s="46" t="s">
        <v>86</v>
      </c>
      <c r="B143" s="46" t="s">
        <v>15</v>
      </c>
      <c r="C143" s="21" t="s">
        <v>87</v>
      </c>
      <c r="D143" s="46" t="s">
        <v>27</v>
      </c>
      <c r="E143" s="20" t="s">
        <v>28</v>
      </c>
      <c r="F143" s="22">
        <v>226712.42</v>
      </c>
      <c r="G143" s="47">
        <v>1598232.03</v>
      </c>
      <c r="H143" s="48">
        <f t="shared" si="277"/>
        <v>0.02046237746</v>
      </c>
      <c r="I143" s="47" t="str">
        <f t="shared" si="278"/>
        <v>#REF!</v>
      </c>
      <c r="J143" s="47" t="str">
        <f t="shared" si="279"/>
        <v>#REF!</v>
      </c>
      <c r="K143" s="47" t="str">
        <f t="shared" si="280"/>
        <v>#REF!</v>
      </c>
      <c r="L143" s="49" t="str">
        <f t="shared" si="281"/>
        <v>#REF!</v>
      </c>
      <c r="M143" s="49">
        <f t="shared" si="282"/>
        <v>226712.42</v>
      </c>
      <c r="N143" s="47" t="str">
        <f t="shared" si="283"/>
        <v>#REF!</v>
      </c>
      <c r="O143" s="47" t="str">
        <f t="shared" si="284"/>
        <v>#REF!</v>
      </c>
      <c r="P143" s="49">
        <v>0.0</v>
      </c>
      <c r="Q143" s="49">
        <f t="shared" si="285"/>
        <v>0</v>
      </c>
      <c r="R143" s="49">
        <f t="shared" si="286"/>
        <v>226712.42</v>
      </c>
      <c r="S143" s="49">
        <f t="shared" si="287"/>
        <v>0</v>
      </c>
      <c r="T143" s="50"/>
      <c r="U143" s="50"/>
      <c r="V143" s="50"/>
      <c r="W143" s="50"/>
      <c r="X143" s="50"/>
      <c r="Y143" s="50"/>
      <c r="Z143" s="50"/>
    </row>
    <row r="144" ht="15.75" customHeight="1" outlineLevel="2">
      <c r="A144" s="46" t="s">
        <v>86</v>
      </c>
      <c r="B144" s="46" t="s">
        <v>15</v>
      </c>
      <c r="C144" s="21" t="s">
        <v>87</v>
      </c>
      <c r="D144" s="46" t="s">
        <v>29</v>
      </c>
      <c r="E144" s="20" t="s">
        <v>30</v>
      </c>
      <c r="F144" s="22">
        <v>108043.77</v>
      </c>
      <c r="G144" s="47">
        <v>761665.4</v>
      </c>
      <c r="H144" s="48">
        <f t="shared" si="277"/>
        <v>0.009751703961</v>
      </c>
      <c r="I144" s="47" t="str">
        <f t="shared" si="278"/>
        <v>#REF!</v>
      </c>
      <c r="J144" s="47" t="str">
        <f t="shared" si="279"/>
        <v>#REF!</v>
      </c>
      <c r="K144" s="47" t="str">
        <f t="shared" si="280"/>
        <v>#REF!</v>
      </c>
      <c r="L144" s="49" t="str">
        <f t="shared" si="281"/>
        <v>#REF!</v>
      </c>
      <c r="M144" s="49">
        <f t="shared" si="282"/>
        <v>108043.77</v>
      </c>
      <c r="N144" s="47" t="str">
        <f t="shared" si="283"/>
        <v>#REF!</v>
      </c>
      <c r="O144" s="47" t="str">
        <f t="shared" si="284"/>
        <v>#REF!</v>
      </c>
      <c r="P144" s="49">
        <v>0.0</v>
      </c>
      <c r="Q144" s="49">
        <f t="shared" si="285"/>
        <v>0</v>
      </c>
      <c r="R144" s="49">
        <f t="shared" si="286"/>
        <v>108043.77</v>
      </c>
      <c r="S144" s="49">
        <f t="shared" si="287"/>
        <v>0</v>
      </c>
      <c r="T144" s="50"/>
      <c r="U144" s="50"/>
      <c r="V144" s="50"/>
      <c r="W144" s="50"/>
      <c r="X144" s="50"/>
      <c r="Y144" s="50"/>
      <c r="Z144" s="50"/>
    </row>
    <row r="145" ht="15.75" customHeight="1" outlineLevel="2">
      <c r="A145" s="46" t="s">
        <v>86</v>
      </c>
      <c r="B145" s="46" t="s">
        <v>15</v>
      </c>
      <c r="C145" s="21" t="s">
        <v>87</v>
      </c>
      <c r="D145" s="46" t="s">
        <v>31</v>
      </c>
      <c r="E145" s="20" t="s">
        <v>32</v>
      </c>
      <c r="F145" s="22">
        <v>55041.34</v>
      </c>
      <c r="G145" s="47">
        <v>388019.47</v>
      </c>
      <c r="H145" s="48">
        <f t="shared" si="277"/>
        <v>0.004967864906</v>
      </c>
      <c r="I145" s="47" t="str">
        <f t="shared" si="278"/>
        <v>#REF!</v>
      </c>
      <c r="J145" s="47" t="str">
        <f t="shared" si="279"/>
        <v>#REF!</v>
      </c>
      <c r="K145" s="47" t="str">
        <f t="shared" si="280"/>
        <v>#REF!</v>
      </c>
      <c r="L145" s="49" t="str">
        <f t="shared" si="281"/>
        <v>#REF!</v>
      </c>
      <c r="M145" s="49">
        <f t="shared" si="282"/>
        <v>55041.34</v>
      </c>
      <c r="N145" s="47" t="str">
        <f t="shared" si="283"/>
        <v>#REF!</v>
      </c>
      <c r="O145" s="47" t="str">
        <f t="shared" si="284"/>
        <v>#REF!</v>
      </c>
      <c r="P145" s="49">
        <v>0.0</v>
      </c>
      <c r="Q145" s="49">
        <f t="shared" si="285"/>
        <v>0</v>
      </c>
      <c r="R145" s="49">
        <f t="shared" si="286"/>
        <v>55041.34</v>
      </c>
      <c r="S145" s="49">
        <f t="shared" si="287"/>
        <v>0</v>
      </c>
      <c r="T145" s="50"/>
      <c r="U145" s="50"/>
      <c r="V145" s="50"/>
      <c r="W145" s="50"/>
      <c r="X145" s="50"/>
      <c r="Y145" s="50"/>
      <c r="Z145" s="50"/>
    </row>
    <row r="146" ht="15.75" customHeight="1" outlineLevel="2">
      <c r="A146" s="46" t="s">
        <v>86</v>
      </c>
      <c r="B146" s="46" t="s">
        <v>15</v>
      </c>
      <c r="C146" s="21" t="s">
        <v>87</v>
      </c>
      <c r="D146" s="46" t="s">
        <v>35</v>
      </c>
      <c r="E146" s="20" t="s">
        <v>36</v>
      </c>
      <c r="F146" s="22">
        <v>2136.19</v>
      </c>
      <c r="G146" s="47">
        <v>15059.28</v>
      </c>
      <c r="H146" s="48">
        <f t="shared" si="277"/>
        <v>0.0001928060497</v>
      </c>
      <c r="I146" s="47" t="str">
        <f t="shared" si="278"/>
        <v>#REF!</v>
      </c>
      <c r="J146" s="47" t="str">
        <f t="shared" si="279"/>
        <v>#REF!</v>
      </c>
      <c r="K146" s="47" t="str">
        <f t="shared" si="280"/>
        <v>#REF!</v>
      </c>
      <c r="L146" s="49" t="str">
        <f t="shared" si="281"/>
        <v>#REF!</v>
      </c>
      <c r="M146" s="49">
        <f t="shared" si="282"/>
        <v>2136.19</v>
      </c>
      <c r="N146" s="47" t="str">
        <f t="shared" si="283"/>
        <v>#REF!</v>
      </c>
      <c r="O146" s="47" t="str">
        <f t="shared" si="284"/>
        <v>#REF!</v>
      </c>
      <c r="P146" s="49">
        <v>0.0</v>
      </c>
      <c r="Q146" s="49">
        <f t="shared" si="285"/>
        <v>0</v>
      </c>
      <c r="R146" s="49">
        <f t="shared" si="286"/>
        <v>2136.19</v>
      </c>
      <c r="S146" s="49">
        <f t="shared" si="287"/>
        <v>0</v>
      </c>
      <c r="T146" s="50"/>
      <c r="U146" s="50"/>
      <c r="V146" s="50"/>
      <c r="W146" s="50"/>
      <c r="X146" s="50"/>
      <c r="Y146" s="50"/>
      <c r="Z146" s="50"/>
    </row>
    <row r="147" ht="15.75" customHeight="1" outlineLevel="2">
      <c r="A147" s="46" t="s">
        <v>86</v>
      </c>
      <c r="B147" s="46" t="s">
        <v>15</v>
      </c>
      <c r="C147" s="21" t="s">
        <v>87</v>
      </c>
      <c r="D147" s="46" t="s">
        <v>37</v>
      </c>
      <c r="E147" s="20" t="s">
        <v>38</v>
      </c>
      <c r="F147" s="22">
        <v>20643.37</v>
      </c>
      <c r="G147" s="47">
        <v>145527.5</v>
      </c>
      <c r="H147" s="48">
        <f t="shared" si="277"/>
        <v>0.001863208152</v>
      </c>
      <c r="I147" s="47" t="str">
        <f t="shared" si="278"/>
        <v>#REF!</v>
      </c>
      <c r="J147" s="47" t="str">
        <f t="shared" si="279"/>
        <v>#REF!</v>
      </c>
      <c r="K147" s="47" t="str">
        <f t="shared" si="280"/>
        <v>#REF!</v>
      </c>
      <c r="L147" s="49" t="str">
        <f t="shared" si="281"/>
        <v>#REF!</v>
      </c>
      <c r="M147" s="49">
        <f t="shared" si="282"/>
        <v>20643.37</v>
      </c>
      <c r="N147" s="47" t="str">
        <f t="shared" si="283"/>
        <v>#REF!</v>
      </c>
      <c r="O147" s="47" t="str">
        <f t="shared" si="284"/>
        <v>#REF!</v>
      </c>
      <c r="P147" s="49">
        <v>0.0</v>
      </c>
      <c r="Q147" s="49">
        <f t="shared" si="285"/>
        <v>0</v>
      </c>
      <c r="R147" s="49">
        <f t="shared" si="286"/>
        <v>20643.37</v>
      </c>
      <c r="S147" s="49">
        <f t="shared" si="287"/>
        <v>0</v>
      </c>
      <c r="T147" s="50"/>
      <c r="U147" s="50"/>
      <c r="V147" s="50"/>
      <c r="W147" s="50"/>
      <c r="X147" s="50"/>
      <c r="Y147" s="50"/>
      <c r="Z147" s="50"/>
    </row>
    <row r="148" ht="15.75" customHeight="1" outlineLevel="2">
      <c r="A148" s="46" t="s">
        <v>86</v>
      </c>
      <c r="B148" s="46" t="s">
        <v>15</v>
      </c>
      <c r="C148" s="21" t="s">
        <v>87</v>
      </c>
      <c r="D148" s="46" t="s">
        <v>39</v>
      </c>
      <c r="E148" s="20" t="s">
        <v>40</v>
      </c>
      <c r="F148" s="22">
        <v>41609.96</v>
      </c>
      <c r="G148" s="47">
        <v>293333.57</v>
      </c>
      <c r="H148" s="48">
        <f t="shared" si="277"/>
        <v>0.003755589163</v>
      </c>
      <c r="I148" s="47" t="str">
        <f t="shared" si="278"/>
        <v>#REF!</v>
      </c>
      <c r="J148" s="47" t="str">
        <f t="shared" si="279"/>
        <v>#REF!</v>
      </c>
      <c r="K148" s="47" t="str">
        <f t="shared" si="280"/>
        <v>#REF!</v>
      </c>
      <c r="L148" s="49" t="str">
        <f t="shared" si="281"/>
        <v>#REF!</v>
      </c>
      <c r="M148" s="49">
        <f t="shared" si="282"/>
        <v>41609.96</v>
      </c>
      <c r="N148" s="47" t="str">
        <f t="shared" si="283"/>
        <v>#REF!</v>
      </c>
      <c r="O148" s="47" t="str">
        <f t="shared" si="284"/>
        <v>#REF!</v>
      </c>
      <c r="P148" s="49">
        <v>0.0</v>
      </c>
      <c r="Q148" s="49">
        <f t="shared" si="285"/>
        <v>0</v>
      </c>
      <c r="R148" s="49">
        <f t="shared" si="286"/>
        <v>41609.96</v>
      </c>
      <c r="S148" s="49">
        <f t="shared" si="287"/>
        <v>0</v>
      </c>
      <c r="T148" s="50"/>
      <c r="U148" s="50"/>
      <c r="V148" s="50"/>
      <c r="W148" s="50"/>
      <c r="X148" s="50"/>
      <c r="Y148" s="50"/>
      <c r="Z148" s="50"/>
    </row>
    <row r="149" ht="15.75" customHeight="1" outlineLevel="1">
      <c r="A149" s="52"/>
      <c r="B149" s="52"/>
      <c r="C149" s="53" t="s">
        <v>341</v>
      </c>
      <c r="D149" s="52"/>
      <c r="E149" s="54"/>
      <c r="F149" s="55">
        <f t="shared" ref="F149:H149" si="288">SUBTOTAL(9,F138:F148)</f>
        <v>11079476</v>
      </c>
      <c r="G149" s="56">
        <f t="shared" si="288"/>
        <v>78105880</v>
      </c>
      <c r="H149" s="57">
        <f t="shared" si="288"/>
        <v>1</v>
      </c>
      <c r="I149" s="56"/>
      <c r="J149" s="56"/>
      <c r="K149" s="56"/>
      <c r="L149" s="58" t="str">
        <f t="shared" ref="L149:M149" si="289">SUBTOTAL(9,L138:L148)</f>
        <v>#REF!</v>
      </c>
      <c r="M149" s="58">
        <f t="shared" si="289"/>
        <v>11079476</v>
      </c>
      <c r="N149" s="56"/>
      <c r="O149" s="56"/>
      <c r="P149" s="58">
        <f t="shared" ref="P149:S149" si="290">SUBTOTAL(9,P138:P148)</f>
        <v>0</v>
      </c>
      <c r="Q149" s="58">
        <f t="shared" si="290"/>
        <v>0</v>
      </c>
      <c r="R149" s="58">
        <f t="shared" si="290"/>
        <v>11079476</v>
      </c>
      <c r="S149" s="58">
        <f t="shared" si="290"/>
        <v>0</v>
      </c>
      <c r="T149" s="59"/>
      <c r="U149" s="59"/>
      <c r="V149" s="59"/>
      <c r="W149" s="59"/>
      <c r="X149" s="59"/>
      <c r="Y149" s="59"/>
      <c r="Z149" s="59"/>
    </row>
    <row r="150" ht="15.75" customHeight="1" outlineLevel="2">
      <c r="A150" s="46" t="s">
        <v>88</v>
      </c>
      <c r="B150" s="46" t="s">
        <v>15</v>
      </c>
      <c r="C150" s="21" t="s">
        <v>89</v>
      </c>
      <c r="D150" s="46" t="s">
        <v>17</v>
      </c>
      <c r="E150" s="20" t="s">
        <v>18</v>
      </c>
      <c r="F150" s="22">
        <v>2.110297711E7</v>
      </c>
      <c r="G150" s="47">
        <v>1942145.95</v>
      </c>
      <c r="H150" s="48">
        <f t="shared" ref="H150:H154" si="291">+F150/$F$155</f>
        <v>0.5458333305</v>
      </c>
      <c r="I150" s="47" t="str">
        <f t="shared" ref="I150:I154" si="292">+VLOOKUP(C150,'[1]ESFUERZO PROPIO 2015'!$D$10:$H$135,3,0)</f>
        <v>#REF!</v>
      </c>
      <c r="J150" s="47" t="str">
        <f t="shared" ref="J150:J154" si="293">+VLOOKUP(C150,'[1]ESFUERZO PROPIO 2015'!$D$10:$H$135,2,0)</f>
        <v>#REF!</v>
      </c>
      <c r="K150" s="47" t="str">
        <f t="shared" ref="K150:K154" si="294">+I150/11</f>
        <v>#REF!</v>
      </c>
      <c r="L150" s="49" t="str">
        <f t="shared" ref="L150:L154" si="295">+H150*K150</f>
        <v>#REF!</v>
      </c>
      <c r="M150" s="49" t="str">
        <f t="shared" ref="M150:M154" si="296">+IF(F150-Q150&lt;1,0,F150-Q150)</f>
        <v>#REF!</v>
      </c>
      <c r="N150" s="47" t="str">
        <f t="shared" ref="N150:N154" si="297">+VLOOKUP(C150,'[1]ESFUERZO PROPIO 2015'!$D$10:$H$135,5,0)</f>
        <v>#REF!</v>
      </c>
      <c r="O150" s="47" t="str">
        <f t="shared" ref="O150:O154" si="298">+VLOOKUP(C150,'[1]ESFUERZO PROPIO 2015'!$D$10:$H$135,4,0)</f>
        <v>#REF!</v>
      </c>
      <c r="P150" s="49" t="str">
        <f t="shared" ref="P150:P154" si="299">+F150-L150</f>
        <v>#REF!</v>
      </c>
      <c r="Q150" s="49" t="str">
        <f t="shared" ref="Q150:Q154" si="300">+ROUND(P150,0)</f>
        <v>#REF!</v>
      </c>
      <c r="R150" s="49" t="str">
        <f t="shared" ref="R150:R154" si="301">+M150+Q150</f>
        <v>#REF!</v>
      </c>
      <c r="S150" s="49" t="str">
        <f t="shared" ref="S150:S154" si="302">+Q150</f>
        <v>#REF!</v>
      </c>
      <c r="T150" s="50"/>
      <c r="U150" s="50"/>
      <c r="V150" s="50"/>
      <c r="W150" s="50"/>
      <c r="X150" s="50"/>
      <c r="Y150" s="50"/>
      <c r="Z150" s="50"/>
    </row>
    <row r="151" ht="15.75" customHeight="1" outlineLevel="2">
      <c r="A151" s="46" t="s">
        <v>88</v>
      </c>
      <c r="B151" s="46" t="s">
        <v>15</v>
      </c>
      <c r="C151" s="21" t="s">
        <v>89</v>
      </c>
      <c r="D151" s="46" t="s">
        <v>29</v>
      </c>
      <c r="E151" s="20" t="s">
        <v>30</v>
      </c>
      <c r="F151" s="22">
        <v>547283.85</v>
      </c>
      <c r="G151" s="47">
        <v>50367.54</v>
      </c>
      <c r="H151" s="48">
        <f t="shared" si="291"/>
        <v>0.01415562198</v>
      </c>
      <c r="I151" s="47" t="str">
        <f t="shared" si="292"/>
        <v>#REF!</v>
      </c>
      <c r="J151" s="47" t="str">
        <f t="shared" si="293"/>
        <v>#REF!</v>
      </c>
      <c r="K151" s="47" t="str">
        <f t="shared" si="294"/>
        <v>#REF!</v>
      </c>
      <c r="L151" s="49" t="str">
        <f t="shared" si="295"/>
        <v>#REF!</v>
      </c>
      <c r="M151" s="49" t="str">
        <f t="shared" si="296"/>
        <v>#REF!</v>
      </c>
      <c r="N151" s="47" t="str">
        <f t="shared" si="297"/>
        <v>#REF!</v>
      </c>
      <c r="O151" s="47" t="str">
        <f t="shared" si="298"/>
        <v>#REF!</v>
      </c>
      <c r="P151" s="49" t="str">
        <f t="shared" si="299"/>
        <v>#REF!</v>
      </c>
      <c r="Q151" s="49" t="str">
        <f t="shared" si="300"/>
        <v>#REF!</v>
      </c>
      <c r="R151" s="49" t="str">
        <f t="shared" si="301"/>
        <v>#REF!</v>
      </c>
      <c r="S151" s="49" t="str">
        <f t="shared" si="302"/>
        <v>#REF!</v>
      </c>
      <c r="T151" s="50"/>
      <c r="U151" s="50"/>
      <c r="V151" s="50"/>
      <c r="W151" s="50"/>
      <c r="X151" s="50"/>
      <c r="Y151" s="50"/>
      <c r="Z151" s="50"/>
    </row>
    <row r="152" ht="15.75" customHeight="1" outlineLevel="2">
      <c r="A152" s="46" t="s">
        <v>88</v>
      </c>
      <c r="B152" s="46" t="s">
        <v>15</v>
      </c>
      <c r="C152" s="21" t="s">
        <v>89</v>
      </c>
      <c r="D152" s="46" t="s">
        <v>31</v>
      </c>
      <c r="E152" s="20" t="s">
        <v>32</v>
      </c>
      <c r="F152" s="22">
        <v>102317.0</v>
      </c>
      <c r="G152" s="47">
        <v>9416.42</v>
      </c>
      <c r="H152" s="48">
        <f t="shared" si="291"/>
        <v>0.002646452611</v>
      </c>
      <c r="I152" s="47" t="str">
        <f t="shared" si="292"/>
        <v>#REF!</v>
      </c>
      <c r="J152" s="47" t="str">
        <f t="shared" si="293"/>
        <v>#REF!</v>
      </c>
      <c r="K152" s="47" t="str">
        <f t="shared" si="294"/>
        <v>#REF!</v>
      </c>
      <c r="L152" s="49" t="str">
        <f t="shared" si="295"/>
        <v>#REF!</v>
      </c>
      <c r="M152" s="49" t="str">
        <f t="shared" si="296"/>
        <v>#REF!</v>
      </c>
      <c r="N152" s="47" t="str">
        <f t="shared" si="297"/>
        <v>#REF!</v>
      </c>
      <c r="O152" s="47" t="str">
        <f t="shared" si="298"/>
        <v>#REF!</v>
      </c>
      <c r="P152" s="49" t="str">
        <f t="shared" si="299"/>
        <v>#REF!</v>
      </c>
      <c r="Q152" s="49" t="str">
        <f t="shared" si="300"/>
        <v>#REF!</v>
      </c>
      <c r="R152" s="49" t="str">
        <f t="shared" si="301"/>
        <v>#REF!</v>
      </c>
      <c r="S152" s="49" t="str">
        <f t="shared" si="302"/>
        <v>#REF!</v>
      </c>
      <c r="T152" s="50"/>
      <c r="U152" s="50"/>
      <c r="V152" s="50"/>
      <c r="W152" s="50"/>
      <c r="X152" s="50"/>
      <c r="Y152" s="50"/>
      <c r="Z152" s="50"/>
    </row>
    <row r="153" ht="15.75" customHeight="1" outlineLevel="2">
      <c r="A153" s="46" t="s">
        <v>88</v>
      </c>
      <c r="B153" s="46" t="s">
        <v>15</v>
      </c>
      <c r="C153" s="21" t="s">
        <v>89</v>
      </c>
      <c r="D153" s="46" t="s">
        <v>39</v>
      </c>
      <c r="E153" s="20" t="s">
        <v>40</v>
      </c>
      <c r="F153" s="22">
        <v>6767.62</v>
      </c>
      <c r="G153" s="47">
        <v>622.84</v>
      </c>
      <c r="H153" s="48">
        <f t="shared" si="291"/>
        <v>0.0001750460395</v>
      </c>
      <c r="I153" s="47" t="str">
        <f t="shared" si="292"/>
        <v>#REF!</v>
      </c>
      <c r="J153" s="47" t="str">
        <f t="shared" si="293"/>
        <v>#REF!</v>
      </c>
      <c r="K153" s="47" t="str">
        <f t="shared" si="294"/>
        <v>#REF!</v>
      </c>
      <c r="L153" s="49" t="str">
        <f t="shared" si="295"/>
        <v>#REF!</v>
      </c>
      <c r="M153" s="49" t="str">
        <f t="shared" si="296"/>
        <v>#REF!</v>
      </c>
      <c r="N153" s="47" t="str">
        <f t="shared" si="297"/>
        <v>#REF!</v>
      </c>
      <c r="O153" s="47" t="str">
        <f t="shared" si="298"/>
        <v>#REF!</v>
      </c>
      <c r="P153" s="49" t="str">
        <f t="shared" si="299"/>
        <v>#REF!</v>
      </c>
      <c r="Q153" s="49" t="str">
        <f t="shared" si="300"/>
        <v>#REF!</v>
      </c>
      <c r="R153" s="49" t="str">
        <f t="shared" si="301"/>
        <v>#REF!</v>
      </c>
      <c r="S153" s="49" t="str">
        <f t="shared" si="302"/>
        <v>#REF!</v>
      </c>
      <c r="T153" s="50"/>
      <c r="U153" s="50"/>
      <c r="V153" s="50"/>
      <c r="W153" s="50"/>
      <c r="X153" s="50"/>
      <c r="Y153" s="50"/>
      <c r="Z153" s="50"/>
    </row>
    <row r="154" ht="15.75" customHeight="1" outlineLevel="2">
      <c r="A154" s="46" t="s">
        <v>88</v>
      </c>
      <c r="B154" s="46" t="s">
        <v>15</v>
      </c>
      <c r="C154" s="21" t="s">
        <v>89</v>
      </c>
      <c r="D154" s="46" t="s">
        <v>59</v>
      </c>
      <c r="E154" s="20" t="s">
        <v>60</v>
      </c>
      <c r="F154" s="22">
        <v>1.690259742E7</v>
      </c>
      <c r="G154" s="47">
        <v>1555577.25</v>
      </c>
      <c r="H154" s="48">
        <f t="shared" si="291"/>
        <v>0.4371895489</v>
      </c>
      <c r="I154" s="47" t="str">
        <f t="shared" si="292"/>
        <v>#REF!</v>
      </c>
      <c r="J154" s="47" t="str">
        <f t="shared" si="293"/>
        <v>#REF!</v>
      </c>
      <c r="K154" s="47" t="str">
        <f t="shared" si="294"/>
        <v>#REF!</v>
      </c>
      <c r="L154" s="49" t="str">
        <f t="shared" si="295"/>
        <v>#REF!</v>
      </c>
      <c r="M154" s="49" t="str">
        <f t="shared" si="296"/>
        <v>#REF!</v>
      </c>
      <c r="N154" s="47" t="str">
        <f t="shared" si="297"/>
        <v>#REF!</v>
      </c>
      <c r="O154" s="47" t="str">
        <f t="shared" si="298"/>
        <v>#REF!</v>
      </c>
      <c r="P154" s="49" t="str">
        <f t="shared" si="299"/>
        <v>#REF!</v>
      </c>
      <c r="Q154" s="49" t="str">
        <f t="shared" si="300"/>
        <v>#REF!</v>
      </c>
      <c r="R154" s="49" t="str">
        <f t="shared" si="301"/>
        <v>#REF!</v>
      </c>
      <c r="S154" s="49" t="str">
        <f t="shared" si="302"/>
        <v>#REF!</v>
      </c>
      <c r="T154" s="50"/>
      <c r="U154" s="50"/>
      <c r="V154" s="50"/>
      <c r="W154" s="50"/>
      <c r="X154" s="50"/>
      <c r="Y154" s="50"/>
      <c r="Z154" s="50"/>
    </row>
    <row r="155" ht="15.75" customHeight="1" outlineLevel="1">
      <c r="A155" s="52"/>
      <c r="B155" s="52"/>
      <c r="C155" s="53" t="s">
        <v>342</v>
      </c>
      <c r="D155" s="52"/>
      <c r="E155" s="54"/>
      <c r="F155" s="55">
        <f t="shared" ref="F155:H155" si="303">SUBTOTAL(9,F150:F154)</f>
        <v>38661943</v>
      </c>
      <c r="G155" s="56">
        <f t="shared" si="303"/>
        <v>3558130</v>
      </c>
      <c r="H155" s="57">
        <f t="shared" si="303"/>
        <v>1</v>
      </c>
      <c r="I155" s="56"/>
      <c r="J155" s="56"/>
      <c r="K155" s="56"/>
      <c r="L155" s="58" t="str">
        <f t="shared" ref="L155:M155" si="304">SUBTOTAL(9,L150:L154)</f>
        <v>#REF!</v>
      </c>
      <c r="M155" s="58" t="str">
        <f t="shared" si="304"/>
        <v>#REF!</v>
      </c>
      <c r="N155" s="56"/>
      <c r="O155" s="56"/>
      <c r="P155" s="58" t="str">
        <f t="shared" ref="P155:S155" si="305">SUBTOTAL(9,P150:P154)</f>
        <v>#REF!</v>
      </c>
      <c r="Q155" s="58" t="str">
        <f t="shared" si="305"/>
        <v>#REF!</v>
      </c>
      <c r="R155" s="58" t="str">
        <f t="shared" si="305"/>
        <v>#REF!</v>
      </c>
      <c r="S155" s="58" t="str">
        <f t="shared" si="305"/>
        <v>#REF!</v>
      </c>
      <c r="T155" s="59"/>
      <c r="U155" s="59"/>
      <c r="V155" s="59"/>
      <c r="W155" s="59"/>
      <c r="X155" s="59"/>
      <c r="Y155" s="59"/>
      <c r="Z155" s="59"/>
    </row>
    <row r="156" ht="15.75" customHeight="1" outlineLevel="2">
      <c r="A156" s="46" t="s">
        <v>90</v>
      </c>
      <c r="B156" s="46" t="s">
        <v>15</v>
      </c>
      <c r="C156" s="21" t="s">
        <v>91</v>
      </c>
      <c r="D156" s="46" t="s">
        <v>17</v>
      </c>
      <c r="E156" s="20" t="s">
        <v>18</v>
      </c>
      <c r="F156" s="22">
        <v>5.656816261E7</v>
      </c>
      <c r="G156" s="47">
        <v>6535931.49</v>
      </c>
      <c r="H156" s="48">
        <f t="shared" ref="H156:H162" si="306">+F156/$F$163</f>
        <v>0.9704386518</v>
      </c>
      <c r="I156" s="47" t="str">
        <f t="shared" ref="I156:I162" si="307">+VLOOKUP(C156,'[1]ESFUERZO PROPIO 2015'!$D$10:$H$135,3,0)</f>
        <v>#REF!</v>
      </c>
      <c r="J156" s="47" t="str">
        <f t="shared" ref="J156:J162" si="308">+VLOOKUP(C156,'[1]ESFUERZO PROPIO 2015'!$D$10:$H$135,2,0)</f>
        <v>#REF!</v>
      </c>
      <c r="K156" s="47" t="str">
        <f t="shared" ref="K156:K162" si="309">+I156/11</f>
        <v>#REF!</v>
      </c>
      <c r="L156" s="49" t="str">
        <f t="shared" ref="L156:L162" si="310">+H156*K156</f>
        <v>#REF!</v>
      </c>
      <c r="M156" s="49" t="str">
        <f t="shared" ref="M156:M162" si="311">+IF(F156-Q156&lt;1,0,F156-Q156)</f>
        <v>#REF!</v>
      </c>
      <c r="N156" s="47" t="str">
        <f t="shared" ref="N156:N162" si="312">+VLOOKUP(C156,'[1]ESFUERZO PROPIO 2015'!$D$10:$H$135,5,0)</f>
        <v>#REF!</v>
      </c>
      <c r="O156" s="47" t="str">
        <f t="shared" ref="O156:O162" si="313">+VLOOKUP(C156,'[1]ESFUERZO PROPIO 2015'!$D$10:$H$135,4,0)</f>
        <v>#REF!</v>
      </c>
      <c r="P156" s="49" t="str">
        <f t="shared" ref="P156:P162" si="314">+F156-L156</f>
        <v>#REF!</v>
      </c>
      <c r="Q156" s="49" t="str">
        <f t="shared" ref="Q156:Q162" si="315">+ROUND(P156,0)</f>
        <v>#REF!</v>
      </c>
      <c r="R156" s="49" t="str">
        <f t="shared" ref="R156:R162" si="316">+M156+Q156</f>
        <v>#REF!</v>
      </c>
      <c r="S156" s="49" t="str">
        <f t="shared" ref="S156:S162" si="317">+Q156</f>
        <v>#REF!</v>
      </c>
      <c r="T156" s="50"/>
      <c r="U156" s="50"/>
      <c r="V156" s="50"/>
      <c r="W156" s="50"/>
      <c r="X156" s="50"/>
      <c r="Y156" s="50"/>
      <c r="Z156" s="50"/>
    </row>
    <row r="157" ht="15.75" customHeight="1" outlineLevel="2">
      <c r="A157" s="46" t="s">
        <v>90</v>
      </c>
      <c r="B157" s="46" t="s">
        <v>15</v>
      </c>
      <c r="C157" s="21" t="s">
        <v>91</v>
      </c>
      <c r="D157" s="46" t="s">
        <v>45</v>
      </c>
      <c r="E157" s="20" t="s">
        <v>46</v>
      </c>
      <c r="F157" s="22">
        <v>1386246.63</v>
      </c>
      <c r="G157" s="47">
        <v>160168.06</v>
      </c>
      <c r="H157" s="48">
        <f t="shared" si="306"/>
        <v>0.02378135065</v>
      </c>
      <c r="I157" s="47" t="str">
        <f t="shared" si="307"/>
        <v>#REF!</v>
      </c>
      <c r="J157" s="47" t="str">
        <f t="shared" si="308"/>
        <v>#REF!</v>
      </c>
      <c r="K157" s="47" t="str">
        <f t="shared" si="309"/>
        <v>#REF!</v>
      </c>
      <c r="L157" s="49" t="str">
        <f t="shared" si="310"/>
        <v>#REF!</v>
      </c>
      <c r="M157" s="49" t="str">
        <f t="shared" si="311"/>
        <v>#REF!</v>
      </c>
      <c r="N157" s="47" t="str">
        <f t="shared" si="312"/>
        <v>#REF!</v>
      </c>
      <c r="O157" s="47" t="str">
        <f t="shared" si="313"/>
        <v>#REF!</v>
      </c>
      <c r="P157" s="49" t="str">
        <f t="shared" si="314"/>
        <v>#REF!</v>
      </c>
      <c r="Q157" s="49" t="str">
        <f t="shared" si="315"/>
        <v>#REF!</v>
      </c>
      <c r="R157" s="49" t="str">
        <f t="shared" si="316"/>
        <v>#REF!</v>
      </c>
      <c r="S157" s="49" t="str">
        <f t="shared" si="317"/>
        <v>#REF!</v>
      </c>
      <c r="T157" s="50"/>
      <c r="U157" s="50"/>
      <c r="V157" s="50"/>
      <c r="W157" s="50"/>
      <c r="X157" s="50"/>
      <c r="Y157" s="50"/>
      <c r="Z157" s="50"/>
    </row>
    <row r="158" ht="15.75" customHeight="1" outlineLevel="2">
      <c r="A158" s="46" t="s">
        <v>90</v>
      </c>
      <c r="B158" s="46" t="s">
        <v>15</v>
      </c>
      <c r="C158" s="21" t="s">
        <v>91</v>
      </c>
      <c r="D158" s="46" t="s">
        <v>19</v>
      </c>
      <c r="E158" s="20" t="s">
        <v>20</v>
      </c>
      <c r="F158" s="22">
        <v>7531.08</v>
      </c>
      <c r="G158" s="47">
        <v>870.15</v>
      </c>
      <c r="H158" s="48">
        <f t="shared" si="306"/>
        <v>0.0001291972513</v>
      </c>
      <c r="I158" s="47" t="str">
        <f t="shared" si="307"/>
        <v>#REF!</v>
      </c>
      <c r="J158" s="47" t="str">
        <f t="shared" si="308"/>
        <v>#REF!</v>
      </c>
      <c r="K158" s="47" t="str">
        <f t="shared" si="309"/>
        <v>#REF!</v>
      </c>
      <c r="L158" s="49" t="str">
        <f t="shared" si="310"/>
        <v>#REF!</v>
      </c>
      <c r="M158" s="49" t="str">
        <f t="shared" si="311"/>
        <v>#REF!</v>
      </c>
      <c r="N158" s="47" t="str">
        <f t="shared" si="312"/>
        <v>#REF!</v>
      </c>
      <c r="O158" s="47" t="str">
        <f t="shared" si="313"/>
        <v>#REF!</v>
      </c>
      <c r="P158" s="49" t="str">
        <f t="shared" si="314"/>
        <v>#REF!</v>
      </c>
      <c r="Q158" s="49" t="str">
        <f t="shared" si="315"/>
        <v>#REF!</v>
      </c>
      <c r="R158" s="49" t="str">
        <f t="shared" si="316"/>
        <v>#REF!</v>
      </c>
      <c r="S158" s="49" t="str">
        <f t="shared" si="317"/>
        <v>#REF!</v>
      </c>
      <c r="T158" s="50"/>
      <c r="U158" s="50"/>
      <c r="V158" s="50"/>
      <c r="W158" s="50"/>
      <c r="X158" s="50"/>
      <c r="Y158" s="50"/>
      <c r="Z158" s="50"/>
    </row>
    <row r="159" ht="15.75" customHeight="1" outlineLevel="2">
      <c r="A159" s="46" t="s">
        <v>90</v>
      </c>
      <c r="B159" s="46" t="s">
        <v>15</v>
      </c>
      <c r="C159" s="21" t="s">
        <v>91</v>
      </c>
      <c r="D159" s="46" t="s">
        <v>27</v>
      </c>
      <c r="E159" s="20" t="s">
        <v>28</v>
      </c>
      <c r="F159" s="22">
        <v>378.67</v>
      </c>
      <c r="G159" s="47">
        <v>43.75</v>
      </c>
      <c r="H159" s="48">
        <f t="shared" si="306"/>
        <v>0.000006496162989</v>
      </c>
      <c r="I159" s="47" t="str">
        <f t="shared" si="307"/>
        <v>#REF!</v>
      </c>
      <c r="J159" s="47" t="str">
        <f t="shared" si="308"/>
        <v>#REF!</v>
      </c>
      <c r="K159" s="47" t="str">
        <f t="shared" si="309"/>
        <v>#REF!</v>
      </c>
      <c r="L159" s="49" t="str">
        <f t="shared" si="310"/>
        <v>#REF!</v>
      </c>
      <c r="M159" s="49" t="str">
        <f t="shared" si="311"/>
        <v>#REF!</v>
      </c>
      <c r="N159" s="47" t="str">
        <f t="shared" si="312"/>
        <v>#REF!</v>
      </c>
      <c r="O159" s="47" t="str">
        <f t="shared" si="313"/>
        <v>#REF!</v>
      </c>
      <c r="P159" s="49" t="str">
        <f t="shared" si="314"/>
        <v>#REF!</v>
      </c>
      <c r="Q159" s="49" t="str">
        <f t="shared" si="315"/>
        <v>#REF!</v>
      </c>
      <c r="R159" s="49" t="str">
        <f t="shared" si="316"/>
        <v>#REF!</v>
      </c>
      <c r="S159" s="49" t="str">
        <f t="shared" si="317"/>
        <v>#REF!</v>
      </c>
      <c r="T159" s="50"/>
      <c r="U159" s="50"/>
      <c r="V159" s="50"/>
      <c r="W159" s="50"/>
      <c r="X159" s="50"/>
      <c r="Y159" s="50"/>
      <c r="Z159" s="50"/>
    </row>
    <row r="160" ht="15.75" customHeight="1" outlineLevel="2">
      <c r="A160" s="46" t="s">
        <v>90</v>
      </c>
      <c r="B160" s="46" t="s">
        <v>15</v>
      </c>
      <c r="C160" s="21" t="s">
        <v>91</v>
      </c>
      <c r="D160" s="46" t="s">
        <v>29</v>
      </c>
      <c r="E160" s="20" t="s">
        <v>30</v>
      </c>
      <c r="F160" s="22">
        <v>250602.44</v>
      </c>
      <c r="G160" s="47">
        <v>28954.81</v>
      </c>
      <c r="H160" s="48">
        <f t="shared" si="306"/>
        <v>0.004299137232</v>
      </c>
      <c r="I160" s="47" t="str">
        <f t="shared" si="307"/>
        <v>#REF!</v>
      </c>
      <c r="J160" s="47" t="str">
        <f t="shared" si="308"/>
        <v>#REF!</v>
      </c>
      <c r="K160" s="47" t="str">
        <f t="shared" si="309"/>
        <v>#REF!</v>
      </c>
      <c r="L160" s="49" t="str">
        <f t="shared" si="310"/>
        <v>#REF!</v>
      </c>
      <c r="M160" s="49" t="str">
        <f t="shared" si="311"/>
        <v>#REF!</v>
      </c>
      <c r="N160" s="47" t="str">
        <f t="shared" si="312"/>
        <v>#REF!</v>
      </c>
      <c r="O160" s="47" t="str">
        <f t="shared" si="313"/>
        <v>#REF!</v>
      </c>
      <c r="P160" s="49" t="str">
        <f t="shared" si="314"/>
        <v>#REF!</v>
      </c>
      <c r="Q160" s="49" t="str">
        <f t="shared" si="315"/>
        <v>#REF!</v>
      </c>
      <c r="R160" s="49" t="str">
        <f t="shared" si="316"/>
        <v>#REF!</v>
      </c>
      <c r="S160" s="49" t="str">
        <f t="shared" si="317"/>
        <v>#REF!</v>
      </c>
      <c r="T160" s="50"/>
      <c r="U160" s="50"/>
      <c r="V160" s="50"/>
      <c r="W160" s="50"/>
      <c r="X160" s="50"/>
      <c r="Y160" s="50"/>
      <c r="Z160" s="50"/>
    </row>
    <row r="161" ht="15.75" customHeight="1" outlineLevel="2">
      <c r="A161" s="46" t="s">
        <v>90</v>
      </c>
      <c r="B161" s="46" t="s">
        <v>15</v>
      </c>
      <c r="C161" s="21" t="s">
        <v>91</v>
      </c>
      <c r="D161" s="46" t="s">
        <v>31</v>
      </c>
      <c r="E161" s="20" t="s">
        <v>32</v>
      </c>
      <c r="F161" s="22">
        <v>15017.29</v>
      </c>
      <c r="G161" s="47">
        <v>1735.11</v>
      </c>
      <c r="H161" s="48">
        <f t="shared" si="306"/>
        <v>0.0002576247484</v>
      </c>
      <c r="I161" s="47" t="str">
        <f t="shared" si="307"/>
        <v>#REF!</v>
      </c>
      <c r="J161" s="47" t="str">
        <f t="shared" si="308"/>
        <v>#REF!</v>
      </c>
      <c r="K161" s="47" t="str">
        <f t="shared" si="309"/>
        <v>#REF!</v>
      </c>
      <c r="L161" s="49" t="str">
        <f t="shared" si="310"/>
        <v>#REF!</v>
      </c>
      <c r="M161" s="49" t="str">
        <f t="shared" si="311"/>
        <v>#REF!</v>
      </c>
      <c r="N161" s="47" t="str">
        <f t="shared" si="312"/>
        <v>#REF!</v>
      </c>
      <c r="O161" s="47" t="str">
        <f t="shared" si="313"/>
        <v>#REF!</v>
      </c>
      <c r="P161" s="49" t="str">
        <f t="shared" si="314"/>
        <v>#REF!</v>
      </c>
      <c r="Q161" s="49" t="str">
        <f t="shared" si="315"/>
        <v>#REF!</v>
      </c>
      <c r="R161" s="49" t="str">
        <f t="shared" si="316"/>
        <v>#REF!</v>
      </c>
      <c r="S161" s="49" t="str">
        <f t="shared" si="317"/>
        <v>#REF!</v>
      </c>
      <c r="T161" s="50"/>
      <c r="U161" s="50"/>
      <c r="V161" s="50"/>
      <c r="W161" s="50"/>
      <c r="X161" s="50"/>
      <c r="Y161" s="50"/>
      <c r="Z161" s="50"/>
    </row>
    <row r="162" ht="15.75" customHeight="1" outlineLevel="2">
      <c r="A162" s="46" t="s">
        <v>90</v>
      </c>
      <c r="B162" s="46" t="s">
        <v>15</v>
      </c>
      <c r="C162" s="21" t="s">
        <v>91</v>
      </c>
      <c r="D162" s="46" t="s">
        <v>39</v>
      </c>
      <c r="E162" s="20" t="s">
        <v>40</v>
      </c>
      <c r="F162" s="22">
        <v>63394.28</v>
      </c>
      <c r="G162" s="47">
        <v>7324.63</v>
      </c>
      <c r="H162" s="48">
        <f t="shared" si="306"/>
        <v>0.001087542122</v>
      </c>
      <c r="I162" s="47" t="str">
        <f t="shared" si="307"/>
        <v>#REF!</v>
      </c>
      <c r="J162" s="47" t="str">
        <f t="shared" si="308"/>
        <v>#REF!</v>
      </c>
      <c r="K162" s="47" t="str">
        <f t="shared" si="309"/>
        <v>#REF!</v>
      </c>
      <c r="L162" s="49" t="str">
        <f t="shared" si="310"/>
        <v>#REF!</v>
      </c>
      <c r="M162" s="49" t="str">
        <f t="shared" si="311"/>
        <v>#REF!</v>
      </c>
      <c r="N162" s="47" t="str">
        <f t="shared" si="312"/>
        <v>#REF!</v>
      </c>
      <c r="O162" s="47" t="str">
        <f t="shared" si="313"/>
        <v>#REF!</v>
      </c>
      <c r="P162" s="49" t="str">
        <f t="shared" si="314"/>
        <v>#REF!</v>
      </c>
      <c r="Q162" s="49" t="str">
        <f t="shared" si="315"/>
        <v>#REF!</v>
      </c>
      <c r="R162" s="49" t="str">
        <f t="shared" si="316"/>
        <v>#REF!</v>
      </c>
      <c r="S162" s="49" t="str">
        <f t="shared" si="317"/>
        <v>#REF!</v>
      </c>
      <c r="T162" s="50"/>
      <c r="U162" s="50"/>
      <c r="V162" s="50"/>
      <c r="W162" s="50"/>
      <c r="X162" s="50"/>
      <c r="Y162" s="50"/>
      <c r="Z162" s="50"/>
    </row>
    <row r="163" ht="15.75" customHeight="1" outlineLevel="1">
      <c r="A163" s="52"/>
      <c r="B163" s="52"/>
      <c r="C163" s="53" t="s">
        <v>343</v>
      </c>
      <c r="D163" s="52"/>
      <c r="E163" s="54"/>
      <c r="F163" s="55">
        <f t="shared" ref="F163:H163" si="318">SUBTOTAL(9,F156:F162)</f>
        <v>58291333</v>
      </c>
      <c r="G163" s="56">
        <f t="shared" si="318"/>
        <v>6735028</v>
      </c>
      <c r="H163" s="57">
        <f t="shared" si="318"/>
        <v>1</v>
      </c>
      <c r="I163" s="56"/>
      <c r="J163" s="56"/>
      <c r="K163" s="56"/>
      <c r="L163" s="58" t="str">
        <f t="shared" ref="L163:M163" si="319">SUBTOTAL(9,L156:L162)</f>
        <v>#REF!</v>
      </c>
      <c r="M163" s="58" t="str">
        <f t="shared" si="319"/>
        <v>#REF!</v>
      </c>
      <c r="N163" s="56"/>
      <c r="O163" s="56"/>
      <c r="P163" s="58" t="str">
        <f t="shared" ref="P163:S163" si="320">SUBTOTAL(9,P156:P162)</f>
        <v>#REF!</v>
      </c>
      <c r="Q163" s="58" t="str">
        <f t="shared" si="320"/>
        <v>#REF!</v>
      </c>
      <c r="R163" s="58" t="str">
        <f t="shared" si="320"/>
        <v>#REF!</v>
      </c>
      <c r="S163" s="58" t="str">
        <f t="shared" si="320"/>
        <v>#REF!</v>
      </c>
      <c r="T163" s="59"/>
      <c r="U163" s="59"/>
      <c r="V163" s="59"/>
      <c r="W163" s="59"/>
      <c r="X163" s="59"/>
      <c r="Y163" s="59"/>
      <c r="Z163" s="59"/>
    </row>
    <row r="164" ht="15.75" customHeight="1" outlineLevel="2">
      <c r="A164" s="46" t="s">
        <v>92</v>
      </c>
      <c r="B164" s="46" t="s">
        <v>15</v>
      </c>
      <c r="C164" s="21" t="s">
        <v>93</v>
      </c>
      <c r="D164" s="46" t="s">
        <v>17</v>
      </c>
      <c r="E164" s="20" t="s">
        <v>18</v>
      </c>
      <c r="F164" s="22">
        <v>3.784370609E7</v>
      </c>
      <c r="G164" s="47">
        <v>3450073.62</v>
      </c>
      <c r="H164" s="48">
        <f t="shared" ref="H164:H170" si="321">+F164/$F$171</f>
        <v>0.4045985357</v>
      </c>
      <c r="I164" s="47" t="str">
        <f t="shared" ref="I164:I170" si="322">+VLOOKUP(C164,'[1]ESFUERZO PROPIO 2015'!$D$10:$H$135,3,0)</f>
        <v>#REF!</v>
      </c>
      <c r="J164" s="47" t="str">
        <f t="shared" ref="J164:J170" si="323">+VLOOKUP(C164,'[1]ESFUERZO PROPIO 2015'!$D$10:$H$135,2,0)</f>
        <v>#REF!</v>
      </c>
      <c r="K164" s="47" t="str">
        <f t="shared" ref="K164:K170" si="324">+I164/11</f>
        <v>#REF!</v>
      </c>
      <c r="L164" s="49" t="str">
        <f t="shared" ref="L164:L170" si="325">+H164*K164</f>
        <v>#REF!</v>
      </c>
      <c r="M164" s="49" t="str">
        <f t="shared" ref="M164:M170" si="326">+IF(F164-Q164&lt;1,0,F164-Q164)</f>
        <v>#REF!</v>
      </c>
      <c r="N164" s="47" t="str">
        <f t="shared" ref="N164:N170" si="327">+VLOOKUP(C164,'[1]ESFUERZO PROPIO 2015'!$D$10:$H$135,5,0)</f>
        <v>#REF!</v>
      </c>
      <c r="O164" s="47" t="str">
        <f t="shared" ref="O164:O170" si="328">+VLOOKUP(C164,'[1]ESFUERZO PROPIO 2015'!$D$10:$H$135,4,0)</f>
        <v>#REF!</v>
      </c>
      <c r="P164" s="49" t="str">
        <f t="shared" ref="P164:P170" si="329">+F164-L164</f>
        <v>#REF!</v>
      </c>
      <c r="Q164" s="49" t="str">
        <f t="shared" ref="Q164:Q170" si="330">+ROUND(P164,0)</f>
        <v>#REF!</v>
      </c>
      <c r="R164" s="49" t="str">
        <f t="shared" ref="R164:R170" si="331">+M164+Q164</f>
        <v>#REF!</v>
      </c>
      <c r="S164" s="49" t="str">
        <f t="shared" ref="S164:S170" si="332">+Q164</f>
        <v>#REF!</v>
      </c>
      <c r="T164" s="50"/>
      <c r="U164" s="50"/>
      <c r="V164" s="50"/>
      <c r="W164" s="50"/>
      <c r="X164" s="50"/>
      <c r="Y164" s="50"/>
      <c r="Z164" s="50"/>
    </row>
    <row r="165" ht="15.75" customHeight="1" outlineLevel="2">
      <c r="A165" s="46" t="s">
        <v>92</v>
      </c>
      <c r="B165" s="46" t="s">
        <v>15</v>
      </c>
      <c r="C165" s="21" t="s">
        <v>93</v>
      </c>
      <c r="D165" s="46" t="s">
        <v>45</v>
      </c>
      <c r="E165" s="20" t="s">
        <v>46</v>
      </c>
      <c r="F165" s="22">
        <v>8363050.09</v>
      </c>
      <c r="G165" s="47">
        <v>762428.99</v>
      </c>
      <c r="H165" s="48">
        <f t="shared" si="321"/>
        <v>0.08941190413</v>
      </c>
      <c r="I165" s="47" t="str">
        <f t="shared" si="322"/>
        <v>#REF!</v>
      </c>
      <c r="J165" s="47" t="str">
        <f t="shared" si="323"/>
        <v>#REF!</v>
      </c>
      <c r="K165" s="47" t="str">
        <f t="shared" si="324"/>
        <v>#REF!</v>
      </c>
      <c r="L165" s="49" t="str">
        <f t="shared" si="325"/>
        <v>#REF!</v>
      </c>
      <c r="M165" s="49" t="str">
        <f t="shared" si="326"/>
        <v>#REF!</v>
      </c>
      <c r="N165" s="47" t="str">
        <f t="shared" si="327"/>
        <v>#REF!</v>
      </c>
      <c r="O165" s="47" t="str">
        <f t="shared" si="328"/>
        <v>#REF!</v>
      </c>
      <c r="P165" s="49" t="str">
        <f t="shared" si="329"/>
        <v>#REF!</v>
      </c>
      <c r="Q165" s="49" t="str">
        <f t="shared" si="330"/>
        <v>#REF!</v>
      </c>
      <c r="R165" s="49" t="str">
        <f t="shared" si="331"/>
        <v>#REF!</v>
      </c>
      <c r="S165" s="49" t="str">
        <f t="shared" si="332"/>
        <v>#REF!</v>
      </c>
      <c r="T165" s="50"/>
      <c r="U165" s="50"/>
      <c r="V165" s="50"/>
      <c r="W165" s="50"/>
      <c r="X165" s="50"/>
      <c r="Y165" s="50"/>
      <c r="Z165" s="50"/>
    </row>
    <row r="166" ht="15.75" customHeight="1" outlineLevel="2">
      <c r="A166" s="46" t="s">
        <v>92</v>
      </c>
      <c r="B166" s="46" t="s">
        <v>15</v>
      </c>
      <c r="C166" s="21" t="s">
        <v>93</v>
      </c>
      <c r="D166" s="46" t="s">
        <v>19</v>
      </c>
      <c r="E166" s="20" t="s">
        <v>20</v>
      </c>
      <c r="F166" s="22">
        <v>121100.27</v>
      </c>
      <c r="G166" s="47">
        <v>11040.27</v>
      </c>
      <c r="H166" s="48">
        <f t="shared" si="321"/>
        <v>0.001294719703</v>
      </c>
      <c r="I166" s="47" t="str">
        <f t="shared" si="322"/>
        <v>#REF!</v>
      </c>
      <c r="J166" s="47" t="str">
        <f t="shared" si="323"/>
        <v>#REF!</v>
      </c>
      <c r="K166" s="47" t="str">
        <f t="shared" si="324"/>
        <v>#REF!</v>
      </c>
      <c r="L166" s="49" t="str">
        <f t="shared" si="325"/>
        <v>#REF!</v>
      </c>
      <c r="M166" s="49" t="str">
        <f t="shared" si="326"/>
        <v>#REF!</v>
      </c>
      <c r="N166" s="47" t="str">
        <f t="shared" si="327"/>
        <v>#REF!</v>
      </c>
      <c r="O166" s="47" t="str">
        <f t="shared" si="328"/>
        <v>#REF!</v>
      </c>
      <c r="P166" s="49" t="str">
        <f t="shared" si="329"/>
        <v>#REF!</v>
      </c>
      <c r="Q166" s="49" t="str">
        <f t="shared" si="330"/>
        <v>#REF!</v>
      </c>
      <c r="R166" s="49" t="str">
        <f t="shared" si="331"/>
        <v>#REF!</v>
      </c>
      <c r="S166" s="49" t="str">
        <f t="shared" si="332"/>
        <v>#REF!</v>
      </c>
      <c r="T166" s="50"/>
      <c r="U166" s="50"/>
      <c r="V166" s="50"/>
      <c r="W166" s="50"/>
      <c r="X166" s="50"/>
      <c r="Y166" s="50"/>
      <c r="Z166" s="50"/>
    </row>
    <row r="167" ht="15.75" customHeight="1" outlineLevel="2">
      <c r="A167" s="46" t="s">
        <v>92</v>
      </c>
      <c r="B167" s="46" t="s">
        <v>15</v>
      </c>
      <c r="C167" s="21" t="s">
        <v>93</v>
      </c>
      <c r="D167" s="46" t="s">
        <v>29</v>
      </c>
      <c r="E167" s="20" t="s">
        <v>30</v>
      </c>
      <c r="F167" s="22">
        <v>440296.03</v>
      </c>
      <c r="G167" s="47">
        <v>40140.19</v>
      </c>
      <c r="H167" s="48">
        <f t="shared" si="321"/>
        <v>0.004707338351</v>
      </c>
      <c r="I167" s="47" t="str">
        <f t="shared" si="322"/>
        <v>#REF!</v>
      </c>
      <c r="J167" s="47" t="str">
        <f t="shared" si="323"/>
        <v>#REF!</v>
      </c>
      <c r="K167" s="47" t="str">
        <f t="shared" si="324"/>
        <v>#REF!</v>
      </c>
      <c r="L167" s="49" t="str">
        <f t="shared" si="325"/>
        <v>#REF!</v>
      </c>
      <c r="M167" s="49" t="str">
        <f t="shared" si="326"/>
        <v>#REF!</v>
      </c>
      <c r="N167" s="47" t="str">
        <f t="shared" si="327"/>
        <v>#REF!</v>
      </c>
      <c r="O167" s="47" t="str">
        <f t="shared" si="328"/>
        <v>#REF!</v>
      </c>
      <c r="P167" s="49" t="str">
        <f t="shared" si="329"/>
        <v>#REF!</v>
      </c>
      <c r="Q167" s="49" t="str">
        <f t="shared" si="330"/>
        <v>#REF!</v>
      </c>
      <c r="R167" s="49" t="str">
        <f t="shared" si="331"/>
        <v>#REF!</v>
      </c>
      <c r="S167" s="49" t="str">
        <f t="shared" si="332"/>
        <v>#REF!</v>
      </c>
      <c r="T167" s="50"/>
      <c r="U167" s="50"/>
      <c r="V167" s="50"/>
      <c r="W167" s="50"/>
      <c r="X167" s="50"/>
      <c r="Y167" s="50"/>
      <c r="Z167" s="50"/>
    </row>
    <row r="168" ht="15.75" customHeight="1" outlineLevel="2">
      <c r="A168" s="46" t="s">
        <v>92</v>
      </c>
      <c r="B168" s="46" t="s">
        <v>15</v>
      </c>
      <c r="C168" s="21" t="s">
        <v>93</v>
      </c>
      <c r="D168" s="46" t="s">
        <v>31</v>
      </c>
      <c r="E168" s="20" t="s">
        <v>32</v>
      </c>
      <c r="F168" s="22">
        <v>1019500.8</v>
      </c>
      <c r="G168" s="47">
        <v>92944.2</v>
      </c>
      <c r="H168" s="48">
        <f t="shared" si="321"/>
        <v>0.01089979216</v>
      </c>
      <c r="I168" s="47" t="str">
        <f t="shared" si="322"/>
        <v>#REF!</v>
      </c>
      <c r="J168" s="47" t="str">
        <f t="shared" si="323"/>
        <v>#REF!</v>
      </c>
      <c r="K168" s="47" t="str">
        <f t="shared" si="324"/>
        <v>#REF!</v>
      </c>
      <c r="L168" s="49" t="str">
        <f t="shared" si="325"/>
        <v>#REF!</v>
      </c>
      <c r="M168" s="49" t="str">
        <f t="shared" si="326"/>
        <v>#REF!</v>
      </c>
      <c r="N168" s="47" t="str">
        <f t="shared" si="327"/>
        <v>#REF!</v>
      </c>
      <c r="O168" s="47" t="str">
        <f t="shared" si="328"/>
        <v>#REF!</v>
      </c>
      <c r="P168" s="49" t="str">
        <f t="shared" si="329"/>
        <v>#REF!</v>
      </c>
      <c r="Q168" s="49" t="str">
        <f t="shared" si="330"/>
        <v>#REF!</v>
      </c>
      <c r="R168" s="49" t="str">
        <f t="shared" si="331"/>
        <v>#REF!</v>
      </c>
      <c r="S168" s="49" t="str">
        <f t="shared" si="332"/>
        <v>#REF!</v>
      </c>
      <c r="T168" s="50"/>
      <c r="U168" s="50"/>
      <c r="V168" s="50"/>
      <c r="W168" s="50"/>
      <c r="X168" s="50"/>
      <c r="Y168" s="50"/>
      <c r="Z168" s="50"/>
    </row>
    <row r="169" ht="15.75" customHeight="1" outlineLevel="2">
      <c r="A169" s="46" t="s">
        <v>92</v>
      </c>
      <c r="B169" s="46" t="s">
        <v>15</v>
      </c>
      <c r="C169" s="21" t="s">
        <v>93</v>
      </c>
      <c r="D169" s="46" t="s">
        <v>39</v>
      </c>
      <c r="E169" s="20" t="s">
        <v>40</v>
      </c>
      <c r="F169" s="22">
        <v>192939.46</v>
      </c>
      <c r="G169" s="47">
        <v>17589.59</v>
      </c>
      <c r="H169" s="48">
        <f t="shared" si="321"/>
        <v>0.002062774265</v>
      </c>
      <c r="I169" s="47" t="str">
        <f t="shared" si="322"/>
        <v>#REF!</v>
      </c>
      <c r="J169" s="47" t="str">
        <f t="shared" si="323"/>
        <v>#REF!</v>
      </c>
      <c r="K169" s="47" t="str">
        <f t="shared" si="324"/>
        <v>#REF!</v>
      </c>
      <c r="L169" s="49" t="str">
        <f t="shared" si="325"/>
        <v>#REF!</v>
      </c>
      <c r="M169" s="49" t="str">
        <f t="shared" si="326"/>
        <v>#REF!</v>
      </c>
      <c r="N169" s="47" t="str">
        <f t="shared" si="327"/>
        <v>#REF!</v>
      </c>
      <c r="O169" s="47" t="str">
        <f t="shared" si="328"/>
        <v>#REF!</v>
      </c>
      <c r="P169" s="49" t="str">
        <f t="shared" si="329"/>
        <v>#REF!</v>
      </c>
      <c r="Q169" s="49" t="str">
        <f t="shared" si="330"/>
        <v>#REF!</v>
      </c>
      <c r="R169" s="49" t="str">
        <f t="shared" si="331"/>
        <v>#REF!</v>
      </c>
      <c r="S169" s="49" t="str">
        <f t="shared" si="332"/>
        <v>#REF!</v>
      </c>
      <c r="T169" s="50"/>
      <c r="U169" s="50"/>
      <c r="V169" s="50"/>
      <c r="W169" s="50"/>
      <c r="X169" s="50"/>
      <c r="Y169" s="50"/>
      <c r="Z169" s="50"/>
    </row>
    <row r="170" ht="15.75" customHeight="1" outlineLevel="2">
      <c r="A170" s="46" t="s">
        <v>92</v>
      </c>
      <c r="B170" s="46" t="s">
        <v>15</v>
      </c>
      <c r="C170" s="21" t="s">
        <v>93</v>
      </c>
      <c r="D170" s="46" t="s">
        <v>47</v>
      </c>
      <c r="E170" s="20" t="s">
        <v>48</v>
      </c>
      <c r="F170" s="22">
        <v>4.555337426E7</v>
      </c>
      <c r="G170" s="47">
        <v>4152936.14</v>
      </c>
      <c r="H170" s="48">
        <f t="shared" si="321"/>
        <v>0.4870249357</v>
      </c>
      <c r="I170" s="47" t="str">
        <f t="shared" si="322"/>
        <v>#REF!</v>
      </c>
      <c r="J170" s="47" t="str">
        <f t="shared" si="323"/>
        <v>#REF!</v>
      </c>
      <c r="K170" s="47" t="str">
        <f t="shared" si="324"/>
        <v>#REF!</v>
      </c>
      <c r="L170" s="49" t="str">
        <f t="shared" si="325"/>
        <v>#REF!</v>
      </c>
      <c r="M170" s="49" t="str">
        <f t="shared" si="326"/>
        <v>#REF!</v>
      </c>
      <c r="N170" s="47" t="str">
        <f t="shared" si="327"/>
        <v>#REF!</v>
      </c>
      <c r="O170" s="47" t="str">
        <f t="shared" si="328"/>
        <v>#REF!</v>
      </c>
      <c r="P170" s="49" t="str">
        <f t="shared" si="329"/>
        <v>#REF!</v>
      </c>
      <c r="Q170" s="49" t="str">
        <f t="shared" si="330"/>
        <v>#REF!</v>
      </c>
      <c r="R170" s="49" t="str">
        <f t="shared" si="331"/>
        <v>#REF!</v>
      </c>
      <c r="S170" s="49" t="str">
        <f t="shared" si="332"/>
        <v>#REF!</v>
      </c>
      <c r="T170" s="50"/>
      <c r="U170" s="50"/>
      <c r="V170" s="50"/>
      <c r="W170" s="50"/>
      <c r="X170" s="50"/>
      <c r="Y170" s="50"/>
      <c r="Z170" s="50"/>
    </row>
    <row r="171" ht="15.75" customHeight="1" outlineLevel="1">
      <c r="A171" s="52"/>
      <c r="B171" s="52"/>
      <c r="C171" s="53" t="s">
        <v>344</v>
      </c>
      <c r="D171" s="52"/>
      <c r="E171" s="54"/>
      <c r="F171" s="55">
        <f t="shared" ref="F171:H171" si="333">SUBTOTAL(9,F164:F170)</f>
        <v>93533967</v>
      </c>
      <c r="G171" s="56">
        <f t="shared" si="333"/>
        <v>8527153</v>
      </c>
      <c r="H171" s="57">
        <f t="shared" si="333"/>
        <v>1</v>
      </c>
      <c r="I171" s="56"/>
      <c r="J171" s="56"/>
      <c r="K171" s="56"/>
      <c r="L171" s="58" t="str">
        <f t="shared" ref="L171:M171" si="334">SUBTOTAL(9,L164:L170)</f>
        <v>#REF!</v>
      </c>
      <c r="M171" s="58" t="str">
        <f t="shared" si="334"/>
        <v>#REF!</v>
      </c>
      <c r="N171" s="56"/>
      <c r="O171" s="56"/>
      <c r="P171" s="58" t="str">
        <f t="shared" ref="P171:S171" si="335">SUBTOTAL(9,P164:P170)</f>
        <v>#REF!</v>
      </c>
      <c r="Q171" s="58" t="str">
        <f t="shared" si="335"/>
        <v>#REF!</v>
      </c>
      <c r="R171" s="58" t="str">
        <f t="shared" si="335"/>
        <v>#REF!</v>
      </c>
      <c r="S171" s="58" t="str">
        <f t="shared" si="335"/>
        <v>#REF!</v>
      </c>
      <c r="T171" s="59"/>
      <c r="U171" s="59"/>
      <c r="V171" s="59"/>
      <c r="W171" s="59"/>
      <c r="X171" s="59"/>
      <c r="Y171" s="59"/>
      <c r="Z171" s="59"/>
    </row>
    <row r="172" ht="15.75" customHeight="1" outlineLevel="2">
      <c r="A172" s="46" t="s">
        <v>94</v>
      </c>
      <c r="B172" s="46" t="s">
        <v>15</v>
      </c>
      <c r="C172" s="21" t="s">
        <v>95</v>
      </c>
      <c r="D172" s="46" t="s">
        <v>17</v>
      </c>
      <c r="E172" s="20" t="s">
        <v>18</v>
      </c>
      <c r="F172" s="22">
        <v>1.39698598E7</v>
      </c>
      <c r="G172" s="47">
        <v>569443.29</v>
      </c>
      <c r="H172" s="48">
        <f t="shared" ref="H172:H177" si="336">+F172/$F$178</f>
        <v>0.36723824</v>
      </c>
      <c r="I172" s="47" t="str">
        <f t="shared" ref="I172:I177" si="337">+VLOOKUP(C172,'[1]ESFUERZO PROPIO 2015'!$D$10:$H$135,3,0)</f>
        <v>#REF!</v>
      </c>
      <c r="J172" s="47" t="str">
        <f t="shared" ref="J172:J177" si="338">+VLOOKUP(C172,'[1]ESFUERZO PROPIO 2015'!$D$10:$H$135,2,0)</f>
        <v>#REF!</v>
      </c>
      <c r="K172" s="47" t="str">
        <f t="shared" ref="K172:K177" si="339">+I172/11</f>
        <v>#REF!</v>
      </c>
      <c r="L172" s="49" t="str">
        <f t="shared" ref="L172:L177" si="340">+H172*K172</f>
        <v>#REF!</v>
      </c>
      <c r="M172" s="49" t="str">
        <f t="shared" ref="M172:M177" si="341">+IF(F172-Q172&lt;1,0,F172-Q172)</f>
        <v>#REF!</v>
      </c>
      <c r="N172" s="47" t="str">
        <f t="shared" ref="N172:N177" si="342">+VLOOKUP(C172,'[1]ESFUERZO PROPIO 2015'!$D$10:$H$135,5,0)</f>
        <v>#REF!</v>
      </c>
      <c r="O172" s="47" t="str">
        <f t="shared" ref="O172:O177" si="343">+VLOOKUP(C172,'[1]ESFUERZO PROPIO 2015'!$D$10:$H$135,4,0)</f>
        <v>#REF!</v>
      </c>
      <c r="P172" s="49" t="str">
        <f t="shared" ref="P172:P177" si="344">+F172-L172</f>
        <v>#REF!</v>
      </c>
      <c r="Q172" s="49" t="str">
        <f t="shared" ref="Q172:Q177" si="345">+ROUND(P172,0)</f>
        <v>#REF!</v>
      </c>
      <c r="R172" s="49" t="str">
        <f t="shared" ref="R172:R177" si="346">+M172+Q172</f>
        <v>#REF!</v>
      </c>
      <c r="S172" s="49" t="str">
        <f t="shared" ref="S172:S177" si="347">+Q172</f>
        <v>#REF!</v>
      </c>
      <c r="T172" s="50"/>
      <c r="U172" s="50"/>
      <c r="V172" s="50"/>
      <c r="W172" s="50"/>
      <c r="X172" s="50"/>
      <c r="Y172" s="50"/>
      <c r="Z172" s="50"/>
    </row>
    <row r="173" ht="15.75" customHeight="1" outlineLevel="2">
      <c r="A173" s="46" t="s">
        <v>94</v>
      </c>
      <c r="B173" s="46" t="s">
        <v>15</v>
      </c>
      <c r="C173" s="21" t="s">
        <v>95</v>
      </c>
      <c r="D173" s="46" t="s">
        <v>45</v>
      </c>
      <c r="E173" s="20" t="s">
        <v>46</v>
      </c>
      <c r="F173" s="22">
        <v>2003631.14</v>
      </c>
      <c r="G173" s="47">
        <v>81672.57</v>
      </c>
      <c r="H173" s="48">
        <f t="shared" si="336"/>
        <v>0.05267124968</v>
      </c>
      <c r="I173" s="47" t="str">
        <f t="shared" si="337"/>
        <v>#REF!</v>
      </c>
      <c r="J173" s="47" t="str">
        <f t="shared" si="338"/>
        <v>#REF!</v>
      </c>
      <c r="K173" s="47" t="str">
        <f t="shared" si="339"/>
        <v>#REF!</v>
      </c>
      <c r="L173" s="49" t="str">
        <f t="shared" si="340"/>
        <v>#REF!</v>
      </c>
      <c r="M173" s="49" t="str">
        <f t="shared" si="341"/>
        <v>#REF!</v>
      </c>
      <c r="N173" s="47" t="str">
        <f t="shared" si="342"/>
        <v>#REF!</v>
      </c>
      <c r="O173" s="47" t="str">
        <f t="shared" si="343"/>
        <v>#REF!</v>
      </c>
      <c r="P173" s="49" t="str">
        <f t="shared" si="344"/>
        <v>#REF!</v>
      </c>
      <c r="Q173" s="49" t="str">
        <f t="shared" si="345"/>
        <v>#REF!</v>
      </c>
      <c r="R173" s="49" t="str">
        <f t="shared" si="346"/>
        <v>#REF!</v>
      </c>
      <c r="S173" s="49" t="str">
        <f t="shared" si="347"/>
        <v>#REF!</v>
      </c>
      <c r="T173" s="50"/>
      <c r="U173" s="50"/>
      <c r="V173" s="50"/>
      <c r="W173" s="50"/>
      <c r="X173" s="50"/>
      <c r="Y173" s="50"/>
      <c r="Z173" s="50"/>
    </row>
    <row r="174" ht="15.75" customHeight="1" outlineLevel="2">
      <c r="A174" s="46" t="s">
        <v>94</v>
      </c>
      <c r="B174" s="46" t="s">
        <v>15</v>
      </c>
      <c r="C174" s="21" t="s">
        <v>95</v>
      </c>
      <c r="D174" s="46" t="s">
        <v>29</v>
      </c>
      <c r="E174" s="20" t="s">
        <v>30</v>
      </c>
      <c r="F174" s="22">
        <v>356841.19</v>
      </c>
      <c r="G174" s="47">
        <v>14545.66</v>
      </c>
      <c r="H174" s="48">
        <f t="shared" si="336"/>
        <v>0.009380604563</v>
      </c>
      <c r="I174" s="47" t="str">
        <f t="shared" si="337"/>
        <v>#REF!</v>
      </c>
      <c r="J174" s="47" t="str">
        <f t="shared" si="338"/>
        <v>#REF!</v>
      </c>
      <c r="K174" s="47" t="str">
        <f t="shared" si="339"/>
        <v>#REF!</v>
      </c>
      <c r="L174" s="49" t="str">
        <f t="shared" si="340"/>
        <v>#REF!</v>
      </c>
      <c r="M174" s="49" t="str">
        <f t="shared" si="341"/>
        <v>#REF!</v>
      </c>
      <c r="N174" s="47" t="str">
        <f t="shared" si="342"/>
        <v>#REF!</v>
      </c>
      <c r="O174" s="47" t="str">
        <f t="shared" si="343"/>
        <v>#REF!</v>
      </c>
      <c r="P174" s="49" t="str">
        <f t="shared" si="344"/>
        <v>#REF!</v>
      </c>
      <c r="Q174" s="49" t="str">
        <f t="shared" si="345"/>
        <v>#REF!</v>
      </c>
      <c r="R174" s="49" t="str">
        <f t="shared" si="346"/>
        <v>#REF!</v>
      </c>
      <c r="S174" s="49" t="str">
        <f t="shared" si="347"/>
        <v>#REF!</v>
      </c>
      <c r="T174" s="50"/>
      <c r="U174" s="50"/>
      <c r="V174" s="50"/>
      <c r="W174" s="50"/>
      <c r="X174" s="50"/>
      <c r="Y174" s="50"/>
      <c r="Z174" s="50"/>
    </row>
    <row r="175" ht="15.75" customHeight="1" outlineLevel="2">
      <c r="A175" s="46" t="s">
        <v>94</v>
      </c>
      <c r="B175" s="46" t="s">
        <v>15</v>
      </c>
      <c r="C175" s="21" t="s">
        <v>95</v>
      </c>
      <c r="D175" s="46" t="s">
        <v>31</v>
      </c>
      <c r="E175" s="20" t="s">
        <v>32</v>
      </c>
      <c r="F175" s="22">
        <v>5254.01</v>
      </c>
      <c r="G175" s="47">
        <v>214.17</v>
      </c>
      <c r="H175" s="48">
        <f t="shared" si="336"/>
        <v>0.0001381168754</v>
      </c>
      <c r="I175" s="47" t="str">
        <f t="shared" si="337"/>
        <v>#REF!</v>
      </c>
      <c r="J175" s="47" t="str">
        <f t="shared" si="338"/>
        <v>#REF!</v>
      </c>
      <c r="K175" s="47" t="str">
        <f t="shared" si="339"/>
        <v>#REF!</v>
      </c>
      <c r="L175" s="49" t="str">
        <f t="shared" si="340"/>
        <v>#REF!</v>
      </c>
      <c r="M175" s="49" t="str">
        <f t="shared" si="341"/>
        <v>#REF!</v>
      </c>
      <c r="N175" s="47" t="str">
        <f t="shared" si="342"/>
        <v>#REF!</v>
      </c>
      <c r="O175" s="47" t="str">
        <f t="shared" si="343"/>
        <v>#REF!</v>
      </c>
      <c r="P175" s="49" t="str">
        <f t="shared" si="344"/>
        <v>#REF!</v>
      </c>
      <c r="Q175" s="49" t="str">
        <f t="shared" si="345"/>
        <v>#REF!</v>
      </c>
      <c r="R175" s="49" t="str">
        <f t="shared" si="346"/>
        <v>#REF!</v>
      </c>
      <c r="S175" s="49" t="str">
        <f t="shared" si="347"/>
        <v>#REF!</v>
      </c>
      <c r="T175" s="50"/>
      <c r="U175" s="50"/>
      <c r="V175" s="50"/>
      <c r="W175" s="50"/>
      <c r="X175" s="50"/>
      <c r="Y175" s="50"/>
      <c r="Z175" s="50"/>
    </row>
    <row r="176" ht="15.75" customHeight="1" outlineLevel="2">
      <c r="A176" s="46" t="s">
        <v>94</v>
      </c>
      <c r="B176" s="46" t="s">
        <v>15</v>
      </c>
      <c r="C176" s="21" t="s">
        <v>95</v>
      </c>
      <c r="D176" s="46" t="s">
        <v>39</v>
      </c>
      <c r="E176" s="20" t="s">
        <v>40</v>
      </c>
      <c r="F176" s="22">
        <v>75864.96</v>
      </c>
      <c r="G176" s="47">
        <v>3092.43</v>
      </c>
      <c r="H176" s="48">
        <f t="shared" si="336"/>
        <v>0.001994330279</v>
      </c>
      <c r="I176" s="47" t="str">
        <f t="shared" si="337"/>
        <v>#REF!</v>
      </c>
      <c r="J176" s="47" t="str">
        <f t="shared" si="338"/>
        <v>#REF!</v>
      </c>
      <c r="K176" s="47" t="str">
        <f t="shared" si="339"/>
        <v>#REF!</v>
      </c>
      <c r="L176" s="49" t="str">
        <f t="shared" si="340"/>
        <v>#REF!</v>
      </c>
      <c r="M176" s="49" t="str">
        <f t="shared" si="341"/>
        <v>#REF!</v>
      </c>
      <c r="N176" s="47" t="str">
        <f t="shared" si="342"/>
        <v>#REF!</v>
      </c>
      <c r="O176" s="47" t="str">
        <f t="shared" si="343"/>
        <v>#REF!</v>
      </c>
      <c r="P176" s="49" t="str">
        <f t="shared" si="344"/>
        <v>#REF!</v>
      </c>
      <c r="Q176" s="49" t="str">
        <f t="shared" si="345"/>
        <v>#REF!</v>
      </c>
      <c r="R176" s="49" t="str">
        <f t="shared" si="346"/>
        <v>#REF!</v>
      </c>
      <c r="S176" s="49" t="str">
        <f t="shared" si="347"/>
        <v>#REF!</v>
      </c>
      <c r="T176" s="50"/>
      <c r="U176" s="50"/>
      <c r="V176" s="50"/>
      <c r="W176" s="50"/>
      <c r="X176" s="50"/>
      <c r="Y176" s="50"/>
      <c r="Z176" s="50"/>
    </row>
    <row r="177" ht="15.75" customHeight="1" outlineLevel="2">
      <c r="A177" s="46" t="s">
        <v>94</v>
      </c>
      <c r="B177" s="46" t="s">
        <v>15</v>
      </c>
      <c r="C177" s="21" t="s">
        <v>95</v>
      </c>
      <c r="D177" s="46" t="s">
        <v>47</v>
      </c>
      <c r="E177" s="20" t="s">
        <v>48</v>
      </c>
      <c r="F177" s="22">
        <v>2.16288679E7</v>
      </c>
      <c r="G177" s="47">
        <v>881641.88</v>
      </c>
      <c r="H177" s="48">
        <f t="shared" si="336"/>
        <v>0.5685774586</v>
      </c>
      <c r="I177" s="47" t="str">
        <f t="shared" si="337"/>
        <v>#REF!</v>
      </c>
      <c r="J177" s="47" t="str">
        <f t="shared" si="338"/>
        <v>#REF!</v>
      </c>
      <c r="K177" s="47" t="str">
        <f t="shared" si="339"/>
        <v>#REF!</v>
      </c>
      <c r="L177" s="49" t="str">
        <f t="shared" si="340"/>
        <v>#REF!</v>
      </c>
      <c r="M177" s="49" t="str">
        <f t="shared" si="341"/>
        <v>#REF!</v>
      </c>
      <c r="N177" s="47" t="str">
        <f t="shared" si="342"/>
        <v>#REF!</v>
      </c>
      <c r="O177" s="47" t="str">
        <f t="shared" si="343"/>
        <v>#REF!</v>
      </c>
      <c r="P177" s="49" t="str">
        <f t="shared" si="344"/>
        <v>#REF!</v>
      </c>
      <c r="Q177" s="49" t="str">
        <f t="shared" si="345"/>
        <v>#REF!</v>
      </c>
      <c r="R177" s="49" t="str">
        <f t="shared" si="346"/>
        <v>#REF!</v>
      </c>
      <c r="S177" s="49" t="str">
        <f t="shared" si="347"/>
        <v>#REF!</v>
      </c>
      <c r="T177" s="50"/>
      <c r="U177" s="50"/>
      <c r="V177" s="50"/>
      <c r="W177" s="50"/>
      <c r="X177" s="50"/>
      <c r="Y177" s="50"/>
      <c r="Z177" s="50"/>
    </row>
    <row r="178" ht="15.75" customHeight="1" outlineLevel="1">
      <c r="A178" s="52"/>
      <c r="B178" s="52"/>
      <c r="C178" s="53" t="s">
        <v>345</v>
      </c>
      <c r="D178" s="52"/>
      <c r="E178" s="54"/>
      <c r="F178" s="55">
        <f t="shared" ref="F178:H178" si="348">SUBTOTAL(9,F172:F177)</f>
        <v>38040319</v>
      </c>
      <c r="G178" s="56">
        <f t="shared" si="348"/>
        <v>1550610</v>
      </c>
      <c r="H178" s="57">
        <f t="shared" si="348"/>
        <v>1</v>
      </c>
      <c r="I178" s="56"/>
      <c r="J178" s="56"/>
      <c r="K178" s="56"/>
      <c r="L178" s="58" t="str">
        <f t="shared" ref="L178:M178" si="349">SUBTOTAL(9,L172:L177)</f>
        <v>#REF!</v>
      </c>
      <c r="M178" s="58" t="str">
        <f t="shared" si="349"/>
        <v>#REF!</v>
      </c>
      <c r="N178" s="56"/>
      <c r="O178" s="56"/>
      <c r="P178" s="58" t="str">
        <f t="shared" ref="P178:S178" si="350">SUBTOTAL(9,P172:P177)</f>
        <v>#REF!</v>
      </c>
      <c r="Q178" s="58" t="str">
        <f t="shared" si="350"/>
        <v>#REF!</v>
      </c>
      <c r="R178" s="58" t="str">
        <f t="shared" si="350"/>
        <v>#REF!</v>
      </c>
      <c r="S178" s="58" t="str">
        <f t="shared" si="350"/>
        <v>#REF!</v>
      </c>
      <c r="T178" s="59"/>
      <c r="U178" s="59"/>
      <c r="V178" s="59"/>
      <c r="W178" s="59"/>
      <c r="X178" s="59"/>
      <c r="Y178" s="59"/>
      <c r="Z178" s="59"/>
    </row>
    <row r="179" ht="15.75" customHeight="1" outlineLevel="2">
      <c r="A179" s="46" t="s">
        <v>96</v>
      </c>
      <c r="B179" s="46" t="s">
        <v>15</v>
      </c>
      <c r="C179" s="21" t="s">
        <v>97</v>
      </c>
      <c r="D179" s="46" t="s">
        <v>17</v>
      </c>
      <c r="E179" s="20" t="s">
        <v>18</v>
      </c>
      <c r="F179" s="22">
        <v>1.873816308E7</v>
      </c>
      <c r="G179" s="47">
        <v>912615.94</v>
      </c>
      <c r="H179" s="48">
        <f t="shared" ref="H179:H184" si="351">+F179/$F$185</f>
        <v>0.6794978794</v>
      </c>
      <c r="I179" s="47" t="str">
        <f t="shared" ref="I179:I184" si="352">+VLOOKUP(C179,'[1]ESFUERZO PROPIO 2015'!$D$10:$H$135,3,0)</f>
        <v>#REF!</v>
      </c>
      <c r="J179" s="47" t="str">
        <f t="shared" ref="J179:J184" si="353">+VLOOKUP(C179,'[1]ESFUERZO PROPIO 2015'!$D$10:$H$135,2,0)</f>
        <v>#REF!</v>
      </c>
      <c r="K179" s="47" t="str">
        <f t="shared" ref="K179:K184" si="354">+I179/11</f>
        <v>#REF!</v>
      </c>
      <c r="L179" s="49" t="str">
        <f t="shared" ref="L179:L184" si="355">+H179*K179</f>
        <v>#REF!</v>
      </c>
      <c r="M179" s="49" t="str">
        <f t="shared" ref="M179:M184" si="356">+IF(F179-Q179&lt;1,0,F179-Q179)</f>
        <v>#REF!</v>
      </c>
      <c r="N179" s="47" t="str">
        <f t="shared" ref="N179:N184" si="357">+VLOOKUP(C179,'[1]ESFUERZO PROPIO 2015'!$D$10:$H$135,5,0)</f>
        <v>#REF!</v>
      </c>
      <c r="O179" s="47" t="str">
        <f t="shared" ref="O179:O184" si="358">+VLOOKUP(C179,'[1]ESFUERZO PROPIO 2015'!$D$10:$H$135,4,0)</f>
        <v>#REF!</v>
      </c>
      <c r="P179" s="49" t="str">
        <f t="shared" ref="P179:P184" si="359">+F179-L179</f>
        <v>#REF!</v>
      </c>
      <c r="Q179" s="49" t="str">
        <f t="shared" ref="Q179:Q184" si="360">+ROUND(P179,0)</f>
        <v>#REF!</v>
      </c>
      <c r="R179" s="49" t="str">
        <f t="shared" ref="R179:R184" si="361">+M179+Q179</f>
        <v>#REF!</v>
      </c>
      <c r="S179" s="49" t="str">
        <f t="shared" ref="S179:S184" si="362">+Q179</f>
        <v>#REF!</v>
      </c>
      <c r="T179" s="50"/>
      <c r="U179" s="50"/>
      <c r="V179" s="50"/>
      <c r="W179" s="50"/>
      <c r="X179" s="50"/>
      <c r="Y179" s="50"/>
      <c r="Z179" s="50"/>
    </row>
    <row r="180" ht="15.75" customHeight="1" outlineLevel="2">
      <c r="A180" s="46" t="s">
        <v>96</v>
      </c>
      <c r="B180" s="46" t="s">
        <v>15</v>
      </c>
      <c r="C180" s="21" t="s">
        <v>97</v>
      </c>
      <c r="D180" s="46" t="s">
        <v>45</v>
      </c>
      <c r="E180" s="20" t="s">
        <v>46</v>
      </c>
      <c r="F180" s="22">
        <v>3942495.37</v>
      </c>
      <c r="G180" s="47">
        <v>192013.7</v>
      </c>
      <c r="H180" s="48">
        <f t="shared" si="351"/>
        <v>0.142965841</v>
      </c>
      <c r="I180" s="47" t="str">
        <f t="shared" si="352"/>
        <v>#REF!</v>
      </c>
      <c r="J180" s="47" t="str">
        <f t="shared" si="353"/>
        <v>#REF!</v>
      </c>
      <c r="K180" s="47" t="str">
        <f t="shared" si="354"/>
        <v>#REF!</v>
      </c>
      <c r="L180" s="49" t="str">
        <f t="shared" si="355"/>
        <v>#REF!</v>
      </c>
      <c r="M180" s="49" t="str">
        <f t="shared" si="356"/>
        <v>#REF!</v>
      </c>
      <c r="N180" s="47" t="str">
        <f t="shared" si="357"/>
        <v>#REF!</v>
      </c>
      <c r="O180" s="47" t="str">
        <f t="shared" si="358"/>
        <v>#REF!</v>
      </c>
      <c r="P180" s="49" t="str">
        <f t="shared" si="359"/>
        <v>#REF!</v>
      </c>
      <c r="Q180" s="49" t="str">
        <f t="shared" si="360"/>
        <v>#REF!</v>
      </c>
      <c r="R180" s="49" t="str">
        <f t="shared" si="361"/>
        <v>#REF!</v>
      </c>
      <c r="S180" s="49" t="str">
        <f t="shared" si="362"/>
        <v>#REF!</v>
      </c>
      <c r="T180" s="50"/>
      <c r="U180" s="50"/>
      <c r="V180" s="50"/>
      <c r="W180" s="50"/>
      <c r="X180" s="50"/>
      <c r="Y180" s="50"/>
      <c r="Z180" s="50"/>
    </row>
    <row r="181" ht="15.75" customHeight="1" outlineLevel="2">
      <c r="A181" s="46" t="s">
        <v>96</v>
      </c>
      <c r="B181" s="46" t="s">
        <v>15</v>
      </c>
      <c r="C181" s="21" t="s">
        <v>97</v>
      </c>
      <c r="D181" s="46" t="s">
        <v>29</v>
      </c>
      <c r="E181" s="20" t="s">
        <v>30</v>
      </c>
      <c r="F181" s="22">
        <v>1188100.87</v>
      </c>
      <c r="G181" s="47">
        <v>57864.79</v>
      </c>
      <c r="H181" s="48">
        <f t="shared" si="351"/>
        <v>0.04308384009</v>
      </c>
      <c r="I181" s="47" t="str">
        <f t="shared" si="352"/>
        <v>#REF!</v>
      </c>
      <c r="J181" s="47" t="str">
        <f t="shared" si="353"/>
        <v>#REF!</v>
      </c>
      <c r="K181" s="47" t="str">
        <f t="shared" si="354"/>
        <v>#REF!</v>
      </c>
      <c r="L181" s="49" t="str">
        <f t="shared" si="355"/>
        <v>#REF!</v>
      </c>
      <c r="M181" s="49" t="str">
        <f t="shared" si="356"/>
        <v>#REF!</v>
      </c>
      <c r="N181" s="47" t="str">
        <f t="shared" si="357"/>
        <v>#REF!</v>
      </c>
      <c r="O181" s="47" t="str">
        <f t="shared" si="358"/>
        <v>#REF!</v>
      </c>
      <c r="P181" s="49" t="str">
        <f t="shared" si="359"/>
        <v>#REF!</v>
      </c>
      <c r="Q181" s="49" t="str">
        <f t="shared" si="360"/>
        <v>#REF!</v>
      </c>
      <c r="R181" s="49" t="str">
        <f t="shared" si="361"/>
        <v>#REF!</v>
      </c>
      <c r="S181" s="49" t="str">
        <f t="shared" si="362"/>
        <v>#REF!</v>
      </c>
      <c r="T181" s="50"/>
      <c r="U181" s="50"/>
      <c r="V181" s="50"/>
      <c r="W181" s="50"/>
      <c r="X181" s="50"/>
      <c r="Y181" s="50"/>
      <c r="Z181" s="50"/>
    </row>
    <row r="182" ht="15.75" customHeight="1" outlineLevel="2">
      <c r="A182" s="46" t="s">
        <v>96</v>
      </c>
      <c r="B182" s="46" t="s">
        <v>15</v>
      </c>
      <c r="C182" s="21" t="s">
        <v>97</v>
      </c>
      <c r="D182" s="46" t="s">
        <v>31</v>
      </c>
      <c r="E182" s="20" t="s">
        <v>32</v>
      </c>
      <c r="F182" s="22">
        <v>31057.09</v>
      </c>
      <c r="G182" s="47">
        <v>1512.59</v>
      </c>
      <c r="H182" s="48">
        <f t="shared" si="351"/>
        <v>0.001126216412</v>
      </c>
      <c r="I182" s="47" t="str">
        <f t="shared" si="352"/>
        <v>#REF!</v>
      </c>
      <c r="J182" s="47" t="str">
        <f t="shared" si="353"/>
        <v>#REF!</v>
      </c>
      <c r="K182" s="47" t="str">
        <f t="shared" si="354"/>
        <v>#REF!</v>
      </c>
      <c r="L182" s="49" t="str">
        <f t="shared" si="355"/>
        <v>#REF!</v>
      </c>
      <c r="M182" s="49" t="str">
        <f t="shared" si="356"/>
        <v>#REF!</v>
      </c>
      <c r="N182" s="47" t="str">
        <f t="shared" si="357"/>
        <v>#REF!</v>
      </c>
      <c r="O182" s="47" t="str">
        <f t="shared" si="358"/>
        <v>#REF!</v>
      </c>
      <c r="P182" s="49" t="str">
        <f t="shared" si="359"/>
        <v>#REF!</v>
      </c>
      <c r="Q182" s="49" t="str">
        <f t="shared" si="360"/>
        <v>#REF!</v>
      </c>
      <c r="R182" s="49" t="str">
        <f t="shared" si="361"/>
        <v>#REF!</v>
      </c>
      <c r="S182" s="49" t="str">
        <f t="shared" si="362"/>
        <v>#REF!</v>
      </c>
      <c r="T182" s="50"/>
      <c r="U182" s="50"/>
      <c r="V182" s="50"/>
      <c r="W182" s="50"/>
      <c r="X182" s="50"/>
      <c r="Y182" s="50"/>
      <c r="Z182" s="50"/>
    </row>
    <row r="183" ht="15.75" customHeight="1" outlineLevel="2">
      <c r="A183" s="46" t="s">
        <v>96</v>
      </c>
      <c r="B183" s="46" t="s">
        <v>15</v>
      </c>
      <c r="C183" s="21" t="s">
        <v>97</v>
      </c>
      <c r="D183" s="46" t="s">
        <v>39</v>
      </c>
      <c r="E183" s="20" t="s">
        <v>40</v>
      </c>
      <c r="F183" s="22">
        <v>746616.51</v>
      </c>
      <c r="G183" s="47">
        <v>36362.91</v>
      </c>
      <c r="H183" s="48">
        <f t="shared" si="351"/>
        <v>0.02707439001</v>
      </c>
      <c r="I183" s="47" t="str">
        <f t="shared" si="352"/>
        <v>#REF!</v>
      </c>
      <c r="J183" s="47" t="str">
        <f t="shared" si="353"/>
        <v>#REF!</v>
      </c>
      <c r="K183" s="47" t="str">
        <f t="shared" si="354"/>
        <v>#REF!</v>
      </c>
      <c r="L183" s="49" t="str">
        <f t="shared" si="355"/>
        <v>#REF!</v>
      </c>
      <c r="M183" s="49" t="str">
        <f t="shared" si="356"/>
        <v>#REF!</v>
      </c>
      <c r="N183" s="47" t="str">
        <f t="shared" si="357"/>
        <v>#REF!</v>
      </c>
      <c r="O183" s="47" t="str">
        <f t="shared" si="358"/>
        <v>#REF!</v>
      </c>
      <c r="P183" s="49" t="str">
        <f t="shared" si="359"/>
        <v>#REF!</v>
      </c>
      <c r="Q183" s="49" t="str">
        <f t="shared" si="360"/>
        <v>#REF!</v>
      </c>
      <c r="R183" s="49" t="str">
        <f t="shared" si="361"/>
        <v>#REF!</v>
      </c>
      <c r="S183" s="49" t="str">
        <f t="shared" si="362"/>
        <v>#REF!</v>
      </c>
      <c r="T183" s="50"/>
      <c r="U183" s="50"/>
      <c r="V183" s="50"/>
      <c r="W183" s="50"/>
      <c r="X183" s="50"/>
      <c r="Y183" s="50"/>
      <c r="Z183" s="50"/>
    </row>
    <row r="184" ht="15.75" customHeight="1" outlineLevel="2">
      <c r="A184" s="46" t="s">
        <v>96</v>
      </c>
      <c r="B184" s="46" t="s">
        <v>15</v>
      </c>
      <c r="C184" s="21" t="s">
        <v>97</v>
      </c>
      <c r="D184" s="46" t="s">
        <v>59</v>
      </c>
      <c r="E184" s="20" t="s">
        <v>60</v>
      </c>
      <c r="F184" s="22">
        <v>2930052.08</v>
      </c>
      <c r="G184" s="47">
        <v>142704.07</v>
      </c>
      <c r="H184" s="48">
        <f t="shared" si="351"/>
        <v>0.106251833</v>
      </c>
      <c r="I184" s="47" t="str">
        <f t="shared" si="352"/>
        <v>#REF!</v>
      </c>
      <c r="J184" s="47" t="str">
        <f t="shared" si="353"/>
        <v>#REF!</v>
      </c>
      <c r="K184" s="47" t="str">
        <f t="shared" si="354"/>
        <v>#REF!</v>
      </c>
      <c r="L184" s="49" t="str">
        <f t="shared" si="355"/>
        <v>#REF!</v>
      </c>
      <c r="M184" s="49" t="str">
        <f t="shared" si="356"/>
        <v>#REF!</v>
      </c>
      <c r="N184" s="47" t="str">
        <f t="shared" si="357"/>
        <v>#REF!</v>
      </c>
      <c r="O184" s="47" t="str">
        <f t="shared" si="358"/>
        <v>#REF!</v>
      </c>
      <c r="P184" s="49" t="str">
        <f t="shared" si="359"/>
        <v>#REF!</v>
      </c>
      <c r="Q184" s="49" t="str">
        <f t="shared" si="360"/>
        <v>#REF!</v>
      </c>
      <c r="R184" s="49" t="str">
        <f t="shared" si="361"/>
        <v>#REF!</v>
      </c>
      <c r="S184" s="49" t="str">
        <f t="shared" si="362"/>
        <v>#REF!</v>
      </c>
      <c r="T184" s="50"/>
      <c r="U184" s="50"/>
      <c r="V184" s="50"/>
      <c r="W184" s="50"/>
      <c r="X184" s="50"/>
      <c r="Y184" s="50"/>
      <c r="Z184" s="50"/>
    </row>
    <row r="185" ht="15.75" customHeight="1" outlineLevel="1">
      <c r="A185" s="52"/>
      <c r="B185" s="52"/>
      <c r="C185" s="53" t="s">
        <v>346</v>
      </c>
      <c r="D185" s="52"/>
      <c r="E185" s="54"/>
      <c r="F185" s="55">
        <f t="shared" ref="F185:H185" si="363">SUBTOTAL(9,F179:F184)</f>
        <v>27576485</v>
      </c>
      <c r="G185" s="56">
        <f t="shared" si="363"/>
        <v>1343074</v>
      </c>
      <c r="H185" s="57">
        <f t="shared" si="363"/>
        <v>1</v>
      </c>
      <c r="I185" s="56"/>
      <c r="J185" s="56"/>
      <c r="K185" s="56"/>
      <c r="L185" s="58" t="str">
        <f t="shared" ref="L185:M185" si="364">SUBTOTAL(9,L179:L184)</f>
        <v>#REF!</v>
      </c>
      <c r="M185" s="58" t="str">
        <f t="shared" si="364"/>
        <v>#REF!</v>
      </c>
      <c r="N185" s="56"/>
      <c r="O185" s="56"/>
      <c r="P185" s="58" t="str">
        <f t="shared" ref="P185:S185" si="365">SUBTOTAL(9,P179:P184)</f>
        <v>#REF!</v>
      </c>
      <c r="Q185" s="58" t="str">
        <f t="shared" si="365"/>
        <v>#REF!</v>
      </c>
      <c r="R185" s="58" t="str">
        <f t="shared" si="365"/>
        <v>#REF!</v>
      </c>
      <c r="S185" s="58" t="str">
        <f t="shared" si="365"/>
        <v>#REF!</v>
      </c>
      <c r="T185" s="59"/>
      <c r="U185" s="59"/>
      <c r="V185" s="59"/>
      <c r="W185" s="59"/>
      <c r="X185" s="59"/>
      <c r="Y185" s="59"/>
      <c r="Z185" s="59"/>
    </row>
    <row r="186" ht="15.75" customHeight="1" outlineLevel="2">
      <c r="A186" s="46" t="s">
        <v>98</v>
      </c>
      <c r="B186" s="46" t="s">
        <v>15</v>
      </c>
      <c r="C186" s="21" t="s">
        <v>99</v>
      </c>
      <c r="D186" s="46" t="s">
        <v>45</v>
      </c>
      <c r="E186" s="20" t="s">
        <v>46</v>
      </c>
      <c r="F186" s="22">
        <v>3.169007149E7</v>
      </c>
      <c r="G186" s="47">
        <v>1361980.17</v>
      </c>
      <c r="H186" s="48">
        <f t="shared" ref="H186:H191" si="366">+F186/$F$192</f>
        <v>0.1911870434</v>
      </c>
      <c r="I186" s="47" t="str">
        <f t="shared" ref="I186:I191" si="367">+VLOOKUP(C186,'[1]ESFUERZO PROPIO 2015'!$D$10:$H$135,3,0)</f>
        <v>#REF!</v>
      </c>
      <c r="J186" s="47" t="str">
        <f t="shared" ref="J186:J191" si="368">+VLOOKUP(C186,'[1]ESFUERZO PROPIO 2015'!$D$10:$H$135,2,0)</f>
        <v>#REF!</v>
      </c>
      <c r="K186" s="47" t="str">
        <f t="shared" ref="K186:K191" si="369">+I186/11</f>
        <v>#REF!</v>
      </c>
      <c r="L186" s="49" t="str">
        <f t="shared" ref="L186:L191" si="370">+H186*K186</f>
        <v>#REF!</v>
      </c>
      <c r="M186" s="49" t="str">
        <f t="shared" ref="M186:M191" si="371">+IF(F186-Q186&lt;1,0,F186-Q186)</f>
        <v>#REF!</v>
      </c>
      <c r="N186" s="47" t="str">
        <f t="shared" ref="N186:N191" si="372">+VLOOKUP(C186,'[1]ESFUERZO PROPIO 2015'!$D$10:$H$135,5,0)</f>
        <v>#REF!</v>
      </c>
      <c r="O186" s="47" t="str">
        <f t="shared" ref="O186:O191" si="373">+VLOOKUP(C186,'[1]ESFUERZO PROPIO 2015'!$D$10:$H$135,4,0)</f>
        <v>#REF!</v>
      </c>
      <c r="P186" s="49" t="str">
        <f t="shared" ref="P186:P191" si="374">+F186-L186</f>
        <v>#REF!</v>
      </c>
      <c r="Q186" s="49" t="str">
        <f t="shared" ref="Q186:Q191" si="375">+ROUND(P186,0)</f>
        <v>#REF!</v>
      </c>
      <c r="R186" s="49" t="str">
        <f t="shared" ref="R186:R191" si="376">+M186+Q186</f>
        <v>#REF!</v>
      </c>
      <c r="S186" s="49" t="str">
        <f t="shared" ref="S186:S191" si="377">+Q186</f>
        <v>#REF!</v>
      </c>
      <c r="T186" s="50"/>
      <c r="U186" s="50"/>
      <c r="V186" s="50"/>
      <c r="W186" s="50"/>
      <c r="X186" s="50"/>
      <c r="Y186" s="50"/>
      <c r="Z186" s="50"/>
    </row>
    <row r="187" ht="15.75" customHeight="1" outlineLevel="2">
      <c r="A187" s="46" t="s">
        <v>98</v>
      </c>
      <c r="B187" s="46" t="s">
        <v>15</v>
      </c>
      <c r="C187" s="21" t="s">
        <v>99</v>
      </c>
      <c r="D187" s="46" t="s">
        <v>74</v>
      </c>
      <c r="E187" s="20" t="s">
        <v>75</v>
      </c>
      <c r="F187" s="22">
        <v>1.075284955E7</v>
      </c>
      <c r="G187" s="47">
        <v>462137.42</v>
      </c>
      <c r="H187" s="48">
        <f t="shared" si="366"/>
        <v>0.06487222707</v>
      </c>
      <c r="I187" s="47" t="str">
        <f t="shared" si="367"/>
        <v>#REF!</v>
      </c>
      <c r="J187" s="47" t="str">
        <f t="shared" si="368"/>
        <v>#REF!</v>
      </c>
      <c r="K187" s="47" t="str">
        <f t="shared" si="369"/>
        <v>#REF!</v>
      </c>
      <c r="L187" s="49" t="str">
        <f t="shared" si="370"/>
        <v>#REF!</v>
      </c>
      <c r="M187" s="49" t="str">
        <f t="shared" si="371"/>
        <v>#REF!</v>
      </c>
      <c r="N187" s="47" t="str">
        <f t="shared" si="372"/>
        <v>#REF!</v>
      </c>
      <c r="O187" s="47" t="str">
        <f t="shared" si="373"/>
        <v>#REF!</v>
      </c>
      <c r="P187" s="49" t="str">
        <f t="shared" si="374"/>
        <v>#REF!</v>
      </c>
      <c r="Q187" s="49" t="str">
        <f t="shared" si="375"/>
        <v>#REF!</v>
      </c>
      <c r="R187" s="49" t="str">
        <f t="shared" si="376"/>
        <v>#REF!</v>
      </c>
      <c r="S187" s="49" t="str">
        <f t="shared" si="377"/>
        <v>#REF!</v>
      </c>
      <c r="T187" s="50"/>
      <c r="U187" s="50"/>
      <c r="V187" s="50"/>
      <c r="W187" s="50"/>
      <c r="X187" s="50"/>
      <c r="Y187" s="50"/>
      <c r="Z187" s="50"/>
    </row>
    <row r="188" ht="15.75" customHeight="1" outlineLevel="2">
      <c r="A188" s="46" t="s">
        <v>98</v>
      </c>
      <c r="B188" s="46" t="s">
        <v>15</v>
      </c>
      <c r="C188" s="21" t="s">
        <v>99</v>
      </c>
      <c r="D188" s="46" t="s">
        <v>29</v>
      </c>
      <c r="E188" s="20" t="s">
        <v>30</v>
      </c>
      <c r="F188" s="22">
        <v>763645.99</v>
      </c>
      <c r="G188" s="47">
        <v>32820.08</v>
      </c>
      <c r="H188" s="48">
        <f t="shared" si="366"/>
        <v>0.00460709655</v>
      </c>
      <c r="I188" s="47" t="str">
        <f t="shared" si="367"/>
        <v>#REF!</v>
      </c>
      <c r="J188" s="47" t="str">
        <f t="shared" si="368"/>
        <v>#REF!</v>
      </c>
      <c r="K188" s="47" t="str">
        <f t="shared" si="369"/>
        <v>#REF!</v>
      </c>
      <c r="L188" s="49" t="str">
        <f t="shared" si="370"/>
        <v>#REF!</v>
      </c>
      <c r="M188" s="49" t="str">
        <f t="shared" si="371"/>
        <v>#REF!</v>
      </c>
      <c r="N188" s="47" t="str">
        <f t="shared" si="372"/>
        <v>#REF!</v>
      </c>
      <c r="O188" s="47" t="str">
        <f t="shared" si="373"/>
        <v>#REF!</v>
      </c>
      <c r="P188" s="49" t="str">
        <f t="shared" si="374"/>
        <v>#REF!</v>
      </c>
      <c r="Q188" s="49" t="str">
        <f t="shared" si="375"/>
        <v>#REF!</v>
      </c>
      <c r="R188" s="49" t="str">
        <f t="shared" si="376"/>
        <v>#REF!</v>
      </c>
      <c r="S188" s="49" t="str">
        <f t="shared" si="377"/>
        <v>#REF!</v>
      </c>
      <c r="T188" s="50"/>
      <c r="U188" s="50"/>
      <c r="V188" s="50"/>
      <c r="W188" s="50"/>
      <c r="X188" s="50"/>
      <c r="Y188" s="50"/>
      <c r="Z188" s="50"/>
    </row>
    <row r="189" ht="15.75" customHeight="1" outlineLevel="2">
      <c r="A189" s="46" t="s">
        <v>98</v>
      </c>
      <c r="B189" s="46" t="s">
        <v>15</v>
      </c>
      <c r="C189" s="21" t="s">
        <v>99</v>
      </c>
      <c r="D189" s="46" t="s">
        <v>31</v>
      </c>
      <c r="E189" s="20" t="s">
        <v>32</v>
      </c>
      <c r="F189" s="22">
        <v>116103.42</v>
      </c>
      <c r="G189" s="47">
        <v>4989.91</v>
      </c>
      <c r="H189" s="48">
        <f t="shared" si="366"/>
        <v>0.0007004550181</v>
      </c>
      <c r="I189" s="47" t="str">
        <f t="shared" si="367"/>
        <v>#REF!</v>
      </c>
      <c r="J189" s="47" t="str">
        <f t="shared" si="368"/>
        <v>#REF!</v>
      </c>
      <c r="K189" s="47" t="str">
        <f t="shared" si="369"/>
        <v>#REF!</v>
      </c>
      <c r="L189" s="49" t="str">
        <f t="shared" si="370"/>
        <v>#REF!</v>
      </c>
      <c r="M189" s="49" t="str">
        <f t="shared" si="371"/>
        <v>#REF!</v>
      </c>
      <c r="N189" s="47" t="str">
        <f t="shared" si="372"/>
        <v>#REF!</v>
      </c>
      <c r="O189" s="47" t="str">
        <f t="shared" si="373"/>
        <v>#REF!</v>
      </c>
      <c r="P189" s="49" t="str">
        <f t="shared" si="374"/>
        <v>#REF!</v>
      </c>
      <c r="Q189" s="49" t="str">
        <f t="shared" si="375"/>
        <v>#REF!</v>
      </c>
      <c r="R189" s="49" t="str">
        <f t="shared" si="376"/>
        <v>#REF!</v>
      </c>
      <c r="S189" s="49" t="str">
        <f t="shared" si="377"/>
        <v>#REF!</v>
      </c>
      <c r="T189" s="50"/>
      <c r="U189" s="50"/>
      <c r="V189" s="50"/>
      <c r="W189" s="50"/>
      <c r="X189" s="50"/>
      <c r="Y189" s="50"/>
      <c r="Z189" s="50"/>
    </row>
    <row r="190" ht="15.75" customHeight="1" outlineLevel="2">
      <c r="A190" s="46" t="s">
        <v>98</v>
      </c>
      <c r="B190" s="46" t="s">
        <v>15</v>
      </c>
      <c r="C190" s="21" t="s">
        <v>99</v>
      </c>
      <c r="D190" s="46" t="s">
        <v>39</v>
      </c>
      <c r="E190" s="20" t="s">
        <v>40</v>
      </c>
      <c r="F190" s="22">
        <v>130046.01</v>
      </c>
      <c r="G190" s="47">
        <v>5589.14</v>
      </c>
      <c r="H190" s="48">
        <f t="shared" si="366"/>
        <v>0.0007845710341</v>
      </c>
      <c r="I190" s="47" t="str">
        <f t="shared" si="367"/>
        <v>#REF!</v>
      </c>
      <c r="J190" s="47" t="str">
        <f t="shared" si="368"/>
        <v>#REF!</v>
      </c>
      <c r="K190" s="47" t="str">
        <f t="shared" si="369"/>
        <v>#REF!</v>
      </c>
      <c r="L190" s="49" t="str">
        <f t="shared" si="370"/>
        <v>#REF!</v>
      </c>
      <c r="M190" s="49" t="str">
        <f t="shared" si="371"/>
        <v>#REF!</v>
      </c>
      <c r="N190" s="47" t="str">
        <f t="shared" si="372"/>
        <v>#REF!</v>
      </c>
      <c r="O190" s="47" t="str">
        <f t="shared" si="373"/>
        <v>#REF!</v>
      </c>
      <c r="P190" s="49" t="str">
        <f t="shared" si="374"/>
        <v>#REF!</v>
      </c>
      <c r="Q190" s="49" t="str">
        <f t="shared" si="375"/>
        <v>#REF!</v>
      </c>
      <c r="R190" s="49" t="str">
        <f t="shared" si="376"/>
        <v>#REF!</v>
      </c>
      <c r="S190" s="49" t="str">
        <f t="shared" si="377"/>
        <v>#REF!</v>
      </c>
      <c r="T190" s="50"/>
      <c r="U190" s="50"/>
      <c r="V190" s="50"/>
      <c r="W190" s="50"/>
      <c r="X190" s="50"/>
      <c r="Y190" s="50"/>
      <c r="Z190" s="50"/>
    </row>
    <row r="191" ht="15.75" customHeight="1" outlineLevel="2">
      <c r="A191" s="46" t="s">
        <v>98</v>
      </c>
      <c r="B191" s="46" t="s">
        <v>15</v>
      </c>
      <c r="C191" s="21" t="s">
        <v>99</v>
      </c>
      <c r="D191" s="46" t="s">
        <v>47</v>
      </c>
      <c r="E191" s="20" t="s">
        <v>48</v>
      </c>
      <c r="F191" s="22">
        <v>1.2230156754E8</v>
      </c>
      <c r="G191" s="47">
        <v>5256293.28</v>
      </c>
      <c r="H191" s="48">
        <f t="shared" si="366"/>
        <v>0.7378486069</v>
      </c>
      <c r="I191" s="47" t="str">
        <f t="shared" si="367"/>
        <v>#REF!</v>
      </c>
      <c r="J191" s="47" t="str">
        <f t="shared" si="368"/>
        <v>#REF!</v>
      </c>
      <c r="K191" s="47" t="str">
        <f t="shared" si="369"/>
        <v>#REF!</v>
      </c>
      <c r="L191" s="49" t="str">
        <f t="shared" si="370"/>
        <v>#REF!</v>
      </c>
      <c r="M191" s="49" t="str">
        <f t="shared" si="371"/>
        <v>#REF!</v>
      </c>
      <c r="N191" s="47" t="str">
        <f t="shared" si="372"/>
        <v>#REF!</v>
      </c>
      <c r="O191" s="47" t="str">
        <f t="shared" si="373"/>
        <v>#REF!</v>
      </c>
      <c r="P191" s="49" t="str">
        <f t="shared" si="374"/>
        <v>#REF!</v>
      </c>
      <c r="Q191" s="49" t="str">
        <f t="shared" si="375"/>
        <v>#REF!</v>
      </c>
      <c r="R191" s="49" t="str">
        <f t="shared" si="376"/>
        <v>#REF!</v>
      </c>
      <c r="S191" s="49" t="str">
        <f t="shared" si="377"/>
        <v>#REF!</v>
      </c>
      <c r="T191" s="50"/>
      <c r="U191" s="50"/>
      <c r="V191" s="50"/>
      <c r="W191" s="50"/>
      <c r="X191" s="50"/>
      <c r="Y191" s="50"/>
      <c r="Z191" s="50"/>
    </row>
    <row r="192" ht="15.75" customHeight="1" outlineLevel="1">
      <c r="A192" s="52"/>
      <c r="B192" s="52"/>
      <c r="C192" s="53" t="s">
        <v>347</v>
      </c>
      <c r="D192" s="52"/>
      <c r="E192" s="54"/>
      <c r="F192" s="55">
        <f t="shared" ref="F192:H192" si="378">SUBTOTAL(9,F186:F191)</f>
        <v>165754284</v>
      </c>
      <c r="G192" s="56">
        <f t="shared" si="378"/>
        <v>7123810</v>
      </c>
      <c r="H192" s="57">
        <f t="shared" si="378"/>
        <v>1</v>
      </c>
      <c r="I192" s="56"/>
      <c r="J192" s="56"/>
      <c r="K192" s="56"/>
      <c r="L192" s="58" t="str">
        <f t="shared" ref="L192:M192" si="379">SUBTOTAL(9,L186:L191)</f>
        <v>#REF!</v>
      </c>
      <c r="M192" s="58" t="str">
        <f t="shared" si="379"/>
        <v>#REF!</v>
      </c>
      <c r="N192" s="56"/>
      <c r="O192" s="56"/>
      <c r="P192" s="58" t="str">
        <f t="shared" ref="P192:S192" si="380">SUBTOTAL(9,P186:P191)</f>
        <v>#REF!</v>
      </c>
      <c r="Q192" s="58" t="str">
        <f t="shared" si="380"/>
        <v>#REF!</v>
      </c>
      <c r="R192" s="58" t="str">
        <f t="shared" si="380"/>
        <v>#REF!</v>
      </c>
      <c r="S192" s="58" t="str">
        <f t="shared" si="380"/>
        <v>#REF!</v>
      </c>
      <c r="T192" s="59"/>
      <c r="U192" s="59"/>
      <c r="V192" s="59"/>
      <c r="W192" s="59"/>
      <c r="X192" s="59"/>
      <c r="Y192" s="59"/>
      <c r="Z192" s="59"/>
    </row>
    <row r="193" ht="15.75" customHeight="1" outlineLevel="2">
      <c r="A193" s="46" t="s">
        <v>100</v>
      </c>
      <c r="B193" s="46" t="s">
        <v>15</v>
      </c>
      <c r="C193" s="21" t="s">
        <v>101</v>
      </c>
      <c r="D193" s="46" t="s">
        <v>17</v>
      </c>
      <c r="E193" s="20" t="s">
        <v>18</v>
      </c>
      <c r="F193" s="22">
        <v>6.786751706E7</v>
      </c>
      <c r="G193" s="47">
        <v>4478395.15</v>
      </c>
      <c r="H193" s="48">
        <f t="shared" ref="H193:H195" si="381">+F193/$F$196</f>
        <v>0.9938164121</v>
      </c>
      <c r="I193" s="47" t="str">
        <f t="shared" ref="I193:I195" si="382">+VLOOKUP(C193,'[1]ESFUERZO PROPIO 2015'!$D$10:$H$135,3,0)</f>
        <v>#REF!</v>
      </c>
      <c r="J193" s="47" t="str">
        <f t="shared" ref="J193:J195" si="383">+VLOOKUP(C193,'[1]ESFUERZO PROPIO 2015'!$D$10:$H$135,2,0)</f>
        <v>#REF!</v>
      </c>
      <c r="K193" s="47" t="str">
        <f t="shared" ref="K193:K195" si="384">+I193/11</f>
        <v>#REF!</v>
      </c>
      <c r="L193" s="49" t="str">
        <f t="shared" ref="L193:L195" si="385">+H193*K193</f>
        <v>#REF!</v>
      </c>
      <c r="M193" s="49" t="str">
        <f t="shared" ref="M193:M195" si="386">+IF(F193-Q193&lt;1,0,F193-Q193)</f>
        <v>#REF!</v>
      </c>
      <c r="N193" s="47" t="str">
        <f t="shared" ref="N193:N195" si="387">+VLOOKUP(C193,'[1]ESFUERZO PROPIO 2015'!$D$10:$H$135,5,0)</f>
        <v>#REF!</v>
      </c>
      <c r="O193" s="47" t="str">
        <f t="shared" ref="O193:O195" si="388">+VLOOKUP(C193,'[1]ESFUERZO PROPIO 2015'!$D$10:$H$135,4,0)</f>
        <v>#REF!</v>
      </c>
      <c r="P193" s="49" t="str">
        <f t="shared" ref="P193:P195" si="389">+F193-L193</f>
        <v>#REF!</v>
      </c>
      <c r="Q193" s="49" t="str">
        <f t="shared" ref="Q193:Q195" si="390">+ROUND(P193,0)</f>
        <v>#REF!</v>
      </c>
      <c r="R193" s="49" t="str">
        <f t="shared" ref="R193:R195" si="391">+M193+Q193</f>
        <v>#REF!</v>
      </c>
      <c r="S193" s="49" t="str">
        <f t="shared" ref="S193:S195" si="392">+Q193</f>
        <v>#REF!</v>
      </c>
      <c r="T193" s="50"/>
      <c r="U193" s="50"/>
      <c r="V193" s="50"/>
      <c r="W193" s="50"/>
      <c r="X193" s="50"/>
      <c r="Y193" s="50"/>
      <c r="Z193" s="50"/>
    </row>
    <row r="194" ht="15.75" customHeight="1" outlineLevel="2">
      <c r="A194" s="46" t="s">
        <v>100</v>
      </c>
      <c r="B194" s="46" t="s">
        <v>15</v>
      </c>
      <c r="C194" s="21" t="s">
        <v>101</v>
      </c>
      <c r="D194" s="46" t="s">
        <v>29</v>
      </c>
      <c r="E194" s="20" t="s">
        <v>30</v>
      </c>
      <c r="F194" s="22">
        <v>408530.37</v>
      </c>
      <c r="G194" s="47">
        <v>26957.82</v>
      </c>
      <c r="H194" s="48">
        <f t="shared" si="381"/>
        <v>0.005982304998</v>
      </c>
      <c r="I194" s="47" t="str">
        <f t="shared" si="382"/>
        <v>#REF!</v>
      </c>
      <c r="J194" s="47" t="str">
        <f t="shared" si="383"/>
        <v>#REF!</v>
      </c>
      <c r="K194" s="47" t="str">
        <f t="shared" si="384"/>
        <v>#REF!</v>
      </c>
      <c r="L194" s="49" t="str">
        <f t="shared" si="385"/>
        <v>#REF!</v>
      </c>
      <c r="M194" s="49" t="str">
        <f t="shared" si="386"/>
        <v>#REF!</v>
      </c>
      <c r="N194" s="47" t="str">
        <f t="shared" si="387"/>
        <v>#REF!</v>
      </c>
      <c r="O194" s="47" t="str">
        <f t="shared" si="388"/>
        <v>#REF!</v>
      </c>
      <c r="P194" s="49" t="str">
        <f t="shared" si="389"/>
        <v>#REF!</v>
      </c>
      <c r="Q194" s="49" t="str">
        <f t="shared" si="390"/>
        <v>#REF!</v>
      </c>
      <c r="R194" s="49" t="str">
        <f t="shared" si="391"/>
        <v>#REF!</v>
      </c>
      <c r="S194" s="49" t="str">
        <f t="shared" si="392"/>
        <v>#REF!</v>
      </c>
      <c r="T194" s="50"/>
      <c r="U194" s="50"/>
      <c r="V194" s="50"/>
      <c r="W194" s="50"/>
      <c r="X194" s="50"/>
      <c r="Y194" s="50"/>
      <c r="Z194" s="50"/>
    </row>
    <row r="195" ht="15.75" customHeight="1" outlineLevel="2">
      <c r="A195" s="46" t="s">
        <v>100</v>
      </c>
      <c r="B195" s="46" t="s">
        <v>15</v>
      </c>
      <c r="C195" s="21" t="s">
        <v>101</v>
      </c>
      <c r="D195" s="46" t="s">
        <v>39</v>
      </c>
      <c r="E195" s="20" t="s">
        <v>40</v>
      </c>
      <c r="F195" s="22">
        <v>13745.57</v>
      </c>
      <c r="G195" s="47">
        <v>907.03</v>
      </c>
      <c r="H195" s="48">
        <f t="shared" si="381"/>
        <v>0.0002012829355</v>
      </c>
      <c r="I195" s="47" t="str">
        <f t="shared" si="382"/>
        <v>#REF!</v>
      </c>
      <c r="J195" s="47" t="str">
        <f t="shared" si="383"/>
        <v>#REF!</v>
      </c>
      <c r="K195" s="47" t="str">
        <f t="shared" si="384"/>
        <v>#REF!</v>
      </c>
      <c r="L195" s="49" t="str">
        <f t="shared" si="385"/>
        <v>#REF!</v>
      </c>
      <c r="M195" s="49" t="str">
        <f t="shared" si="386"/>
        <v>#REF!</v>
      </c>
      <c r="N195" s="47" t="str">
        <f t="shared" si="387"/>
        <v>#REF!</v>
      </c>
      <c r="O195" s="47" t="str">
        <f t="shared" si="388"/>
        <v>#REF!</v>
      </c>
      <c r="P195" s="49" t="str">
        <f t="shared" si="389"/>
        <v>#REF!</v>
      </c>
      <c r="Q195" s="49" t="str">
        <f t="shared" si="390"/>
        <v>#REF!</v>
      </c>
      <c r="R195" s="49" t="str">
        <f t="shared" si="391"/>
        <v>#REF!</v>
      </c>
      <c r="S195" s="49" t="str">
        <f t="shared" si="392"/>
        <v>#REF!</v>
      </c>
      <c r="T195" s="50"/>
      <c r="U195" s="50"/>
      <c r="V195" s="50"/>
      <c r="W195" s="50"/>
      <c r="X195" s="50"/>
      <c r="Y195" s="50"/>
      <c r="Z195" s="50"/>
    </row>
    <row r="196" ht="15.75" customHeight="1" outlineLevel="1">
      <c r="A196" s="52"/>
      <c r="B196" s="52"/>
      <c r="C196" s="53" t="s">
        <v>348</v>
      </c>
      <c r="D196" s="52"/>
      <c r="E196" s="54"/>
      <c r="F196" s="55">
        <f t="shared" ref="F196:H196" si="393">SUBTOTAL(9,F193:F195)</f>
        <v>68289793</v>
      </c>
      <c r="G196" s="56">
        <f t="shared" si="393"/>
        <v>4506260</v>
      </c>
      <c r="H196" s="57">
        <f t="shared" si="393"/>
        <v>1</v>
      </c>
      <c r="I196" s="56"/>
      <c r="J196" s="56"/>
      <c r="K196" s="56"/>
      <c r="L196" s="58" t="str">
        <f t="shared" ref="L196:M196" si="394">SUBTOTAL(9,L193:L195)</f>
        <v>#REF!</v>
      </c>
      <c r="M196" s="58" t="str">
        <f t="shared" si="394"/>
        <v>#REF!</v>
      </c>
      <c r="N196" s="56"/>
      <c r="O196" s="56"/>
      <c r="P196" s="58" t="str">
        <f t="shared" ref="P196:S196" si="395">SUBTOTAL(9,P193:P195)</f>
        <v>#REF!</v>
      </c>
      <c r="Q196" s="58" t="str">
        <f t="shared" si="395"/>
        <v>#REF!</v>
      </c>
      <c r="R196" s="58" t="str">
        <f t="shared" si="395"/>
        <v>#REF!</v>
      </c>
      <c r="S196" s="58" t="str">
        <f t="shared" si="395"/>
        <v>#REF!</v>
      </c>
      <c r="T196" s="59"/>
      <c r="U196" s="59"/>
      <c r="V196" s="59"/>
      <c r="W196" s="59"/>
      <c r="X196" s="59"/>
      <c r="Y196" s="59"/>
      <c r="Z196" s="59"/>
    </row>
    <row r="197" ht="15.75" customHeight="1" outlineLevel="2">
      <c r="A197" s="46" t="s">
        <v>102</v>
      </c>
      <c r="B197" s="46" t="s">
        <v>15</v>
      </c>
      <c r="C197" s="21" t="s">
        <v>103</v>
      </c>
      <c r="D197" s="46" t="s">
        <v>17</v>
      </c>
      <c r="E197" s="20" t="s">
        <v>18</v>
      </c>
      <c r="F197" s="22">
        <v>1.4646606509E8</v>
      </c>
      <c r="G197" s="47">
        <v>3.88540611E7</v>
      </c>
      <c r="H197" s="48">
        <f t="shared" ref="H197:H206" si="396">+F197/$F$207</f>
        <v>0.9456622118</v>
      </c>
      <c r="I197" s="47" t="str">
        <f t="shared" ref="I197:I206" si="397">+VLOOKUP(C197,'[1]ESFUERZO PROPIO 2015'!$D$10:$H$135,3,0)</f>
        <v>#REF!</v>
      </c>
      <c r="J197" s="47" t="str">
        <f t="shared" ref="J197:J206" si="398">+VLOOKUP(C197,'[1]ESFUERZO PROPIO 2015'!$D$10:$H$135,2,0)</f>
        <v>#REF!</v>
      </c>
      <c r="K197" s="47" t="str">
        <f t="shared" ref="K197:K206" si="399">+I197/11</f>
        <v>#REF!</v>
      </c>
      <c r="L197" s="49" t="str">
        <f t="shared" ref="L197:L206" si="400">+H197*K197</f>
        <v>#REF!</v>
      </c>
      <c r="M197" s="49">
        <f t="shared" ref="M197:M206" si="401">+IF(F197-Q197&lt;1,0,F197-Q197)</f>
        <v>29608059.09</v>
      </c>
      <c r="N197" s="47" t="str">
        <f t="shared" ref="N197:N206" si="402">+VLOOKUP(C197,'[1]ESFUERZO PROPIO 2015'!$D$10:$H$135,5,0)</f>
        <v>#REF!</v>
      </c>
      <c r="O197" s="47" t="str">
        <f t="shared" ref="O197:O206" si="403">+VLOOKUP(C197,'[1]ESFUERZO PROPIO 2015'!$D$10:$H$135,4,0)</f>
        <v>#REF!</v>
      </c>
      <c r="P197" s="49">
        <v>1.1685800579644307E8</v>
      </c>
      <c r="Q197" s="49">
        <f t="shared" ref="Q197:Q206" si="404">+ROUND(P197,0)</f>
        <v>116858006</v>
      </c>
      <c r="R197" s="49">
        <f t="shared" ref="R197:R206" si="405">+M197+Q197</f>
        <v>146466065.1</v>
      </c>
      <c r="S197" s="49">
        <f t="shared" ref="S197:S206" si="406">+Q197</f>
        <v>116858006</v>
      </c>
      <c r="T197" s="50"/>
      <c r="U197" s="50"/>
      <c r="V197" s="50"/>
      <c r="W197" s="50"/>
      <c r="X197" s="50"/>
      <c r="Y197" s="50"/>
      <c r="Z197" s="50"/>
    </row>
    <row r="198" ht="15.75" customHeight="1" outlineLevel="2">
      <c r="A198" s="46" t="s">
        <v>102</v>
      </c>
      <c r="B198" s="46" t="s">
        <v>15</v>
      </c>
      <c r="C198" s="21" t="s">
        <v>103</v>
      </c>
      <c r="D198" s="46" t="s">
        <v>45</v>
      </c>
      <c r="E198" s="20" t="s">
        <v>46</v>
      </c>
      <c r="F198" s="22">
        <v>779861.91</v>
      </c>
      <c r="G198" s="47">
        <v>206879.33</v>
      </c>
      <c r="H198" s="48">
        <f t="shared" si="396"/>
        <v>0.005035200053</v>
      </c>
      <c r="I198" s="47" t="str">
        <f t="shared" si="397"/>
        <v>#REF!</v>
      </c>
      <c r="J198" s="47" t="str">
        <f t="shared" si="398"/>
        <v>#REF!</v>
      </c>
      <c r="K198" s="47" t="str">
        <f t="shared" si="399"/>
        <v>#REF!</v>
      </c>
      <c r="L198" s="49" t="str">
        <f t="shared" si="400"/>
        <v>#REF!</v>
      </c>
      <c r="M198" s="49" t="str">
        <f t="shared" si="401"/>
        <v>#REF!</v>
      </c>
      <c r="N198" s="47" t="str">
        <f t="shared" si="402"/>
        <v>#REF!</v>
      </c>
      <c r="O198" s="47" t="str">
        <f t="shared" si="403"/>
        <v>#REF!</v>
      </c>
      <c r="P198" s="49" t="str">
        <f>+F198-L198</f>
        <v>#REF!</v>
      </c>
      <c r="Q198" s="49" t="str">
        <f t="shared" si="404"/>
        <v>#REF!</v>
      </c>
      <c r="R198" s="49" t="str">
        <f t="shared" si="405"/>
        <v>#REF!</v>
      </c>
      <c r="S198" s="49" t="str">
        <f t="shared" si="406"/>
        <v>#REF!</v>
      </c>
      <c r="T198" s="50"/>
      <c r="U198" s="50"/>
      <c r="V198" s="50"/>
      <c r="W198" s="50"/>
      <c r="X198" s="50"/>
      <c r="Y198" s="50"/>
      <c r="Z198" s="50"/>
    </row>
    <row r="199" ht="15.75" customHeight="1" outlineLevel="2">
      <c r="A199" s="46" t="s">
        <v>102</v>
      </c>
      <c r="B199" s="46" t="s">
        <v>15</v>
      </c>
      <c r="C199" s="21" t="s">
        <v>103</v>
      </c>
      <c r="D199" s="46" t="s">
        <v>19</v>
      </c>
      <c r="E199" s="20" t="s">
        <v>20</v>
      </c>
      <c r="F199" s="22">
        <v>99426.96</v>
      </c>
      <c r="G199" s="47">
        <v>26375.68</v>
      </c>
      <c r="H199" s="48">
        <f t="shared" si="396"/>
        <v>0.0006419529251</v>
      </c>
      <c r="I199" s="47" t="str">
        <f t="shared" si="397"/>
        <v>#REF!</v>
      </c>
      <c r="J199" s="47" t="str">
        <f t="shared" si="398"/>
        <v>#REF!</v>
      </c>
      <c r="K199" s="47" t="str">
        <f t="shared" si="399"/>
        <v>#REF!</v>
      </c>
      <c r="L199" s="49" t="str">
        <f t="shared" si="400"/>
        <v>#REF!</v>
      </c>
      <c r="M199" s="49">
        <f t="shared" si="401"/>
        <v>99426.96</v>
      </c>
      <c r="N199" s="47" t="str">
        <f t="shared" si="402"/>
        <v>#REF!</v>
      </c>
      <c r="O199" s="47" t="str">
        <f t="shared" si="403"/>
        <v>#REF!</v>
      </c>
      <c r="P199" s="49">
        <v>0.0</v>
      </c>
      <c r="Q199" s="51">
        <f t="shared" si="404"/>
        <v>0</v>
      </c>
      <c r="R199" s="49">
        <f t="shared" si="405"/>
        <v>99426.96</v>
      </c>
      <c r="S199" s="49">
        <f t="shared" si="406"/>
        <v>0</v>
      </c>
      <c r="T199" s="50"/>
      <c r="U199" s="50"/>
      <c r="V199" s="50"/>
      <c r="W199" s="50"/>
      <c r="X199" s="50"/>
      <c r="Y199" s="50"/>
      <c r="Z199" s="50"/>
    </row>
    <row r="200" ht="15.75" customHeight="1" outlineLevel="2">
      <c r="A200" s="46" t="s">
        <v>102</v>
      </c>
      <c r="B200" s="46" t="s">
        <v>15</v>
      </c>
      <c r="C200" s="21" t="s">
        <v>103</v>
      </c>
      <c r="D200" s="46" t="s">
        <v>21</v>
      </c>
      <c r="E200" s="20" t="s">
        <v>22</v>
      </c>
      <c r="F200" s="22">
        <v>673687.0</v>
      </c>
      <c r="G200" s="47">
        <v>178713.59</v>
      </c>
      <c r="H200" s="48">
        <f t="shared" si="396"/>
        <v>0.004349678802</v>
      </c>
      <c r="I200" s="47" t="str">
        <f t="shared" si="397"/>
        <v>#REF!</v>
      </c>
      <c r="J200" s="47" t="str">
        <f t="shared" si="398"/>
        <v>#REF!</v>
      </c>
      <c r="K200" s="47" t="str">
        <f t="shared" si="399"/>
        <v>#REF!</v>
      </c>
      <c r="L200" s="49" t="str">
        <f t="shared" si="400"/>
        <v>#REF!</v>
      </c>
      <c r="M200" s="49" t="str">
        <f t="shared" si="401"/>
        <v>#REF!</v>
      </c>
      <c r="N200" s="47" t="str">
        <f t="shared" si="402"/>
        <v>#REF!</v>
      </c>
      <c r="O200" s="47" t="str">
        <f t="shared" si="403"/>
        <v>#REF!</v>
      </c>
      <c r="P200" s="49" t="str">
        <f t="shared" ref="P200:P203" si="407">+F200-L200</f>
        <v>#REF!</v>
      </c>
      <c r="Q200" s="49" t="str">
        <f t="shared" si="404"/>
        <v>#REF!</v>
      </c>
      <c r="R200" s="49" t="str">
        <f t="shared" si="405"/>
        <v>#REF!</v>
      </c>
      <c r="S200" s="49" t="str">
        <f t="shared" si="406"/>
        <v>#REF!</v>
      </c>
      <c r="T200" s="50"/>
      <c r="U200" s="50"/>
      <c r="V200" s="50"/>
      <c r="W200" s="50"/>
      <c r="X200" s="50"/>
      <c r="Y200" s="50"/>
      <c r="Z200" s="50"/>
    </row>
    <row r="201" ht="15.75" customHeight="1" outlineLevel="2">
      <c r="A201" s="46" t="s">
        <v>102</v>
      </c>
      <c r="B201" s="46" t="s">
        <v>15</v>
      </c>
      <c r="C201" s="21" t="s">
        <v>103</v>
      </c>
      <c r="D201" s="46" t="s">
        <v>27</v>
      </c>
      <c r="E201" s="20" t="s">
        <v>28</v>
      </c>
      <c r="F201" s="22">
        <v>4465778.26</v>
      </c>
      <c r="G201" s="47">
        <v>1184667.73</v>
      </c>
      <c r="H201" s="48">
        <f t="shared" si="396"/>
        <v>0.0288334212</v>
      </c>
      <c r="I201" s="47" t="str">
        <f t="shared" si="397"/>
        <v>#REF!</v>
      </c>
      <c r="J201" s="47" t="str">
        <f t="shared" si="398"/>
        <v>#REF!</v>
      </c>
      <c r="K201" s="47" t="str">
        <f t="shared" si="399"/>
        <v>#REF!</v>
      </c>
      <c r="L201" s="49" t="str">
        <f t="shared" si="400"/>
        <v>#REF!</v>
      </c>
      <c r="M201" s="49" t="str">
        <f t="shared" si="401"/>
        <v>#REF!</v>
      </c>
      <c r="N201" s="47" t="str">
        <f t="shared" si="402"/>
        <v>#REF!</v>
      </c>
      <c r="O201" s="47" t="str">
        <f t="shared" si="403"/>
        <v>#REF!</v>
      </c>
      <c r="P201" s="49" t="str">
        <f t="shared" si="407"/>
        <v>#REF!</v>
      </c>
      <c r="Q201" s="49" t="str">
        <f t="shared" si="404"/>
        <v>#REF!</v>
      </c>
      <c r="R201" s="49" t="str">
        <f t="shared" si="405"/>
        <v>#REF!</v>
      </c>
      <c r="S201" s="49" t="str">
        <f t="shared" si="406"/>
        <v>#REF!</v>
      </c>
      <c r="T201" s="50"/>
      <c r="U201" s="50"/>
      <c r="V201" s="50"/>
      <c r="W201" s="50"/>
      <c r="X201" s="50"/>
      <c r="Y201" s="50"/>
      <c r="Z201" s="50"/>
    </row>
    <row r="202" ht="15.75" customHeight="1" outlineLevel="2">
      <c r="A202" s="46" t="s">
        <v>102</v>
      </c>
      <c r="B202" s="46" t="s">
        <v>15</v>
      </c>
      <c r="C202" s="21" t="s">
        <v>103</v>
      </c>
      <c r="D202" s="46" t="s">
        <v>29</v>
      </c>
      <c r="E202" s="20" t="s">
        <v>30</v>
      </c>
      <c r="F202" s="22">
        <v>975115.24</v>
      </c>
      <c r="G202" s="47">
        <v>258675.53</v>
      </c>
      <c r="H202" s="48">
        <f t="shared" si="396"/>
        <v>0.006295858594</v>
      </c>
      <c r="I202" s="47" t="str">
        <f t="shared" si="397"/>
        <v>#REF!</v>
      </c>
      <c r="J202" s="47" t="str">
        <f t="shared" si="398"/>
        <v>#REF!</v>
      </c>
      <c r="K202" s="47" t="str">
        <f t="shared" si="399"/>
        <v>#REF!</v>
      </c>
      <c r="L202" s="49" t="str">
        <f t="shared" si="400"/>
        <v>#REF!</v>
      </c>
      <c r="M202" s="49" t="str">
        <f t="shared" si="401"/>
        <v>#REF!</v>
      </c>
      <c r="N202" s="47" t="str">
        <f t="shared" si="402"/>
        <v>#REF!</v>
      </c>
      <c r="O202" s="47" t="str">
        <f t="shared" si="403"/>
        <v>#REF!</v>
      </c>
      <c r="P202" s="49" t="str">
        <f t="shared" si="407"/>
        <v>#REF!</v>
      </c>
      <c r="Q202" s="49" t="str">
        <f t="shared" si="404"/>
        <v>#REF!</v>
      </c>
      <c r="R202" s="49" t="str">
        <f t="shared" si="405"/>
        <v>#REF!</v>
      </c>
      <c r="S202" s="49" t="str">
        <f t="shared" si="406"/>
        <v>#REF!</v>
      </c>
      <c r="T202" s="50"/>
      <c r="U202" s="50"/>
      <c r="V202" s="50"/>
      <c r="W202" s="50"/>
      <c r="X202" s="50"/>
      <c r="Y202" s="50"/>
      <c r="Z202" s="50"/>
    </row>
    <row r="203" ht="15.75" customHeight="1" outlineLevel="2">
      <c r="A203" s="46" t="s">
        <v>102</v>
      </c>
      <c r="B203" s="46" t="s">
        <v>15</v>
      </c>
      <c r="C203" s="21" t="s">
        <v>103</v>
      </c>
      <c r="D203" s="46" t="s">
        <v>31</v>
      </c>
      <c r="E203" s="20" t="s">
        <v>32</v>
      </c>
      <c r="F203" s="22">
        <v>603224.69</v>
      </c>
      <c r="G203" s="47">
        <v>160021.57</v>
      </c>
      <c r="H203" s="48">
        <f t="shared" si="396"/>
        <v>0.003894736943</v>
      </c>
      <c r="I203" s="47" t="str">
        <f t="shared" si="397"/>
        <v>#REF!</v>
      </c>
      <c r="J203" s="47" t="str">
        <f t="shared" si="398"/>
        <v>#REF!</v>
      </c>
      <c r="K203" s="47" t="str">
        <f t="shared" si="399"/>
        <v>#REF!</v>
      </c>
      <c r="L203" s="49" t="str">
        <f t="shared" si="400"/>
        <v>#REF!</v>
      </c>
      <c r="M203" s="49" t="str">
        <f t="shared" si="401"/>
        <v>#REF!</v>
      </c>
      <c r="N203" s="47" t="str">
        <f t="shared" si="402"/>
        <v>#REF!</v>
      </c>
      <c r="O203" s="47" t="str">
        <f t="shared" si="403"/>
        <v>#REF!</v>
      </c>
      <c r="P203" s="49" t="str">
        <f t="shared" si="407"/>
        <v>#REF!</v>
      </c>
      <c r="Q203" s="49" t="str">
        <f t="shared" si="404"/>
        <v>#REF!</v>
      </c>
      <c r="R203" s="49" t="str">
        <f t="shared" si="405"/>
        <v>#REF!</v>
      </c>
      <c r="S203" s="49" t="str">
        <f t="shared" si="406"/>
        <v>#REF!</v>
      </c>
      <c r="T203" s="50"/>
      <c r="U203" s="50"/>
      <c r="V203" s="50"/>
      <c r="W203" s="50"/>
      <c r="X203" s="50"/>
      <c r="Y203" s="50"/>
      <c r="Z203" s="50"/>
    </row>
    <row r="204" ht="15.75" customHeight="1" outlineLevel="2">
      <c r="A204" s="46" t="s">
        <v>102</v>
      </c>
      <c r="B204" s="46" t="s">
        <v>15</v>
      </c>
      <c r="C204" s="21" t="s">
        <v>103</v>
      </c>
      <c r="D204" s="46" t="s">
        <v>35</v>
      </c>
      <c r="E204" s="20" t="s">
        <v>36</v>
      </c>
      <c r="F204" s="22">
        <v>32819.26</v>
      </c>
      <c r="G204" s="47">
        <v>8706.19</v>
      </c>
      <c r="H204" s="48">
        <f t="shared" si="396"/>
        <v>0.0002118984625</v>
      </c>
      <c r="I204" s="47" t="str">
        <f t="shared" si="397"/>
        <v>#REF!</v>
      </c>
      <c r="J204" s="47" t="str">
        <f t="shared" si="398"/>
        <v>#REF!</v>
      </c>
      <c r="K204" s="47" t="str">
        <f t="shared" si="399"/>
        <v>#REF!</v>
      </c>
      <c r="L204" s="49" t="str">
        <f t="shared" si="400"/>
        <v>#REF!</v>
      </c>
      <c r="M204" s="49">
        <f t="shared" si="401"/>
        <v>32819.26</v>
      </c>
      <c r="N204" s="47" t="str">
        <f t="shared" si="402"/>
        <v>#REF!</v>
      </c>
      <c r="O204" s="47" t="str">
        <f t="shared" si="403"/>
        <v>#REF!</v>
      </c>
      <c r="P204" s="49">
        <v>0.0</v>
      </c>
      <c r="Q204" s="51">
        <f t="shared" si="404"/>
        <v>0</v>
      </c>
      <c r="R204" s="49">
        <f t="shared" si="405"/>
        <v>32819.26</v>
      </c>
      <c r="S204" s="49">
        <f t="shared" si="406"/>
        <v>0</v>
      </c>
      <c r="T204" s="50"/>
      <c r="U204" s="50"/>
      <c r="V204" s="50"/>
      <c r="W204" s="50"/>
      <c r="X204" s="50"/>
      <c r="Y204" s="50"/>
      <c r="Z204" s="50"/>
    </row>
    <row r="205" ht="15.75" customHeight="1" outlineLevel="2">
      <c r="A205" s="46" t="s">
        <v>102</v>
      </c>
      <c r="B205" s="46" t="s">
        <v>15</v>
      </c>
      <c r="C205" s="21" t="s">
        <v>103</v>
      </c>
      <c r="D205" s="46" t="s">
        <v>37</v>
      </c>
      <c r="E205" s="20" t="s">
        <v>38</v>
      </c>
      <c r="F205" s="22">
        <v>0.0</v>
      </c>
      <c r="G205" s="47">
        <v>0.0</v>
      </c>
      <c r="H205" s="48">
        <f t="shared" si="396"/>
        <v>0</v>
      </c>
      <c r="I205" s="47" t="str">
        <f t="shared" si="397"/>
        <v>#REF!</v>
      </c>
      <c r="J205" s="47" t="str">
        <f t="shared" si="398"/>
        <v>#REF!</v>
      </c>
      <c r="K205" s="47" t="str">
        <f t="shared" si="399"/>
        <v>#REF!</v>
      </c>
      <c r="L205" s="49" t="str">
        <f t="shared" si="400"/>
        <v>#REF!</v>
      </c>
      <c r="M205" s="49" t="str">
        <f t="shared" si="401"/>
        <v>#REF!</v>
      </c>
      <c r="N205" s="47" t="str">
        <f t="shared" si="402"/>
        <v>#REF!</v>
      </c>
      <c r="O205" s="47" t="str">
        <f t="shared" si="403"/>
        <v>#REF!</v>
      </c>
      <c r="P205" s="49" t="str">
        <f t="shared" ref="P205:P206" si="408">+F205-L205</f>
        <v>#REF!</v>
      </c>
      <c r="Q205" s="49" t="str">
        <f t="shared" si="404"/>
        <v>#REF!</v>
      </c>
      <c r="R205" s="49" t="str">
        <f t="shared" si="405"/>
        <v>#REF!</v>
      </c>
      <c r="S205" s="49" t="str">
        <f t="shared" si="406"/>
        <v>#REF!</v>
      </c>
      <c r="T205" s="50"/>
      <c r="U205" s="50"/>
      <c r="V205" s="50"/>
      <c r="W205" s="50"/>
      <c r="X205" s="50"/>
      <c r="Y205" s="50"/>
      <c r="Z205" s="50"/>
    </row>
    <row r="206" ht="15.75" customHeight="1" outlineLevel="2">
      <c r="A206" s="46" t="s">
        <v>102</v>
      </c>
      <c r="B206" s="46" t="s">
        <v>15</v>
      </c>
      <c r="C206" s="21" t="s">
        <v>103</v>
      </c>
      <c r="D206" s="46" t="s">
        <v>39</v>
      </c>
      <c r="E206" s="20" t="s">
        <v>40</v>
      </c>
      <c r="F206" s="22">
        <v>786032.59</v>
      </c>
      <c r="G206" s="47">
        <v>208516.28</v>
      </c>
      <c r="H206" s="48">
        <f t="shared" si="396"/>
        <v>0.00507504122</v>
      </c>
      <c r="I206" s="47" t="str">
        <f t="shared" si="397"/>
        <v>#REF!</v>
      </c>
      <c r="J206" s="47" t="str">
        <f t="shared" si="398"/>
        <v>#REF!</v>
      </c>
      <c r="K206" s="47" t="str">
        <f t="shared" si="399"/>
        <v>#REF!</v>
      </c>
      <c r="L206" s="49" t="str">
        <f t="shared" si="400"/>
        <v>#REF!</v>
      </c>
      <c r="M206" s="49" t="str">
        <f t="shared" si="401"/>
        <v>#REF!</v>
      </c>
      <c r="N206" s="47" t="str">
        <f t="shared" si="402"/>
        <v>#REF!</v>
      </c>
      <c r="O206" s="47" t="str">
        <f t="shared" si="403"/>
        <v>#REF!</v>
      </c>
      <c r="P206" s="49" t="str">
        <f t="shared" si="408"/>
        <v>#REF!</v>
      </c>
      <c r="Q206" s="49" t="str">
        <f t="shared" si="404"/>
        <v>#REF!</v>
      </c>
      <c r="R206" s="49" t="str">
        <f t="shared" si="405"/>
        <v>#REF!</v>
      </c>
      <c r="S206" s="49" t="str">
        <f t="shared" si="406"/>
        <v>#REF!</v>
      </c>
      <c r="T206" s="50"/>
      <c r="U206" s="50"/>
      <c r="V206" s="50"/>
      <c r="W206" s="50"/>
      <c r="X206" s="50"/>
      <c r="Y206" s="50"/>
      <c r="Z206" s="50"/>
    </row>
    <row r="207" ht="15.75" customHeight="1" outlineLevel="1">
      <c r="A207" s="52"/>
      <c r="B207" s="52"/>
      <c r="C207" s="53" t="s">
        <v>349</v>
      </c>
      <c r="D207" s="52"/>
      <c r="E207" s="54"/>
      <c r="F207" s="55">
        <f t="shared" ref="F207:H207" si="409">SUBTOTAL(9,F197:F206)</f>
        <v>154882011</v>
      </c>
      <c r="G207" s="56">
        <f t="shared" si="409"/>
        <v>41086617</v>
      </c>
      <c r="H207" s="57">
        <f t="shared" si="409"/>
        <v>1</v>
      </c>
      <c r="I207" s="56"/>
      <c r="J207" s="56"/>
      <c r="K207" s="56"/>
      <c r="L207" s="58" t="str">
        <f t="shared" ref="L207:M207" si="410">SUBTOTAL(9,L197:L206)</f>
        <v>#REF!</v>
      </c>
      <c r="M207" s="58" t="str">
        <f t="shared" si="410"/>
        <v>#REF!</v>
      </c>
      <c r="N207" s="56"/>
      <c r="O207" s="56"/>
      <c r="P207" s="58" t="str">
        <f t="shared" ref="P207:S207" si="411">SUBTOTAL(9,P197:P206)</f>
        <v>#REF!</v>
      </c>
      <c r="Q207" s="58" t="str">
        <f t="shared" si="411"/>
        <v>#REF!</v>
      </c>
      <c r="R207" s="58" t="str">
        <f t="shared" si="411"/>
        <v>#REF!</v>
      </c>
      <c r="S207" s="58" t="str">
        <f t="shared" si="411"/>
        <v>#REF!</v>
      </c>
      <c r="T207" s="59"/>
      <c r="U207" s="59"/>
      <c r="V207" s="59"/>
      <c r="W207" s="59"/>
      <c r="X207" s="59"/>
      <c r="Y207" s="59"/>
      <c r="Z207" s="59"/>
    </row>
    <row r="208" ht="15.75" customHeight="1" outlineLevel="2">
      <c r="A208" s="46" t="s">
        <v>104</v>
      </c>
      <c r="B208" s="46" t="s">
        <v>15</v>
      </c>
      <c r="C208" s="21" t="s">
        <v>105</v>
      </c>
      <c r="D208" s="46" t="s">
        <v>17</v>
      </c>
      <c r="E208" s="20" t="s">
        <v>18</v>
      </c>
      <c r="F208" s="22">
        <v>1.38907756E7</v>
      </c>
      <c r="G208" s="47">
        <v>922446.9</v>
      </c>
      <c r="H208" s="48">
        <f t="shared" ref="H208:H212" si="412">+F208/$F$213</f>
        <v>0.5973685171</v>
      </c>
      <c r="I208" s="47" t="str">
        <f t="shared" ref="I208:I212" si="413">+VLOOKUP(C208,'[1]ESFUERZO PROPIO 2015'!$D$10:$H$135,3,0)</f>
        <v>#REF!</v>
      </c>
      <c r="J208" s="47" t="str">
        <f t="shared" ref="J208:J212" si="414">+VLOOKUP(C208,'[1]ESFUERZO PROPIO 2015'!$D$10:$H$135,2,0)</f>
        <v>#REF!</v>
      </c>
      <c r="K208" s="47" t="str">
        <f t="shared" ref="K208:K212" si="415">+I208/11</f>
        <v>#REF!</v>
      </c>
      <c r="L208" s="49" t="str">
        <f t="shared" ref="L208:L212" si="416">+H208*K208</f>
        <v>#REF!</v>
      </c>
      <c r="M208" s="49" t="str">
        <f t="shared" ref="M208:M212" si="417">+IF(F208-Q208&lt;1,0,F208-Q208)</f>
        <v>#REF!</v>
      </c>
      <c r="N208" s="47" t="str">
        <f t="shared" ref="N208:N212" si="418">+VLOOKUP(C208,'[1]ESFUERZO PROPIO 2015'!$D$10:$H$135,5,0)</f>
        <v>#REF!</v>
      </c>
      <c r="O208" s="47" t="str">
        <f t="shared" ref="O208:O212" si="419">+VLOOKUP(C208,'[1]ESFUERZO PROPIO 2015'!$D$10:$H$135,4,0)</f>
        <v>#REF!</v>
      </c>
      <c r="P208" s="49" t="str">
        <f t="shared" ref="P208:P212" si="420">+F208-L208</f>
        <v>#REF!</v>
      </c>
      <c r="Q208" s="49" t="str">
        <f t="shared" ref="Q208:Q212" si="421">+ROUND(P208,0)</f>
        <v>#REF!</v>
      </c>
      <c r="R208" s="49" t="str">
        <f t="shared" ref="R208:R212" si="422">+M208+Q208</f>
        <v>#REF!</v>
      </c>
      <c r="S208" s="49" t="str">
        <f t="shared" ref="S208:S212" si="423">+Q208</f>
        <v>#REF!</v>
      </c>
      <c r="T208" s="50"/>
      <c r="U208" s="50"/>
      <c r="V208" s="50"/>
      <c r="W208" s="50"/>
      <c r="X208" s="50"/>
      <c r="Y208" s="50"/>
      <c r="Z208" s="50"/>
    </row>
    <row r="209" ht="15.75" customHeight="1" outlineLevel="2">
      <c r="A209" s="46" t="s">
        <v>104</v>
      </c>
      <c r="B209" s="46" t="s">
        <v>15</v>
      </c>
      <c r="C209" s="21" t="s">
        <v>105</v>
      </c>
      <c r="D209" s="46" t="s">
        <v>45</v>
      </c>
      <c r="E209" s="20" t="s">
        <v>46</v>
      </c>
      <c r="F209" s="22">
        <v>9258883.58</v>
      </c>
      <c r="G209" s="47">
        <v>614856.13</v>
      </c>
      <c r="H209" s="48">
        <f t="shared" si="412"/>
        <v>0.3981754305</v>
      </c>
      <c r="I209" s="47" t="str">
        <f t="shared" si="413"/>
        <v>#REF!</v>
      </c>
      <c r="J209" s="47" t="str">
        <f t="shared" si="414"/>
        <v>#REF!</v>
      </c>
      <c r="K209" s="47" t="str">
        <f t="shared" si="415"/>
        <v>#REF!</v>
      </c>
      <c r="L209" s="49" t="str">
        <f t="shared" si="416"/>
        <v>#REF!</v>
      </c>
      <c r="M209" s="49" t="str">
        <f t="shared" si="417"/>
        <v>#REF!</v>
      </c>
      <c r="N209" s="47" t="str">
        <f t="shared" si="418"/>
        <v>#REF!</v>
      </c>
      <c r="O209" s="47" t="str">
        <f t="shared" si="419"/>
        <v>#REF!</v>
      </c>
      <c r="P209" s="49" t="str">
        <f t="shared" si="420"/>
        <v>#REF!</v>
      </c>
      <c r="Q209" s="49" t="str">
        <f t="shared" si="421"/>
        <v>#REF!</v>
      </c>
      <c r="R209" s="49" t="str">
        <f t="shared" si="422"/>
        <v>#REF!</v>
      </c>
      <c r="S209" s="49" t="str">
        <f t="shared" si="423"/>
        <v>#REF!</v>
      </c>
      <c r="T209" s="50"/>
      <c r="U209" s="50"/>
      <c r="V209" s="50"/>
      <c r="W209" s="50"/>
      <c r="X209" s="50"/>
      <c r="Y209" s="50"/>
      <c r="Z209" s="50"/>
    </row>
    <row r="210" ht="15.75" customHeight="1" outlineLevel="2">
      <c r="A210" s="46" t="s">
        <v>104</v>
      </c>
      <c r="B210" s="46" t="s">
        <v>15</v>
      </c>
      <c r="C210" s="21" t="s">
        <v>105</v>
      </c>
      <c r="D210" s="46" t="s">
        <v>29</v>
      </c>
      <c r="E210" s="20" t="s">
        <v>30</v>
      </c>
      <c r="F210" s="22">
        <v>11458.14</v>
      </c>
      <c r="G210" s="47">
        <v>760.9</v>
      </c>
      <c r="H210" s="48">
        <f t="shared" si="412"/>
        <v>0.000492753774</v>
      </c>
      <c r="I210" s="47" t="str">
        <f t="shared" si="413"/>
        <v>#REF!</v>
      </c>
      <c r="J210" s="47" t="str">
        <f t="shared" si="414"/>
        <v>#REF!</v>
      </c>
      <c r="K210" s="47" t="str">
        <f t="shared" si="415"/>
        <v>#REF!</v>
      </c>
      <c r="L210" s="49" t="str">
        <f t="shared" si="416"/>
        <v>#REF!</v>
      </c>
      <c r="M210" s="49" t="str">
        <f t="shared" si="417"/>
        <v>#REF!</v>
      </c>
      <c r="N210" s="47" t="str">
        <f t="shared" si="418"/>
        <v>#REF!</v>
      </c>
      <c r="O210" s="47" t="str">
        <f t="shared" si="419"/>
        <v>#REF!</v>
      </c>
      <c r="P210" s="49" t="str">
        <f t="shared" si="420"/>
        <v>#REF!</v>
      </c>
      <c r="Q210" s="49" t="str">
        <f t="shared" si="421"/>
        <v>#REF!</v>
      </c>
      <c r="R210" s="49" t="str">
        <f t="shared" si="422"/>
        <v>#REF!</v>
      </c>
      <c r="S210" s="49" t="str">
        <f t="shared" si="423"/>
        <v>#REF!</v>
      </c>
      <c r="T210" s="50"/>
      <c r="U210" s="50"/>
      <c r="V210" s="50"/>
      <c r="W210" s="50"/>
      <c r="X210" s="50"/>
      <c r="Y210" s="50"/>
      <c r="Z210" s="50"/>
    </row>
    <row r="211" ht="15.75" customHeight="1" outlineLevel="2">
      <c r="A211" s="46" t="s">
        <v>104</v>
      </c>
      <c r="B211" s="46" t="s">
        <v>15</v>
      </c>
      <c r="C211" s="21" t="s">
        <v>105</v>
      </c>
      <c r="D211" s="46" t="s">
        <v>31</v>
      </c>
      <c r="E211" s="20" t="s">
        <v>32</v>
      </c>
      <c r="F211" s="22">
        <v>47847.79</v>
      </c>
      <c r="G211" s="47">
        <v>3177.44</v>
      </c>
      <c r="H211" s="48">
        <f t="shared" si="412"/>
        <v>0.00205767944</v>
      </c>
      <c r="I211" s="47" t="str">
        <f t="shared" si="413"/>
        <v>#REF!</v>
      </c>
      <c r="J211" s="47" t="str">
        <f t="shared" si="414"/>
        <v>#REF!</v>
      </c>
      <c r="K211" s="47" t="str">
        <f t="shared" si="415"/>
        <v>#REF!</v>
      </c>
      <c r="L211" s="49" t="str">
        <f t="shared" si="416"/>
        <v>#REF!</v>
      </c>
      <c r="M211" s="49" t="str">
        <f t="shared" si="417"/>
        <v>#REF!</v>
      </c>
      <c r="N211" s="47" t="str">
        <f t="shared" si="418"/>
        <v>#REF!</v>
      </c>
      <c r="O211" s="47" t="str">
        <f t="shared" si="419"/>
        <v>#REF!</v>
      </c>
      <c r="P211" s="49" t="str">
        <f t="shared" si="420"/>
        <v>#REF!</v>
      </c>
      <c r="Q211" s="49" t="str">
        <f t="shared" si="421"/>
        <v>#REF!</v>
      </c>
      <c r="R211" s="49" t="str">
        <f t="shared" si="422"/>
        <v>#REF!</v>
      </c>
      <c r="S211" s="49" t="str">
        <f t="shared" si="423"/>
        <v>#REF!</v>
      </c>
      <c r="T211" s="50"/>
      <c r="U211" s="50"/>
      <c r="V211" s="50"/>
      <c r="W211" s="50"/>
      <c r="X211" s="50"/>
      <c r="Y211" s="50"/>
      <c r="Z211" s="50"/>
    </row>
    <row r="212" ht="15.75" customHeight="1" outlineLevel="2">
      <c r="A212" s="46" t="s">
        <v>104</v>
      </c>
      <c r="B212" s="46" t="s">
        <v>15</v>
      </c>
      <c r="C212" s="21" t="s">
        <v>105</v>
      </c>
      <c r="D212" s="46" t="s">
        <v>39</v>
      </c>
      <c r="E212" s="20" t="s">
        <v>40</v>
      </c>
      <c r="F212" s="22">
        <v>44311.89</v>
      </c>
      <c r="G212" s="47">
        <v>2942.63</v>
      </c>
      <c r="H212" s="48">
        <f t="shared" si="412"/>
        <v>0.001905619152</v>
      </c>
      <c r="I212" s="47" t="str">
        <f t="shared" si="413"/>
        <v>#REF!</v>
      </c>
      <c r="J212" s="47" t="str">
        <f t="shared" si="414"/>
        <v>#REF!</v>
      </c>
      <c r="K212" s="47" t="str">
        <f t="shared" si="415"/>
        <v>#REF!</v>
      </c>
      <c r="L212" s="49" t="str">
        <f t="shared" si="416"/>
        <v>#REF!</v>
      </c>
      <c r="M212" s="49" t="str">
        <f t="shared" si="417"/>
        <v>#REF!</v>
      </c>
      <c r="N212" s="47" t="str">
        <f t="shared" si="418"/>
        <v>#REF!</v>
      </c>
      <c r="O212" s="47" t="str">
        <f t="shared" si="419"/>
        <v>#REF!</v>
      </c>
      <c r="P212" s="49" t="str">
        <f t="shared" si="420"/>
        <v>#REF!</v>
      </c>
      <c r="Q212" s="49" t="str">
        <f t="shared" si="421"/>
        <v>#REF!</v>
      </c>
      <c r="R212" s="49" t="str">
        <f t="shared" si="422"/>
        <v>#REF!</v>
      </c>
      <c r="S212" s="49" t="str">
        <f t="shared" si="423"/>
        <v>#REF!</v>
      </c>
      <c r="T212" s="50"/>
      <c r="U212" s="50"/>
      <c r="V212" s="50"/>
      <c r="W212" s="50"/>
      <c r="X212" s="50"/>
      <c r="Y212" s="50"/>
      <c r="Z212" s="50"/>
    </row>
    <row r="213" ht="15.75" customHeight="1" outlineLevel="1">
      <c r="A213" s="52"/>
      <c r="B213" s="52"/>
      <c r="C213" s="53" t="s">
        <v>350</v>
      </c>
      <c r="D213" s="52"/>
      <c r="E213" s="54"/>
      <c r="F213" s="55">
        <f t="shared" ref="F213:H213" si="424">SUBTOTAL(9,F208:F212)</f>
        <v>23253277</v>
      </c>
      <c r="G213" s="56">
        <f t="shared" si="424"/>
        <v>1544184</v>
      </c>
      <c r="H213" s="57">
        <f t="shared" si="424"/>
        <v>1</v>
      </c>
      <c r="I213" s="56"/>
      <c r="J213" s="56"/>
      <c r="K213" s="56"/>
      <c r="L213" s="58" t="str">
        <f t="shared" ref="L213:M213" si="425">SUBTOTAL(9,L208:L212)</f>
        <v>#REF!</v>
      </c>
      <c r="M213" s="58" t="str">
        <f t="shared" si="425"/>
        <v>#REF!</v>
      </c>
      <c r="N213" s="56"/>
      <c r="O213" s="56"/>
      <c r="P213" s="58" t="str">
        <f t="shared" ref="P213:S213" si="426">SUBTOTAL(9,P208:P212)</f>
        <v>#REF!</v>
      </c>
      <c r="Q213" s="58" t="str">
        <f t="shared" si="426"/>
        <v>#REF!</v>
      </c>
      <c r="R213" s="58" t="str">
        <f t="shared" si="426"/>
        <v>#REF!</v>
      </c>
      <c r="S213" s="58" t="str">
        <f t="shared" si="426"/>
        <v>#REF!</v>
      </c>
      <c r="T213" s="59"/>
      <c r="U213" s="59"/>
      <c r="V213" s="59"/>
      <c r="W213" s="59"/>
      <c r="X213" s="59"/>
      <c r="Y213" s="59"/>
      <c r="Z213" s="59"/>
    </row>
    <row r="214" ht="15.75" customHeight="1" outlineLevel="2">
      <c r="A214" s="46" t="s">
        <v>106</v>
      </c>
      <c r="B214" s="46" t="s">
        <v>15</v>
      </c>
      <c r="C214" s="21" t="s">
        <v>107</v>
      </c>
      <c r="D214" s="46" t="s">
        <v>17</v>
      </c>
      <c r="E214" s="20" t="s">
        <v>18</v>
      </c>
      <c r="F214" s="22">
        <v>2.638657947E7</v>
      </c>
      <c r="G214" s="47">
        <v>3789669.91</v>
      </c>
      <c r="H214" s="48">
        <f t="shared" ref="H214:H217" si="427">+F214/$F$218</f>
        <v>0.9962855318</v>
      </c>
      <c r="I214" s="47" t="str">
        <f t="shared" ref="I214:I217" si="428">+VLOOKUP(C214,'[1]ESFUERZO PROPIO 2015'!$D$10:$H$135,3,0)</f>
        <v>#REF!</v>
      </c>
      <c r="J214" s="47" t="str">
        <f t="shared" ref="J214:J217" si="429">+VLOOKUP(C214,'[1]ESFUERZO PROPIO 2015'!$D$10:$H$135,2,0)</f>
        <v>#REF!</v>
      </c>
      <c r="K214" s="47" t="str">
        <f t="shared" ref="K214:K217" si="430">+I214/11</f>
        <v>#REF!</v>
      </c>
      <c r="L214" s="49" t="str">
        <f t="shared" ref="L214:L217" si="431">+H214*K214</f>
        <v>#REF!</v>
      </c>
      <c r="M214" s="49" t="str">
        <f t="shared" ref="M214:M217" si="432">+IF(F214-Q214&lt;1,0,F214-Q214)</f>
        <v>#REF!</v>
      </c>
      <c r="N214" s="47" t="str">
        <f t="shared" ref="N214:N217" si="433">+VLOOKUP(C214,'[1]ESFUERZO PROPIO 2015'!$D$10:$H$135,5,0)</f>
        <v>#REF!</v>
      </c>
      <c r="O214" s="47" t="str">
        <f t="shared" ref="O214:O217" si="434">+VLOOKUP(C214,'[1]ESFUERZO PROPIO 2015'!$D$10:$H$135,4,0)</f>
        <v>#REF!</v>
      </c>
      <c r="P214" s="49" t="str">
        <f t="shared" ref="P214:P217" si="435">+F214-L214</f>
        <v>#REF!</v>
      </c>
      <c r="Q214" s="49" t="str">
        <f t="shared" ref="Q214:Q217" si="436">+ROUND(P214,0)</f>
        <v>#REF!</v>
      </c>
      <c r="R214" s="49" t="str">
        <f t="shared" ref="R214:R217" si="437">+M214+Q214</f>
        <v>#REF!</v>
      </c>
      <c r="S214" s="49" t="str">
        <f t="shared" ref="S214:S217" si="438">+Q214</f>
        <v>#REF!</v>
      </c>
      <c r="T214" s="50"/>
      <c r="U214" s="50"/>
      <c r="V214" s="50"/>
      <c r="W214" s="50"/>
      <c r="X214" s="50"/>
      <c r="Y214" s="50"/>
      <c r="Z214" s="50"/>
    </row>
    <row r="215" ht="15.75" customHeight="1" outlineLevel="2">
      <c r="A215" s="46" t="s">
        <v>106</v>
      </c>
      <c r="B215" s="46" t="s">
        <v>15</v>
      </c>
      <c r="C215" s="21" t="s">
        <v>107</v>
      </c>
      <c r="D215" s="46" t="s">
        <v>29</v>
      </c>
      <c r="E215" s="20" t="s">
        <v>30</v>
      </c>
      <c r="F215" s="22">
        <v>64320.45</v>
      </c>
      <c r="G215" s="47">
        <v>9237.77</v>
      </c>
      <c r="H215" s="48">
        <f t="shared" si="427"/>
        <v>0.002428565393</v>
      </c>
      <c r="I215" s="47" t="str">
        <f t="shared" si="428"/>
        <v>#REF!</v>
      </c>
      <c r="J215" s="47" t="str">
        <f t="shared" si="429"/>
        <v>#REF!</v>
      </c>
      <c r="K215" s="47" t="str">
        <f t="shared" si="430"/>
        <v>#REF!</v>
      </c>
      <c r="L215" s="49" t="str">
        <f t="shared" si="431"/>
        <v>#REF!</v>
      </c>
      <c r="M215" s="49" t="str">
        <f t="shared" si="432"/>
        <v>#REF!</v>
      </c>
      <c r="N215" s="47" t="str">
        <f t="shared" si="433"/>
        <v>#REF!</v>
      </c>
      <c r="O215" s="47" t="str">
        <f t="shared" si="434"/>
        <v>#REF!</v>
      </c>
      <c r="P215" s="49" t="str">
        <f t="shared" si="435"/>
        <v>#REF!</v>
      </c>
      <c r="Q215" s="49" t="str">
        <f t="shared" si="436"/>
        <v>#REF!</v>
      </c>
      <c r="R215" s="49" t="str">
        <f t="shared" si="437"/>
        <v>#REF!</v>
      </c>
      <c r="S215" s="49" t="str">
        <f t="shared" si="438"/>
        <v>#REF!</v>
      </c>
      <c r="T215" s="50"/>
      <c r="U215" s="50"/>
      <c r="V215" s="50"/>
      <c r="W215" s="50"/>
      <c r="X215" s="50"/>
      <c r="Y215" s="50"/>
      <c r="Z215" s="50"/>
    </row>
    <row r="216" ht="15.75" customHeight="1" outlineLevel="2">
      <c r="A216" s="46" t="s">
        <v>106</v>
      </c>
      <c r="B216" s="46" t="s">
        <v>15</v>
      </c>
      <c r="C216" s="21" t="s">
        <v>107</v>
      </c>
      <c r="D216" s="46" t="s">
        <v>31</v>
      </c>
      <c r="E216" s="20" t="s">
        <v>32</v>
      </c>
      <c r="F216" s="22">
        <v>19797.7</v>
      </c>
      <c r="G216" s="47">
        <v>2843.37</v>
      </c>
      <c r="H216" s="48">
        <f t="shared" si="427"/>
        <v>0.0007475073492</v>
      </c>
      <c r="I216" s="47" t="str">
        <f t="shared" si="428"/>
        <v>#REF!</v>
      </c>
      <c r="J216" s="47" t="str">
        <f t="shared" si="429"/>
        <v>#REF!</v>
      </c>
      <c r="K216" s="47" t="str">
        <f t="shared" si="430"/>
        <v>#REF!</v>
      </c>
      <c r="L216" s="49" t="str">
        <f t="shared" si="431"/>
        <v>#REF!</v>
      </c>
      <c r="M216" s="49" t="str">
        <f t="shared" si="432"/>
        <v>#REF!</v>
      </c>
      <c r="N216" s="47" t="str">
        <f t="shared" si="433"/>
        <v>#REF!</v>
      </c>
      <c r="O216" s="47" t="str">
        <f t="shared" si="434"/>
        <v>#REF!</v>
      </c>
      <c r="P216" s="49" t="str">
        <f t="shared" si="435"/>
        <v>#REF!</v>
      </c>
      <c r="Q216" s="49" t="str">
        <f t="shared" si="436"/>
        <v>#REF!</v>
      </c>
      <c r="R216" s="49" t="str">
        <f t="shared" si="437"/>
        <v>#REF!</v>
      </c>
      <c r="S216" s="49" t="str">
        <f t="shared" si="438"/>
        <v>#REF!</v>
      </c>
      <c r="T216" s="50"/>
      <c r="U216" s="50"/>
      <c r="V216" s="50"/>
      <c r="W216" s="50"/>
      <c r="X216" s="50"/>
      <c r="Y216" s="50"/>
      <c r="Z216" s="50"/>
    </row>
    <row r="217" ht="15.75" customHeight="1" outlineLevel="2">
      <c r="A217" s="46" t="s">
        <v>106</v>
      </c>
      <c r="B217" s="46" t="s">
        <v>15</v>
      </c>
      <c r="C217" s="21" t="s">
        <v>107</v>
      </c>
      <c r="D217" s="46" t="s">
        <v>39</v>
      </c>
      <c r="E217" s="20" t="s">
        <v>40</v>
      </c>
      <c r="F217" s="22">
        <v>14259.38</v>
      </c>
      <c r="G217" s="47">
        <v>2047.95</v>
      </c>
      <c r="H217" s="48">
        <f t="shared" si="427"/>
        <v>0.0005383954371</v>
      </c>
      <c r="I217" s="47" t="str">
        <f t="shared" si="428"/>
        <v>#REF!</v>
      </c>
      <c r="J217" s="47" t="str">
        <f t="shared" si="429"/>
        <v>#REF!</v>
      </c>
      <c r="K217" s="47" t="str">
        <f t="shared" si="430"/>
        <v>#REF!</v>
      </c>
      <c r="L217" s="49" t="str">
        <f t="shared" si="431"/>
        <v>#REF!</v>
      </c>
      <c r="M217" s="49" t="str">
        <f t="shared" si="432"/>
        <v>#REF!</v>
      </c>
      <c r="N217" s="47" t="str">
        <f t="shared" si="433"/>
        <v>#REF!</v>
      </c>
      <c r="O217" s="47" t="str">
        <f t="shared" si="434"/>
        <v>#REF!</v>
      </c>
      <c r="P217" s="49" t="str">
        <f t="shared" si="435"/>
        <v>#REF!</v>
      </c>
      <c r="Q217" s="49" t="str">
        <f t="shared" si="436"/>
        <v>#REF!</v>
      </c>
      <c r="R217" s="49" t="str">
        <f t="shared" si="437"/>
        <v>#REF!</v>
      </c>
      <c r="S217" s="49" t="str">
        <f t="shared" si="438"/>
        <v>#REF!</v>
      </c>
      <c r="T217" s="50"/>
      <c r="U217" s="50"/>
      <c r="V217" s="50"/>
      <c r="W217" s="50"/>
      <c r="X217" s="50"/>
      <c r="Y217" s="50"/>
      <c r="Z217" s="50"/>
    </row>
    <row r="218" ht="15.75" customHeight="1" outlineLevel="1">
      <c r="A218" s="52"/>
      <c r="B218" s="52"/>
      <c r="C218" s="53" t="s">
        <v>351</v>
      </c>
      <c r="D218" s="52"/>
      <c r="E218" s="54"/>
      <c r="F218" s="55">
        <f t="shared" ref="F218:H218" si="439">SUBTOTAL(9,F214:F217)</f>
        <v>26484957</v>
      </c>
      <c r="G218" s="56">
        <f t="shared" si="439"/>
        <v>3803799</v>
      </c>
      <c r="H218" s="57">
        <f t="shared" si="439"/>
        <v>1</v>
      </c>
      <c r="I218" s="56"/>
      <c r="J218" s="56"/>
      <c r="K218" s="56"/>
      <c r="L218" s="58" t="str">
        <f t="shared" ref="L218:M218" si="440">SUBTOTAL(9,L214:L217)</f>
        <v>#REF!</v>
      </c>
      <c r="M218" s="58" t="str">
        <f t="shared" si="440"/>
        <v>#REF!</v>
      </c>
      <c r="N218" s="56"/>
      <c r="O218" s="56"/>
      <c r="P218" s="58" t="str">
        <f t="shared" ref="P218:S218" si="441">SUBTOTAL(9,P214:P217)</f>
        <v>#REF!</v>
      </c>
      <c r="Q218" s="58" t="str">
        <f t="shared" si="441"/>
        <v>#REF!</v>
      </c>
      <c r="R218" s="58" t="str">
        <f t="shared" si="441"/>
        <v>#REF!</v>
      </c>
      <c r="S218" s="58" t="str">
        <f t="shared" si="441"/>
        <v>#REF!</v>
      </c>
      <c r="T218" s="59"/>
      <c r="U218" s="59"/>
      <c r="V218" s="59"/>
      <c r="W218" s="59"/>
      <c r="X218" s="59"/>
      <c r="Y218" s="59"/>
      <c r="Z218" s="59"/>
    </row>
    <row r="219" ht="15.75" customHeight="1" outlineLevel="2">
      <c r="A219" s="46" t="s">
        <v>108</v>
      </c>
      <c r="B219" s="46" t="s">
        <v>15</v>
      </c>
      <c r="C219" s="21" t="s">
        <v>109</v>
      </c>
      <c r="D219" s="46" t="s">
        <v>17</v>
      </c>
      <c r="E219" s="20" t="s">
        <v>18</v>
      </c>
      <c r="F219" s="22">
        <v>9320803.08</v>
      </c>
      <c r="G219" s="47">
        <v>1020614.39</v>
      </c>
      <c r="H219" s="48">
        <f t="shared" ref="H219:H223" si="442">+F219/$F$224</f>
        <v>0.9889290948</v>
      </c>
      <c r="I219" s="47" t="str">
        <f t="shared" ref="I219:I223" si="443">+VLOOKUP(C219,'[1]ESFUERZO PROPIO 2015'!$D$10:$H$135,3,0)</f>
        <v>#REF!</v>
      </c>
      <c r="J219" s="47" t="str">
        <f t="shared" ref="J219:J223" si="444">+VLOOKUP(C219,'[1]ESFUERZO PROPIO 2015'!$D$10:$H$135,2,0)</f>
        <v>#REF!</v>
      </c>
      <c r="K219" s="47" t="str">
        <f t="shared" ref="K219:K223" si="445">+I219/11</f>
        <v>#REF!</v>
      </c>
      <c r="L219" s="49" t="str">
        <f t="shared" ref="L219:L223" si="446">+H219*K219</f>
        <v>#REF!</v>
      </c>
      <c r="M219" s="49" t="str">
        <f t="shared" ref="M219:M223" si="447">+IF(F219-Q219&lt;1,0,F219-Q219)</f>
        <v>#REF!</v>
      </c>
      <c r="N219" s="47" t="str">
        <f t="shared" ref="N219:N223" si="448">+VLOOKUP(C219,'[1]ESFUERZO PROPIO 2015'!$D$10:$H$135,5,0)</f>
        <v>#REF!</v>
      </c>
      <c r="O219" s="47" t="str">
        <f t="shared" ref="O219:O223" si="449">+VLOOKUP(C219,'[1]ESFUERZO PROPIO 2015'!$D$10:$H$135,4,0)</f>
        <v>#REF!</v>
      </c>
      <c r="P219" s="49" t="str">
        <f t="shared" ref="P219:P223" si="450">+F219-L219</f>
        <v>#REF!</v>
      </c>
      <c r="Q219" s="49" t="str">
        <f t="shared" ref="Q219:Q223" si="451">+ROUND(P219,0)</f>
        <v>#REF!</v>
      </c>
      <c r="R219" s="49" t="str">
        <f t="shared" ref="R219:R223" si="452">+M219+Q219</f>
        <v>#REF!</v>
      </c>
      <c r="S219" s="49" t="str">
        <f t="shared" ref="S219:S223" si="453">+Q219</f>
        <v>#REF!</v>
      </c>
      <c r="T219" s="50"/>
      <c r="U219" s="50"/>
      <c r="V219" s="50"/>
      <c r="W219" s="50"/>
      <c r="X219" s="50"/>
      <c r="Y219" s="50"/>
      <c r="Z219" s="50"/>
    </row>
    <row r="220" ht="15.75" customHeight="1" outlineLevel="2">
      <c r="A220" s="46" t="s">
        <v>108</v>
      </c>
      <c r="B220" s="46" t="s">
        <v>15</v>
      </c>
      <c r="C220" s="21" t="s">
        <v>109</v>
      </c>
      <c r="D220" s="46" t="s">
        <v>45</v>
      </c>
      <c r="E220" s="20" t="s">
        <v>46</v>
      </c>
      <c r="F220" s="22">
        <v>5101.12</v>
      </c>
      <c r="G220" s="47">
        <v>558.56</v>
      </c>
      <c r="H220" s="48">
        <f t="shared" si="442"/>
        <v>0.0005412243924</v>
      </c>
      <c r="I220" s="47" t="str">
        <f t="shared" si="443"/>
        <v>#REF!</v>
      </c>
      <c r="J220" s="47" t="str">
        <f t="shared" si="444"/>
        <v>#REF!</v>
      </c>
      <c r="K220" s="47" t="str">
        <f t="shared" si="445"/>
        <v>#REF!</v>
      </c>
      <c r="L220" s="49" t="str">
        <f t="shared" si="446"/>
        <v>#REF!</v>
      </c>
      <c r="M220" s="49" t="str">
        <f t="shared" si="447"/>
        <v>#REF!</v>
      </c>
      <c r="N220" s="47" t="str">
        <f t="shared" si="448"/>
        <v>#REF!</v>
      </c>
      <c r="O220" s="47" t="str">
        <f t="shared" si="449"/>
        <v>#REF!</v>
      </c>
      <c r="P220" s="49" t="str">
        <f t="shared" si="450"/>
        <v>#REF!</v>
      </c>
      <c r="Q220" s="49" t="str">
        <f t="shared" si="451"/>
        <v>#REF!</v>
      </c>
      <c r="R220" s="49" t="str">
        <f t="shared" si="452"/>
        <v>#REF!</v>
      </c>
      <c r="S220" s="49" t="str">
        <f t="shared" si="453"/>
        <v>#REF!</v>
      </c>
      <c r="T220" s="50"/>
      <c r="U220" s="50"/>
      <c r="V220" s="50"/>
      <c r="W220" s="50"/>
      <c r="X220" s="50"/>
      <c r="Y220" s="50"/>
      <c r="Z220" s="50"/>
    </row>
    <row r="221" ht="15.75" customHeight="1" outlineLevel="2">
      <c r="A221" s="46" t="s">
        <v>108</v>
      </c>
      <c r="B221" s="46" t="s">
        <v>15</v>
      </c>
      <c r="C221" s="21" t="s">
        <v>109</v>
      </c>
      <c r="D221" s="46" t="s">
        <v>29</v>
      </c>
      <c r="E221" s="20" t="s">
        <v>30</v>
      </c>
      <c r="F221" s="22">
        <v>23581.43</v>
      </c>
      <c r="G221" s="47">
        <v>2582.13</v>
      </c>
      <c r="H221" s="48">
        <f t="shared" si="442"/>
        <v>0.0025019692</v>
      </c>
      <c r="I221" s="47" t="str">
        <f t="shared" si="443"/>
        <v>#REF!</v>
      </c>
      <c r="J221" s="47" t="str">
        <f t="shared" si="444"/>
        <v>#REF!</v>
      </c>
      <c r="K221" s="47" t="str">
        <f t="shared" si="445"/>
        <v>#REF!</v>
      </c>
      <c r="L221" s="49" t="str">
        <f t="shared" si="446"/>
        <v>#REF!</v>
      </c>
      <c r="M221" s="49" t="str">
        <f t="shared" si="447"/>
        <v>#REF!</v>
      </c>
      <c r="N221" s="47" t="str">
        <f t="shared" si="448"/>
        <v>#REF!</v>
      </c>
      <c r="O221" s="47" t="str">
        <f t="shared" si="449"/>
        <v>#REF!</v>
      </c>
      <c r="P221" s="49" t="str">
        <f t="shared" si="450"/>
        <v>#REF!</v>
      </c>
      <c r="Q221" s="49" t="str">
        <f t="shared" si="451"/>
        <v>#REF!</v>
      </c>
      <c r="R221" s="49" t="str">
        <f t="shared" si="452"/>
        <v>#REF!</v>
      </c>
      <c r="S221" s="49" t="str">
        <f t="shared" si="453"/>
        <v>#REF!</v>
      </c>
      <c r="T221" s="50"/>
      <c r="U221" s="50"/>
      <c r="V221" s="50"/>
      <c r="W221" s="50"/>
      <c r="X221" s="50"/>
      <c r="Y221" s="50"/>
      <c r="Z221" s="50"/>
    </row>
    <row r="222" ht="15.75" customHeight="1" outlineLevel="2">
      <c r="A222" s="46" t="s">
        <v>108</v>
      </c>
      <c r="B222" s="46" t="s">
        <v>15</v>
      </c>
      <c r="C222" s="21" t="s">
        <v>109</v>
      </c>
      <c r="D222" s="46" t="s">
        <v>31</v>
      </c>
      <c r="E222" s="20" t="s">
        <v>32</v>
      </c>
      <c r="F222" s="22">
        <v>54512.61</v>
      </c>
      <c r="G222" s="47">
        <v>5969.05</v>
      </c>
      <c r="H222" s="48">
        <f t="shared" si="442"/>
        <v>0.005783740478</v>
      </c>
      <c r="I222" s="47" t="str">
        <f t="shared" si="443"/>
        <v>#REF!</v>
      </c>
      <c r="J222" s="47" t="str">
        <f t="shared" si="444"/>
        <v>#REF!</v>
      </c>
      <c r="K222" s="47" t="str">
        <f t="shared" si="445"/>
        <v>#REF!</v>
      </c>
      <c r="L222" s="49" t="str">
        <f t="shared" si="446"/>
        <v>#REF!</v>
      </c>
      <c r="M222" s="49" t="str">
        <f t="shared" si="447"/>
        <v>#REF!</v>
      </c>
      <c r="N222" s="47" t="str">
        <f t="shared" si="448"/>
        <v>#REF!</v>
      </c>
      <c r="O222" s="47" t="str">
        <f t="shared" si="449"/>
        <v>#REF!</v>
      </c>
      <c r="P222" s="49" t="str">
        <f t="shared" si="450"/>
        <v>#REF!</v>
      </c>
      <c r="Q222" s="49" t="str">
        <f t="shared" si="451"/>
        <v>#REF!</v>
      </c>
      <c r="R222" s="49" t="str">
        <f t="shared" si="452"/>
        <v>#REF!</v>
      </c>
      <c r="S222" s="49" t="str">
        <f t="shared" si="453"/>
        <v>#REF!</v>
      </c>
      <c r="T222" s="50"/>
      <c r="U222" s="50"/>
      <c r="V222" s="50"/>
      <c r="W222" s="50"/>
      <c r="X222" s="50"/>
      <c r="Y222" s="50"/>
      <c r="Z222" s="50"/>
    </row>
    <row r="223" ht="15.75" customHeight="1" outlineLevel="2">
      <c r="A223" s="46" t="s">
        <v>108</v>
      </c>
      <c r="B223" s="46" t="s">
        <v>15</v>
      </c>
      <c r="C223" s="21" t="s">
        <v>109</v>
      </c>
      <c r="D223" s="46" t="s">
        <v>39</v>
      </c>
      <c r="E223" s="20" t="s">
        <v>40</v>
      </c>
      <c r="F223" s="22">
        <v>21149.76</v>
      </c>
      <c r="G223" s="47">
        <v>2315.87</v>
      </c>
      <c r="H223" s="48">
        <f t="shared" si="442"/>
        <v>0.002243971129</v>
      </c>
      <c r="I223" s="47" t="str">
        <f t="shared" si="443"/>
        <v>#REF!</v>
      </c>
      <c r="J223" s="47" t="str">
        <f t="shared" si="444"/>
        <v>#REF!</v>
      </c>
      <c r="K223" s="47" t="str">
        <f t="shared" si="445"/>
        <v>#REF!</v>
      </c>
      <c r="L223" s="49" t="str">
        <f t="shared" si="446"/>
        <v>#REF!</v>
      </c>
      <c r="M223" s="49" t="str">
        <f t="shared" si="447"/>
        <v>#REF!</v>
      </c>
      <c r="N223" s="47" t="str">
        <f t="shared" si="448"/>
        <v>#REF!</v>
      </c>
      <c r="O223" s="47" t="str">
        <f t="shared" si="449"/>
        <v>#REF!</v>
      </c>
      <c r="P223" s="49" t="str">
        <f t="shared" si="450"/>
        <v>#REF!</v>
      </c>
      <c r="Q223" s="49" t="str">
        <f t="shared" si="451"/>
        <v>#REF!</v>
      </c>
      <c r="R223" s="49" t="str">
        <f t="shared" si="452"/>
        <v>#REF!</v>
      </c>
      <c r="S223" s="49" t="str">
        <f t="shared" si="453"/>
        <v>#REF!</v>
      </c>
      <c r="T223" s="50"/>
      <c r="U223" s="50"/>
      <c r="V223" s="50"/>
      <c r="W223" s="50"/>
      <c r="X223" s="50"/>
      <c r="Y223" s="50"/>
      <c r="Z223" s="50"/>
    </row>
    <row r="224" ht="15.75" customHeight="1" outlineLevel="1">
      <c r="A224" s="46"/>
      <c r="B224" s="46"/>
      <c r="C224" s="53" t="s">
        <v>352</v>
      </c>
      <c r="D224" s="46"/>
      <c r="E224" s="20"/>
      <c r="F224" s="22">
        <f t="shared" ref="F224:H224" si="454">SUBTOTAL(9,F219:F223)</f>
        <v>9425148</v>
      </c>
      <c r="G224" s="47">
        <f t="shared" si="454"/>
        <v>1032040</v>
      </c>
      <c r="H224" s="48">
        <f t="shared" si="454"/>
        <v>1</v>
      </c>
      <c r="I224" s="47"/>
      <c r="J224" s="47"/>
      <c r="K224" s="47"/>
      <c r="L224" s="49" t="str">
        <f t="shared" ref="L224:M224" si="455">SUBTOTAL(9,L219:L223)</f>
        <v>#REF!</v>
      </c>
      <c r="M224" s="49" t="str">
        <f t="shared" si="455"/>
        <v>#REF!</v>
      </c>
      <c r="N224" s="47"/>
      <c r="O224" s="47"/>
      <c r="P224" s="49" t="str">
        <f t="shared" ref="P224:S224" si="456">SUBTOTAL(9,P219:P223)</f>
        <v>#REF!</v>
      </c>
      <c r="Q224" s="49" t="str">
        <f t="shared" si="456"/>
        <v>#REF!</v>
      </c>
      <c r="R224" s="49" t="str">
        <f t="shared" si="456"/>
        <v>#REF!</v>
      </c>
      <c r="S224" s="49" t="str">
        <f t="shared" si="456"/>
        <v>#REF!</v>
      </c>
      <c r="T224" s="50"/>
      <c r="U224" s="50"/>
      <c r="V224" s="50"/>
      <c r="W224" s="50"/>
      <c r="X224" s="50"/>
      <c r="Y224" s="50"/>
      <c r="Z224" s="50"/>
    </row>
    <row r="225" ht="15.75" customHeight="1" outlineLevel="2">
      <c r="A225" s="46" t="s">
        <v>110</v>
      </c>
      <c r="B225" s="46" t="s">
        <v>15</v>
      </c>
      <c r="C225" s="21" t="s">
        <v>111</v>
      </c>
      <c r="D225" s="46" t="s">
        <v>17</v>
      </c>
      <c r="E225" s="20" t="s">
        <v>18</v>
      </c>
      <c r="F225" s="22">
        <v>7371706.54</v>
      </c>
      <c r="G225" s="47">
        <v>1107600.72</v>
      </c>
      <c r="H225" s="48">
        <f t="shared" ref="H225:H228" si="457">+F225/$F$229</f>
        <v>0.9739332404</v>
      </c>
      <c r="I225" s="47" t="str">
        <f t="shared" ref="I225:I228" si="458">+VLOOKUP(C225,'[1]ESFUERZO PROPIO 2015'!$D$10:$H$135,3,0)</f>
        <v>#REF!</v>
      </c>
      <c r="J225" s="47" t="str">
        <f t="shared" ref="J225:J228" si="459">+VLOOKUP(C225,'[1]ESFUERZO PROPIO 2015'!$D$10:$H$135,2,0)</f>
        <v>#REF!</v>
      </c>
      <c r="K225" s="47" t="str">
        <f t="shared" ref="K225:K228" si="460">+I225/11</f>
        <v>#REF!</v>
      </c>
      <c r="L225" s="49" t="str">
        <f t="shared" ref="L225:L228" si="461">+H225*K225</f>
        <v>#REF!</v>
      </c>
      <c r="M225" s="49" t="str">
        <f t="shared" ref="M225:M228" si="462">+IF(F225-Q225&lt;1,0,F225-Q225)</f>
        <v>#REF!</v>
      </c>
      <c r="N225" s="47" t="str">
        <f t="shared" ref="N225:N228" si="463">+VLOOKUP(C225,'[1]ESFUERZO PROPIO 2015'!$D$10:$H$135,5,0)</f>
        <v>#REF!</v>
      </c>
      <c r="O225" s="47" t="str">
        <f t="shared" ref="O225:O228" si="464">+VLOOKUP(C225,'[1]ESFUERZO PROPIO 2015'!$D$10:$H$135,4,0)</f>
        <v>#REF!</v>
      </c>
      <c r="P225" s="49" t="str">
        <f t="shared" ref="P225:P228" si="465">+F225-L225</f>
        <v>#REF!</v>
      </c>
      <c r="Q225" s="49" t="str">
        <f t="shared" ref="Q225:Q228" si="466">+ROUND(P225,0)</f>
        <v>#REF!</v>
      </c>
      <c r="R225" s="49" t="str">
        <f t="shared" ref="R225:R228" si="467">+M225+Q225</f>
        <v>#REF!</v>
      </c>
      <c r="S225" s="49" t="str">
        <f t="shared" ref="S225:S228" si="468">+Q225</f>
        <v>#REF!</v>
      </c>
      <c r="T225" s="50"/>
      <c r="U225" s="50"/>
      <c r="V225" s="50"/>
      <c r="W225" s="50"/>
      <c r="X225" s="50"/>
      <c r="Y225" s="50"/>
      <c r="Z225" s="50"/>
    </row>
    <row r="226" ht="15.75" customHeight="1" outlineLevel="2">
      <c r="A226" s="46" t="s">
        <v>110</v>
      </c>
      <c r="B226" s="46" t="s">
        <v>15</v>
      </c>
      <c r="C226" s="21" t="s">
        <v>111</v>
      </c>
      <c r="D226" s="46" t="s">
        <v>29</v>
      </c>
      <c r="E226" s="20" t="s">
        <v>30</v>
      </c>
      <c r="F226" s="22">
        <v>87798.16</v>
      </c>
      <c r="G226" s="47">
        <v>13191.69</v>
      </c>
      <c r="H226" s="48">
        <f t="shared" si="457"/>
        <v>0.01159969486</v>
      </c>
      <c r="I226" s="47" t="str">
        <f t="shared" si="458"/>
        <v>#REF!</v>
      </c>
      <c r="J226" s="47" t="str">
        <f t="shared" si="459"/>
        <v>#REF!</v>
      </c>
      <c r="K226" s="47" t="str">
        <f t="shared" si="460"/>
        <v>#REF!</v>
      </c>
      <c r="L226" s="49" t="str">
        <f t="shared" si="461"/>
        <v>#REF!</v>
      </c>
      <c r="M226" s="49" t="str">
        <f t="shared" si="462"/>
        <v>#REF!</v>
      </c>
      <c r="N226" s="47" t="str">
        <f t="shared" si="463"/>
        <v>#REF!</v>
      </c>
      <c r="O226" s="47" t="str">
        <f t="shared" si="464"/>
        <v>#REF!</v>
      </c>
      <c r="P226" s="49" t="str">
        <f t="shared" si="465"/>
        <v>#REF!</v>
      </c>
      <c r="Q226" s="49" t="str">
        <f t="shared" si="466"/>
        <v>#REF!</v>
      </c>
      <c r="R226" s="49" t="str">
        <f t="shared" si="467"/>
        <v>#REF!</v>
      </c>
      <c r="S226" s="49" t="str">
        <f t="shared" si="468"/>
        <v>#REF!</v>
      </c>
      <c r="T226" s="50"/>
      <c r="U226" s="50"/>
      <c r="V226" s="50"/>
      <c r="W226" s="50"/>
      <c r="X226" s="50"/>
      <c r="Y226" s="50"/>
      <c r="Z226" s="50"/>
    </row>
    <row r="227" ht="15.75" customHeight="1" outlineLevel="2">
      <c r="A227" s="46" t="s">
        <v>110</v>
      </c>
      <c r="B227" s="46" t="s">
        <v>15</v>
      </c>
      <c r="C227" s="21" t="s">
        <v>111</v>
      </c>
      <c r="D227" s="46" t="s">
        <v>31</v>
      </c>
      <c r="E227" s="20" t="s">
        <v>32</v>
      </c>
      <c r="F227" s="22">
        <v>38145.2</v>
      </c>
      <c r="G227" s="47">
        <v>5731.32</v>
      </c>
      <c r="H227" s="48">
        <f t="shared" si="457"/>
        <v>0.005039657783</v>
      </c>
      <c r="I227" s="47" t="str">
        <f t="shared" si="458"/>
        <v>#REF!</v>
      </c>
      <c r="J227" s="47" t="str">
        <f t="shared" si="459"/>
        <v>#REF!</v>
      </c>
      <c r="K227" s="47" t="str">
        <f t="shared" si="460"/>
        <v>#REF!</v>
      </c>
      <c r="L227" s="49" t="str">
        <f t="shared" si="461"/>
        <v>#REF!</v>
      </c>
      <c r="M227" s="49" t="str">
        <f t="shared" si="462"/>
        <v>#REF!</v>
      </c>
      <c r="N227" s="47" t="str">
        <f t="shared" si="463"/>
        <v>#REF!</v>
      </c>
      <c r="O227" s="47" t="str">
        <f t="shared" si="464"/>
        <v>#REF!</v>
      </c>
      <c r="P227" s="49" t="str">
        <f t="shared" si="465"/>
        <v>#REF!</v>
      </c>
      <c r="Q227" s="49" t="str">
        <f t="shared" si="466"/>
        <v>#REF!</v>
      </c>
      <c r="R227" s="49" t="str">
        <f t="shared" si="467"/>
        <v>#REF!</v>
      </c>
      <c r="S227" s="49" t="str">
        <f t="shared" si="468"/>
        <v>#REF!</v>
      </c>
      <c r="T227" s="50"/>
      <c r="U227" s="50"/>
      <c r="V227" s="50"/>
      <c r="W227" s="50"/>
      <c r="X227" s="50"/>
      <c r="Y227" s="50"/>
      <c r="Z227" s="50"/>
    </row>
    <row r="228" ht="15.75" customHeight="1" outlineLevel="2">
      <c r="A228" s="46" t="s">
        <v>110</v>
      </c>
      <c r="B228" s="46" t="s">
        <v>15</v>
      </c>
      <c r="C228" s="21" t="s">
        <v>111</v>
      </c>
      <c r="D228" s="46" t="s">
        <v>39</v>
      </c>
      <c r="E228" s="20" t="s">
        <v>40</v>
      </c>
      <c r="F228" s="22">
        <v>71356.1</v>
      </c>
      <c r="G228" s="47">
        <v>10721.27</v>
      </c>
      <c r="H228" s="48">
        <f t="shared" si="457"/>
        <v>0.009427406981</v>
      </c>
      <c r="I228" s="47" t="str">
        <f t="shared" si="458"/>
        <v>#REF!</v>
      </c>
      <c r="J228" s="47" t="str">
        <f t="shared" si="459"/>
        <v>#REF!</v>
      </c>
      <c r="K228" s="47" t="str">
        <f t="shared" si="460"/>
        <v>#REF!</v>
      </c>
      <c r="L228" s="49" t="str">
        <f t="shared" si="461"/>
        <v>#REF!</v>
      </c>
      <c r="M228" s="49" t="str">
        <f t="shared" si="462"/>
        <v>#REF!</v>
      </c>
      <c r="N228" s="47" t="str">
        <f t="shared" si="463"/>
        <v>#REF!</v>
      </c>
      <c r="O228" s="47" t="str">
        <f t="shared" si="464"/>
        <v>#REF!</v>
      </c>
      <c r="P228" s="49" t="str">
        <f t="shared" si="465"/>
        <v>#REF!</v>
      </c>
      <c r="Q228" s="49" t="str">
        <f t="shared" si="466"/>
        <v>#REF!</v>
      </c>
      <c r="R228" s="49" t="str">
        <f t="shared" si="467"/>
        <v>#REF!</v>
      </c>
      <c r="S228" s="49" t="str">
        <f t="shared" si="468"/>
        <v>#REF!</v>
      </c>
      <c r="T228" s="50"/>
      <c r="U228" s="50"/>
      <c r="V228" s="50"/>
      <c r="W228" s="50"/>
      <c r="X228" s="50"/>
      <c r="Y228" s="50"/>
      <c r="Z228" s="50"/>
    </row>
    <row r="229" ht="15.75" customHeight="1" outlineLevel="1">
      <c r="A229" s="52"/>
      <c r="B229" s="52"/>
      <c r="C229" s="53" t="s">
        <v>353</v>
      </c>
      <c r="D229" s="52"/>
      <c r="E229" s="54"/>
      <c r="F229" s="55">
        <f t="shared" ref="F229:H229" si="469">SUBTOTAL(9,F225:F228)</f>
        <v>7569006</v>
      </c>
      <c r="G229" s="56">
        <f t="shared" si="469"/>
        <v>1137245</v>
      </c>
      <c r="H229" s="57">
        <f t="shared" si="469"/>
        <v>1</v>
      </c>
      <c r="I229" s="56"/>
      <c r="J229" s="56"/>
      <c r="K229" s="56"/>
      <c r="L229" s="58" t="str">
        <f t="shared" ref="L229:M229" si="470">SUBTOTAL(9,L225:L228)</f>
        <v>#REF!</v>
      </c>
      <c r="M229" s="58" t="str">
        <f t="shared" si="470"/>
        <v>#REF!</v>
      </c>
      <c r="N229" s="56"/>
      <c r="O229" s="56"/>
      <c r="P229" s="58" t="str">
        <f t="shared" ref="P229:S229" si="471">SUBTOTAL(9,P225:P228)</f>
        <v>#REF!</v>
      </c>
      <c r="Q229" s="58" t="str">
        <f t="shared" si="471"/>
        <v>#REF!</v>
      </c>
      <c r="R229" s="58" t="str">
        <f t="shared" si="471"/>
        <v>#REF!</v>
      </c>
      <c r="S229" s="58" t="str">
        <f t="shared" si="471"/>
        <v>#REF!</v>
      </c>
      <c r="T229" s="59"/>
      <c r="U229" s="59"/>
      <c r="V229" s="59"/>
      <c r="W229" s="59"/>
      <c r="X229" s="59"/>
      <c r="Y229" s="59"/>
      <c r="Z229" s="59"/>
    </row>
    <row r="230" ht="15.75" customHeight="1" outlineLevel="2">
      <c r="A230" s="46" t="s">
        <v>112</v>
      </c>
      <c r="B230" s="46" t="s">
        <v>15</v>
      </c>
      <c r="C230" s="21" t="s">
        <v>113</v>
      </c>
      <c r="D230" s="46" t="s">
        <v>17</v>
      </c>
      <c r="E230" s="20" t="s">
        <v>18</v>
      </c>
      <c r="F230" s="22">
        <v>9.567709048E7</v>
      </c>
      <c r="G230" s="47">
        <v>1.224325764E7</v>
      </c>
      <c r="H230" s="48">
        <f t="shared" ref="H230:H236" si="472">+F230/$F$237</f>
        <v>0.8622583218</v>
      </c>
      <c r="I230" s="47" t="str">
        <f t="shared" ref="I230:I236" si="473">+VLOOKUP(C230,'[1]ESFUERZO PROPIO 2015'!$D$10:$H$135,3,0)</f>
        <v>#REF!</v>
      </c>
      <c r="J230" s="47" t="str">
        <f t="shared" ref="J230:J236" si="474">+VLOOKUP(C230,'[1]ESFUERZO PROPIO 2015'!$D$10:$H$135,2,0)</f>
        <v>#REF!</v>
      </c>
      <c r="K230" s="47" t="str">
        <f t="shared" ref="K230:K236" si="475">+I230/11</f>
        <v>#REF!</v>
      </c>
      <c r="L230" s="49" t="str">
        <f t="shared" ref="L230:L236" si="476">+H230*K230</f>
        <v>#REF!</v>
      </c>
      <c r="M230" s="49" t="str">
        <f t="shared" ref="M230:M236" si="477">+IF(F230-Q230&lt;1,0,F230-Q230)</f>
        <v>#REF!</v>
      </c>
      <c r="N230" s="47" t="str">
        <f t="shared" ref="N230:N236" si="478">+VLOOKUP(C230,'[1]ESFUERZO PROPIO 2015'!$D$10:$H$135,5,0)</f>
        <v>#REF!</v>
      </c>
      <c r="O230" s="47" t="str">
        <f t="shared" ref="O230:O236" si="479">+VLOOKUP(C230,'[1]ESFUERZO PROPIO 2015'!$D$10:$H$135,4,0)</f>
        <v>#REF!</v>
      </c>
      <c r="P230" s="49" t="str">
        <f t="shared" ref="P230:P236" si="480">+F230-L230</f>
        <v>#REF!</v>
      </c>
      <c r="Q230" s="49" t="str">
        <f t="shared" ref="Q230:Q236" si="481">+ROUND(P230,0)</f>
        <v>#REF!</v>
      </c>
      <c r="R230" s="49" t="str">
        <f t="shared" ref="R230:R236" si="482">+M230+Q230</f>
        <v>#REF!</v>
      </c>
      <c r="S230" s="49" t="str">
        <f t="shared" ref="S230:S236" si="483">+Q230</f>
        <v>#REF!</v>
      </c>
      <c r="T230" s="50"/>
      <c r="U230" s="50"/>
      <c r="V230" s="50"/>
      <c r="W230" s="50"/>
      <c r="X230" s="50"/>
      <c r="Y230" s="50"/>
      <c r="Z230" s="50"/>
    </row>
    <row r="231" ht="15.75" customHeight="1" outlineLevel="2">
      <c r="A231" s="46" t="s">
        <v>112</v>
      </c>
      <c r="B231" s="46" t="s">
        <v>15</v>
      </c>
      <c r="C231" s="21" t="s">
        <v>113</v>
      </c>
      <c r="D231" s="46" t="s">
        <v>45</v>
      </c>
      <c r="E231" s="20" t="s">
        <v>46</v>
      </c>
      <c r="F231" s="22">
        <v>6943065.43</v>
      </c>
      <c r="G231" s="47">
        <v>888464.92</v>
      </c>
      <c r="H231" s="48">
        <f t="shared" si="472"/>
        <v>0.06257209449</v>
      </c>
      <c r="I231" s="47" t="str">
        <f t="shared" si="473"/>
        <v>#REF!</v>
      </c>
      <c r="J231" s="47" t="str">
        <f t="shared" si="474"/>
        <v>#REF!</v>
      </c>
      <c r="K231" s="47" t="str">
        <f t="shared" si="475"/>
        <v>#REF!</v>
      </c>
      <c r="L231" s="49" t="str">
        <f t="shared" si="476"/>
        <v>#REF!</v>
      </c>
      <c r="M231" s="49" t="str">
        <f t="shared" si="477"/>
        <v>#REF!</v>
      </c>
      <c r="N231" s="47" t="str">
        <f t="shared" si="478"/>
        <v>#REF!</v>
      </c>
      <c r="O231" s="47" t="str">
        <f t="shared" si="479"/>
        <v>#REF!</v>
      </c>
      <c r="P231" s="49" t="str">
        <f t="shared" si="480"/>
        <v>#REF!</v>
      </c>
      <c r="Q231" s="49" t="str">
        <f t="shared" si="481"/>
        <v>#REF!</v>
      </c>
      <c r="R231" s="49" t="str">
        <f t="shared" si="482"/>
        <v>#REF!</v>
      </c>
      <c r="S231" s="49" t="str">
        <f t="shared" si="483"/>
        <v>#REF!</v>
      </c>
      <c r="T231" s="50"/>
      <c r="U231" s="50"/>
      <c r="V231" s="50"/>
      <c r="W231" s="50"/>
      <c r="X231" s="50"/>
      <c r="Y231" s="50"/>
      <c r="Z231" s="50"/>
    </row>
    <row r="232" ht="15.75" customHeight="1" outlineLevel="2">
      <c r="A232" s="46" t="s">
        <v>112</v>
      </c>
      <c r="B232" s="46" t="s">
        <v>15</v>
      </c>
      <c r="C232" s="21" t="s">
        <v>113</v>
      </c>
      <c r="D232" s="46" t="s">
        <v>27</v>
      </c>
      <c r="E232" s="20" t="s">
        <v>28</v>
      </c>
      <c r="F232" s="22">
        <v>221594.71</v>
      </c>
      <c r="G232" s="47">
        <v>28356.23</v>
      </c>
      <c r="H232" s="48">
        <f t="shared" si="472"/>
        <v>0.001997049469</v>
      </c>
      <c r="I232" s="47" t="str">
        <f t="shared" si="473"/>
        <v>#REF!</v>
      </c>
      <c r="J232" s="47" t="str">
        <f t="shared" si="474"/>
        <v>#REF!</v>
      </c>
      <c r="K232" s="47" t="str">
        <f t="shared" si="475"/>
        <v>#REF!</v>
      </c>
      <c r="L232" s="49" t="str">
        <f t="shared" si="476"/>
        <v>#REF!</v>
      </c>
      <c r="M232" s="49" t="str">
        <f t="shared" si="477"/>
        <v>#REF!</v>
      </c>
      <c r="N232" s="47" t="str">
        <f t="shared" si="478"/>
        <v>#REF!</v>
      </c>
      <c r="O232" s="47" t="str">
        <f t="shared" si="479"/>
        <v>#REF!</v>
      </c>
      <c r="P232" s="49" t="str">
        <f t="shared" si="480"/>
        <v>#REF!</v>
      </c>
      <c r="Q232" s="49" t="str">
        <f t="shared" si="481"/>
        <v>#REF!</v>
      </c>
      <c r="R232" s="49" t="str">
        <f t="shared" si="482"/>
        <v>#REF!</v>
      </c>
      <c r="S232" s="49" t="str">
        <f t="shared" si="483"/>
        <v>#REF!</v>
      </c>
      <c r="T232" s="50"/>
      <c r="U232" s="50"/>
      <c r="V232" s="50"/>
      <c r="W232" s="50"/>
      <c r="X232" s="50"/>
      <c r="Y232" s="50"/>
      <c r="Z232" s="50"/>
    </row>
    <row r="233" ht="15.75" customHeight="1" outlineLevel="2">
      <c r="A233" s="46" t="s">
        <v>112</v>
      </c>
      <c r="B233" s="46" t="s">
        <v>15</v>
      </c>
      <c r="C233" s="21" t="s">
        <v>113</v>
      </c>
      <c r="D233" s="46" t="s">
        <v>29</v>
      </c>
      <c r="E233" s="20" t="s">
        <v>30</v>
      </c>
      <c r="F233" s="22">
        <v>931107.73</v>
      </c>
      <c r="G233" s="47">
        <v>119148.61</v>
      </c>
      <c r="H233" s="48">
        <f t="shared" si="472"/>
        <v>0.008391302292</v>
      </c>
      <c r="I233" s="47" t="str">
        <f t="shared" si="473"/>
        <v>#REF!</v>
      </c>
      <c r="J233" s="47" t="str">
        <f t="shared" si="474"/>
        <v>#REF!</v>
      </c>
      <c r="K233" s="47" t="str">
        <f t="shared" si="475"/>
        <v>#REF!</v>
      </c>
      <c r="L233" s="49" t="str">
        <f t="shared" si="476"/>
        <v>#REF!</v>
      </c>
      <c r="M233" s="49" t="str">
        <f t="shared" si="477"/>
        <v>#REF!</v>
      </c>
      <c r="N233" s="47" t="str">
        <f t="shared" si="478"/>
        <v>#REF!</v>
      </c>
      <c r="O233" s="47" t="str">
        <f t="shared" si="479"/>
        <v>#REF!</v>
      </c>
      <c r="P233" s="49" t="str">
        <f t="shared" si="480"/>
        <v>#REF!</v>
      </c>
      <c r="Q233" s="49" t="str">
        <f t="shared" si="481"/>
        <v>#REF!</v>
      </c>
      <c r="R233" s="49" t="str">
        <f t="shared" si="482"/>
        <v>#REF!</v>
      </c>
      <c r="S233" s="49" t="str">
        <f t="shared" si="483"/>
        <v>#REF!</v>
      </c>
      <c r="T233" s="50"/>
      <c r="U233" s="50"/>
      <c r="V233" s="50"/>
      <c r="W233" s="50"/>
      <c r="X233" s="50"/>
      <c r="Y233" s="50"/>
      <c r="Z233" s="50"/>
    </row>
    <row r="234" ht="15.75" customHeight="1" outlineLevel="2">
      <c r="A234" s="46" t="s">
        <v>112</v>
      </c>
      <c r="B234" s="46" t="s">
        <v>15</v>
      </c>
      <c r="C234" s="21" t="s">
        <v>113</v>
      </c>
      <c r="D234" s="46" t="s">
        <v>31</v>
      </c>
      <c r="E234" s="20" t="s">
        <v>32</v>
      </c>
      <c r="F234" s="22">
        <v>1581516.3</v>
      </c>
      <c r="G234" s="47">
        <v>202377.72</v>
      </c>
      <c r="H234" s="48">
        <f t="shared" si="472"/>
        <v>0.01425289569</v>
      </c>
      <c r="I234" s="47" t="str">
        <f t="shared" si="473"/>
        <v>#REF!</v>
      </c>
      <c r="J234" s="47" t="str">
        <f t="shared" si="474"/>
        <v>#REF!</v>
      </c>
      <c r="K234" s="47" t="str">
        <f t="shared" si="475"/>
        <v>#REF!</v>
      </c>
      <c r="L234" s="49" t="str">
        <f t="shared" si="476"/>
        <v>#REF!</v>
      </c>
      <c r="M234" s="49" t="str">
        <f t="shared" si="477"/>
        <v>#REF!</v>
      </c>
      <c r="N234" s="47" t="str">
        <f t="shared" si="478"/>
        <v>#REF!</v>
      </c>
      <c r="O234" s="47" t="str">
        <f t="shared" si="479"/>
        <v>#REF!</v>
      </c>
      <c r="P234" s="49" t="str">
        <f t="shared" si="480"/>
        <v>#REF!</v>
      </c>
      <c r="Q234" s="49" t="str">
        <f t="shared" si="481"/>
        <v>#REF!</v>
      </c>
      <c r="R234" s="49" t="str">
        <f t="shared" si="482"/>
        <v>#REF!</v>
      </c>
      <c r="S234" s="49" t="str">
        <f t="shared" si="483"/>
        <v>#REF!</v>
      </c>
      <c r="T234" s="50"/>
      <c r="U234" s="50"/>
      <c r="V234" s="50"/>
      <c r="W234" s="50"/>
      <c r="X234" s="50"/>
      <c r="Y234" s="50"/>
      <c r="Z234" s="50"/>
    </row>
    <row r="235" ht="15.75" customHeight="1" outlineLevel="2">
      <c r="A235" s="46" t="s">
        <v>112</v>
      </c>
      <c r="B235" s="46" t="s">
        <v>15</v>
      </c>
      <c r="C235" s="21" t="s">
        <v>113</v>
      </c>
      <c r="D235" s="46" t="s">
        <v>39</v>
      </c>
      <c r="E235" s="20" t="s">
        <v>40</v>
      </c>
      <c r="F235" s="22">
        <v>791515.6</v>
      </c>
      <c r="G235" s="47">
        <v>101285.79</v>
      </c>
      <c r="H235" s="48">
        <f t="shared" si="472"/>
        <v>0.007133274115</v>
      </c>
      <c r="I235" s="47" t="str">
        <f t="shared" si="473"/>
        <v>#REF!</v>
      </c>
      <c r="J235" s="47" t="str">
        <f t="shared" si="474"/>
        <v>#REF!</v>
      </c>
      <c r="K235" s="47" t="str">
        <f t="shared" si="475"/>
        <v>#REF!</v>
      </c>
      <c r="L235" s="49" t="str">
        <f t="shared" si="476"/>
        <v>#REF!</v>
      </c>
      <c r="M235" s="49" t="str">
        <f t="shared" si="477"/>
        <v>#REF!</v>
      </c>
      <c r="N235" s="47" t="str">
        <f t="shared" si="478"/>
        <v>#REF!</v>
      </c>
      <c r="O235" s="47" t="str">
        <f t="shared" si="479"/>
        <v>#REF!</v>
      </c>
      <c r="P235" s="49" t="str">
        <f t="shared" si="480"/>
        <v>#REF!</v>
      </c>
      <c r="Q235" s="49" t="str">
        <f t="shared" si="481"/>
        <v>#REF!</v>
      </c>
      <c r="R235" s="49" t="str">
        <f t="shared" si="482"/>
        <v>#REF!</v>
      </c>
      <c r="S235" s="49" t="str">
        <f t="shared" si="483"/>
        <v>#REF!</v>
      </c>
      <c r="T235" s="50"/>
      <c r="U235" s="50"/>
      <c r="V235" s="50"/>
      <c r="W235" s="50"/>
      <c r="X235" s="50"/>
      <c r="Y235" s="50"/>
      <c r="Z235" s="50"/>
    </row>
    <row r="236" ht="15.75" customHeight="1" outlineLevel="2">
      <c r="A236" s="46" t="s">
        <v>112</v>
      </c>
      <c r="B236" s="46" t="s">
        <v>15</v>
      </c>
      <c r="C236" s="21" t="s">
        <v>113</v>
      </c>
      <c r="D236" s="46" t="s">
        <v>41</v>
      </c>
      <c r="E236" s="20" t="s">
        <v>42</v>
      </c>
      <c r="F236" s="22">
        <v>4815161.75</v>
      </c>
      <c r="G236" s="47">
        <v>616169.09</v>
      </c>
      <c r="H236" s="48">
        <f t="shared" si="472"/>
        <v>0.04339506217</v>
      </c>
      <c r="I236" s="47" t="str">
        <f t="shared" si="473"/>
        <v>#REF!</v>
      </c>
      <c r="J236" s="47" t="str">
        <f t="shared" si="474"/>
        <v>#REF!</v>
      </c>
      <c r="K236" s="47" t="str">
        <f t="shared" si="475"/>
        <v>#REF!</v>
      </c>
      <c r="L236" s="49" t="str">
        <f t="shared" si="476"/>
        <v>#REF!</v>
      </c>
      <c r="M236" s="49" t="str">
        <f t="shared" si="477"/>
        <v>#REF!</v>
      </c>
      <c r="N236" s="47" t="str">
        <f t="shared" si="478"/>
        <v>#REF!</v>
      </c>
      <c r="O236" s="47" t="str">
        <f t="shared" si="479"/>
        <v>#REF!</v>
      </c>
      <c r="P236" s="49" t="str">
        <f t="shared" si="480"/>
        <v>#REF!</v>
      </c>
      <c r="Q236" s="49" t="str">
        <f t="shared" si="481"/>
        <v>#REF!</v>
      </c>
      <c r="R236" s="49" t="str">
        <f t="shared" si="482"/>
        <v>#REF!</v>
      </c>
      <c r="S236" s="49" t="str">
        <f t="shared" si="483"/>
        <v>#REF!</v>
      </c>
      <c r="T236" s="50"/>
      <c r="U236" s="50"/>
      <c r="V236" s="50"/>
      <c r="W236" s="50"/>
      <c r="X236" s="50"/>
      <c r="Y236" s="50"/>
      <c r="Z236" s="50"/>
    </row>
    <row r="237" ht="15.75" customHeight="1" outlineLevel="1">
      <c r="A237" s="52"/>
      <c r="B237" s="52"/>
      <c r="C237" s="53" t="s">
        <v>354</v>
      </c>
      <c r="D237" s="52"/>
      <c r="E237" s="54"/>
      <c r="F237" s="55">
        <f t="shared" ref="F237:H237" si="484">SUBTOTAL(9,F230:F236)</f>
        <v>110961052</v>
      </c>
      <c r="G237" s="56">
        <f t="shared" si="484"/>
        <v>14199060</v>
      </c>
      <c r="H237" s="57">
        <f t="shared" si="484"/>
        <v>1</v>
      </c>
      <c r="I237" s="56"/>
      <c r="J237" s="56"/>
      <c r="K237" s="56"/>
      <c r="L237" s="58" t="str">
        <f t="shared" ref="L237:M237" si="485">SUBTOTAL(9,L230:L236)</f>
        <v>#REF!</v>
      </c>
      <c r="M237" s="58" t="str">
        <f t="shared" si="485"/>
        <v>#REF!</v>
      </c>
      <c r="N237" s="56"/>
      <c r="O237" s="56"/>
      <c r="P237" s="58" t="str">
        <f t="shared" ref="P237:S237" si="486">SUBTOTAL(9,P230:P236)</f>
        <v>#REF!</v>
      </c>
      <c r="Q237" s="58" t="str">
        <f t="shared" si="486"/>
        <v>#REF!</v>
      </c>
      <c r="R237" s="58" t="str">
        <f t="shared" si="486"/>
        <v>#REF!</v>
      </c>
      <c r="S237" s="58" t="str">
        <f t="shared" si="486"/>
        <v>#REF!</v>
      </c>
      <c r="T237" s="59"/>
      <c r="U237" s="59"/>
      <c r="V237" s="59"/>
      <c r="W237" s="59"/>
      <c r="X237" s="59"/>
      <c r="Y237" s="59"/>
      <c r="Z237" s="59"/>
    </row>
    <row r="238" ht="15.75" customHeight="1" outlineLevel="2">
      <c r="A238" s="46" t="s">
        <v>114</v>
      </c>
      <c r="B238" s="46" t="s">
        <v>15</v>
      </c>
      <c r="C238" s="21" t="s">
        <v>115</v>
      </c>
      <c r="D238" s="46" t="s">
        <v>17</v>
      </c>
      <c r="E238" s="20" t="s">
        <v>18</v>
      </c>
      <c r="F238" s="22">
        <v>2.442163604E7</v>
      </c>
      <c r="G238" s="47">
        <v>1.433594073E7</v>
      </c>
      <c r="H238" s="48">
        <f t="shared" ref="H238:H243" si="487">+F238/$F$244</f>
        <v>0.7836622325</v>
      </c>
      <c r="I238" s="47" t="str">
        <f t="shared" ref="I238:I243" si="488">+VLOOKUP(C238,'[1]ESFUERZO PROPIO 2015'!$D$10:$H$135,3,0)</f>
        <v>#REF!</v>
      </c>
      <c r="J238" s="47" t="str">
        <f t="shared" ref="J238:J243" si="489">+VLOOKUP(C238,'[1]ESFUERZO PROPIO 2015'!$D$10:$H$135,2,0)</f>
        <v>#REF!</v>
      </c>
      <c r="K238" s="47" t="str">
        <f t="shared" ref="K238:K243" si="490">+I238/11</f>
        <v>#REF!</v>
      </c>
      <c r="L238" s="49" t="str">
        <f t="shared" ref="L238:L243" si="491">+H238*K238</f>
        <v>#REF!</v>
      </c>
      <c r="M238" s="49" t="str">
        <f t="shared" ref="M238:M243" si="492">+IF(F238-Q238&lt;1,0,F238-Q238)</f>
        <v>#REF!</v>
      </c>
      <c r="N238" s="47" t="str">
        <f t="shared" ref="N238:N243" si="493">+VLOOKUP(C238,'[1]ESFUERZO PROPIO 2015'!$D$10:$H$135,5,0)</f>
        <v>#REF!</v>
      </c>
      <c r="O238" s="47" t="str">
        <f t="shared" ref="O238:O243" si="494">+VLOOKUP(C238,'[1]ESFUERZO PROPIO 2015'!$D$10:$H$135,4,0)</f>
        <v>#REF!</v>
      </c>
      <c r="P238" s="49" t="str">
        <f t="shared" ref="P238:P243" si="495">+F238-L238</f>
        <v>#REF!</v>
      </c>
      <c r="Q238" s="49" t="str">
        <f t="shared" ref="Q238:Q243" si="496">+ROUND(P238,0)</f>
        <v>#REF!</v>
      </c>
      <c r="R238" s="49" t="str">
        <f t="shared" ref="R238:R243" si="497">+M238+Q238</f>
        <v>#REF!</v>
      </c>
      <c r="S238" s="49" t="str">
        <f t="shared" ref="S238:S243" si="498">+Q238</f>
        <v>#REF!</v>
      </c>
      <c r="T238" s="50"/>
      <c r="U238" s="50"/>
      <c r="V238" s="50"/>
      <c r="W238" s="50"/>
      <c r="X238" s="50"/>
      <c r="Y238" s="50"/>
      <c r="Z238" s="50"/>
    </row>
    <row r="239" ht="15.75" customHeight="1" outlineLevel="2">
      <c r="A239" s="46" t="s">
        <v>114</v>
      </c>
      <c r="B239" s="46" t="s">
        <v>15</v>
      </c>
      <c r="C239" s="21" t="s">
        <v>115</v>
      </c>
      <c r="D239" s="46" t="s">
        <v>27</v>
      </c>
      <c r="E239" s="20" t="s">
        <v>28</v>
      </c>
      <c r="F239" s="22">
        <v>305161.56</v>
      </c>
      <c r="G239" s="47">
        <v>179135.34</v>
      </c>
      <c r="H239" s="48">
        <f t="shared" si="487"/>
        <v>0.009792283735</v>
      </c>
      <c r="I239" s="47" t="str">
        <f t="shared" si="488"/>
        <v>#REF!</v>
      </c>
      <c r="J239" s="47" t="str">
        <f t="shared" si="489"/>
        <v>#REF!</v>
      </c>
      <c r="K239" s="47" t="str">
        <f t="shared" si="490"/>
        <v>#REF!</v>
      </c>
      <c r="L239" s="49" t="str">
        <f t="shared" si="491"/>
        <v>#REF!</v>
      </c>
      <c r="M239" s="49" t="str">
        <f t="shared" si="492"/>
        <v>#REF!</v>
      </c>
      <c r="N239" s="47" t="str">
        <f t="shared" si="493"/>
        <v>#REF!</v>
      </c>
      <c r="O239" s="47" t="str">
        <f t="shared" si="494"/>
        <v>#REF!</v>
      </c>
      <c r="P239" s="49" t="str">
        <f t="shared" si="495"/>
        <v>#REF!</v>
      </c>
      <c r="Q239" s="49" t="str">
        <f t="shared" si="496"/>
        <v>#REF!</v>
      </c>
      <c r="R239" s="49" t="str">
        <f t="shared" si="497"/>
        <v>#REF!</v>
      </c>
      <c r="S239" s="49" t="str">
        <f t="shared" si="498"/>
        <v>#REF!</v>
      </c>
      <c r="T239" s="50"/>
      <c r="U239" s="50"/>
      <c r="V239" s="50"/>
      <c r="W239" s="50"/>
      <c r="X239" s="50"/>
      <c r="Y239" s="50"/>
      <c r="Z239" s="50"/>
    </row>
    <row r="240" ht="15.75" customHeight="1" outlineLevel="2">
      <c r="A240" s="46" t="s">
        <v>114</v>
      </c>
      <c r="B240" s="46" t="s">
        <v>15</v>
      </c>
      <c r="C240" s="21" t="s">
        <v>115</v>
      </c>
      <c r="D240" s="46" t="s">
        <v>29</v>
      </c>
      <c r="E240" s="20" t="s">
        <v>30</v>
      </c>
      <c r="F240" s="22">
        <v>177846.09</v>
      </c>
      <c r="G240" s="47">
        <v>104398.86</v>
      </c>
      <c r="H240" s="48">
        <f t="shared" si="487"/>
        <v>0.005706876628</v>
      </c>
      <c r="I240" s="47" t="str">
        <f t="shared" si="488"/>
        <v>#REF!</v>
      </c>
      <c r="J240" s="47" t="str">
        <f t="shared" si="489"/>
        <v>#REF!</v>
      </c>
      <c r="K240" s="47" t="str">
        <f t="shared" si="490"/>
        <v>#REF!</v>
      </c>
      <c r="L240" s="49" t="str">
        <f t="shared" si="491"/>
        <v>#REF!</v>
      </c>
      <c r="M240" s="49" t="str">
        <f t="shared" si="492"/>
        <v>#REF!</v>
      </c>
      <c r="N240" s="47" t="str">
        <f t="shared" si="493"/>
        <v>#REF!</v>
      </c>
      <c r="O240" s="47" t="str">
        <f t="shared" si="494"/>
        <v>#REF!</v>
      </c>
      <c r="P240" s="49" t="str">
        <f t="shared" si="495"/>
        <v>#REF!</v>
      </c>
      <c r="Q240" s="49" t="str">
        <f t="shared" si="496"/>
        <v>#REF!</v>
      </c>
      <c r="R240" s="49" t="str">
        <f t="shared" si="497"/>
        <v>#REF!</v>
      </c>
      <c r="S240" s="49" t="str">
        <f t="shared" si="498"/>
        <v>#REF!</v>
      </c>
      <c r="T240" s="50"/>
      <c r="U240" s="50"/>
      <c r="V240" s="50"/>
      <c r="W240" s="50"/>
      <c r="X240" s="50"/>
      <c r="Y240" s="50"/>
      <c r="Z240" s="50"/>
    </row>
    <row r="241" ht="15.75" customHeight="1" outlineLevel="2">
      <c r="A241" s="46" t="s">
        <v>114</v>
      </c>
      <c r="B241" s="46" t="s">
        <v>15</v>
      </c>
      <c r="C241" s="21" t="s">
        <v>115</v>
      </c>
      <c r="D241" s="46" t="s">
        <v>31</v>
      </c>
      <c r="E241" s="20" t="s">
        <v>32</v>
      </c>
      <c r="F241" s="22">
        <v>735032.52</v>
      </c>
      <c r="G241" s="47">
        <v>431477.34</v>
      </c>
      <c r="H241" s="48">
        <f t="shared" si="487"/>
        <v>0.02358634879</v>
      </c>
      <c r="I241" s="47" t="str">
        <f t="shared" si="488"/>
        <v>#REF!</v>
      </c>
      <c r="J241" s="47" t="str">
        <f t="shared" si="489"/>
        <v>#REF!</v>
      </c>
      <c r="K241" s="47" t="str">
        <f t="shared" si="490"/>
        <v>#REF!</v>
      </c>
      <c r="L241" s="49" t="str">
        <f t="shared" si="491"/>
        <v>#REF!</v>
      </c>
      <c r="M241" s="49" t="str">
        <f t="shared" si="492"/>
        <v>#REF!</v>
      </c>
      <c r="N241" s="47" t="str">
        <f t="shared" si="493"/>
        <v>#REF!</v>
      </c>
      <c r="O241" s="47" t="str">
        <f t="shared" si="494"/>
        <v>#REF!</v>
      </c>
      <c r="P241" s="49" t="str">
        <f t="shared" si="495"/>
        <v>#REF!</v>
      </c>
      <c r="Q241" s="49" t="str">
        <f t="shared" si="496"/>
        <v>#REF!</v>
      </c>
      <c r="R241" s="49" t="str">
        <f t="shared" si="497"/>
        <v>#REF!</v>
      </c>
      <c r="S241" s="49" t="str">
        <f t="shared" si="498"/>
        <v>#REF!</v>
      </c>
      <c r="T241" s="50"/>
      <c r="U241" s="50"/>
      <c r="V241" s="50"/>
      <c r="W241" s="50"/>
      <c r="X241" s="50"/>
      <c r="Y241" s="50"/>
      <c r="Z241" s="50"/>
    </row>
    <row r="242" ht="15.75" customHeight="1" outlineLevel="2">
      <c r="A242" s="46" t="s">
        <v>114</v>
      </c>
      <c r="B242" s="46" t="s">
        <v>15</v>
      </c>
      <c r="C242" s="21" t="s">
        <v>115</v>
      </c>
      <c r="D242" s="46" t="s">
        <v>39</v>
      </c>
      <c r="E242" s="20" t="s">
        <v>40</v>
      </c>
      <c r="F242" s="22">
        <v>264912.93</v>
      </c>
      <c r="G242" s="47">
        <v>155508.67</v>
      </c>
      <c r="H242" s="48">
        <f t="shared" si="487"/>
        <v>0.008500751457</v>
      </c>
      <c r="I242" s="47" t="str">
        <f t="shared" si="488"/>
        <v>#REF!</v>
      </c>
      <c r="J242" s="47" t="str">
        <f t="shared" si="489"/>
        <v>#REF!</v>
      </c>
      <c r="K242" s="47" t="str">
        <f t="shared" si="490"/>
        <v>#REF!</v>
      </c>
      <c r="L242" s="49" t="str">
        <f t="shared" si="491"/>
        <v>#REF!</v>
      </c>
      <c r="M242" s="49" t="str">
        <f t="shared" si="492"/>
        <v>#REF!</v>
      </c>
      <c r="N242" s="47" t="str">
        <f t="shared" si="493"/>
        <v>#REF!</v>
      </c>
      <c r="O242" s="47" t="str">
        <f t="shared" si="494"/>
        <v>#REF!</v>
      </c>
      <c r="P242" s="49" t="str">
        <f t="shared" si="495"/>
        <v>#REF!</v>
      </c>
      <c r="Q242" s="49" t="str">
        <f t="shared" si="496"/>
        <v>#REF!</v>
      </c>
      <c r="R242" s="49" t="str">
        <f t="shared" si="497"/>
        <v>#REF!</v>
      </c>
      <c r="S242" s="49" t="str">
        <f t="shared" si="498"/>
        <v>#REF!</v>
      </c>
      <c r="T242" s="50"/>
      <c r="U242" s="50"/>
      <c r="V242" s="50"/>
      <c r="W242" s="50"/>
      <c r="X242" s="50"/>
      <c r="Y242" s="50"/>
      <c r="Z242" s="50"/>
    </row>
    <row r="243" ht="15.75" customHeight="1" outlineLevel="2">
      <c r="A243" s="46" t="s">
        <v>114</v>
      </c>
      <c r="B243" s="46" t="s">
        <v>15</v>
      </c>
      <c r="C243" s="21" t="s">
        <v>115</v>
      </c>
      <c r="D243" s="46" t="s">
        <v>59</v>
      </c>
      <c r="E243" s="20" t="s">
        <v>60</v>
      </c>
      <c r="F243" s="22">
        <v>5258882.86</v>
      </c>
      <c r="G243" s="47">
        <v>3087059.06</v>
      </c>
      <c r="H243" s="48">
        <f t="shared" si="487"/>
        <v>0.1687515069</v>
      </c>
      <c r="I243" s="47" t="str">
        <f t="shared" si="488"/>
        <v>#REF!</v>
      </c>
      <c r="J243" s="47" t="str">
        <f t="shared" si="489"/>
        <v>#REF!</v>
      </c>
      <c r="K243" s="47" t="str">
        <f t="shared" si="490"/>
        <v>#REF!</v>
      </c>
      <c r="L243" s="49" t="str">
        <f t="shared" si="491"/>
        <v>#REF!</v>
      </c>
      <c r="M243" s="49" t="str">
        <f t="shared" si="492"/>
        <v>#REF!</v>
      </c>
      <c r="N243" s="47" t="str">
        <f t="shared" si="493"/>
        <v>#REF!</v>
      </c>
      <c r="O243" s="47" t="str">
        <f t="shared" si="494"/>
        <v>#REF!</v>
      </c>
      <c r="P243" s="49" t="str">
        <f t="shared" si="495"/>
        <v>#REF!</v>
      </c>
      <c r="Q243" s="49" t="str">
        <f t="shared" si="496"/>
        <v>#REF!</v>
      </c>
      <c r="R243" s="49" t="str">
        <f t="shared" si="497"/>
        <v>#REF!</v>
      </c>
      <c r="S243" s="49" t="str">
        <f t="shared" si="498"/>
        <v>#REF!</v>
      </c>
      <c r="T243" s="50"/>
      <c r="U243" s="50"/>
      <c r="V243" s="50"/>
      <c r="W243" s="50"/>
      <c r="X243" s="50"/>
      <c r="Y243" s="50"/>
      <c r="Z243" s="50"/>
    </row>
    <row r="244" ht="15.75" customHeight="1" outlineLevel="1">
      <c r="A244" s="52"/>
      <c r="B244" s="52"/>
      <c r="C244" s="53" t="s">
        <v>355</v>
      </c>
      <c r="D244" s="52"/>
      <c r="E244" s="54"/>
      <c r="F244" s="55">
        <f t="shared" ref="F244:H244" si="499">SUBTOTAL(9,F238:F243)</f>
        <v>31163472</v>
      </c>
      <c r="G244" s="56">
        <f t="shared" si="499"/>
        <v>18293520</v>
      </c>
      <c r="H244" s="57">
        <f t="shared" si="499"/>
        <v>1</v>
      </c>
      <c r="I244" s="56"/>
      <c r="J244" s="56"/>
      <c r="K244" s="56"/>
      <c r="L244" s="58" t="str">
        <f t="shared" ref="L244:M244" si="500">SUBTOTAL(9,L238:L243)</f>
        <v>#REF!</v>
      </c>
      <c r="M244" s="58" t="str">
        <f t="shared" si="500"/>
        <v>#REF!</v>
      </c>
      <c r="N244" s="56"/>
      <c r="O244" s="56"/>
      <c r="P244" s="58" t="str">
        <f t="shared" ref="P244:S244" si="501">SUBTOTAL(9,P238:P243)</f>
        <v>#REF!</v>
      </c>
      <c r="Q244" s="58" t="str">
        <f t="shared" si="501"/>
        <v>#REF!</v>
      </c>
      <c r="R244" s="58" t="str">
        <f t="shared" si="501"/>
        <v>#REF!</v>
      </c>
      <c r="S244" s="58" t="str">
        <f t="shared" si="501"/>
        <v>#REF!</v>
      </c>
      <c r="T244" s="59"/>
      <c r="U244" s="59"/>
      <c r="V244" s="59"/>
      <c r="W244" s="59"/>
      <c r="X244" s="59"/>
      <c r="Y244" s="59"/>
      <c r="Z244" s="59"/>
    </row>
    <row r="245" ht="15.75" customHeight="1" outlineLevel="2">
      <c r="A245" s="46" t="s">
        <v>116</v>
      </c>
      <c r="B245" s="46" t="s">
        <v>15</v>
      </c>
      <c r="C245" s="21" t="s">
        <v>117</v>
      </c>
      <c r="D245" s="46" t="s">
        <v>17</v>
      </c>
      <c r="E245" s="20" t="s">
        <v>18</v>
      </c>
      <c r="F245" s="22">
        <v>4341731.83</v>
      </c>
      <c r="G245" s="47">
        <v>391693.32</v>
      </c>
      <c r="H245" s="48">
        <f t="shared" ref="H245:H248" si="502">+F245/$F$249</f>
        <v>0.9619163989</v>
      </c>
      <c r="I245" s="47" t="str">
        <f t="shared" ref="I245:I248" si="503">+VLOOKUP(C245,'[1]ESFUERZO PROPIO 2015'!$D$10:$H$135,3,0)</f>
        <v>#REF!</v>
      </c>
      <c r="J245" s="47" t="str">
        <f t="shared" ref="J245:J248" si="504">+VLOOKUP(C245,'[1]ESFUERZO PROPIO 2015'!$D$10:$H$135,2,0)</f>
        <v>#REF!</v>
      </c>
      <c r="K245" s="47" t="str">
        <f t="shared" ref="K245:K248" si="505">+I245/11</f>
        <v>#REF!</v>
      </c>
      <c r="L245" s="49" t="str">
        <f t="shared" ref="L245:L248" si="506">+H245*K245</f>
        <v>#REF!</v>
      </c>
      <c r="M245" s="49" t="str">
        <f t="shared" ref="M245:M248" si="507">+IF(F245-Q245&lt;1,0,F245-Q245)</f>
        <v>#REF!</v>
      </c>
      <c r="N245" s="47" t="str">
        <f t="shared" ref="N245:N248" si="508">+VLOOKUP(C245,'[1]ESFUERZO PROPIO 2015'!$D$10:$H$135,5,0)</f>
        <v>#REF!</v>
      </c>
      <c r="O245" s="47" t="str">
        <f t="shared" ref="O245:O248" si="509">+VLOOKUP(C245,'[1]ESFUERZO PROPIO 2015'!$D$10:$H$135,4,0)</f>
        <v>#REF!</v>
      </c>
      <c r="P245" s="49" t="str">
        <f t="shared" ref="P245:P248" si="510">+F245-L245</f>
        <v>#REF!</v>
      </c>
      <c r="Q245" s="49" t="str">
        <f t="shared" ref="Q245:Q248" si="511">+ROUND(P245,0)</f>
        <v>#REF!</v>
      </c>
      <c r="R245" s="49" t="str">
        <f t="shared" ref="R245:R248" si="512">+M245+Q245</f>
        <v>#REF!</v>
      </c>
      <c r="S245" s="49" t="str">
        <f t="shared" ref="S245:S248" si="513">+Q245</f>
        <v>#REF!</v>
      </c>
      <c r="T245" s="50"/>
      <c r="U245" s="50"/>
      <c r="V245" s="50"/>
      <c r="W245" s="50"/>
      <c r="X245" s="50"/>
      <c r="Y245" s="50"/>
      <c r="Z245" s="50"/>
    </row>
    <row r="246" ht="15.75" customHeight="1" outlineLevel="2">
      <c r="A246" s="46" t="s">
        <v>116</v>
      </c>
      <c r="B246" s="46" t="s">
        <v>15</v>
      </c>
      <c r="C246" s="21" t="s">
        <v>117</v>
      </c>
      <c r="D246" s="46" t="s">
        <v>29</v>
      </c>
      <c r="E246" s="20" t="s">
        <v>30</v>
      </c>
      <c r="F246" s="22">
        <v>149495.45</v>
      </c>
      <c r="G246" s="47">
        <v>13486.87</v>
      </c>
      <c r="H246" s="48">
        <f t="shared" si="502"/>
        <v>0.03312091362</v>
      </c>
      <c r="I246" s="47" t="str">
        <f t="shared" si="503"/>
        <v>#REF!</v>
      </c>
      <c r="J246" s="47" t="str">
        <f t="shared" si="504"/>
        <v>#REF!</v>
      </c>
      <c r="K246" s="47" t="str">
        <f t="shared" si="505"/>
        <v>#REF!</v>
      </c>
      <c r="L246" s="49" t="str">
        <f t="shared" si="506"/>
        <v>#REF!</v>
      </c>
      <c r="M246" s="49" t="str">
        <f t="shared" si="507"/>
        <v>#REF!</v>
      </c>
      <c r="N246" s="47" t="str">
        <f t="shared" si="508"/>
        <v>#REF!</v>
      </c>
      <c r="O246" s="47" t="str">
        <f t="shared" si="509"/>
        <v>#REF!</v>
      </c>
      <c r="P246" s="49" t="str">
        <f t="shared" si="510"/>
        <v>#REF!</v>
      </c>
      <c r="Q246" s="49" t="str">
        <f t="shared" si="511"/>
        <v>#REF!</v>
      </c>
      <c r="R246" s="49" t="str">
        <f t="shared" si="512"/>
        <v>#REF!</v>
      </c>
      <c r="S246" s="49" t="str">
        <f t="shared" si="513"/>
        <v>#REF!</v>
      </c>
      <c r="T246" s="50"/>
      <c r="U246" s="50"/>
      <c r="V246" s="50"/>
      <c r="W246" s="50"/>
      <c r="X246" s="50"/>
      <c r="Y246" s="50"/>
      <c r="Z246" s="50"/>
    </row>
    <row r="247" ht="15.75" customHeight="1" outlineLevel="2">
      <c r="A247" s="46" t="s">
        <v>116</v>
      </c>
      <c r="B247" s="46" t="s">
        <v>15</v>
      </c>
      <c r="C247" s="21" t="s">
        <v>117</v>
      </c>
      <c r="D247" s="46" t="s">
        <v>31</v>
      </c>
      <c r="E247" s="20" t="s">
        <v>32</v>
      </c>
      <c r="F247" s="22">
        <v>20067.01</v>
      </c>
      <c r="G247" s="47">
        <v>1810.36</v>
      </c>
      <c r="H247" s="48">
        <f t="shared" si="502"/>
        <v>0.004445872466</v>
      </c>
      <c r="I247" s="47" t="str">
        <f t="shared" si="503"/>
        <v>#REF!</v>
      </c>
      <c r="J247" s="47" t="str">
        <f t="shared" si="504"/>
        <v>#REF!</v>
      </c>
      <c r="K247" s="47" t="str">
        <f t="shared" si="505"/>
        <v>#REF!</v>
      </c>
      <c r="L247" s="49" t="str">
        <f t="shared" si="506"/>
        <v>#REF!</v>
      </c>
      <c r="M247" s="49" t="str">
        <f t="shared" si="507"/>
        <v>#REF!</v>
      </c>
      <c r="N247" s="47" t="str">
        <f t="shared" si="508"/>
        <v>#REF!</v>
      </c>
      <c r="O247" s="47" t="str">
        <f t="shared" si="509"/>
        <v>#REF!</v>
      </c>
      <c r="P247" s="49" t="str">
        <f t="shared" si="510"/>
        <v>#REF!</v>
      </c>
      <c r="Q247" s="49" t="str">
        <f t="shared" si="511"/>
        <v>#REF!</v>
      </c>
      <c r="R247" s="49" t="str">
        <f t="shared" si="512"/>
        <v>#REF!</v>
      </c>
      <c r="S247" s="49" t="str">
        <f t="shared" si="513"/>
        <v>#REF!</v>
      </c>
      <c r="T247" s="50"/>
      <c r="U247" s="50"/>
      <c r="V247" s="50"/>
      <c r="W247" s="50"/>
      <c r="X247" s="50"/>
      <c r="Y247" s="50"/>
      <c r="Z247" s="50"/>
    </row>
    <row r="248" ht="15.75" customHeight="1" outlineLevel="2">
      <c r="A248" s="46" t="s">
        <v>116</v>
      </c>
      <c r="B248" s="46" t="s">
        <v>15</v>
      </c>
      <c r="C248" s="21" t="s">
        <v>117</v>
      </c>
      <c r="D248" s="46" t="s">
        <v>39</v>
      </c>
      <c r="E248" s="20" t="s">
        <v>40</v>
      </c>
      <c r="F248" s="22">
        <v>2332.71</v>
      </c>
      <c r="G248" s="47">
        <v>210.45</v>
      </c>
      <c r="H248" s="48">
        <f t="shared" si="502"/>
        <v>0.0005168149694</v>
      </c>
      <c r="I248" s="47" t="str">
        <f t="shared" si="503"/>
        <v>#REF!</v>
      </c>
      <c r="J248" s="47" t="str">
        <f t="shared" si="504"/>
        <v>#REF!</v>
      </c>
      <c r="K248" s="47" t="str">
        <f t="shared" si="505"/>
        <v>#REF!</v>
      </c>
      <c r="L248" s="49" t="str">
        <f t="shared" si="506"/>
        <v>#REF!</v>
      </c>
      <c r="M248" s="49" t="str">
        <f t="shared" si="507"/>
        <v>#REF!</v>
      </c>
      <c r="N248" s="47" t="str">
        <f t="shared" si="508"/>
        <v>#REF!</v>
      </c>
      <c r="O248" s="47" t="str">
        <f t="shared" si="509"/>
        <v>#REF!</v>
      </c>
      <c r="P248" s="49" t="str">
        <f t="shared" si="510"/>
        <v>#REF!</v>
      </c>
      <c r="Q248" s="49" t="str">
        <f t="shared" si="511"/>
        <v>#REF!</v>
      </c>
      <c r="R248" s="49" t="str">
        <f t="shared" si="512"/>
        <v>#REF!</v>
      </c>
      <c r="S248" s="49" t="str">
        <f t="shared" si="513"/>
        <v>#REF!</v>
      </c>
      <c r="T248" s="50"/>
      <c r="U248" s="50"/>
      <c r="V248" s="50"/>
      <c r="W248" s="50"/>
      <c r="X248" s="50"/>
      <c r="Y248" s="50"/>
      <c r="Z248" s="50"/>
    </row>
    <row r="249" ht="15.75" customHeight="1" outlineLevel="1">
      <c r="A249" s="52"/>
      <c r="B249" s="52"/>
      <c r="C249" s="53" t="s">
        <v>356</v>
      </c>
      <c r="D249" s="52"/>
      <c r="E249" s="54"/>
      <c r="F249" s="55">
        <f t="shared" ref="F249:H249" si="514">SUBTOTAL(9,F245:F248)</f>
        <v>4513627</v>
      </c>
      <c r="G249" s="56">
        <f t="shared" si="514"/>
        <v>407201</v>
      </c>
      <c r="H249" s="57">
        <f t="shared" si="514"/>
        <v>1</v>
      </c>
      <c r="I249" s="56"/>
      <c r="J249" s="56"/>
      <c r="K249" s="56"/>
      <c r="L249" s="58" t="str">
        <f t="shared" ref="L249:M249" si="515">SUBTOTAL(9,L245:L248)</f>
        <v>#REF!</v>
      </c>
      <c r="M249" s="58" t="str">
        <f t="shared" si="515"/>
        <v>#REF!</v>
      </c>
      <c r="N249" s="56"/>
      <c r="O249" s="56"/>
      <c r="P249" s="58" t="str">
        <f t="shared" ref="P249:S249" si="516">SUBTOTAL(9,P245:P248)</f>
        <v>#REF!</v>
      </c>
      <c r="Q249" s="58" t="str">
        <f t="shared" si="516"/>
        <v>#REF!</v>
      </c>
      <c r="R249" s="58" t="str">
        <f t="shared" si="516"/>
        <v>#REF!</v>
      </c>
      <c r="S249" s="58" t="str">
        <f t="shared" si="516"/>
        <v>#REF!</v>
      </c>
      <c r="T249" s="59"/>
      <c r="U249" s="59"/>
      <c r="V249" s="59"/>
      <c r="W249" s="59"/>
      <c r="X249" s="59"/>
      <c r="Y249" s="59"/>
      <c r="Z249" s="59"/>
    </row>
    <row r="250" ht="15.75" customHeight="1" outlineLevel="2">
      <c r="A250" s="46" t="s">
        <v>118</v>
      </c>
      <c r="B250" s="46" t="s">
        <v>15</v>
      </c>
      <c r="C250" s="21" t="s">
        <v>119</v>
      </c>
      <c r="D250" s="46" t="s">
        <v>17</v>
      </c>
      <c r="E250" s="20" t="s">
        <v>18</v>
      </c>
      <c r="F250" s="22">
        <v>1.7773249158E8</v>
      </c>
      <c r="G250" s="47">
        <v>6857671.86</v>
      </c>
      <c r="H250" s="48">
        <f t="shared" ref="H250:H258" si="517">+F250/$F$259</f>
        <v>0.3809825742</v>
      </c>
      <c r="I250" s="47" t="str">
        <f t="shared" ref="I250:I258" si="518">+VLOOKUP(C250,'[1]ESFUERZO PROPIO 2015'!$D$10:$H$135,3,0)</f>
        <v>#REF!</v>
      </c>
      <c r="J250" s="47" t="str">
        <f t="shared" ref="J250:J258" si="519">+VLOOKUP(C250,'[1]ESFUERZO PROPIO 2015'!$D$10:$H$135,2,0)</f>
        <v>#REF!</v>
      </c>
      <c r="K250" s="47" t="str">
        <f t="shared" ref="K250:K258" si="520">+I250/11</f>
        <v>#REF!</v>
      </c>
      <c r="L250" s="49" t="str">
        <f t="shared" ref="L250:L258" si="521">+H250*K250</f>
        <v>#REF!</v>
      </c>
      <c r="M250" s="49" t="str">
        <f t="shared" ref="M250:M258" si="522">+IF(F250-Q250&lt;1,0,F250-Q250)</f>
        <v>#REF!</v>
      </c>
      <c r="N250" s="47" t="str">
        <f t="shared" ref="N250:N258" si="523">+VLOOKUP(C250,'[1]ESFUERZO PROPIO 2015'!$D$10:$H$135,5,0)</f>
        <v>#REF!</v>
      </c>
      <c r="O250" s="47" t="str">
        <f t="shared" ref="O250:O258" si="524">+VLOOKUP(C250,'[1]ESFUERZO PROPIO 2015'!$D$10:$H$135,4,0)</f>
        <v>#REF!</v>
      </c>
      <c r="P250" s="49" t="str">
        <f t="shared" ref="P250:P258" si="525">+F250-L250</f>
        <v>#REF!</v>
      </c>
      <c r="Q250" s="49" t="str">
        <f t="shared" ref="Q250:Q258" si="526">+ROUND(P250,0)</f>
        <v>#REF!</v>
      </c>
      <c r="R250" s="49" t="str">
        <f t="shared" ref="R250:R258" si="527">+M250+Q250</f>
        <v>#REF!</v>
      </c>
      <c r="S250" s="49" t="str">
        <f t="shared" ref="S250:S258" si="528">+Q250</f>
        <v>#REF!</v>
      </c>
      <c r="T250" s="50"/>
      <c r="U250" s="50"/>
      <c r="V250" s="50"/>
      <c r="W250" s="50"/>
      <c r="X250" s="50"/>
      <c r="Y250" s="50"/>
      <c r="Z250" s="50"/>
    </row>
    <row r="251" ht="15.75" customHeight="1" outlineLevel="2">
      <c r="A251" s="46" t="s">
        <v>118</v>
      </c>
      <c r="B251" s="46" t="s">
        <v>15</v>
      </c>
      <c r="C251" s="21" t="s">
        <v>119</v>
      </c>
      <c r="D251" s="46" t="s">
        <v>45</v>
      </c>
      <c r="E251" s="20" t="s">
        <v>46</v>
      </c>
      <c r="F251" s="22">
        <v>5.425170141E7</v>
      </c>
      <c r="G251" s="47">
        <v>2093260.29</v>
      </c>
      <c r="H251" s="48">
        <f t="shared" si="517"/>
        <v>0.1162924836</v>
      </c>
      <c r="I251" s="47" t="str">
        <f t="shared" si="518"/>
        <v>#REF!</v>
      </c>
      <c r="J251" s="47" t="str">
        <f t="shared" si="519"/>
        <v>#REF!</v>
      </c>
      <c r="K251" s="47" t="str">
        <f t="shared" si="520"/>
        <v>#REF!</v>
      </c>
      <c r="L251" s="49" t="str">
        <f t="shared" si="521"/>
        <v>#REF!</v>
      </c>
      <c r="M251" s="49" t="str">
        <f t="shared" si="522"/>
        <v>#REF!</v>
      </c>
      <c r="N251" s="47" t="str">
        <f t="shared" si="523"/>
        <v>#REF!</v>
      </c>
      <c r="O251" s="47" t="str">
        <f t="shared" si="524"/>
        <v>#REF!</v>
      </c>
      <c r="P251" s="49" t="str">
        <f t="shared" si="525"/>
        <v>#REF!</v>
      </c>
      <c r="Q251" s="49" t="str">
        <f t="shared" si="526"/>
        <v>#REF!</v>
      </c>
      <c r="R251" s="49" t="str">
        <f t="shared" si="527"/>
        <v>#REF!</v>
      </c>
      <c r="S251" s="49" t="str">
        <f t="shared" si="528"/>
        <v>#REF!</v>
      </c>
      <c r="T251" s="50"/>
      <c r="U251" s="50"/>
      <c r="V251" s="50"/>
      <c r="W251" s="50"/>
      <c r="X251" s="50"/>
      <c r="Y251" s="50"/>
      <c r="Z251" s="50"/>
    </row>
    <row r="252" ht="15.75" customHeight="1" outlineLevel="2">
      <c r="A252" s="46" t="s">
        <v>118</v>
      </c>
      <c r="B252" s="46" t="s">
        <v>15</v>
      </c>
      <c r="C252" s="21" t="s">
        <v>119</v>
      </c>
      <c r="D252" s="46" t="s">
        <v>74</v>
      </c>
      <c r="E252" s="20" t="s">
        <v>75</v>
      </c>
      <c r="F252" s="22">
        <v>1.284850654E7</v>
      </c>
      <c r="G252" s="47">
        <v>495749.77</v>
      </c>
      <c r="H252" s="48">
        <f t="shared" si="517"/>
        <v>0.027541712</v>
      </c>
      <c r="I252" s="47" t="str">
        <f t="shared" si="518"/>
        <v>#REF!</v>
      </c>
      <c r="J252" s="47" t="str">
        <f t="shared" si="519"/>
        <v>#REF!</v>
      </c>
      <c r="K252" s="47" t="str">
        <f t="shared" si="520"/>
        <v>#REF!</v>
      </c>
      <c r="L252" s="49" t="str">
        <f t="shared" si="521"/>
        <v>#REF!</v>
      </c>
      <c r="M252" s="49" t="str">
        <f t="shared" si="522"/>
        <v>#REF!</v>
      </c>
      <c r="N252" s="47" t="str">
        <f t="shared" si="523"/>
        <v>#REF!</v>
      </c>
      <c r="O252" s="47" t="str">
        <f t="shared" si="524"/>
        <v>#REF!</v>
      </c>
      <c r="P252" s="49" t="str">
        <f t="shared" si="525"/>
        <v>#REF!</v>
      </c>
      <c r="Q252" s="49" t="str">
        <f t="shared" si="526"/>
        <v>#REF!</v>
      </c>
      <c r="R252" s="49" t="str">
        <f t="shared" si="527"/>
        <v>#REF!</v>
      </c>
      <c r="S252" s="49" t="str">
        <f t="shared" si="528"/>
        <v>#REF!</v>
      </c>
      <c r="T252" s="50"/>
      <c r="U252" s="50"/>
      <c r="V252" s="50"/>
      <c r="W252" s="50"/>
      <c r="X252" s="50"/>
      <c r="Y252" s="50"/>
      <c r="Z252" s="50"/>
    </row>
    <row r="253" ht="15.75" customHeight="1" outlineLevel="2">
      <c r="A253" s="46" t="s">
        <v>118</v>
      </c>
      <c r="B253" s="46" t="s">
        <v>15</v>
      </c>
      <c r="C253" s="21" t="s">
        <v>119</v>
      </c>
      <c r="D253" s="46" t="s">
        <v>21</v>
      </c>
      <c r="E253" s="20" t="s">
        <v>22</v>
      </c>
      <c r="F253" s="22">
        <v>7094.92</v>
      </c>
      <c r="G253" s="47">
        <v>273.75</v>
      </c>
      <c r="H253" s="48">
        <f t="shared" si="517"/>
        <v>0.00001520847911</v>
      </c>
      <c r="I253" s="47" t="str">
        <f t="shared" si="518"/>
        <v>#REF!</v>
      </c>
      <c r="J253" s="47" t="str">
        <f t="shared" si="519"/>
        <v>#REF!</v>
      </c>
      <c r="K253" s="47" t="str">
        <f t="shared" si="520"/>
        <v>#REF!</v>
      </c>
      <c r="L253" s="49" t="str">
        <f t="shared" si="521"/>
        <v>#REF!</v>
      </c>
      <c r="M253" s="49" t="str">
        <f t="shared" si="522"/>
        <v>#REF!</v>
      </c>
      <c r="N253" s="47" t="str">
        <f t="shared" si="523"/>
        <v>#REF!</v>
      </c>
      <c r="O253" s="47" t="str">
        <f t="shared" si="524"/>
        <v>#REF!</v>
      </c>
      <c r="P253" s="49" t="str">
        <f t="shared" si="525"/>
        <v>#REF!</v>
      </c>
      <c r="Q253" s="49" t="str">
        <f t="shared" si="526"/>
        <v>#REF!</v>
      </c>
      <c r="R253" s="49" t="str">
        <f t="shared" si="527"/>
        <v>#REF!</v>
      </c>
      <c r="S253" s="49" t="str">
        <f t="shared" si="528"/>
        <v>#REF!</v>
      </c>
      <c r="T253" s="50"/>
      <c r="U253" s="50"/>
      <c r="V253" s="50"/>
      <c r="W253" s="50"/>
      <c r="X253" s="50"/>
      <c r="Y253" s="50"/>
      <c r="Z253" s="50"/>
    </row>
    <row r="254" ht="15.75" customHeight="1" outlineLevel="2">
      <c r="A254" s="46" t="s">
        <v>118</v>
      </c>
      <c r="B254" s="46" t="s">
        <v>15</v>
      </c>
      <c r="C254" s="21" t="s">
        <v>119</v>
      </c>
      <c r="D254" s="46" t="s">
        <v>29</v>
      </c>
      <c r="E254" s="20" t="s">
        <v>30</v>
      </c>
      <c r="F254" s="22">
        <v>1.484235383E7</v>
      </c>
      <c r="G254" s="47">
        <v>572680.84</v>
      </c>
      <c r="H254" s="48">
        <f t="shared" si="517"/>
        <v>0.03181566926</v>
      </c>
      <c r="I254" s="47" t="str">
        <f t="shared" si="518"/>
        <v>#REF!</v>
      </c>
      <c r="J254" s="47" t="str">
        <f t="shared" si="519"/>
        <v>#REF!</v>
      </c>
      <c r="K254" s="47" t="str">
        <f t="shared" si="520"/>
        <v>#REF!</v>
      </c>
      <c r="L254" s="49" t="str">
        <f t="shared" si="521"/>
        <v>#REF!</v>
      </c>
      <c r="M254" s="49" t="str">
        <f t="shared" si="522"/>
        <v>#REF!</v>
      </c>
      <c r="N254" s="47" t="str">
        <f t="shared" si="523"/>
        <v>#REF!</v>
      </c>
      <c r="O254" s="47" t="str">
        <f t="shared" si="524"/>
        <v>#REF!</v>
      </c>
      <c r="P254" s="49" t="str">
        <f t="shared" si="525"/>
        <v>#REF!</v>
      </c>
      <c r="Q254" s="49" t="str">
        <f t="shared" si="526"/>
        <v>#REF!</v>
      </c>
      <c r="R254" s="49" t="str">
        <f t="shared" si="527"/>
        <v>#REF!</v>
      </c>
      <c r="S254" s="49" t="str">
        <f t="shared" si="528"/>
        <v>#REF!</v>
      </c>
      <c r="T254" s="50"/>
      <c r="U254" s="50"/>
      <c r="V254" s="50"/>
      <c r="W254" s="50"/>
      <c r="X254" s="50"/>
      <c r="Y254" s="50"/>
      <c r="Z254" s="50"/>
    </row>
    <row r="255" ht="15.75" customHeight="1" outlineLevel="2">
      <c r="A255" s="46" t="s">
        <v>118</v>
      </c>
      <c r="B255" s="46" t="s">
        <v>15</v>
      </c>
      <c r="C255" s="21" t="s">
        <v>119</v>
      </c>
      <c r="D255" s="46" t="s">
        <v>31</v>
      </c>
      <c r="E255" s="20" t="s">
        <v>32</v>
      </c>
      <c r="F255" s="22">
        <v>3025282.56</v>
      </c>
      <c r="G255" s="47">
        <v>116728.21</v>
      </c>
      <c r="H255" s="48">
        <f t="shared" si="517"/>
        <v>0.006484914082</v>
      </c>
      <c r="I255" s="47" t="str">
        <f t="shared" si="518"/>
        <v>#REF!</v>
      </c>
      <c r="J255" s="47" t="str">
        <f t="shared" si="519"/>
        <v>#REF!</v>
      </c>
      <c r="K255" s="47" t="str">
        <f t="shared" si="520"/>
        <v>#REF!</v>
      </c>
      <c r="L255" s="49" t="str">
        <f t="shared" si="521"/>
        <v>#REF!</v>
      </c>
      <c r="M255" s="49" t="str">
        <f t="shared" si="522"/>
        <v>#REF!</v>
      </c>
      <c r="N255" s="47" t="str">
        <f t="shared" si="523"/>
        <v>#REF!</v>
      </c>
      <c r="O255" s="47" t="str">
        <f t="shared" si="524"/>
        <v>#REF!</v>
      </c>
      <c r="P255" s="49" t="str">
        <f t="shared" si="525"/>
        <v>#REF!</v>
      </c>
      <c r="Q255" s="49" t="str">
        <f t="shared" si="526"/>
        <v>#REF!</v>
      </c>
      <c r="R255" s="49" t="str">
        <f t="shared" si="527"/>
        <v>#REF!</v>
      </c>
      <c r="S255" s="49" t="str">
        <f t="shared" si="528"/>
        <v>#REF!</v>
      </c>
      <c r="T255" s="50"/>
      <c r="U255" s="50"/>
      <c r="V255" s="50"/>
      <c r="W255" s="50"/>
      <c r="X255" s="50"/>
      <c r="Y255" s="50"/>
      <c r="Z255" s="50"/>
    </row>
    <row r="256" ht="15.75" customHeight="1" outlineLevel="2">
      <c r="A256" s="46" t="s">
        <v>118</v>
      </c>
      <c r="B256" s="46" t="s">
        <v>15</v>
      </c>
      <c r="C256" s="21" t="s">
        <v>119</v>
      </c>
      <c r="D256" s="46" t="s">
        <v>39</v>
      </c>
      <c r="E256" s="20" t="s">
        <v>40</v>
      </c>
      <c r="F256" s="22">
        <v>251304.95</v>
      </c>
      <c r="G256" s="47">
        <v>9696.41</v>
      </c>
      <c r="H256" s="48">
        <f t="shared" si="517"/>
        <v>0.0005386905113</v>
      </c>
      <c r="I256" s="47" t="str">
        <f t="shared" si="518"/>
        <v>#REF!</v>
      </c>
      <c r="J256" s="47" t="str">
        <f t="shared" si="519"/>
        <v>#REF!</v>
      </c>
      <c r="K256" s="47" t="str">
        <f t="shared" si="520"/>
        <v>#REF!</v>
      </c>
      <c r="L256" s="49" t="str">
        <f t="shared" si="521"/>
        <v>#REF!</v>
      </c>
      <c r="M256" s="49" t="str">
        <f t="shared" si="522"/>
        <v>#REF!</v>
      </c>
      <c r="N256" s="47" t="str">
        <f t="shared" si="523"/>
        <v>#REF!</v>
      </c>
      <c r="O256" s="47" t="str">
        <f t="shared" si="524"/>
        <v>#REF!</v>
      </c>
      <c r="P256" s="49" t="str">
        <f t="shared" si="525"/>
        <v>#REF!</v>
      </c>
      <c r="Q256" s="49" t="str">
        <f t="shared" si="526"/>
        <v>#REF!</v>
      </c>
      <c r="R256" s="49" t="str">
        <f t="shared" si="527"/>
        <v>#REF!</v>
      </c>
      <c r="S256" s="49" t="str">
        <f t="shared" si="528"/>
        <v>#REF!</v>
      </c>
      <c r="T256" s="50"/>
      <c r="U256" s="50"/>
      <c r="V256" s="50"/>
      <c r="W256" s="50"/>
      <c r="X256" s="50"/>
      <c r="Y256" s="50"/>
      <c r="Z256" s="50"/>
    </row>
    <row r="257" ht="15.75" customHeight="1" outlineLevel="2">
      <c r="A257" s="46" t="s">
        <v>118</v>
      </c>
      <c r="B257" s="46" t="s">
        <v>15</v>
      </c>
      <c r="C257" s="21" t="s">
        <v>119</v>
      </c>
      <c r="D257" s="46" t="s">
        <v>41</v>
      </c>
      <c r="E257" s="20" t="s">
        <v>42</v>
      </c>
      <c r="F257" s="22">
        <v>2169609.81</v>
      </c>
      <c r="G257" s="47">
        <v>83712.73</v>
      </c>
      <c r="H257" s="48">
        <f t="shared" si="517"/>
        <v>0.004650717059</v>
      </c>
      <c r="I257" s="47" t="str">
        <f t="shared" si="518"/>
        <v>#REF!</v>
      </c>
      <c r="J257" s="47" t="str">
        <f t="shared" si="519"/>
        <v>#REF!</v>
      </c>
      <c r="K257" s="47" t="str">
        <f t="shared" si="520"/>
        <v>#REF!</v>
      </c>
      <c r="L257" s="49" t="str">
        <f t="shared" si="521"/>
        <v>#REF!</v>
      </c>
      <c r="M257" s="49" t="str">
        <f t="shared" si="522"/>
        <v>#REF!</v>
      </c>
      <c r="N257" s="47" t="str">
        <f t="shared" si="523"/>
        <v>#REF!</v>
      </c>
      <c r="O257" s="47" t="str">
        <f t="shared" si="524"/>
        <v>#REF!</v>
      </c>
      <c r="P257" s="49" t="str">
        <f t="shared" si="525"/>
        <v>#REF!</v>
      </c>
      <c r="Q257" s="49" t="str">
        <f t="shared" si="526"/>
        <v>#REF!</v>
      </c>
      <c r="R257" s="49" t="str">
        <f t="shared" si="527"/>
        <v>#REF!</v>
      </c>
      <c r="S257" s="49" t="str">
        <f t="shared" si="528"/>
        <v>#REF!</v>
      </c>
      <c r="T257" s="50"/>
      <c r="U257" s="50"/>
      <c r="V257" s="50"/>
      <c r="W257" s="50"/>
      <c r="X257" s="50"/>
      <c r="Y257" s="50"/>
      <c r="Z257" s="50"/>
    </row>
    <row r="258" ht="15.75" customHeight="1" outlineLevel="2">
      <c r="A258" s="46" t="s">
        <v>118</v>
      </c>
      <c r="B258" s="46" t="s">
        <v>15</v>
      </c>
      <c r="C258" s="21" t="s">
        <v>119</v>
      </c>
      <c r="D258" s="46" t="s">
        <v>47</v>
      </c>
      <c r="E258" s="20" t="s">
        <v>48</v>
      </c>
      <c r="F258" s="22">
        <v>2.013824704E8</v>
      </c>
      <c r="G258" s="47">
        <v>7770188.14</v>
      </c>
      <c r="H258" s="48">
        <f t="shared" si="517"/>
        <v>0.4316780308</v>
      </c>
      <c r="I258" s="47" t="str">
        <f t="shared" si="518"/>
        <v>#REF!</v>
      </c>
      <c r="J258" s="47" t="str">
        <f t="shared" si="519"/>
        <v>#REF!</v>
      </c>
      <c r="K258" s="47" t="str">
        <f t="shared" si="520"/>
        <v>#REF!</v>
      </c>
      <c r="L258" s="49" t="str">
        <f t="shared" si="521"/>
        <v>#REF!</v>
      </c>
      <c r="M258" s="49" t="str">
        <f t="shared" si="522"/>
        <v>#REF!</v>
      </c>
      <c r="N258" s="47" t="str">
        <f t="shared" si="523"/>
        <v>#REF!</v>
      </c>
      <c r="O258" s="47" t="str">
        <f t="shared" si="524"/>
        <v>#REF!</v>
      </c>
      <c r="P258" s="49" t="str">
        <f t="shared" si="525"/>
        <v>#REF!</v>
      </c>
      <c r="Q258" s="49" t="str">
        <f t="shared" si="526"/>
        <v>#REF!</v>
      </c>
      <c r="R258" s="49" t="str">
        <f t="shared" si="527"/>
        <v>#REF!</v>
      </c>
      <c r="S258" s="49" t="str">
        <f t="shared" si="528"/>
        <v>#REF!</v>
      </c>
      <c r="T258" s="50"/>
      <c r="U258" s="50"/>
      <c r="V258" s="50"/>
      <c r="W258" s="50"/>
      <c r="X258" s="50"/>
      <c r="Y258" s="50"/>
      <c r="Z258" s="50"/>
    </row>
    <row r="259" ht="15.75" customHeight="1" outlineLevel="1">
      <c r="A259" s="52"/>
      <c r="B259" s="52"/>
      <c r="C259" s="53" t="s">
        <v>357</v>
      </c>
      <c r="D259" s="52"/>
      <c r="E259" s="54"/>
      <c r="F259" s="55">
        <f t="shared" ref="F259:H259" si="529">SUBTOTAL(9,F250:F258)</f>
        <v>466510816</v>
      </c>
      <c r="G259" s="56">
        <f t="shared" si="529"/>
        <v>17999962</v>
      </c>
      <c r="H259" s="57">
        <f t="shared" si="529"/>
        <v>1</v>
      </c>
      <c r="I259" s="56"/>
      <c r="J259" s="56"/>
      <c r="K259" s="56"/>
      <c r="L259" s="58" t="str">
        <f t="shared" ref="L259:M259" si="530">SUBTOTAL(9,L250:L258)</f>
        <v>#REF!</v>
      </c>
      <c r="M259" s="58" t="str">
        <f t="shared" si="530"/>
        <v>#REF!</v>
      </c>
      <c r="N259" s="56"/>
      <c r="O259" s="56"/>
      <c r="P259" s="58" t="str">
        <f t="shared" ref="P259:S259" si="531">SUBTOTAL(9,P250:P258)</f>
        <v>#REF!</v>
      </c>
      <c r="Q259" s="58" t="str">
        <f t="shared" si="531"/>
        <v>#REF!</v>
      </c>
      <c r="R259" s="58" t="str">
        <f t="shared" si="531"/>
        <v>#REF!</v>
      </c>
      <c r="S259" s="58" t="str">
        <f t="shared" si="531"/>
        <v>#REF!</v>
      </c>
      <c r="T259" s="59"/>
      <c r="U259" s="59"/>
      <c r="V259" s="59"/>
      <c r="W259" s="59"/>
      <c r="X259" s="59"/>
      <c r="Y259" s="59"/>
      <c r="Z259" s="59"/>
    </row>
    <row r="260" ht="15.75" customHeight="1" outlineLevel="2">
      <c r="A260" s="46" t="s">
        <v>120</v>
      </c>
      <c r="B260" s="46" t="s">
        <v>15</v>
      </c>
      <c r="C260" s="21" t="s">
        <v>121</v>
      </c>
      <c r="D260" s="46" t="s">
        <v>17</v>
      </c>
      <c r="E260" s="20" t="s">
        <v>18</v>
      </c>
      <c r="F260" s="22">
        <v>1.1889678083E8</v>
      </c>
      <c r="G260" s="47">
        <v>9938719.16</v>
      </c>
      <c r="H260" s="48">
        <f t="shared" ref="H260:H267" si="532">+F260/$F$268</f>
        <v>0.79327731</v>
      </c>
      <c r="I260" s="47" t="str">
        <f t="shared" ref="I260:I267" si="533">+VLOOKUP(C260,'[1]ESFUERZO PROPIO 2015'!$D$10:$H$135,3,0)</f>
        <v>#REF!</v>
      </c>
      <c r="J260" s="47" t="str">
        <f t="shared" ref="J260:J267" si="534">+VLOOKUP(C260,'[1]ESFUERZO PROPIO 2015'!$D$10:$H$135,2,0)</f>
        <v>#REF!</v>
      </c>
      <c r="K260" s="47" t="str">
        <f t="shared" ref="K260:K267" si="535">+I260/11</f>
        <v>#REF!</v>
      </c>
      <c r="L260" s="49" t="str">
        <f t="shared" ref="L260:L267" si="536">+H260*K260</f>
        <v>#REF!</v>
      </c>
      <c r="M260" s="49" t="str">
        <f t="shared" ref="M260:M267" si="537">+IF(F260-Q260&lt;1,0,F260-Q260)</f>
        <v>#REF!</v>
      </c>
      <c r="N260" s="47" t="str">
        <f t="shared" ref="N260:N267" si="538">+VLOOKUP(C260,'[1]ESFUERZO PROPIO 2015'!$D$10:$H$135,5,0)</f>
        <v>#REF!</v>
      </c>
      <c r="O260" s="47" t="str">
        <f t="shared" ref="O260:O267" si="539">+VLOOKUP(C260,'[1]ESFUERZO PROPIO 2015'!$D$10:$H$135,4,0)</f>
        <v>#REF!</v>
      </c>
      <c r="P260" s="49" t="str">
        <f t="shared" ref="P260:P267" si="540">+F260-L260</f>
        <v>#REF!</v>
      </c>
      <c r="Q260" s="49" t="str">
        <f t="shared" ref="Q260:Q267" si="541">+ROUND(P260,0)</f>
        <v>#REF!</v>
      </c>
      <c r="R260" s="49" t="str">
        <f t="shared" ref="R260:R267" si="542">+M260+Q260</f>
        <v>#REF!</v>
      </c>
      <c r="S260" s="49" t="str">
        <f t="shared" ref="S260:S267" si="543">+Q260</f>
        <v>#REF!</v>
      </c>
      <c r="T260" s="50"/>
      <c r="U260" s="50"/>
      <c r="V260" s="50"/>
      <c r="W260" s="50"/>
      <c r="X260" s="50"/>
      <c r="Y260" s="50"/>
      <c r="Z260" s="50"/>
    </row>
    <row r="261" ht="15.75" customHeight="1" outlineLevel="2">
      <c r="A261" s="46" t="s">
        <v>120</v>
      </c>
      <c r="B261" s="46" t="s">
        <v>15</v>
      </c>
      <c r="C261" s="21" t="s">
        <v>121</v>
      </c>
      <c r="D261" s="46" t="s">
        <v>45</v>
      </c>
      <c r="E261" s="20" t="s">
        <v>46</v>
      </c>
      <c r="F261" s="22">
        <v>1.310558628E7</v>
      </c>
      <c r="G261" s="47">
        <v>1095511.09</v>
      </c>
      <c r="H261" s="48">
        <f t="shared" si="532"/>
        <v>0.08744024992</v>
      </c>
      <c r="I261" s="47" t="str">
        <f t="shared" si="533"/>
        <v>#REF!</v>
      </c>
      <c r="J261" s="47" t="str">
        <f t="shared" si="534"/>
        <v>#REF!</v>
      </c>
      <c r="K261" s="47" t="str">
        <f t="shared" si="535"/>
        <v>#REF!</v>
      </c>
      <c r="L261" s="49" t="str">
        <f t="shared" si="536"/>
        <v>#REF!</v>
      </c>
      <c r="M261" s="49" t="str">
        <f t="shared" si="537"/>
        <v>#REF!</v>
      </c>
      <c r="N261" s="47" t="str">
        <f t="shared" si="538"/>
        <v>#REF!</v>
      </c>
      <c r="O261" s="47" t="str">
        <f t="shared" si="539"/>
        <v>#REF!</v>
      </c>
      <c r="P261" s="49" t="str">
        <f t="shared" si="540"/>
        <v>#REF!</v>
      </c>
      <c r="Q261" s="49" t="str">
        <f t="shared" si="541"/>
        <v>#REF!</v>
      </c>
      <c r="R261" s="49" t="str">
        <f t="shared" si="542"/>
        <v>#REF!</v>
      </c>
      <c r="S261" s="49" t="str">
        <f t="shared" si="543"/>
        <v>#REF!</v>
      </c>
      <c r="T261" s="50"/>
      <c r="U261" s="50"/>
      <c r="V261" s="50"/>
      <c r="W261" s="50"/>
      <c r="X261" s="50"/>
      <c r="Y261" s="50"/>
      <c r="Z261" s="50"/>
    </row>
    <row r="262" ht="15.75" customHeight="1" outlineLevel="2">
      <c r="A262" s="46" t="s">
        <v>120</v>
      </c>
      <c r="B262" s="46" t="s">
        <v>15</v>
      </c>
      <c r="C262" s="21" t="s">
        <v>121</v>
      </c>
      <c r="D262" s="46" t="s">
        <v>74</v>
      </c>
      <c r="E262" s="20" t="s">
        <v>75</v>
      </c>
      <c r="F262" s="22">
        <v>7061281.82</v>
      </c>
      <c r="G262" s="47">
        <v>590260.7</v>
      </c>
      <c r="H262" s="48">
        <f t="shared" si="532"/>
        <v>0.04711275283</v>
      </c>
      <c r="I262" s="47" t="str">
        <f t="shared" si="533"/>
        <v>#REF!</v>
      </c>
      <c r="J262" s="47" t="str">
        <f t="shared" si="534"/>
        <v>#REF!</v>
      </c>
      <c r="K262" s="47" t="str">
        <f t="shared" si="535"/>
        <v>#REF!</v>
      </c>
      <c r="L262" s="49" t="str">
        <f t="shared" si="536"/>
        <v>#REF!</v>
      </c>
      <c r="M262" s="49" t="str">
        <f t="shared" si="537"/>
        <v>#REF!</v>
      </c>
      <c r="N262" s="47" t="str">
        <f t="shared" si="538"/>
        <v>#REF!</v>
      </c>
      <c r="O262" s="47" t="str">
        <f t="shared" si="539"/>
        <v>#REF!</v>
      </c>
      <c r="P262" s="49" t="str">
        <f t="shared" si="540"/>
        <v>#REF!</v>
      </c>
      <c r="Q262" s="49" t="str">
        <f t="shared" si="541"/>
        <v>#REF!</v>
      </c>
      <c r="R262" s="49" t="str">
        <f t="shared" si="542"/>
        <v>#REF!</v>
      </c>
      <c r="S262" s="49" t="str">
        <f t="shared" si="543"/>
        <v>#REF!</v>
      </c>
      <c r="T262" s="50"/>
      <c r="U262" s="50"/>
      <c r="V262" s="50"/>
      <c r="W262" s="50"/>
      <c r="X262" s="50"/>
      <c r="Y262" s="50"/>
      <c r="Z262" s="50"/>
    </row>
    <row r="263" ht="15.75" customHeight="1" outlineLevel="2">
      <c r="A263" s="46" t="s">
        <v>120</v>
      </c>
      <c r="B263" s="46" t="s">
        <v>15</v>
      </c>
      <c r="C263" s="21" t="s">
        <v>121</v>
      </c>
      <c r="D263" s="46" t="s">
        <v>27</v>
      </c>
      <c r="E263" s="20" t="s">
        <v>28</v>
      </c>
      <c r="F263" s="22">
        <v>304081.71</v>
      </c>
      <c r="G263" s="47">
        <v>25418.54</v>
      </c>
      <c r="H263" s="48">
        <f t="shared" si="532"/>
        <v>0.002028828024</v>
      </c>
      <c r="I263" s="47" t="str">
        <f t="shared" si="533"/>
        <v>#REF!</v>
      </c>
      <c r="J263" s="47" t="str">
        <f t="shared" si="534"/>
        <v>#REF!</v>
      </c>
      <c r="K263" s="47" t="str">
        <f t="shared" si="535"/>
        <v>#REF!</v>
      </c>
      <c r="L263" s="49" t="str">
        <f t="shared" si="536"/>
        <v>#REF!</v>
      </c>
      <c r="M263" s="49" t="str">
        <f t="shared" si="537"/>
        <v>#REF!</v>
      </c>
      <c r="N263" s="47" t="str">
        <f t="shared" si="538"/>
        <v>#REF!</v>
      </c>
      <c r="O263" s="47" t="str">
        <f t="shared" si="539"/>
        <v>#REF!</v>
      </c>
      <c r="P263" s="49" t="str">
        <f t="shared" si="540"/>
        <v>#REF!</v>
      </c>
      <c r="Q263" s="49" t="str">
        <f t="shared" si="541"/>
        <v>#REF!</v>
      </c>
      <c r="R263" s="49" t="str">
        <f t="shared" si="542"/>
        <v>#REF!</v>
      </c>
      <c r="S263" s="49" t="str">
        <f t="shared" si="543"/>
        <v>#REF!</v>
      </c>
      <c r="T263" s="50"/>
      <c r="U263" s="50"/>
      <c r="V263" s="50"/>
      <c r="W263" s="50"/>
      <c r="X263" s="50"/>
      <c r="Y263" s="50"/>
      <c r="Z263" s="50"/>
    </row>
    <row r="264" ht="15.75" customHeight="1" outlineLevel="2">
      <c r="A264" s="46" t="s">
        <v>120</v>
      </c>
      <c r="B264" s="46" t="s">
        <v>15</v>
      </c>
      <c r="C264" s="21" t="s">
        <v>121</v>
      </c>
      <c r="D264" s="46" t="s">
        <v>29</v>
      </c>
      <c r="E264" s="20" t="s">
        <v>30</v>
      </c>
      <c r="F264" s="22">
        <v>1160354.47</v>
      </c>
      <c r="G264" s="47">
        <v>96995.37</v>
      </c>
      <c r="H264" s="48">
        <f t="shared" si="532"/>
        <v>0.007741865391</v>
      </c>
      <c r="I264" s="47" t="str">
        <f t="shared" si="533"/>
        <v>#REF!</v>
      </c>
      <c r="J264" s="47" t="str">
        <f t="shared" si="534"/>
        <v>#REF!</v>
      </c>
      <c r="K264" s="47" t="str">
        <f t="shared" si="535"/>
        <v>#REF!</v>
      </c>
      <c r="L264" s="49" t="str">
        <f t="shared" si="536"/>
        <v>#REF!</v>
      </c>
      <c r="M264" s="49" t="str">
        <f t="shared" si="537"/>
        <v>#REF!</v>
      </c>
      <c r="N264" s="47" t="str">
        <f t="shared" si="538"/>
        <v>#REF!</v>
      </c>
      <c r="O264" s="47" t="str">
        <f t="shared" si="539"/>
        <v>#REF!</v>
      </c>
      <c r="P264" s="49" t="str">
        <f t="shared" si="540"/>
        <v>#REF!</v>
      </c>
      <c r="Q264" s="49" t="str">
        <f t="shared" si="541"/>
        <v>#REF!</v>
      </c>
      <c r="R264" s="49" t="str">
        <f t="shared" si="542"/>
        <v>#REF!</v>
      </c>
      <c r="S264" s="49" t="str">
        <f t="shared" si="543"/>
        <v>#REF!</v>
      </c>
      <c r="T264" s="50"/>
      <c r="U264" s="50"/>
      <c r="V264" s="50"/>
      <c r="W264" s="50"/>
      <c r="X264" s="50"/>
      <c r="Y264" s="50"/>
      <c r="Z264" s="50"/>
    </row>
    <row r="265" ht="15.75" customHeight="1" outlineLevel="2">
      <c r="A265" s="46" t="s">
        <v>120</v>
      </c>
      <c r="B265" s="46" t="s">
        <v>15</v>
      </c>
      <c r="C265" s="21" t="s">
        <v>121</v>
      </c>
      <c r="D265" s="46" t="s">
        <v>31</v>
      </c>
      <c r="E265" s="20" t="s">
        <v>32</v>
      </c>
      <c r="F265" s="22">
        <v>2001827.48</v>
      </c>
      <c r="G265" s="47">
        <v>167335.07</v>
      </c>
      <c r="H265" s="48">
        <f t="shared" si="532"/>
        <v>0.01335615908</v>
      </c>
      <c r="I265" s="47" t="str">
        <f t="shared" si="533"/>
        <v>#REF!</v>
      </c>
      <c r="J265" s="47" t="str">
        <f t="shared" si="534"/>
        <v>#REF!</v>
      </c>
      <c r="K265" s="47" t="str">
        <f t="shared" si="535"/>
        <v>#REF!</v>
      </c>
      <c r="L265" s="49" t="str">
        <f t="shared" si="536"/>
        <v>#REF!</v>
      </c>
      <c r="M265" s="49" t="str">
        <f t="shared" si="537"/>
        <v>#REF!</v>
      </c>
      <c r="N265" s="47" t="str">
        <f t="shared" si="538"/>
        <v>#REF!</v>
      </c>
      <c r="O265" s="47" t="str">
        <f t="shared" si="539"/>
        <v>#REF!</v>
      </c>
      <c r="P265" s="49" t="str">
        <f t="shared" si="540"/>
        <v>#REF!</v>
      </c>
      <c r="Q265" s="49" t="str">
        <f t="shared" si="541"/>
        <v>#REF!</v>
      </c>
      <c r="R265" s="49" t="str">
        <f t="shared" si="542"/>
        <v>#REF!</v>
      </c>
      <c r="S265" s="49" t="str">
        <f t="shared" si="543"/>
        <v>#REF!</v>
      </c>
      <c r="T265" s="50"/>
      <c r="U265" s="50"/>
      <c r="V265" s="50"/>
      <c r="W265" s="50"/>
      <c r="X265" s="50"/>
      <c r="Y265" s="50"/>
      <c r="Z265" s="50"/>
    </row>
    <row r="266" ht="15.75" customHeight="1" outlineLevel="2">
      <c r="A266" s="46" t="s">
        <v>120</v>
      </c>
      <c r="B266" s="46" t="s">
        <v>15</v>
      </c>
      <c r="C266" s="21" t="s">
        <v>121</v>
      </c>
      <c r="D266" s="46" t="s">
        <v>39</v>
      </c>
      <c r="E266" s="20" t="s">
        <v>40</v>
      </c>
      <c r="F266" s="22">
        <v>1091817.74</v>
      </c>
      <c r="G266" s="47">
        <v>91266.3</v>
      </c>
      <c r="H266" s="48">
        <f t="shared" si="532"/>
        <v>0.007284589488</v>
      </c>
      <c r="I266" s="47" t="str">
        <f t="shared" si="533"/>
        <v>#REF!</v>
      </c>
      <c r="J266" s="47" t="str">
        <f t="shared" si="534"/>
        <v>#REF!</v>
      </c>
      <c r="K266" s="47" t="str">
        <f t="shared" si="535"/>
        <v>#REF!</v>
      </c>
      <c r="L266" s="49" t="str">
        <f t="shared" si="536"/>
        <v>#REF!</v>
      </c>
      <c r="M266" s="49" t="str">
        <f t="shared" si="537"/>
        <v>#REF!</v>
      </c>
      <c r="N266" s="47" t="str">
        <f t="shared" si="538"/>
        <v>#REF!</v>
      </c>
      <c r="O266" s="47" t="str">
        <f t="shared" si="539"/>
        <v>#REF!</v>
      </c>
      <c r="P266" s="49" t="str">
        <f t="shared" si="540"/>
        <v>#REF!</v>
      </c>
      <c r="Q266" s="49" t="str">
        <f t="shared" si="541"/>
        <v>#REF!</v>
      </c>
      <c r="R266" s="49" t="str">
        <f t="shared" si="542"/>
        <v>#REF!</v>
      </c>
      <c r="S266" s="49" t="str">
        <f t="shared" si="543"/>
        <v>#REF!</v>
      </c>
      <c r="T266" s="50"/>
      <c r="U266" s="50"/>
      <c r="V266" s="50"/>
      <c r="W266" s="50"/>
      <c r="X266" s="50"/>
      <c r="Y266" s="50"/>
      <c r="Z266" s="50"/>
    </row>
    <row r="267" ht="15.75" customHeight="1" outlineLevel="2">
      <c r="A267" s="46" t="s">
        <v>120</v>
      </c>
      <c r="B267" s="46" t="s">
        <v>15</v>
      </c>
      <c r="C267" s="21" t="s">
        <v>121</v>
      </c>
      <c r="D267" s="46" t="s">
        <v>41</v>
      </c>
      <c r="E267" s="20" t="s">
        <v>42</v>
      </c>
      <c r="F267" s="22">
        <v>6258745.67</v>
      </c>
      <c r="G267" s="47">
        <v>523175.77</v>
      </c>
      <c r="H267" s="48">
        <f t="shared" si="532"/>
        <v>0.04175824522</v>
      </c>
      <c r="I267" s="47" t="str">
        <f t="shared" si="533"/>
        <v>#REF!</v>
      </c>
      <c r="J267" s="47" t="str">
        <f t="shared" si="534"/>
        <v>#REF!</v>
      </c>
      <c r="K267" s="47" t="str">
        <f t="shared" si="535"/>
        <v>#REF!</v>
      </c>
      <c r="L267" s="49" t="str">
        <f t="shared" si="536"/>
        <v>#REF!</v>
      </c>
      <c r="M267" s="49" t="str">
        <f t="shared" si="537"/>
        <v>#REF!</v>
      </c>
      <c r="N267" s="47" t="str">
        <f t="shared" si="538"/>
        <v>#REF!</v>
      </c>
      <c r="O267" s="47" t="str">
        <f t="shared" si="539"/>
        <v>#REF!</v>
      </c>
      <c r="P267" s="49" t="str">
        <f t="shared" si="540"/>
        <v>#REF!</v>
      </c>
      <c r="Q267" s="49" t="str">
        <f t="shared" si="541"/>
        <v>#REF!</v>
      </c>
      <c r="R267" s="49" t="str">
        <f t="shared" si="542"/>
        <v>#REF!</v>
      </c>
      <c r="S267" s="49" t="str">
        <f t="shared" si="543"/>
        <v>#REF!</v>
      </c>
      <c r="T267" s="50"/>
      <c r="U267" s="50"/>
      <c r="V267" s="50"/>
      <c r="W267" s="50"/>
      <c r="X267" s="50"/>
      <c r="Y267" s="50"/>
      <c r="Z267" s="50"/>
    </row>
    <row r="268" ht="15.75" customHeight="1" outlineLevel="1">
      <c r="A268" s="52"/>
      <c r="B268" s="52"/>
      <c r="C268" s="53" t="s">
        <v>358</v>
      </c>
      <c r="D268" s="52"/>
      <c r="E268" s="54"/>
      <c r="F268" s="55">
        <f t="shared" ref="F268:H268" si="544">SUBTOTAL(9,F260:F267)</f>
        <v>149880476</v>
      </c>
      <c r="G268" s="56">
        <f t="shared" si="544"/>
        <v>12528682</v>
      </c>
      <c r="H268" s="57">
        <f t="shared" si="544"/>
        <v>1</v>
      </c>
      <c r="I268" s="56"/>
      <c r="J268" s="56"/>
      <c r="K268" s="56"/>
      <c r="L268" s="58" t="str">
        <f t="shared" ref="L268:M268" si="545">SUBTOTAL(9,L260:L267)</f>
        <v>#REF!</v>
      </c>
      <c r="M268" s="58" t="str">
        <f t="shared" si="545"/>
        <v>#REF!</v>
      </c>
      <c r="N268" s="56"/>
      <c r="O268" s="56"/>
      <c r="P268" s="58" t="str">
        <f t="shared" ref="P268:S268" si="546">SUBTOTAL(9,P260:P267)</f>
        <v>#REF!</v>
      </c>
      <c r="Q268" s="58" t="str">
        <f t="shared" si="546"/>
        <v>#REF!</v>
      </c>
      <c r="R268" s="58" t="str">
        <f t="shared" si="546"/>
        <v>#REF!</v>
      </c>
      <c r="S268" s="58" t="str">
        <f t="shared" si="546"/>
        <v>#REF!</v>
      </c>
      <c r="T268" s="59"/>
      <c r="U268" s="59"/>
      <c r="V268" s="59"/>
      <c r="W268" s="59"/>
      <c r="X268" s="59"/>
      <c r="Y268" s="59"/>
      <c r="Z268" s="59"/>
    </row>
    <row r="269" ht="15.75" customHeight="1" outlineLevel="2">
      <c r="A269" s="46" t="s">
        <v>122</v>
      </c>
      <c r="B269" s="46" t="s">
        <v>15</v>
      </c>
      <c r="C269" s="21" t="s">
        <v>123</v>
      </c>
      <c r="D269" s="46" t="s">
        <v>17</v>
      </c>
      <c r="E269" s="20" t="s">
        <v>18</v>
      </c>
      <c r="F269" s="22">
        <v>3.112927003E7</v>
      </c>
      <c r="G269" s="47">
        <v>8086175.7</v>
      </c>
      <c r="H269" s="48">
        <f t="shared" ref="H269:H273" si="547">+F269/$F$274</f>
        <v>0.9644531364</v>
      </c>
      <c r="I269" s="47" t="str">
        <f t="shared" ref="I269:I273" si="548">+VLOOKUP(C269,'[1]ESFUERZO PROPIO 2015'!$D$10:$H$135,3,0)</f>
        <v>#REF!</v>
      </c>
      <c r="J269" s="47" t="str">
        <f t="shared" ref="J269:J273" si="549">+VLOOKUP(C269,'[1]ESFUERZO PROPIO 2015'!$D$10:$H$135,2,0)</f>
        <v>#REF!</v>
      </c>
      <c r="K269" s="47" t="str">
        <f t="shared" ref="K269:K273" si="550">+I269/11</f>
        <v>#REF!</v>
      </c>
      <c r="L269" s="49" t="str">
        <f t="shared" ref="L269:L273" si="551">+H269*K269</f>
        <v>#REF!</v>
      </c>
      <c r="M269" s="49" t="str">
        <f t="shared" ref="M269:M273" si="552">+IF(F269-Q269&lt;1,0,F269-Q269)</f>
        <v>#REF!</v>
      </c>
      <c r="N269" s="47" t="str">
        <f t="shared" ref="N269:N273" si="553">+VLOOKUP(C269,'[1]ESFUERZO PROPIO 2015'!$D$10:$H$135,5,0)</f>
        <v>#REF!</v>
      </c>
      <c r="O269" s="47" t="str">
        <f t="shared" ref="O269:O273" si="554">+VLOOKUP(C269,'[1]ESFUERZO PROPIO 2015'!$D$10:$H$135,4,0)</f>
        <v>#REF!</v>
      </c>
      <c r="P269" s="49" t="str">
        <f t="shared" ref="P269:P273" si="555">+F269-L269</f>
        <v>#REF!</v>
      </c>
      <c r="Q269" s="49" t="str">
        <f t="shared" ref="Q269:Q273" si="556">+ROUND(P269,0)</f>
        <v>#REF!</v>
      </c>
      <c r="R269" s="49" t="str">
        <f t="shared" ref="R269:R273" si="557">+M269+Q269</f>
        <v>#REF!</v>
      </c>
      <c r="S269" s="49" t="str">
        <f t="shared" ref="S269:S273" si="558">+Q269</f>
        <v>#REF!</v>
      </c>
      <c r="T269" s="50"/>
      <c r="U269" s="50"/>
      <c r="V269" s="50"/>
      <c r="W269" s="50"/>
      <c r="X269" s="50"/>
      <c r="Y269" s="50"/>
      <c r="Z269" s="50"/>
    </row>
    <row r="270" ht="15.75" customHeight="1" outlineLevel="2">
      <c r="A270" s="46" t="s">
        <v>122</v>
      </c>
      <c r="B270" s="46" t="s">
        <v>15</v>
      </c>
      <c r="C270" s="21" t="s">
        <v>123</v>
      </c>
      <c r="D270" s="46" t="s">
        <v>45</v>
      </c>
      <c r="E270" s="20" t="s">
        <v>46</v>
      </c>
      <c r="F270" s="22">
        <v>83178.71</v>
      </c>
      <c r="G270" s="47">
        <v>21606.6</v>
      </c>
      <c r="H270" s="48">
        <f t="shared" si="547"/>
        <v>0.002577059072</v>
      </c>
      <c r="I270" s="47" t="str">
        <f t="shared" si="548"/>
        <v>#REF!</v>
      </c>
      <c r="J270" s="47" t="str">
        <f t="shared" si="549"/>
        <v>#REF!</v>
      </c>
      <c r="K270" s="47" t="str">
        <f t="shared" si="550"/>
        <v>#REF!</v>
      </c>
      <c r="L270" s="49" t="str">
        <f t="shared" si="551"/>
        <v>#REF!</v>
      </c>
      <c r="M270" s="49" t="str">
        <f t="shared" si="552"/>
        <v>#REF!</v>
      </c>
      <c r="N270" s="47" t="str">
        <f t="shared" si="553"/>
        <v>#REF!</v>
      </c>
      <c r="O270" s="47" t="str">
        <f t="shared" si="554"/>
        <v>#REF!</v>
      </c>
      <c r="P270" s="49" t="str">
        <f t="shared" si="555"/>
        <v>#REF!</v>
      </c>
      <c r="Q270" s="49" t="str">
        <f t="shared" si="556"/>
        <v>#REF!</v>
      </c>
      <c r="R270" s="49" t="str">
        <f t="shared" si="557"/>
        <v>#REF!</v>
      </c>
      <c r="S270" s="49" t="str">
        <f t="shared" si="558"/>
        <v>#REF!</v>
      </c>
      <c r="T270" s="50"/>
      <c r="U270" s="50"/>
      <c r="V270" s="50"/>
      <c r="W270" s="50"/>
      <c r="X270" s="50"/>
      <c r="Y270" s="50"/>
      <c r="Z270" s="50"/>
    </row>
    <row r="271" ht="15.75" customHeight="1" outlineLevel="2">
      <c r="A271" s="46" t="s">
        <v>122</v>
      </c>
      <c r="B271" s="46" t="s">
        <v>15</v>
      </c>
      <c r="C271" s="21" t="s">
        <v>123</v>
      </c>
      <c r="D271" s="46" t="s">
        <v>29</v>
      </c>
      <c r="E271" s="20" t="s">
        <v>30</v>
      </c>
      <c r="F271" s="22">
        <v>777630.22</v>
      </c>
      <c r="G271" s="47">
        <v>201998.14</v>
      </c>
      <c r="H271" s="48">
        <f t="shared" si="547"/>
        <v>0.02409269167</v>
      </c>
      <c r="I271" s="47" t="str">
        <f t="shared" si="548"/>
        <v>#REF!</v>
      </c>
      <c r="J271" s="47" t="str">
        <f t="shared" si="549"/>
        <v>#REF!</v>
      </c>
      <c r="K271" s="47" t="str">
        <f t="shared" si="550"/>
        <v>#REF!</v>
      </c>
      <c r="L271" s="49" t="str">
        <f t="shared" si="551"/>
        <v>#REF!</v>
      </c>
      <c r="M271" s="49" t="str">
        <f t="shared" si="552"/>
        <v>#REF!</v>
      </c>
      <c r="N271" s="47" t="str">
        <f t="shared" si="553"/>
        <v>#REF!</v>
      </c>
      <c r="O271" s="47" t="str">
        <f t="shared" si="554"/>
        <v>#REF!</v>
      </c>
      <c r="P271" s="49" t="str">
        <f t="shared" si="555"/>
        <v>#REF!</v>
      </c>
      <c r="Q271" s="49" t="str">
        <f t="shared" si="556"/>
        <v>#REF!</v>
      </c>
      <c r="R271" s="49" t="str">
        <f t="shared" si="557"/>
        <v>#REF!</v>
      </c>
      <c r="S271" s="49" t="str">
        <f t="shared" si="558"/>
        <v>#REF!</v>
      </c>
      <c r="T271" s="50"/>
      <c r="U271" s="50"/>
      <c r="V271" s="50"/>
      <c r="W271" s="50"/>
      <c r="X271" s="50"/>
      <c r="Y271" s="50"/>
      <c r="Z271" s="50"/>
    </row>
    <row r="272" ht="15.75" customHeight="1" outlineLevel="2">
      <c r="A272" s="46" t="s">
        <v>122</v>
      </c>
      <c r="B272" s="46" t="s">
        <v>15</v>
      </c>
      <c r="C272" s="21" t="s">
        <v>123</v>
      </c>
      <c r="D272" s="46" t="s">
        <v>31</v>
      </c>
      <c r="E272" s="20" t="s">
        <v>32</v>
      </c>
      <c r="F272" s="22">
        <v>154960.96</v>
      </c>
      <c r="G272" s="47">
        <v>40252.84</v>
      </c>
      <c r="H272" s="48">
        <f t="shared" si="547"/>
        <v>0.00480103079</v>
      </c>
      <c r="I272" s="47" t="str">
        <f t="shared" si="548"/>
        <v>#REF!</v>
      </c>
      <c r="J272" s="47" t="str">
        <f t="shared" si="549"/>
        <v>#REF!</v>
      </c>
      <c r="K272" s="47" t="str">
        <f t="shared" si="550"/>
        <v>#REF!</v>
      </c>
      <c r="L272" s="49" t="str">
        <f t="shared" si="551"/>
        <v>#REF!</v>
      </c>
      <c r="M272" s="49" t="str">
        <f t="shared" si="552"/>
        <v>#REF!</v>
      </c>
      <c r="N272" s="47" t="str">
        <f t="shared" si="553"/>
        <v>#REF!</v>
      </c>
      <c r="O272" s="47" t="str">
        <f t="shared" si="554"/>
        <v>#REF!</v>
      </c>
      <c r="P272" s="49" t="str">
        <f t="shared" si="555"/>
        <v>#REF!</v>
      </c>
      <c r="Q272" s="49" t="str">
        <f t="shared" si="556"/>
        <v>#REF!</v>
      </c>
      <c r="R272" s="49" t="str">
        <f t="shared" si="557"/>
        <v>#REF!</v>
      </c>
      <c r="S272" s="49" t="str">
        <f t="shared" si="558"/>
        <v>#REF!</v>
      </c>
      <c r="T272" s="50"/>
      <c r="U272" s="50"/>
      <c r="V272" s="50"/>
      <c r="W272" s="50"/>
      <c r="X272" s="50"/>
      <c r="Y272" s="50"/>
      <c r="Z272" s="50"/>
    </row>
    <row r="273" ht="15.75" customHeight="1" outlineLevel="2">
      <c r="A273" s="46" t="s">
        <v>122</v>
      </c>
      <c r="B273" s="46" t="s">
        <v>15</v>
      </c>
      <c r="C273" s="21" t="s">
        <v>123</v>
      </c>
      <c r="D273" s="46" t="s">
        <v>39</v>
      </c>
      <c r="E273" s="20" t="s">
        <v>40</v>
      </c>
      <c r="F273" s="22">
        <v>131562.08</v>
      </c>
      <c r="G273" s="47">
        <v>34174.72</v>
      </c>
      <c r="H273" s="48">
        <f t="shared" si="547"/>
        <v>0.004076082111</v>
      </c>
      <c r="I273" s="47" t="str">
        <f t="shared" si="548"/>
        <v>#REF!</v>
      </c>
      <c r="J273" s="47" t="str">
        <f t="shared" si="549"/>
        <v>#REF!</v>
      </c>
      <c r="K273" s="47" t="str">
        <f t="shared" si="550"/>
        <v>#REF!</v>
      </c>
      <c r="L273" s="49" t="str">
        <f t="shared" si="551"/>
        <v>#REF!</v>
      </c>
      <c r="M273" s="49" t="str">
        <f t="shared" si="552"/>
        <v>#REF!</v>
      </c>
      <c r="N273" s="47" t="str">
        <f t="shared" si="553"/>
        <v>#REF!</v>
      </c>
      <c r="O273" s="47" t="str">
        <f t="shared" si="554"/>
        <v>#REF!</v>
      </c>
      <c r="P273" s="49" t="str">
        <f t="shared" si="555"/>
        <v>#REF!</v>
      </c>
      <c r="Q273" s="49" t="str">
        <f t="shared" si="556"/>
        <v>#REF!</v>
      </c>
      <c r="R273" s="49" t="str">
        <f t="shared" si="557"/>
        <v>#REF!</v>
      </c>
      <c r="S273" s="49" t="str">
        <f t="shared" si="558"/>
        <v>#REF!</v>
      </c>
      <c r="T273" s="50"/>
      <c r="U273" s="50"/>
      <c r="V273" s="50"/>
      <c r="W273" s="50"/>
      <c r="X273" s="50"/>
      <c r="Y273" s="50"/>
      <c r="Z273" s="50"/>
    </row>
    <row r="274" ht="15.75" customHeight="1" outlineLevel="1">
      <c r="A274" s="52"/>
      <c r="B274" s="52"/>
      <c r="C274" s="53" t="s">
        <v>359</v>
      </c>
      <c r="D274" s="52"/>
      <c r="E274" s="54"/>
      <c r="F274" s="55">
        <f t="shared" ref="F274:H274" si="559">SUBTOTAL(9,F269:F273)</f>
        <v>32276602</v>
      </c>
      <c r="G274" s="56">
        <f t="shared" si="559"/>
        <v>8384208</v>
      </c>
      <c r="H274" s="57">
        <f t="shared" si="559"/>
        <v>1</v>
      </c>
      <c r="I274" s="56"/>
      <c r="J274" s="56"/>
      <c r="K274" s="56"/>
      <c r="L274" s="58" t="str">
        <f t="shared" ref="L274:M274" si="560">SUBTOTAL(9,L269:L273)</f>
        <v>#REF!</v>
      </c>
      <c r="M274" s="58" t="str">
        <f t="shared" si="560"/>
        <v>#REF!</v>
      </c>
      <c r="N274" s="56"/>
      <c r="O274" s="56"/>
      <c r="P274" s="58" t="str">
        <f t="shared" ref="P274:S274" si="561">SUBTOTAL(9,P269:P273)</f>
        <v>#REF!</v>
      </c>
      <c r="Q274" s="58" t="str">
        <f t="shared" si="561"/>
        <v>#REF!</v>
      </c>
      <c r="R274" s="58" t="str">
        <f t="shared" si="561"/>
        <v>#REF!</v>
      </c>
      <c r="S274" s="58" t="str">
        <f t="shared" si="561"/>
        <v>#REF!</v>
      </c>
      <c r="T274" s="59"/>
      <c r="U274" s="59"/>
      <c r="V274" s="59"/>
      <c r="W274" s="59"/>
      <c r="X274" s="59"/>
      <c r="Y274" s="59"/>
      <c r="Z274" s="59"/>
    </row>
    <row r="275" ht="15.75" customHeight="1" outlineLevel="2">
      <c r="A275" s="46" t="s">
        <v>124</v>
      </c>
      <c r="B275" s="46" t="s">
        <v>15</v>
      </c>
      <c r="C275" s="21" t="s">
        <v>125</v>
      </c>
      <c r="D275" s="46" t="s">
        <v>17</v>
      </c>
      <c r="E275" s="20" t="s">
        <v>18</v>
      </c>
      <c r="F275" s="22">
        <v>3.659171673E7</v>
      </c>
      <c r="G275" s="47">
        <v>4892615.03</v>
      </c>
      <c r="H275" s="48">
        <f t="shared" ref="H275:H280" si="562">+F275/$F$281</f>
        <v>0.784145681</v>
      </c>
      <c r="I275" s="47" t="str">
        <f t="shared" ref="I275:I280" si="563">+VLOOKUP(C275,'[1]ESFUERZO PROPIO 2015'!$D$10:$H$135,3,0)</f>
        <v>#REF!</v>
      </c>
      <c r="J275" s="47" t="str">
        <f t="shared" ref="J275:J280" si="564">+VLOOKUP(C275,'[1]ESFUERZO PROPIO 2015'!$D$10:$H$135,2,0)</f>
        <v>#REF!</v>
      </c>
      <c r="K275" s="47" t="str">
        <f t="shared" ref="K275:K280" si="565">+I275/11</f>
        <v>#REF!</v>
      </c>
      <c r="L275" s="49" t="str">
        <f t="shared" ref="L275:L280" si="566">+H275*K275</f>
        <v>#REF!</v>
      </c>
      <c r="M275" s="49" t="str">
        <f t="shared" ref="M275:M280" si="567">+IF(F275-Q275&lt;1,0,F275-Q275)</f>
        <v>#REF!</v>
      </c>
      <c r="N275" s="47" t="str">
        <f t="shared" ref="N275:N280" si="568">+VLOOKUP(C275,'[1]ESFUERZO PROPIO 2015'!$D$10:$H$135,5,0)</f>
        <v>#REF!</v>
      </c>
      <c r="O275" s="47" t="str">
        <f t="shared" ref="O275:O280" si="569">+VLOOKUP(C275,'[1]ESFUERZO PROPIO 2015'!$D$10:$H$135,4,0)</f>
        <v>#REF!</v>
      </c>
      <c r="P275" s="49" t="str">
        <f t="shared" ref="P275:P280" si="570">+F275-L275</f>
        <v>#REF!</v>
      </c>
      <c r="Q275" s="49" t="str">
        <f t="shared" ref="Q275:Q280" si="571">+ROUND(P275,0)</f>
        <v>#REF!</v>
      </c>
      <c r="R275" s="49" t="str">
        <f t="shared" ref="R275:R280" si="572">+M275+Q275</f>
        <v>#REF!</v>
      </c>
      <c r="S275" s="49" t="str">
        <f t="shared" ref="S275:S280" si="573">+Q275</f>
        <v>#REF!</v>
      </c>
      <c r="T275" s="50"/>
      <c r="U275" s="50"/>
      <c r="V275" s="50"/>
      <c r="W275" s="50"/>
      <c r="X275" s="50"/>
      <c r="Y275" s="50"/>
      <c r="Z275" s="50"/>
    </row>
    <row r="276" ht="15.75" customHeight="1" outlineLevel="2">
      <c r="A276" s="46" t="s">
        <v>124</v>
      </c>
      <c r="B276" s="46" t="s">
        <v>15</v>
      </c>
      <c r="C276" s="21" t="s">
        <v>125</v>
      </c>
      <c r="D276" s="46" t="s">
        <v>27</v>
      </c>
      <c r="E276" s="20" t="s">
        <v>28</v>
      </c>
      <c r="F276" s="22">
        <v>104.17</v>
      </c>
      <c r="G276" s="47">
        <v>13.93</v>
      </c>
      <c r="H276" s="48">
        <f t="shared" si="562"/>
        <v>0.000002232320943</v>
      </c>
      <c r="I276" s="47" t="str">
        <f t="shared" si="563"/>
        <v>#REF!</v>
      </c>
      <c r="J276" s="47" t="str">
        <f t="shared" si="564"/>
        <v>#REF!</v>
      </c>
      <c r="K276" s="47" t="str">
        <f t="shared" si="565"/>
        <v>#REF!</v>
      </c>
      <c r="L276" s="49" t="str">
        <f t="shared" si="566"/>
        <v>#REF!</v>
      </c>
      <c r="M276" s="49" t="str">
        <f t="shared" si="567"/>
        <v>#REF!</v>
      </c>
      <c r="N276" s="47" t="str">
        <f t="shared" si="568"/>
        <v>#REF!</v>
      </c>
      <c r="O276" s="47" t="str">
        <f t="shared" si="569"/>
        <v>#REF!</v>
      </c>
      <c r="P276" s="49" t="str">
        <f t="shared" si="570"/>
        <v>#REF!</v>
      </c>
      <c r="Q276" s="49" t="str">
        <f t="shared" si="571"/>
        <v>#REF!</v>
      </c>
      <c r="R276" s="49" t="str">
        <f t="shared" si="572"/>
        <v>#REF!</v>
      </c>
      <c r="S276" s="49" t="str">
        <f t="shared" si="573"/>
        <v>#REF!</v>
      </c>
      <c r="T276" s="50"/>
      <c r="U276" s="50"/>
      <c r="V276" s="50"/>
      <c r="W276" s="50"/>
      <c r="X276" s="50"/>
      <c r="Y276" s="50"/>
      <c r="Z276" s="50"/>
    </row>
    <row r="277" ht="15.75" customHeight="1" outlineLevel="2">
      <c r="A277" s="46" t="s">
        <v>124</v>
      </c>
      <c r="B277" s="46" t="s">
        <v>15</v>
      </c>
      <c r="C277" s="21" t="s">
        <v>125</v>
      </c>
      <c r="D277" s="46" t="s">
        <v>29</v>
      </c>
      <c r="E277" s="20" t="s">
        <v>30</v>
      </c>
      <c r="F277" s="22">
        <v>97885.72</v>
      </c>
      <c r="G277" s="47">
        <v>13088.13</v>
      </c>
      <c r="H277" s="48">
        <f t="shared" si="562"/>
        <v>0.002097651366</v>
      </c>
      <c r="I277" s="47" t="str">
        <f t="shared" si="563"/>
        <v>#REF!</v>
      </c>
      <c r="J277" s="47" t="str">
        <f t="shared" si="564"/>
        <v>#REF!</v>
      </c>
      <c r="K277" s="47" t="str">
        <f t="shared" si="565"/>
        <v>#REF!</v>
      </c>
      <c r="L277" s="49" t="str">
        <f t="shared" si="566"/>
        <v>#REF!</v>
      </c>
      <c r="M277" s="49" t="str">
        <f t="shared" si="567"/>
        <v>#REF!</v>
      </c>
      <c r="N277" s="47" t="str">
        <f t="shared" si="568"/>
        <v>#REF!</v>
      </c>
      <c r="O277" s="47" t="str">
        <f t="shared" si="569"/>
        <v>#REF!</v>
      </c>
      <c r="P277" s="49" t="str">
        <f t="shared" si="570"/>
        <v>#REF!</v>
      </c>
      <c r="Q277" s="49" t="str">
        <f t="shared" si="571"/>
        <v>#REF!</v>
      </c>
      <c r="R277" s="49" t="str">
        <f t="shared" si="572"/>
        <v>#REF!</v>
      </c>
      <c r="S277" s="49" t="str">
        <f t="shared" si="573"/>
        <v>#REF!</v>
      </c>
      <c r="T277" s="50"/>
      <c r="U277" s="50"/>
      <c r="V277" s="50"/>
      <c r="W277" s="50"/>
      <c r="X277" s="50"/>
      <c r="Y277" s="50"/>
      <c r="Z277" s="50"/>
    </row>
    <row r="278" ht="15.75" customHeight="1" outlineLevel="2">
      <c r="A278" s="46" t="s">
        <v>124</v>
      </c>
      <c r="B278" s="46" t="s">
        <v>15</v>
      </c>
      <c r="C278" s="21" t="s">
        <v>125</v>
      </c>
      <c r="D278" s="46" t="s">
        <v>31</v>
      </c>
      <c r="E278" s="20" t="s">
        <v>32</v>
      </c>
      <c r="F278" s="22">
        <v>148448.49</v>
      </c>
      <c r="G278" s="47">
        <v>19848.79</v>
      </c>
      <c r="H278" s="48">
        <f t="shared" si="562"/>
        <v>0.003181191064</v>
      </c>
      <c r="I278" s="47" t="str">
        <f t="shared" si="563"/>
        <v>#REF!</v>
      </c>
      <c r="J278" s="47" t="str">
        <f t="shared" si="564"/>
        <v>#REF!</v>
      </c>
      <c r="K278" s="47" t="str">
        <f t="shared" si="565"/>
        <v>#REF!</v>
      </c>
      <c r="L278" s="49" t="str">
        <f t="shared" si="566"/>
        <v>#REF!</v>
      </c>
      <c r="M278" s="49" t="str">
        <f t="shared" si="567"/>
        <v>#REF!</v>
      </c>
      <c r="N278" s="47" t="str">
        <f t="shared" si="568"/>
        <v>#REF!</v>
      </c>
      <c r="O278" s="47" t="str">
        <f t="shared" si="569"/>
        <v>#REF!</v>
      </c>
      <c r="P278" s="49" t="str">
        <f t="shared" si="570"/>
        <v>#REF!</v>
      </c>
      <c r="Q278" s="49" t="str">
        <f t="shared" si="571"/>
        <v>#REF!</v>
      </c>
      <c r="R278" s="49" t="str">
        <f t="shared" si="572"/>
        <v>#REF!</v>
      </c>
      <c r="S278" s="49" t="str">
        <f t="shared" si="573"/>
        <v>#REF!</v>
      </c>
      <c r="T278" s="50"/>
      <c r="U278" s="50"/>
      <c r="V278" s="50"/>
      <c r="W278" s="50"/>
      <c r="X278" s="50"/>
      <c r="Y278" s="50"/>
      <c r="Z278" s="50"/>
    </row>
    <row r="279" ht="15.75" customHeight="1" outlineLevel="2">
      <c r="A279" s="46" t="s">
        <v>124</v>
      </c>
      <c r="B279" s="46" t="s">
        <v>15</v>
      </c>
      <c r="C279" s="21" t="s">
        <v>125</v>
      </c>
      <c r="D279" s="46" t="s">
        <v>39</v>
      </c>
      <c r="E279" s="20" t="s">
        <v>40</v>
      </c>
      <c r="F279" s="22">
        <v>187775.99</v>
      </c>
      <c r="G279" s="47">
        <v>25107.2</v>
      </c>
      <c r="H279" s="48">
        <f t="shared" si="562"/>
        <v>0.004023963474</v>
      </c>
      <c r="I279" s="47" t="str">
        <f t="shared" si="563"/>
        <v>#REF!</v>
      </c>
      <c r="J279" s="47" t="str">
        <f t="shared" si="564"/>
        <v>#REF!</v>
      </c>
      <c r="K279" s="47" t="str">
        <f t="shared" si="565"/>
        <v>#REF!</v>
      </c>
      <c r="L279" s="49" t="str">
        <f t="shared" si="566"/>
        <v>#REF!</v>
      </c>
      <c r="M279" s="49" t="str">
        <f t="shared" si="567"/>
        <v>#REF!</v>
      </c>
      <c r="N279" s="47" t="str">
        <f t="shared" si="568"/>
        <v>#REF!</v>
      </c>
      <c r="O279" s="47" t="str">
        <f t="shared" si="569"/>
        <v>#REF!</v>
      </c>
      <c r="P279" s="49" t="str">
        <f t="shared" si="570"/>
        <v>#REF!</v>
      </c>
      <c r="Q279" s="49" t="str">
        <f t="shared" si="571"/>
        <v>#REF!</v>
      </c>
      <c r="R279" s="49" t="str">
        <f t="shared" si="572"/>
        <v>#REF!</v>
      </c>
      <c r="S279" s="49" t="str">
        <f t="shared" si="573"/>
        <v>#REF!</v>
      </c>
      <c r="T279" s="50"/>
      <c r="U279" s="50"/>
      <c r="V279" s="50"/>
      <c r="W279" s="50"/>
      <c r="X279" s="50"/>
      <c r="Y279" s="50"/>
      <c r="Z279" s="50"/>
    </row>
    <row r="280" ht="15.75" customHeight="1" outlineLevel="2">
      <c r="A280" s="46" t="s">
        <v>124</v>
      </c>
      <c r="B280" s="46" t="s">
        <v>15</v>
      </c>
      <c r="C280" s="21" t="s">
        <v>125</v>
      </c>
      <c r="D280" s="46" t="s">
        <v>59</v>
      </c>
      <c r="E280" s="20" t="s">
        <v>60</v>
      </c>
      <c r="F280" s="22">
        <v>9638505.9</v>
      </c>
      <c r="G280" s="47">
        <v>1288747.92</v>
      </c>
      <c r="H280" s="48">
        <f t="shared" si="562"/>
        <v>0.2065492808</v>
      </c>
      <c r="I280" s="47" t="str">
        <f t="shared" si="563"/>
        <v>#REF!</v>
      </c>
      <c r="J280" s="47" t="str">
        <f t="shared" si="564"/>
        <v>#REF!</v>
      </c>
      <c r="K280" s="47" t="str">
        <f t="shared" si="565"/>
        <v>#REF!</v>
      </c>
      <c r="L280" s="49" t="str">
        <f t="shared" si="566"/>
        <v>#REF!</v>
      </c>
      <c r="M280" s="49" t="str">
        <f t="shared" si="567"/>
        <v>#REF!</v>
      </c>
      <c r="N280" s="47" t="str">
        <f t="shared" si="568"/>
        <v>#REF!</v>
      </c>
      <c r="O280" s="47" t="str">
        <f t="shared" si="569"/>
        <v>#REF!</v>
      </c>
      <c r="P280" s="49" t="str">
        <f t="shared" si="570"/>
        <v>#REF!</v>
      </c>
      <c r="Q280" s="49" t="str">
        <f t="shared" si="571"/>
        <v>#REF!</v>
      </c>
      <c r="R280" s="49" t="str">
        <f t="shared" si="572"/>
        <v>#REF!</v>
      </c>
      <c r="S280" s="49" t="str">
        <f t="shared" si="573"/>
        <v>#REF!</v>
      </c>
      <c r="T280" s="50"/>
      <c r="U280" s="50"/>
      <c r="V280" s="50"/>
      <c r="W280" s="50"/>
      <c r="X280" s="50"/>
      <c r="Y280" s="50"/>
      <c r="Z280" s="50"/>
    </row>
    <row r="281" ht="15.75" customHeight="1" outlineLevel="1">
      <c r="A281" s="52"/>
      <c r="B281" s="52"/>
      <c r="C281" s="53" t="s">
        <v>360</v>
      </c>
      <c r="D281" s="52"/>
      <c r="E281" s="54"/>
      <c r="F281" s="55">
        <f t="shared" ref="F281:H281" si="574">SUBTOTAL(9,F275:F280)</f>
        <v>46664437</v>
      </c>
      <c r="G281" s="56">
        <f t="shared" si="574"/>
        <v>6239421</v>
      </c>
      <c r="H281" s="57">
        <f t="shared" si="574"/>
        <v>1</v>
      </c>
      <c r="I281" s="56"/>
      <c r="J281" s="56"/>
      <c r="K281" s="56"/>
      <c r="L281" s="58" t="str">
        <f t="shared" ref="L281:M281" si="575">SUBTOTAL(9,L275:L280)</f>
        <v>#REF!</v>
      </c>
      <c r="M281" s="58" t="str">
        <f t="shared" si="575"/>
        <v>#REF!</v>
      </c>
      <c r="N281" s="56"/>
      <c r="O281" s="56"/>
      <c r="P281" s="58" t="str">
        <f t="shared" ref="P281:S281" si="576">SUBTOTAL(9,P275:P280)</f>
        <v>#REF!</v>
      </c>
      <c r="Q281" s="58" t="str">
        <f t="shared" si="576"/>
        <v>#REF!</v>
      </c>
      <c r="R281" s="58" t="str">
        <f t="shared" si="576"/>
        <v>#REF!</v>
      </c>
      <c r="S281" s="58" t="str">
        <f t="shared" si="576"/>
        <v>#REF!</v>
      </c>
      <c r="T281" s="59"/>
      <c r="U281" s="59"/>
      <c r="V281" s="59"/>
      <c r="W281" s="59"/>
      <c r="X281" s="59"/>
      <c r="Y281" s="59"/>
      <c r="Z281" s="59"/>
    </row>
    <row r="282" ht="15.75" customHeight="1" outlineLevel="2">
      <c r="A282" s="46" t="s">
        <v>126</v>
      </c>
      <c r="B282" s="46" t="s">
        <v>15</v>
      </c>
      <c r="C282" s="21" t="s">
        <v>127</v>
      </c>
      <c r="D282" s="46" t="s">
        <v>17</v>
      </c>
      <c r="E282" s="20" t="s">
        <v>18</v>
      </c>
      <c r="F282" s="22">
        <v>4610442.85</v>
      </c>
      <c r="G282" s="47">
        <v>856784.48</v>
      </c>
      <c r="H282" s="48">
        <f t="shared" ref="H282:H286" si="577">+F282/$F$287</f>
        <v>0.7951404254</v>
      </c>
      <c r="I282" s="47" t="str">
        <f t="shared" ref="I282:I286" si="578">+VLOOKUP(C282,'[1]ESFUERZO PROPIO 2015'!$D$10:$H$135,3,0)</f>
        <v>#REF!</v>
      </c>
      <c r="J282" s="47" t="str">
        <f t="shared" ref="J282:J286" si="579">+VLOOKUP(C282,'[1]ESFUERZO PROPIO 2015'!$D$10:$H$135,2,0)</f>
        <v>#REF!</v>
      </c>
      <c r="K282" s="47" t="str">
        <f t="shared" ref="K282:K286" si="580">+I282/11</f>
        <v>#REF!</v>
      </c>
      <c r="L282" s="49" t="str">
        <f t="shared" ref="L282:L286" si="581">+H282*K282</f>
        <v>#REF!</v>
      </c>
      <c r="M282" s="49" t="str">
        <f t="shared" ref="M282:M286" si="582">+IF(F282-Q282&lt;1,0,F282-Q282)</f>
        <v>#REF!</v>
      </c>
      <c r="N282" s="47" t="str">
        <f t="shared" ref="N282:N286" si="583">+VLOOKUP(C282,'[1]ESFUERZO PROPIO 2015'!$D$10:$H$135,5,0)</f>
        <v>#REF!</v>
      </c>
      <c r="O282" s="47" t="str">
        <f t="shared" ref="O282:O286" si="584">+VLOOKUP(C282,'[1]ESFUERZO PROPIO 2015'!$D$10:$H$135,4,0)</f>
        <v>#REF!</v>
      </c>
      <c r="P282" s="49" t="str">
        <f t="shared" ref="P282:P286" si="585">+F282-L282</f>
        <v>#REF!</v>
      </c>
      <c r="Q282" s="49" t="str">
        <f t="shared" ref="Q282:Q286" si="586">+ROUND(P282,0)</f>
        <v>#REF!</v>
      </c>
      <c r="R282" s="49" t="str">
        <f t="shared" ref="R282:R286" si="587">+M282+Q282</f>
        <v>#REF!</v>
      </c>
      <c r="S282" s="49" t="str">
        <f t="shared" ref="S282:S286" si="588">+Q282</f>
        <v>#REF!</v>
      </c>
      <c r="T282" s="50"/>
      <c r="U282" s="50"/>
      <c r="V282" s="50"/>
      <c r="W282" s="50"/>
      <c r="X282" s="50"/>
      <c r="Y282" s="50"/>
      <c r="Z282" s="50"/>
    </row>
    <row r="283" ht="15.75" customHeight="1" outlineLevel="2">
      <c r="A283" s="46" t="s">
        <v>126</v>
      </c>
      <c r="B283" s="46" t="s">
        <v>15</v>
      </c>
      <c r="C283" s="21" t="s">
        <v>127</v>
      </c>
      <c r="D283" s="46" t="s">
        <v>45</v>
      </c>
      <c r="E283" s="20" t="s">
        <v>46</v>
      </c>
      <c r="F283" s="22">
        <v>0.0</v>
      </c>
      <c r="G283" s="47">
        <v>0.0</v>
      </c>
      <c r="H283" s="48">
        <f t="shared" si="577"/>
        <v>0</v>
      </c>
      <c r="I283" s="47" t="str">
        <f t="shared" si="578"/>
        <v>#REF!</v>
      </c>
      <c r="J283" s="47" t="str">
        <f t="shared" si="579"/>
        <v>#REF!</v>
      </c>
      <c r="K283" s="47" t="str">
        <f t="shared" si="580"/>
        <v>#REF!</v>
      </c>
      <c r="L283" s="49" t="str">
        <f t="shared" si="581"/>
        <v>#REF!</v>
      </c>
      <c r="M283" s="49" t="str">
        <f t="shared" si="582"/>
        <v>#REF!</v>
      </c>
      <c r="N283" s="47" t="str">
        <f t="shared" si="583"/>
        <v>#REF!</v>
      </c>
      <c r="O283" s="47" t="str">
        <f t="shared" si="584"/>
        <v>#REF!</v>
      </c>
      <c r="P283" s="49" t="str">
        <f t="shared" si="585"/>
        <v>#REF!</v>
      </c>
      <c r="Q283" s="49" t="str">
        <f t="shared" si="586"/>
        <v>#REF!</v>
      </c>
      <c r="R283" s="49" t="str">
        <f t="shared" si="587"/>
        <v>#REF!</v>
      </c>
      <c r="S283" s="49" t="str">
        <f t="shared" si="588"/>
        <v>#REF!</v>
      </c>
      <c r="T283" s="50"/>
      <c r="U283" s="50"/>
      <c r="V283" s="50"/>
      <c r="W283" s="50"/>
      <c r="X283" s="50"/>
      <c r="Y283" s="50"/>
      <c r="Z283" s="50"/>
    </row>
    <row r="284" ht="15.75" customHeight="1" outlineLevel="2">
      <c r="A284" s="46" t="s">
        <v>126</v>
      </c>
      <c r="B284" s="46" t="s">
        <v>15</v>
      </c>
      <c r="C284" s="21" t="s">
        <v>127</v>
      </c>
      <c r="D284" s="46" t="s">
        <v>29</v>
      </c>
      <c r="E284" s="20" t="s">
        <v>30</v>
      </c>
      <c r="F284" s="22">
        <v>49383.78</v>
      </c>
      <c r="G284" s="47">
        <v>9177.26</v>
      </c>
      <c r="H284" s="48">
        <f t="shared" si="577"/>
        <v>0.008516977894</v>
      </c>
      <c r="I284" s="47" t="str">
        <f t="shared" si="578"/>
        <v>#REF!</v>
      </c>
      <c r="J284" s="47" t="str">
        <f t="shared" si="579"/>
        <v>#REF!</v>
      </c>
      <c r="K284" s="47" t="str">
        <f t="shared" si="580"/>
        <v>#REF!</v>
      </c>
      <c r="L284" s="49" t="str">
        <f t="shared" si="581"/>
        <v>#REF!</v>
      </c>
      <c r="M284" s="49" t="str">
        <f t="shared" si="582"/>
        <v>#REF!</v>
      </c>
      <c r="N284" s="47" t="str">
        <f t="shared" si="583"/>
        <v>#REF!</v>
      </c>
      <c r="O284" s="47" t="str">
        <f t="shared" si="584"/>
        <v>#REF!</v>
      </c>
      <c r="P284" s="49" t="str">
        <f t="shared" si="585"/>
        <v>#REF!</v>
      </c>
      <c r="Q284" s="49" t="str">
        <f t="shared" si="586"/>
        <v>#REF!</v>
      </c>
      <c r="R284" s="49" t="str">
        <f t="shared" si="587"/>
        <v>#REF!</v>
      </c>
      <c r="S284" s="49" t="str">
        <f t="shared" si="588"/>
        <v>#REF!</v>
      </c>
      <c r="T284" s="50"/>
      <c r="U284" s="50"/>
      <c r="V284" s="50"/>
      <c r="W284" s="50"/>
      <c r="X284" s="50"/>
      <c r="Y284" s="50"/>
      <c r="Z284" s="50"/>
    </row>
    <row r="285" ht="15.75" customHeight="1" outlineLevel="2">
      <c r="A285" s="46" t="s">
        <v>126</v>
      </c>
      <c r="B285" s="46" t="s">
        <v>15</v>
      </c>
      <c r="C285" s="21" t="s">
        <v>127</v>
      </c>
      <c r="D285" s="46" t="s">
        <v>39</v>
      </c>
      <c r="E285" s="20" t="s">
        <v>40</v>
      </c>
      <c r="F285" s="22">
        <v>13398.8</v>
      </c>
      <c r="G285" s="47">
        <v>2489.98</v>
      </c>
      <c r="H285" s="48">
        <f t="shared" si="577"/>
        <v>0.002310825202</v>
      </c>
      <c r="I285" s="47" t="str">
        <f t="shared" si="578"/>
        <v>#REF!</v>
      </c>
      <c r="J285" s="47" t="str">
        <f t="shared" si="579"/>
        <v>#REF!</v>
      </c>
      <c r="K285" s="47" t="str">
        <f t="shared" si="580"/>
        <v>#REF!</v>
      </c>
      <c r="L285" s="49" t="str">
        <f t="shared" si="581"/>
        <v>#REF!</v>
      </c>
      <c r="M285" s="49" t="str">
        <f t="shared" si="582"/>
        <v>#REF!</v>
      </c>
      <c r="N285" s="47" t="str">
        <f t="shared" si="583"/>
        <v>#REF!</v>
      </c>
      <c r="O285" s="47" t="str">
        <f t="shared" si="584"/>
        <v>#REF!</v>
      </c>
      <c r="P285" s="49" t="str">
        <f t="shared" si="585"/>
        <v>#REF!</v>
      </c>
      <c r="Q285" s="49" t="str">
        <f t="shared" si="586"/>
        <v>#REF!</v>
      </c>
      <c r="R285" s="49" t="str">
        <f t="shared" si="587"/>
        <v>#REF!</v>
      </c>
      <c r="S285" s="49" t="str">
        <f t="shared" si="588"/>
        <v>#REF!</v>
      </c>
      <c r="T285" s="50"/>
      <c r="U285" s="50"/>
      <c r="V285" s="50"/>
      <c r="W285" s="50"/>
      <c r="X285" s="50"/>
      <c r="Y285" s="50"/>
      <c r="Z285" s="50"/>
    </row>
    <row r="286" ht="15.75" customHeight="1" outlineLevel="2">
      <c r="A286" s="46" t="s">
        <v>126</v>
      </c>
      <c r="B286" s="46" t="s">
        <v>15</v>
      </c>
      <c r="C286" s="21" t="s">
        <v>127</v>
      </c>
      <c r="D286" s="46" t="s">
        <v>59</v>
      </c>
      <c r="E286" s="20" t="s">
        <v>60</v>
      </c>
      <c r="F286" s="22">
        <v>1125049.57</v>
      </c>
      <c r="G286" s="47">
        <v>209074.28</v>
      </c>
      <c r="H286" s="48">
        <f t="shared" si="577"/>
        <v>0.1940317715</v>
      </c>
      <c r="I286" s="47" t="str">
        <f t="shared" si="578"/>
        <v>#REF!</v>
      </c>
      <c r="J286" s="47" t="str">
        <f t="shared" si="579"/>
        <v>#REF!</v>
      </c>
      <c r="K286" s="47" t="str">
        <f t="shared" si="580"/>
        <v>#REF!</v>
      </c>
      <c r="L286" s="49" t="str">
        <f t="shared" si="581"/>
        <v>#REF!</v>
      </c>
      <c r="M286" s="49" t="str">
        <f t="shared" si="582"/>
        <v>#REF!</v>
      </c>
      <c r="N286" s="47" t="str">
        <f t="shared" si="583"/>
        <v>#REF!</v>
      </c>
      <c r="O286" s="47" t="str">
        <f t="shared" si="584"/>
        <v>#REF!</v>
      </c>
      <c r="P286" s="49" t="str">
        <f t="shared" si="585"/>
        <v>#REF!</v>
      </c>
      <c r="Q286" s="49" t="str">
        <f t="shared" si="586"/>
        <v>#REF!</v>
      </c>
      <c r="R286" s="49" t="str">
        <f t="shared" si="587"/>
        <v>#REF!</v>
      </c>
      <c r="S286" s="49" t="str">
        <f t="shared" si="588"/>
        <v>#REF!</v>
      </c>
      <c r="T286" s="50"/>
      <c r="U286" s="50"/>
      <c r="V286" s="50"/>
      <c r="W286" s="50"/>
      <c r="X286" s="50"/>
      <c r="Y286" s="50"/>
      <c r="Z286" s="50"/>
    </row>
    <row r="287" ht="15.75" customHeight="1" outlineLevel="1">
      <c r="A287" s="52"/>
      <c r="B287" s="52"/>
      <c r="C287" s="53" t="s">
        <v>361</v>
      </c>
      <c r="D287" s="52"/>
      <c r="E287" s="54"/>
      <c r="F287" s="55">
        <f t="shared" ref="F287:H287" si="589">SUBTOTAL(9,F282:F286)</f>
        <v>5798275</v>
      </c>
      <c r="G287" s="56">
        <f t="shared" si="589"/>
        <v>1077526</v>
      </c>
      <c r="H287" s="57">
        <f t="shared" si="589"/>
        <v>1</v>
      </c>
      <c r="I287" s="56"/>
      <c r="J287" s="56"/>
      <c r="K287" s="56"/>
      <c r="L287" s="58" t="str">
        <f t="shared" ref="L287:M287" si="590">SUBTOTAL(9,L282:L286)</f>
        <v>#REF!</v>
      </c>
      <c r="M287" s="58" t="str">
        <f t="shared" si="590"/>
        <v>#REF!</v>
      </c>
      <c r="N287" s="56"/>
      <c r="O287" s="56"/>
      <c r="P287" s="58" t="str">
        <f t="shared" ref="P287:S287" si="591">SUBTOTAL(9,P282:P286)</f>
        <v>#REF!</v>
      </c>
      <c r="Q287" s="58" t="str">
        <f t="shared" si="591"/>
        <v>#REF!</v>
      </c>
      <c r="R287" s="58" t="str">
        <f t="shared" si="591"/>
        <v>#REF!</v>
      </c>
      <c r="S287" s="58" t="str">
        <f t="shared" si="591"/>
        <v>#REF!</v>
      </c>
      <c r="T287" s="59"/>
      <c r="U287" s="59"/>
      <c r="V287" s="59"/>
      <c r="W287" s="59"/>
      <c r="X287" s="59"/>
      <c r="Y287" s="59"/>
      <c r="Z287" s="59"/>
    </row>
    <row r="288" ht="15.75" customHeight="1" outlineLevel="2">
      <c r="A288" s="46" t="s">
        <v>128</v>
      </c>
      <c r="B288" s="46" t="s">
        <v>15</v>
      </c>
      <c r="C288" s="21" t="s">
        <v>129</v>
      </c>
      <c r="D288" s="46" t="s">
        <v>17</v>
      </c>
      <c r="E288" s="20" t="s">
        <v>18</v>
      </c>
      <c r="F288" s="22">
        <v>4.975096606E7</v>
      </c>
      <c r="G288" s="47">
        <v>8706334.28</v>
      </c>
      <c r="H288" s="48">
        <f t="shared" ref="H288:H295" si="592">+F288/$F$296</f>
        <v>0.8835073681</v>
      </c>
      <c r="I288" s="47" t="str">
        <f t="shared" ref="I288:I295" si="593">+VLOOKUP(C288,'[1]ESFUERZO PROPIO 2015'!$D$10:$H$135,3,0)</f>
        <v>#REF!</v>
      </c>
      <c r="J288" s="47" t="str">
        <f t="shared" ref="J288:J295" si="594">+VLOOKUP(C288,'[1]ESFUERZO PROPIO 2015'!$D$10:$H$135,2,0)</f>
        <v>#REF!</v>
      </c>
      <c r="K288" s="47" t="str">
        <f t="shared" ref="K288:K295" si="595">+I288/11</f>
        <v>#REF!</v>
      </c>
      <c r="L288" s="49" t="str">
        <f t="shared" ref="L288:L295" si="596">+H288*K288</f>
        <v>#REF!</v>
      </c>
      <c r="M288" s="49" t="str">
        <f t="shared" ref="M288:M295" si="597">+IF(F288-Q288&lt;1,0,F288-Q288)</f>
        <v>#REF!</v>
      </c>
      <c r="N288" s="47" t="str">
        <f t="shared" ref="N288:N295" si="598">+VLOOKUP(C288,'[1]ESFUERZO PROPIO 2015'!$D$10:$H$135,5,0)</f>
        <v>#REF!</v>
      </c>
      <c r="O288" s="47" t="str">
        <f t="shared" ref="O288:O295" si="599">+VLOOKUP(C288,'[1]ESFUERZO PROPIO 2015'!$D$10:$H$135,4,0)</f>
        <v>#REF!</v>
      </c>
      <c r="P288" s="49" t="str">
        <f t="shared" ref="P288:P295" si="600">+F288-L288</f>
        <v>#REF!</v>
      </c>
      <c r="Q288" s="49" t="str">
        <f t="shared" ref="Q288:Q295" si="601">+ROUND(P288,0)</f>
        <v>#REF!</v>
      </c>
      <c r="R288" s="49" t="str">
        <f t="shared" ref="R288:R295" si="602">+M288+Q288</f>
        <v>#REF!</v>
      </c>
      <c r="S288" s="49" t="str">
        <f t="shared" ref="S288:S295" si="603">+Q288</f>
        <v>#REF!</v>
      </c>
      <c r="T288" s="50"/>
      <c r="U288" s="50"/>
      <c r="V288" s="50"/>
      <c r="W288" s="50"/>
      <c r="X288" s="50"/>
      <c r="Y288" s="50"/>
      <c r="Z288" s="50"/>
    </row>
    <row r="289" ht="15.75" customHeight="1" outlineLevel="2">
      <c r="A289" s="46" t="s">
        <v>128</v>
      </c>
      <c r="B289" s="46" t="s">
        <v>15</v>
      </c>
      <c r="C289" s="21" t="s">
        <v>129</v>
      </c>
      <c r="D289" s="46" t="s">
        <v>45</v>
      </c>
      <c r="E289" s="20" t="s">
        <v>46</v>
      </c>
      <c r="F289" s="22">
        <v>3681.55</v>
      </c>
      <c r="G289" s="47">
        <v>644.27</v>
      </c>
      <c r="H289" s="48">
        <f t="shared" si="592"/>
        <v>0.00006537916363</v>
      </c>
      <c r="I289" s="47" t="str">
        <f t="shared" si="593"/>
        <v>#REF!</v>
      </c>
      <c r="J289" s="47" t="str">
        <f t="shared" si="594"/>
        <v>#REF!</v>
      </c>
      <c r="K289" s="47" t="str">
        <f t="shared" si="595"/>
        <v>#REF!</v>
      </c>
      <c r="L289" s="49" t="str">
        <f t="shared" si="596"/>
        <v>#REF!</v>
      </c>
      <c r="M289" s="49" t="str">
        <f t="shared" si="597"/>
        <v>#REF!</v>
      </c>
      <c r="N289" s="47" t="str">
        <f t="shared" si="598"/>
        <v>#REF!</v>
      </c>
      <c r="O289" s="47" t="str">
        <f t="shared" si="599"/>
        <v>#REF!</v>
      </c>
      <c r="P289" s="49" t="str">
        <f t="shared" si="600"/>
        <v>#REF!</v>
      </c>
      <c r="Q289" s="49" t="str">
        <f t="shared" si="601"/>
        <v>#REF!</v>
      </c>
      <c r="R289" s="49" t="str">
        <f t="shared" si="602"/>
        <v>#REF!</v>
      </c>
      <c r="S289" s="49" t="str">
        <f t="shared" si="603"/>
        <v>#REF!</v>
      </c>
      <c r="T289" s="50"/>
      <c r="U289" s="50"/>
      <c r="V289" s="50"/>
      <c r="W289" s="50"/>
      <c r="X289" s="50"/>
      <c r="Y289" s="50"/>
      <c r="Z289" s="50"/>
    </row>
    <row r="290" ht="15.75" customHeight="1" outlineLevel="2">
      <c r="A290" s="46" t="s">
        <v>128</v>
      </c>
      <c r="B290" s="46" t="s">
        <v>15</v>
      </c>
      <c r="C290" s="21" t="s">
        <v>129</v>
      </c>
      <c r="D290" s="46" t="s">
        <v>19</v>
      </c>
      <c r="E290" s="20" t="s">
        <v>20</v>
      </c>
      <c r="F290" s="22">
        <v>192372.82</v>
      </c>
      <c r="G290" s="47">
        <v>33664.92</v>
      </c>
      <c r="H290" s="48">
        <f t="shared" si="592"/>
        <v>0.003416271428</v>
      </c>
      <c r="I290" s="47" t="str">
        <f t="shared" si="593"/>
        <v>#REF!</v>
      </c>
      <c r="J290" s="47" t="str">
        <f t="shared" si="594"/>
        <v>#REF!</v>
      </c>
      <c r="K290" s="47" t="str">
        <f t="shared" si="595"/>
        <v>#REF!</v>
      </c>
      <c r="L290" s="49" t="str">
        <f t="shared" si="596"/>
        <v>#REF!</v>
      </c>
      <c r="M290" s="49" t="str">
        <f t="shared" si="597"/>
        <v>#REF!</v>
      </c>
      <c r="N290" s="47" t="str">
        <f t="shared" si="598"/>
        <v>#REF!</v>
      </c>
      <c r="O290" s="47" t="str">
        <f t="shared" si="599"/>
        <v>#REF!</v>
      </c>
      <c r="P290" s="49" t="str">
        <f t="shared" si="600"/>
        <v>#REF!</v>
      </c>
      <c r="Q290" s="49" t="str">
        <f t="shared" si="601"/>
        <v>#REF!</v>
      </c>
      <c r="R290" s="49" t="str">
        <f t="shared" si="602"/>
        <v>#REF!</v>
      </c>
      <c r="S290" s="49" t="str">
        <f t="shared" si="603"/>
        <v>#REF!</v>
      </c>
      <c r="T290" s="50"/>
      <c r="U290" s="50"/>
      <c r="V290" s="50"/>
      <c r="W290" s="50"/>
      <c r="X290" s="50"/>
      <c r="Y290" s="50"/>
      <c r="Z290" s="50"/>
    </row>
    <row r="291" ht="15.75" customHeight="1" outlineLevel="2">
      <c r="A291" s="46" t="s">
        <v>128</v>
      </c>
      <c r="B291" s="46" t="s">
        <v>15</v>
      </c>
      <c r="C291" s="21" t="s">
        <v>129</v>
      </c>
      <c r="D291" s="46" t="s">
        <v>27</v>
      </c>
      <c r="E291" s="20" t="s">
        <v>28</v>
      </c>
      <c r="F291" s="22">
        <v>90.17</v>
      </c>
      <c r="G291" s="47">
        <v>15.78</v>
      </c>
      <c r="H291" s="48">
        <f t="shared" si="592"/>
        <v>0.000001601292712</v>
      </c>
      <c r="I291" s="47" t="str">
        <f t="shared" si="593"/>
        <v>#REF!</v>
      </c>
      <c r="J291" s="47" t="str">
        <f t="shared" si="594"/>
        <v>#REF!</v>
      </c>
      <c r="K291" s="47" t="str">
        <f t="shared" si="595"/>
        <v>#REF!</v>
      </c>
      <c r="L291" s="49" t="str">
        <f t="shared" si="596"/>
        <v>#REF!</v>
      </c>
      <c r="M291" s="49" t="str">
        <f t="shared" si="597"/>
        <v>#REF!</v>
      </c>
      <c r="N291" s="47" t="str">
        <f t="shared" si="598"/>
        <v>#REF!</v>
      </c>
      <c r="O291" s="47" t="str">
        <f t="shared" si="599"/>
        <v>#REF!</v>
      </c>
      <c r="P291" s="49" t="str">
        <f t="shared" si="600"/>
        <v>#REF!</v>
      </c>
      <c r="Q291" s="49" t="str">
        <f t="shared" si="601"/>
        <v>#REF!</v>
      </c>
      <c r="R291" s="49" t="str">
        <f t="shared" si="602"/>
        <v>#REF!</v>
      </c>
      <c r="S291" s="49" t="str">
        <f t="shared" si="603"/>
        <v>#REF!</v>
      </c>
      <c r="T291" s="50"/>
      <c r="U291" s="50"/>
      <c r="V291" s="50"/>
      <c r="W291" s="50"/>
      <c r="X291" s="50"/>
      <c r="Y291" s="50"/>
      <c r="Z291" s="50"/>
    </row>
    <row r="292" ht="15.75" customHeight="1" outlineLevel="2">
      <c r="A292" s="46" t="s">
        <v>128</v>
      </c>
      <c r="B292" s="46" t="s">
        <v>15</v>
      </c>
      <c r="C292" s="21" t="s">
        <v>129</v>
      </c>
      <c r="D292" s="46" t="s">
        <v>29</v>
      </c>
      <c r="E292" s="20" t="s">
        <v>30</v>
      </c>
      <c r="F292" s="22">
        <v>430527.69</v>
      </c>
      <c r="G292" s="47">
        <v>75341.61</v>
      </c>
      <c r="H292" s="48">
        <f t="shared" si="592"/>
        <v>0.007645567843</v>
      </c>
      <c r="I292" s="47" t="str">
        <f t="shared" si="593"/>
        <v>#REF!</v>
      </c>
      <c r="J292" s="47" t="str">
        <f t="shared" si="594"/>
        <v>#REF!</v>
      </c>
      <c r="K292" s="47" t="str">
        <f t="shared" si="595"/>
        <v>#REF!</v>
      </c>
      <c r="L292" s="49" t="str">
        <f t="shared" si="596"/>
        <v>#REF!</v>
      </c>
      <c r="M292" s="49" t="str">
        <f t="shared" si="597"/>
        <v>#REF!</v>
      </c>
      <c r="N292" s="47" t="str">
        <f t="shared" si="598"/>
        <v>#REF!</v>
      </c>
      <c r="O292" s="47" t="str">
        <f t="shared" si="599"/>
        <v>#REF!</v>
      </c>
      <c r="P292" s="49" t="str">
        <f t="shared" si="600"/>
        <v>#REF!</v>
      </c>
      <c r="Q292" s="49" t="str">
        <f t="shared" si="601"/>
        <v>#REF!</v>
      </c>
      <c r="R292" s="49" t="str">
        <f t="shared" si="602"/>
        <v>#REF!</v>
      </c>
      <c r="S292" s="49" t="str">
        <f t="shared" si="603"/>
        <v>#REF!</v>
      </c>
      <c r="T292" s="50"/>
      <c r="U292" s="50"/>
      <c r="V292" s="50"/>
      <c r="W292" s="50"/>
      <c r="X292" s="50"/>
      <c r="Y292" s="50"/>
      <c r="Z292" s="50"/>
    </row>
    <row r="293" ht="15.75" customHeight="1" outlineLevel="2">
      <c r="A293" s="46" t="s">
        <v>128</v>
      </c>
      <c r="B293" s="46" t="s">
        <v>15</v>
      </c>
      <c r="C293" s="21" t="s">
        <v>129</v>
      </c>
      <c r="D293" s="46" t="s">
        <v>31</v>
      </c>
      <c r="E293" s="20" t="s">
        <v>32</v>
      </c>
      <c r="F293" s="22">
        <v>2439.29</v>
      </c>
      <c r="G293" s="47">
        <v>426.87</v>
      </c>
      <c r="H293" s="48">
        <f t="shared" si="592"/>
        <v>0.00004331836864</v>
      </c>
      <c r="I293" s="47" t="str">
        <f t="shared" si="593"/>
        <v>#REF!</v>
      </c>
      <c r="J293" s="47" t="str">
        <f t="shared" si="594"/>
        <v>#REF!</v>
      </c>
      <c r="K293" s="47" t="str">
        <f t="shared" si="595"/>
        <v>#REF!</v>
      </c>
      <c r="L293" s="49" t="str">
        <f t="shared" si="596"/>
        <v>#REF!</v>
      </c>
      <c r="M293" s="49" t="str">
        <f t="shared" si="597"/>
        <v>#REF!</v>
      </c>
      <c r="N293" s="47" t="str">
        <f t="shared" si="598"/>
        <v>#REF!</v>
      </c>
      <c r="O293" s="47" t="str">
        <f t="shared" si="599"/>
        <v>#REF!</v>
      </c>
      <c r="P293" s="49" t="str">
        <f t="shared" si="600"/>
        <v>#REF!</v>
      </c>
      <c r="Q293" s="49" t="str">
        <f t="shared" si="601"/>
        <v>#REF!</v>
      </c>
      <c r="R293" s="49" t="str">
        <f t="shared" si="602"/>
        <v>#REF!</v>
      </c>
      <c r="S293" s="49" t="str">
        <f t="shared" si="603"/>
        <v>#REF!</v>
      </c>
      <c r="T293" s="50"/>
      <c r="U293" s="50"/>
      <c r="V293" s="50"/>
      <c r="W293" s="50"/>
      <c r="X293" s="50"/>
      <c r="Y293" s="50"/>
      <c r="Z293" s="50"/>
    </row>
    <row r="294" ht="15.75" customHeight="1" outlineLevel="2">
      <c r="A294" s="46" t="s">
        <v>128</v>
      </c>
      <c r="B294" s="46" t="s">
        <v>15</v>
      </c>
      <c r="C294" s="21" t="s">
        <v>129</v>
      </c>
      <c r="D294" s="46" t="s">
        <v>39</v>
      </c>
      <c r="E294" s="20" t="s">
        <v>40</v>
      </c>
      <c r="F294" s="22">
        <v>167761.47</v>
      </c>
      <c r="G294" s="47">
        <v>29357.97</v>
      </c>
      <c r="H294" s="48">
        <f t="shared" si="592"/>
        <v>0.002979208376</v>
      </c>
      <c r="I294" s="47" t="str">
        <f t="shared" si="593"/>
        <v>#REF!</v>
      </c>
      <c r="J294" s="47" t="str">
        <f t="shared" si="594"/>
        <v>#REF!</v>
      </c>
      <c r="K294" s="47" t="str">
        <f t="shared" si="595"/>
        <v>#REF!</v>
      </c>
      <c r="L294" s="49" t="str">
        <f t="shared" si="596"/>
        <v>#REF!</v>
      </c>
      <c r="M294" s="49" t="str">
        <f t="shared" si="597"/>
        <v>#REF!</v>
      </c>
      <c r="N294" s="47" t="str">
        <f t="shared" si="598"/>
        <v>#REF!</v>
      </c>
      <c r="O294" s="47" t="str">
        <f t="shared" si="599"/>
        <v>#REF!</v>
      </c>
      <c r="P294" s="49" t="str">
        <f t="shared" si="600"/>
        <v>#REF!</v>
      </c>
      <c r="Q294" s="49" t="str">
        <f t="shared" si="601"/>
        <v>#REF!</v>
      </c>
      <c r="R294" s="49" t="str">
        <f t="shared" si="602"/>
        <v>#REF!</v>
      </c>
      <c r="S294" s="49" t="str">
        <f t="shared" si="603"/>
        <v>#REF!</v>
      </c>
      <c r="T294" s="50"/>
      <c r="U294" s="50"/>
      <c r="V294" s="50"/>
      <c r="W294" s="50"/>
      <c r="X294" s="50"/>
      <c r="Y294" s="50"/>
      <c r="Z294" s="50"/>
    </row>
    <row r="295" ht="15.75" customHeight="1" outlineLevel="2">
      <c r="A295" s="46" t="s">
        <v>128</v>
      </c>
      <c r="B295" s="46" t="s">
        <v>15</v>
      </c>
      <c r="C295" s="21" t="s">
        <v>129</v>
      </c>
      <c r="D295" s="46" t="s">
        <v>59</v>
      </c>
      <c r="E295" s="20" t="s">
        <v>60</v>
      </c>
      <c r="F295" s="22">
        <v>5762914.95</v>
      </c>
      <c r="G295" s="47">
        <v>1008500.3</v>
      </c>
      <c r="H295" s="48">
        <f t="shared" si="592"/>
        <v>0.1023412855</v>
      </c>
      <c r="I295" s="47" t="str">
        <f t="shared" si="593"/>
        <v>#REF!</v>
      </c>
      <c r="J295" s="47" t="str">
        <f t="shared" si="594"/>
        <v>#REF!</v>
      </c>
      <c r="K295" s="47" t="str">
        <f t="shared" si="595"/>
        <v>#REF!</v>
      </c>
      <c r="L295" s="49" t="str">
        <f t="shared" si="596"/>
        <v>#REF!</v>
      </c>
      <c r="M295" s="49" t="str">
        <f t="shared" si="597"/>
        <v>#REF!</v>
      </c>
      <c r="N295" s="47" t="str">
        <f t="shared" si="598"/>
        <v>#REF!</v>
      </c>
      <c r="O295" s="47" t="str">
        <f t="shared" si="599"/>
        <v>#REF!</v>
      </c>
      <c r="P295" s="49" t="str">
        <f t="shared" si="600"/>
        <v>#REF!</v>
      </c>
      <c r="Q295" s="49" t="str">
        <f t="shared" si="601"/>
        <v>#REF!</v>
      </c>
      <c r="R295" s="49" t="str">
        <f t="shared" si="602"/>
        <v>#REF!</v>
      </c>
      <c r="S295" s="49" t="str">
        <f t="shared" si="603"/>
        <v>#REF!</v>
      </c>
      <c r="T295" s="50"/>
      <c r="U295" s="50"/>
      <c r="V295" s="50"/>
      <c r="W295" s="50"/>
      <c r="X295" s="50"/>
      <c r="Y295" s="50"/>
      <c r="Z295" s="50"/>
    </row>
    <row r="296" ht="15.75" customHeight="1" outlineLevel="1">
      <c r="A296" s="52"/>
      <c r="B296" s="52"/>
      <c r="C296" s="53" t="s">
        <v>362</v>
      </c>
      <c r="D296" s="52"/>
      <c r="E296" s="54"/>
      <c r="F296" s="55">
        <f t="shared" ref="F296:H296" si="604">SUBTOTAL(9,F288:F295)</f>
        <v>56310754</v>
      </c>
      <c r="G296" s="56">
        <f t="shared" si="604"/>
        <v>9854286</v>
      </c>
      <c r="H296" s="57">
        <f t="shared" si="604"/>
        <v>1</v>
      </c>
      <c r="I296" s="56"/>
      <c r="J296" s="56"/>
      <c r="K296" s="56"/>
      <c r="L296" s="58" t="str">
        <f t="shared" ref="L296:M296" si="605">SUBTOTAL(9,L288:L295)</f>
        <v>#REF!</v>
      </c>
      <c r="M296" s="58" t="str">
        <f t="shared" si="605"/>
        <v>#REF!</v>
      </c>
      <c r="N296" s="56"/>
      <c r="O296" s="56"/>
      <c r="P296" s="58" t="str">
        <f t="shared" ref="P296:S296" si="606">SUBTOTAL(9,P288:P295)</f>
        <v>#REF!</v>
      </c>
      <c r="Q296" s="58" t="str">
        <f t="shared" si="606"/>
        <v>#REF!</v>
      </c>
      <c r="R296" s="58" t="str">
        <f t="shared" si="606"/>
        <v>#REF!</v>
      </c>
      <c r="S296" s="58" t="str">
        <f t="shared" si="606"/>
        <v>#REF!</v>
      </c>
      <c r="T296" s="59"/>
      <c r="U296" s="59"/>
      <c r="V296" s="59"/>
      <c r="W296" s="59"/>
      <c r="X296" s="59"/>
      <c r="Y296" s="59"/>
      <c r="Z296" s="59"/>
    </row>
    <row r="297" ht="15.75" customHeight="1" outlineLevel="2">
      <c r="A297" s="46" t="s">
        <v>130</v>
      </c>
      <c r="B297" s="46" t="s">
        <v>15</v>
      </c>
      <c r="C297" s="21" t="s">
        <v>131</v>
      </c>
      <c r="D297" s="46" t="s">
        <v>17</v>
      </c>
      <c r="E297" s="20" t="s">
        <v>18</v>
      </c>
      <c r="F297" s="22">
        <v>6.173005934E7</v>
      </c>
      <c r="G297" s="47">
        <v>3970970.08</v>
      </c>
      <c r="H297" s="48">
        <f t="shared" ref="H297:H303" si="607">+F297/$F$304</f>
        <v>0.9605039288</v>
      </c>
      <c r="I297" s="47" t="str">
        <f t="shared" ref="I297:I303" si="608">+VLOOKUP(C297,'[1]ESFUERZO PROPIO 2015'!$D$10:$H$135,3,0)</f>
        <v>#REF!</v>
      </c>
      <c r="J297" s="47" t="str">
        <f t="shared" ref="J297:J303" si="609">+VLOOKUP(C297,'[1]ESFUERZO PROPIO 2015'!$D$10:$H$135,2,0)</f>
        <v>#REF!</v>
      </c>
      <c r="K297" s="47" t="str">
        <f t="shared" ref="K297:K303" si="610">+I297/11</f>
        <v>#REF!</v>
      </c>
      <c r="L297" s="49" t="str">
        <f t="shared" ref="L297:L303" si="611">+H297*K297</f>
        <v>#REF!</v>
      </c>
      <c r="M297" s="49">
        <f t="shared" ref="M297:M303" si="612">+IF(F297-Q297&lt;1,0,F297-Q297)</f>
        <v>15982434.34</v>
      </c>
      <c r="N297" s="47" t="str">
        <f t="shared" ref="N297:N303" si="613">+VLOOKUP(C297,'[1]ESFUERZO PROPIO 2015'!$D$10:$H$135,5,0)</f>
        <v>#REF!</v>
      </c>
      <c r="O297" s="47" t="str">
        <f t="shared" ref="O297:O303" si="614">+VLOOKUP(C297,'[1]ESFUERZO PROPIO 2015'!$D$10:$H$135,4,0)</f>
        <v>#REF!</v>
      </c>
      <c r="P297" s="49">
        <v>4.5747624664792426E7</v>
      </c>
      <c r="Q297" s="49">
        <f t="shared" ref="Q297:Q303" si="615">+ROUND(P297,0)</f>
        <v>45747625</v>
      </c>
      <c r="R297" s="49">
        <f t="shared" ref="R297:R303" si="616">+M297+Q297</f>
        <v>61730059.34</v>
      </c>
      <c r="S297" s="49">
        <f t="shared" ref="S297:S303" si="617">+Q297</f>
        <v>45747625</v>
      </c>
      <c r="T297" s="50"/>
      <c r="U297" s="50"/>
      <c r="V297" s="50"/>
      <c r="W297" s="50"/>
      <c r="X297" s="50"/>
      <c r="Y297" s="50"/>
      <c r="Z297" s="50"/>
    </row>
    <row r="298" ht="15.75" customHeight="1" outlineLevel="2">
      <c r="A298" s="46" t="s">
        <v>130</v>
      </c>
      <c r="B298" s="46" t="s">
        <v>15</v>
      </c>
      <c r="C298" s="21" t="s">
        <v>131</v>
      </c>
      <c r="D298" s="46" t="s">
        <v>19</v>
      </c>
      <c r="E298" s="20" t="s">
        <v>20</v>
      </c>
      <c r="F298" s="22">
        <v>34874.79</v>
      </c>
      <c r="G298" s="47">
        <v>2243.43</v>
      </c>
      <c r="H298" s="48">
        <f t="shared" si="607"/>
        <v>0.0005426428092</v>
      </c>
      <c r="I298" s="47" t="str">
        <f t="shared" si="608"/>
        <v>#REF!</v>
      </c>
      <c r="J298" s="47" t="str">
        <f t="shared" si="609"/>
        <v>#REF!</v>
      </c>
      <c r="K298" s="47" t="str">
        <f t="shared" si="610"/>
        <v>#REF!</v>
      </c>
      <c r="L298" s="49" t="str">
        <f t="shared" si="611"/>
        <v>#REF!</v>
      </c>
      <c r="M298" s="49">
        <f t="shared" si="612"/>
        <v>34874.79</v>
      </c>
      <c r="N298" s="47" t="str">
        <f t="shared" si="613"/>
        <v>#REF!</v>
      </c>
      <c r="O298" s="47" t="str">
        <f t="shared" si="614"/>
        <v>#REF!</v>
      </c>
      <c r="P298" s="49">
        <v>0.0</v>
      </c>
      <c r="Q298" s="51">
        <f t="shared" si="615"/>
        <v>0</v>
      </c>
      <c r="R298" s="49">
        <f t="shared" si="616"/>
        <v>34874.79</v>
      </c>
      <c r="S298" s="49">
        <f t="shared" si="617"/>
        <v>0</v>
      </c>
      <c r="T298" s="50"/>
      <c r="U298" s="50"/>
      <c r="V298" s="50"/>
      <c r="W298" s="50"/>
      <c r="X298" s="50"/>
      <c r="Y298" s="50"/>
      <c r="Z298" s="50"/>
    </row>
    <row r="299" ht="15.75" customHeight="1" outlineLevel="2">
      <c r="A299" s="46" t="s">
        <v>130</v>
      </c>
      <c r="B299" s="46" t="s">
        <v>15</v>
      </c>
      <c r="C299" s="21" t="s">
        <v>131</v>
      </c>
      <c r="D299" s="46" t="s">
        <v>21</v>
      </c>
      <c r="E299" s="20" t="s">
        <v>22</v>
      </c>
      <c r="F299" s="22">
        <v>49887.52</v>
      </c>
      <c r="G299" s="47">
        <v>3209.16</v>
      </c>
      <c r="H299" s="48">
        <f t="shared" si="607"/>
        <v>0.0007762370467</v>
      </c>
      <c r="I299" s="47" t="str">
        <f t="shared" si="608"/>
        <v>#REF!</v>
      </c>
      <c r="J299" s="47" t="str">
        <f t="shared" si="609"/>
        <v>#REF!</v>
      </c>
      <c r="K299" s="47" t="str">
        <f t="shared" si="610"/>
        <v>#REF!</v>
      </c>
      <c r="L299" s="49" t="str">
        <f t="shared" si="611"/>
        <v>#REF!</v>
      </c>
      <c r="M299" s="49">
        <f t="shared" si="612"/>
        <v>49887.52</v>
      </c>
      <c r="N299" s="47" t="str">
        <f t="shared" si="613"/>
        <v>#REF!</v>
      </c>
      <c r="O299" s="47" t="str">
        <f t="shared" si="614"/>
        <v>#REF!</v>
      </c>
      <c r="P299" s="49">
        <v>0.0</v>
      </c>
      <c r="Q299" s="51">
        <f t="shared" si="615"/>
        <v>0</v>
      </c>
      <c r="R299" s="49">
        <f t="shared" si="616"/>
        <v>49887.52</v>
      </c>
      <c r="S299" s="49">
        <f t="shared" si="617"/>
        <v>0</v>
      </c>
      <c r="T299" s="50"/>
      <c r="U299" s="50"/>
      <c r="V299" s="50"/>
      <c r="W299" s="50"/>
      <c r="X299" s="50"/>
      <c r="Y299" s="50"/>
      <c r="Z299" s="50"/>
    </row>
    <row r="300" ht="15.75" customHeight="1" outlineLevel="2">
      <c r="A300" s="46" t="s">
        <v>130</v>
      </c>
      <c r="B300" s="46" t="s">
        <v>15</v>
      </c>
      <c r="C300" s="21" t="s">
        <v>131</v>
      </c>
      <c r="D300" s="46" t="s">
        <v>27</v>
      </c>
      <c r="E300" s="20" t="s">
        <v>28</v>
      </c>
      <c r="F300" s="22">
        <v>1620026.83</v>
      </c>
      <c r="G300" s="47">
        <v>104213.06</v>
      </c>
      <c r="H300" s="48">
        <f t="shared" si="607"/>
        <v>0.02520720297</v>
      </c>
      <c r="I300" s="47" t="str">
        <f t="shared" si="608"/>
        <v>#REF!</v>
      </c>
      <c r="J300" s="47" t="str">
        <f t="shared" si="609"/>
        <v>#REF!</v>
      </c>
      <c r="K300" s="47" t="str">
        <f t="shared" si="610"/>
        <v>#REF!</v>
      </c>
      <c r="L300" s="49" t="str">
        <f t="shared" si="611"/>
        <v>#REF!</v>
      </c>
      <c r="M300" s="49" t="str">
        <f t="shared" si="612"/>
        <v>#REF!</v>
      </c>
      <c r="N300" s="47" t="str">
        <f t="shared" si="613"/>
        <v>#REF!</v>
      </c>
      <c r="O300" s="47" t="str">
        <f t="shared" si="614"/>
        <v>#REF!</v>
      </c>
      <c r="P300" s="49" t="str">
        <f>+F300-L300</f>
        <v>#REF!</v>
      </c>
      <c r="Q300" s="49" t="str">
        <f t="shared" si="615"/>
        <v>#REF!</v>
      </c>
      <c r="R300" s="49" t="str">
        <f t="shared" si="616"/>
        <v>#REF!</v>
      </c>
      <c r="S300" s="49" t="str">
        <f t="shared" si="617"/>
        <v>#REF!</v>
      </c>
      <c r="T300" s="50"/>
      <c r="U300" s="50"/>
      <c r="V300" s="50"/>
      <c r="W300" s="50"/>
      <c r="X300" s="50"/>
      <c r="Y300" s="50"/>
      <c r="Z300" s="50"/>
    </row>
    <row r="301" ht="15.75" customHeight="1" outlineLevel="2">
      <c r="A301" s="46" t="s">
        <v>130</v>
      </c>
      <c r="B301" s="46" t="s">
        <v>15</v>
      </c>
      <c r="C301" s="21" t="s">
        <v>131</v>
      </c>
      <c r="D301" s="46" t="s">
        <v>29</v>
      </c>
      <c r="E301" s="20" t="s">
        <v>30</v>
      </c>
      <c r="F301" s="22">
        <v>288542.96</v>
      </c>
      <c r="G301" s="47">
        <v>18561.39</v>
      </c>
      <c r="H301" s="48">
        <f t="shared" si="607"/>
        <v>0.00448965463</v>
      </c>
      <c r="I301" s="47" t="str">
        <f t="shared" si="608"/>
        <v>#REF!</v>
      </c>
      <c r="J301" s="47" t="str">
        <f t="shared" si="609"/>
        <v>#REF!</v>
      </c>
      <c r="K301" s="47" t="str">
        <f t="shared" si="610"/>
        <v>#REF!</v>
      </c>
      <c r="L301" s="49" t="str">
        <f t="shared" si="611"/>
        <v>#REF!</v>
      </c>
      <c r="M301" s="49">
        <f t="shared" si="612"/>
        <v>288542.96</v>
      </c>
      <c r="N301" s="47" t="str">
        <f t="shared" si="613"/>
        <v>#REF!</v>
      </c>
      <c r="O301" s="47" t="str">
        <f t="shared" si="614"/>
        <v>#REF!</v>
      </c>
      <c r="P301" s="49">
        <v>0.0</v>
      </c>
      <c r="Q301" s="51">
        <f t="shared" si="615"/>
        <v>0</v>
      </c>
      <c r="R301" s="49">
        <f t="shared" si="616"/>
        <v>288542.96</v>
      </c>
      <c r="S301" s="49">
        <f t="shared" si="617"/>
        <v>0</v>
      </c>
      <c r="T301" s="50"/>
      <c r="U301" s="50"/>
      <c r="V301" s="50"/>
      <c r="W301" s="50"/>
      <c r="X301" s="50"/>
      <c r="Y301" s="50"/>
      <c r="Z301" s="50"/>
    </row>
    <row r="302" ht="15.75" customHeight="1" outlineLevel="2">
      <c r="A302" s="46" t="s">
        <v>130</v>
      </c>
      <c r="B302" s="46" t="s">
        <v>15</v>
      </c>
      <c r="C302" s="21" t="s">
        <v>131</v>
      </c>
      <c r="D302" s="46" t="s">
        <v>31</v>
      </c>
      <c r="E302" s="20" t="s">
        <v>32</v>
      </c>
      <c r="F302" s="22">
        <v>248182.38</v>
      </c>
      <c r="G302" s="47">
        <v>15965.07</v>
      </c>
      <c r="H302" s="48">
        <f t="shared" si="607"/>
        <v>0.003861654332</v>
      </c>
      <c r="I302" s="47" t="str">
        <f t="shared" si="608"/>
        <v>#REF!</v>
      </c>
      <c r="J302" s="47" t="str">
        <f t="shared" si="609"/>
        <v>#REF!</v>
      </c>
      <c r="K302" s="47" t="str">
        <f t="shared" si="610"/>
        <v>#REF!</v>
      </c>
      <c r="L302" s="49" t="str">
        <f t="shared" si="611"/>
        <v>#REF!</v>
      </c>
      <c r="M302" s="49">
        <f t="shared" si="612"/>
        <v>248182.38</v>
      </c>
      <c r="N302" s="47" t="str">
        <f t="shared" si="613"/>
        <v>#REF!</v>
      </c>
      <c r="O302" s="47" t="str">
        <f t="shared" si="614"/>
        <v>#REF!</v>
      </c>
      <c r="P302" s="49">
        <v>0.0</v>
      </c>
      <c r="Q302" s="51">
        <f t="shared" si="615"/>
        <v>0</v>
      </c>
      <c r="R302" s="49">
        <f t="shared" si="616"/>
        <v>248182.38</v>
      </c>
      <c r="S302" s="49">
        <f t="shared" si="617"/>
        <v>0</v>
      </c>
      <c r="T302" s="50"/>
      <c r="U302" s="50"/>
      <c r="V302" s="50"/>
      <c r="W302" s="50"/>
      <c r="X302" s="50"/>
      <c r="Y302" s="50"/>
      <c r="Z302" s="50"/>
    </row>
    <row r="303" ht="15.75" customHeight="1" outlineLevel="2">
      <c r="A303" s="46" t="s">
        <v>130</v>
      </c>
      <c r="B303" s="46" t="s">
        <v>15</v>
      </c>
      <c r="C303" s="21" t="s">
        <v>131</v>
      </c>
      <c r="D303" s="46" t="s">
        <v>39</v>
      </c>
      <c r="E303" s="20" t="s">
        <v>40</v>
      </c>
      <c r="F303" s="22">
        <v>296835.18</v>
      </c>
      <c r="G303" s="47">
        <v>19094.81</v>
      </c>
      <c r="H303" s="48">
        <f t="shared" si="607"/>
        <v>0.004618679451</v>
      </c>
      <c r="I303" s="47" t="str">
        <f t="shared" si="608"/>
        <v>#REF!</v>
      </c>
      <c r="J303" s="47" t="str">
        <f t="shared" si="609"/>
        <v>#REF!</v>
      </c>
      <c r="K303" s="47" t="str">
        <f t="shared" si="610"/>
        <v>#REF!</v>
      </c>
      <c r="L303" s="49" t="str">
        <f t="shared" si="611"/>
        <v>#REF!</v>
      </c>
      <c r="M303" s="49">
        <f t="shared" si="612"/>
        <v>296835.18</v>
      </c>
      <c r="N303" s="47" t="str">
        <f t="shared" si="613"/>
        <v>#REF!</v>
      </c>
      <c r="O303" s="47" t="str">
        <f t="shared" si="614"/>
        <v>#REF!</v>
      </c>
      <c r="P303" s="49">
        <v>0.0</v>
      </c>
      <c r="Q303" s="51">
        <f t="shared" si="615"/>
        <v>0</v>
      </c>
      <c r="R303" s="49">
        <f t="shared" si="616"/>
        <v>296835.18</v>
      </c>
      <c r="S303" s="49">
        <f t="shared" si="617"/>
        <v>0</v>
      </c>
      <c r="T303" s="50"/>
      <c r="U303" s="50"/>
      <c r="V303" s="50"/>
      <c r="W303" s="50"/>
      <c r="X303" s="50"/>
      <c r="Y303" s="50"/>
      <c r="Z303" s="50"/>
    </row>
    <row r="304" ht="15.75" customHeight="1" outlineLevel="1">
      <c r="A304" s="52"/>
      <c r="B304" s="52"/>
      <c r="C304" s="53" t="s">
        <v>363</v>
      </c>
      <c r="D304" s="52"/>
      <c r="E304" s="54"/>
      <c r="F304" s="55">
        <f t="shared" ref="F304:H304" si="618">SUBTOTAL(9,F297:F303)</f>
        <v>64268409</v>
      </c>
      <c r="G304" s="56">
        <f t="shared" si="618"/>
        <v>4134257</v>
      </c>
      <c r="H304" s="57">
        <f t="shared" si="618"/>
        <v>1</v>
      </c>
      <c r="I304" s="56"/>
      <c r="J304" s="56"/>
      <c r="K304" s="56"/>
      <c r="L304" s="58" t="str">
        <f t="shared" ref="L304:M304" si="619">SUBTOTAL(9,L297:L303)</f>
        <v>#REF!</v>
      </c>
      <c r="M304" s="58" t="str">
        <f t="shared" si="619"/>
        <v>#REF!</v>
      </c>
      <c r="N304" s="56"/>
      <c r="O304" s="56"/>
      <c r="P304" s="58" t="str">
        <f t="shared" ref="P304:S304" si="620">SUBTOTAL(9,P297:P303)</f>
        <v>#REF!</v>
      </c>
      <c r="Q304" s="58" t="str">
        <f t="shared" si="620"/>
        <v>#REF!</v>
      </c>
      <c r="R304" s="58" t="str">
        <f t="shared" si="620"/>
        <v>#REF!</v>
      </c>
      <c r="S304" s="58" t="str">
        <f t="shared" si="620"/>
        <v>#REF!</v>
      </c>
      <c r="T304" s="59"/>
      <c r="U304" s="59"/>
      <c r="V304" s="59"/>
      <c r="W304" s="59"/>
      <c r="X304" s="59"/>
      <c r="Y304" s="59"/>
      <c r="Z304" s="59"/>
    </row>
    <row r="305" ht="15.75" customHeight="1" outlineLevel="2">
      <c r="A305" s="46" t="s">
        <v>132</v>
      </c>
      <c r="B305" s="46" t="s">
        <v>15</v>
      </c>
      <c r="C305" s="21" t="s">
        <v>133</v>
      </c>
      <c r="D305" s="46" t="s">
        <v>45</v>
      </c>
      <c r="E305" s="20" t="s">
        <v>46</v>
      </c>
      <c r="F305" s="22">
        <v>288138.11</v>
      </c>
      <c r="G305" s="47">
        <v>592471.04</v>
      </c>
      <c r="H305" s="48"/>
      <c r="I305" s="47" t="str">
        <f t="shared" ref="I305:I310" si="621">+VLOOKUP(C305,'[1]ESFUERZO PROPIO 2015'!$D$10:$H$135,3,0)</f>
        <v>#REF!</v>
      </c>
      <c r="J305" s="47" t="str">
        <f t="shared" ref="J305:J310" si="622">+VLOOKUP(C305,'[1]ESFUERZO PROPIO 2015'!$D$10:$H$135,2,0)</f>
        <v>#REF!</v>
      </c>
      <c r="K305" s="47" t="str">
        <f t="shared" ref="K305:K310" si="623">+I305/11</f>
        <v>#REF!</v>
      </c>
      <c r="L305" s="49" t="str">
        <f t="shared" ref="L305:L310" si="624">+H305*K305</f>
        <v>#REF!</v>
      </c>
      <c r="M305" s="49" t="str">
        <f t="shared" ref="M305:M310" si="625">+IF(F305-Q305&lt;1,0,F305-Q305)</f>
        <v>#REF!</v>
      </c>
      <c r="N305" s="47" t="str">
        <f t="shared" ref="N305:N310" si="626">+VLOOKUP(C305,'[1]ESFUERZO PROPIO 2015'!$D$10:$H$135,5,0)</f>
        <v>#REF!</v>
      </c>
      <c r="O305" s="47" t="str">
        <f t="shared" ref="O305:O310" si="627">+VLOOKUP(C305,'[1]ESFUERZO PROPIO 2015'!$D$10:$H$135,4,0)</f>
        <v>#REF!</v>
      </c>
      <c r="P305" s="49" t="str">
        <f t="shared" ref="P305:P310" si="628">+F305-L305</f>
        <v>#REF!</v>
      </c>
      <c r="Q305" s="49" t="str">
        <f t="shared" ref="Q305:Q310" si="629">+ROUND(P305,0)</f>
        <v>#REF!</v>
      </c>
      <c r="R305" s="49" t="str">
        <f t="shared" ref="R305:R310" si="630">+M305+Q305</f>
        <v>#REF!</v>
      </c>
      <c r="S305" s="49" t="str">
        <f t="shared" ref="S305:S310" si="631">+Q305</f>
        <v>#REF!</v>
      </c>
      <c r="T305" s="50"/>
      <c r="U305" s="50"/>
      <c r="V305" s="50"/>
      <c r="W305" s="50"/>
      <c r="X305" s="50"/>
      <c r="Y305" s="50"/>
      <c r="Z305" s="50"/>
    </row>
    <row r="306" ht="15.75" customHeight="1" outlineLevel="2">
      <c r="A306" s="46" t="s">
        <v>132</v>
      </c>
      <c r="B306" s="46" t="s">
        <v>15</v>
      </c>
      <c r="C306" s="21" t="s">
        <v>133</v>
      </c>
      <c r="D306" s="46" t="s">
        <v>74</v>
      </c>
      <c r="E306" s="20" t="s">
        <v>75</v>
      </c>
      <c r="F306" s="22">
        <v>364428.52</v>
      </c>
      <c r="G306" s="47">
        <v>749339.76</v>
      </c>
      <c r="H306" s="48"/>
      <c r="I306" s="47" t="str">
        <f t="shared" si="621"/>
        <v>#REF!</v>
      </c>
      <c r="J306" s="47" t="str">
        <f t="shared" si="622"/>
        <v>#REF!</v>
      </c>
      <c r="K306" s="47" t="str">
        <f t="shared" si="623"/>
        <v>#REF!</v>
      </c>
      <c r="L306" s="49" t="str">
        <f t="shared" si="624"/>
        <v>#REF!</v>
      </c>
      <c r="M306" s="49" t="str">
        <f t="shared" si="625"/>
        <v>#REF!</v>
      </c>
      <c r="N306" s="47" t="str">
        <f t="shared" si="626"/>
        <v>#REF!</v>
      </c>
      <c r="O306" s="47" t="str">
        <f t="shared" si="627"/>
        <v>#REF!</v>
      </c>
      <c r="P306" s="49" t="str">
        <f t="shared" si="628"/>
        <v>#REF!</v>
      </c>
      <c r="Q306" s="49" t="str">
        <f t="shared" si="629"/>
        <v>#REF!</v>
      </c>
      <c r="R306" s="49" t="str">
        <f t="shared" si="630"/>
        <v>#REF!</v>
      </c>
      <c r="S306" s="49" t="str">
        <f t="shared" si="631"/>
        <v>#REF!</v>
      </c>
      <c r="T306" s="50"/>
      <c r="U306" s="50"/>
      <c r="V306" s="50"/>
      <c r="W306" s="50"/>
      <c r="X306" s="50"/>
      <c r="Y306" s="50"/>
      <c r="Z306" s="50"/>
    </row>
    <row r="307" ht="15.75" customHeight="1" outlineLevel="2">
      <c r="A307" s="46" t="s">
        <v>132</v>
      </c>
      <c r="B307" s="46" t="s">
        <v>15</v>
      </c>
      <c r="C307" s="21" t="s">
        <v>133</v>
      </c>
      <c r="D307" s="46" t="s">
        <v>29</v>
      </c>
      <c r="E307" s="20" t="s">
        <v>30</v>
      </c>
      <c r="F307" s="22">
        <v>7750.79</v>
      </c>
      <c r="G307" s="47">
        <v>15937.21</v>
      </c>
      <c r="H307" s="48"/>
      <c r="I307" s="47" t="str">
        <f t="shared" si="621"/>
        <v>#REF!</v>
      </c>
      <c r="J307" s="47" t="str">
        <f t="shared" si="622"/>
        <v>#REF!</v>
      </c>
      <c r="K307" s="47" t="str">
        <f t="shared" si="623"/>
        <v>#REF!</v>
      </c>
      <c r="L307" s="49" t="str">
        <f t="shared" si="624"/>
        <v>#REF!</v>
      </c>
      <c r="M307" s="49" t="str">
        <f t="shared" si="625"/>
        <v>#REF!</v>
      </c>
      <c r="N307" s="47" t="str">
        <f t="shared" si="626"/>
        <v>#REF!</v>
      </c>
      <c r="O307" s="47" t="str">
        <f t="shared" si="627"/>
        <v>#REF!</v>
      </c>
      <c r="P307" s="49" t="str">
        <f t="shared" si="628"/>
        <v>#REF!</v>
      </c>
      <c r="Q307" s="49" t="str">
        <f t="shared" si="629"/>
        <v>#REF!</v>
      </c>
      <c r="R307" s="49" t="str">
        <f t="shared" si="630"/>
        <v>#REF!</v>
      </c>
      <c r="S307" s="49" t="str">
        <f t="shared" si="631"/>
        <v>#REF!</v>
      </c>
      <c r="T307" s="50"/>
      <c r="U307" s="50"/>
      <c r="V307" s="50"/>
      <c r="W307" s="50"/>
      <c r="X307" s="50"/>
      <c r="Y307" s="50"/>
      <c r="Z307" s="50"/>
    </row>
    <row r="308" ht="15.75" customHeight="1" outlineLevel="2">
      <c r="A308" s="46" t="s">
        <v>132</v>
      </c>
      <c r="B308" s="46" t="s">
        <v>15</v>
      </c>
      <c r="C308" s="21" t="s">
        <v>133</v>
      </c>
      <c r="D308" s="46" t="s">
        <v>31</v>
      </c>
      <c r="E308" s="20" t="s">
        <v>32</v>
      </c>
      <c r="F308" s="22">
        <v>1427.69</v>
      </c>
      <c r="G308" s="47">
        <v>2935.62</v>
      </c>
      <c r="H308" s="48"/>
      <c r="I308" s="47" t="str">
        <f t="shared" si="621"/>
        <v>#REF!</v>
      </c>
      <c r="J308" s="47" t="str">
        <f t="shared" si="622"/>
        <v>#REF!</v>
      </c>
      <c r="K308" s="47" t="str">
        <f t="shared" si="623"/>
        <v>#REF!</v>
      </c>
      <c r="L308" s="49" t="str">
        <f t="shared" si="624"/>
        <v>#REF!</v>
      </c>
      <c r="M308" s="49" t="str">
        <f t="shared" si="625"/>
        <v>#REF!</v>
      </c>
      <c r="N308" s="47" t="str">
        <f t="shared" si="626"/>
        <v>#REF!</v>
      </c>
      <c r="O308" s="47" t="str">
        <f t="shared" si="627"/>
        <v>#REF!</v>
      </c>
      <c r="P308" s="49" t="str">
        <f t="shared" si="628"/>
        <v>#REF!</v>
      </c>
      <c r="Q308" s="49" t="str">
        <f t="shared" si="629"/>
        <v>#REF!</v>
      </c>
      <c r="R308" s="49" t="str">
        <f t="shared" si="630"/>
        <v>#REF!</v>
      </c>
      <c r="S308" s="49" t="str">
        <f t="shared" si="631"/>
        <v>#REF!</v>
      </c>
      <c r="T308" s="50"/>
      <c r="U308" s="50"/>
      <c r="V308" s="50"/>
      <c r="W308" s="50"/>
      <c r="X308" s="50"/>
      <c r="Y308" s="50"/>
      <c r="Z308" s="50"/>
    </row>
    <row r="309" ht="15.75" customHeight="1" outlineLevel="2">
      <c r="A309" s="46" t="s">
        <v>132</v>
      </c>
      <c r="B309" s="46" t="s">
        <v>15</v>
      </c>
      <c r="C309" s="21" t="s">
        <v>133</v>
      </c>
      <c r="D309" s="46" t="s">
        <v>39</v>
      </c>
      <c r="E309" s="20" t="s">
        <v>40</v>
      </c>
      <c r="F309" s="22">
        <v>4477.29</v>
      </c>
      <c r="G309" s="47">
        <v>9206.22</v>
      </c>
      <c r="H309" s="48"/>
      <c r="I309" s="47" t="str">
        <f t="shared" si="621"/>
        <v>#REF!</v>
      </c>
      <c r="J309" s="47" t="str">
        <f t="shared" si="622"/>
        <v>#REF!</v>
      </c>
      <c r="K309" s="47" t="str">
        <f t="shared" si="623"/>
        <v>#REF!</v>
      </c>
      <c r="L309" s="49" t="str">
        <f t="shared" si="624"/>
        <v>#REF!</v>
      </c>
      <c r="M309" s="49" t="str">
        <f t="shared" si="625"/>
        <v>#REF!</v>
      </c>
      <c r="N309" s="47" t="str">
        <f t="shared" si="626"/>
        <v>#REF!</v>
      </c>
      <c r="O309" s="47" t="str">
        <f t="shared" si="627"/>
        <v>#REF!</v>
      </c>
      <c r="P309" s="49" t="str">
        <f t="shared" si="628"/>
        <v>#REF!</v>
      </c>
      <c r="Q309" s="49" t="str">
        <f t="shared" si="629"/>
        <v>#REF!</v>
      </c>
      <c r="R309" s="49" t="str">
        <f t="shared" si="630"/>
        <v>#REF!</v>
      </c>
      <c r="S309" s="49" t="str">
        <f t="shared" si="631"/>
        <v>#REF!</v>
      </c>
      <c r="T309" s="50"/>
      <c r="U309" s="50"/>
      <c r="V309" s="50"/>
      <c r="W309" s="50"/>
      <c r="X309" s="50"/>
      <c r="Y309" s="50"/>
      <c r="Z309" s="50"/>
    </row>
    <row r="310" ht="15.75" customHeight="1" outlineLevel="2">
      <c r="A310" s="46" t="s">
        <v>132</v>
      </c>
      <c r="B310" s="46" t="s">
        <v>15</v>
      </c>
      <c r="C310" s="21" t="s">
        <v>133</v>
      </c>
      <c r="D310" s="46" t="s">
        <v>47</v>
      </c>
      <c r="E310" s="20" t="s">
        <v>48</v>
      </c>
      <c r="F310" s="22">
        <v>1863338.6</v>
      </c>
      <c r="G310" s="47">
        <v>3831406.15</v>
      </c>
      <c r="H310" s="48"/>
      <c r="I310" s="47" t="str">
        <f t="shared" si="621"/>
        <v>#REF!</v>
      </c>
      <c r="J310" s="47" t="str">
        <f t="shared" si="622"/>
        <v>#REF!</v>
      </c>
      <c r="K310" s="47" t="str">
        <f t="shared" si="623"/>
        <v>#REF!</v>
      </c>
      <c r="L310" s="49" t="str">
        <f t="shared" si="624"/>
        <v>#REF!</v>
      </c>
      <c r="M310" s="49" t="str">
        <f t="shared" si="625"/>
        <v>#REF!</v>
      </c>
      <c r="N310" s="47" t="str">
        <f t="shared" si="626"/>
        <v>#REF!</v>
      </c>
      <c r="O310" s="47" t="str">
        <f t="shared" si="627"/>
        <v>#REF!</v>
      </c>
      <c r="P310" s="49" t="str">
        <f t="shared" si="628"/>
        <v>#REF!</v>
      </c>
      <c r="Q310" s="49" t="str">
        <f t="shared" si="629"/>
        <v>#REF!</v>
      </c>
      <c r="R310" s="49" t="str">
        <f t="shared" si="630"/>
        <v>#REF!</v>
      </c>
      <c r="S310" s="49" t="str">
        <f t="shared" si="631"/>
        <v>#REF!</v>
      </c>
      <c r="T310" s="50"/>
      <c r="U310" s="50"/>
      <c r="V310" s="50"/>
      <c r="W310" s="50"/>
      <c r="X310" s="50"/>
      <c r="Y310" s="50"/>
      <c r="Z310" s="50"/>
    </row>
    <row r="311" ht="15.75" customHeight="1" outlineLevel="1">
      <c r="A311" s="46"/>
      <c r="B311" s="46"/>
      <c r="C311" s="53" t="s">
        <v>364</v>
      </c>
      <c r="D311" s="46"/>
      <c r="E311" s="20"/>
      <c r="F311" s="22">
        <f t="shared" ref="F311:H311" si="632">SUBTOTAL(9,F305:F310)</f>
        <v>2529561</v>
      </c>
      <c r="G311" s="47">
        <f t="shared" si="632"/>
        <v>5201296</v>
      </c>
      <c r="H311" s="48">
        <f t="shared" si="632"/>
        <v>0</v>
      </c>
      <c r="I311" s="47"/>
      <c r="J311" s="47"/>
      <c r="K311" s="47"/>
      <c r="L311" s="49" t="str">
        <f t="shared" ref="L311:M311" si="633">SUBTOTAL(9,L305:L310)</f>
        <v>#REF!</v>
      </c>
      <c r="M311" s="49" t="str">
        <f t="shared" si="633"/>
        <v>#REF!</v>
      </c>
      <c r="N311" s="47"/>
      <c r="O311" s="47"/>
      <c r="P311" s="49" t="str">
        <f t="shared" ref="P311:S311" si="634">SUBTOTAL(9,P305:P310)</f>
        <v>#REF!</v>
      </c>
      <c r="Q311" s="49" t="str">
        <f t="shared" si="634"/>
        <v>#REF!</v>
      </c>
      <c r="R311" s="49" t="str">
        <f t="shared" si="634"/>
        <v>#REF!</v>
      </c>
      <c r="S311" s="49" t="str">
        <f t="shared" si="634"/>
        <v>#REF!</v>
      </c>
      <c r="T311" s="50"/>
      <c r="U311" s="50"/>
      <c r="V311" s="50"/>
      <c r="W311" s="50"/>
      <c r="X311" s="50"/>
      <c r="Y311" s="50"/>
      <c r="Z311" s="50"/>
    </row>
    <row r="312" ht="15.75" customHeight="1" outlineLevel="2">
      <c r="A312" s="46" t="s">
        <v>134</v>
      </c>
      <c r="B312" s="46" t="s">
        <v>15</v>
      </c>
      <c r="C312" s="21" t="s">
        <v>135</v>
      </c>
      <c r="D312" s="46" t="s">
        <v>17</v>
      </c>
      <c r="E312" s="20" t="s">
        <v>18</v>
      </c>
      <c r="F312" s="22">
        <v>3.7816106E7</v>
      </c>
      <c r="G312" s="47">
        <v>1.20203412E7</v>
      </c>
      <c r="H312" s="48"/>
      <c r="I312" s="47" t="str">
        <f t="shared" ref="I312:I317" si="635">+VLOOKUP(C312,'[1]ESFUERZO PROPIO 2015'!$D$10:$H$135,3,0)</f>
        <v>#REF!</v>
      </c>
      <c r="J312" s="47" t="str">
        <f t="shared" ref="J312:J317" si="636">+VLOOKUP(C312,'[1]ESFUERZO PROPIO 2015'!$D$10:$H$135,2,0)</f>
        <v>#REF!</v>
      </c>
      <c r="K312" s="47" t="str">
        <f t="shared" ref="K312:K317" si="637">+I312/11</f>
        <v>#REF!</v>
      </c>
      <c r="L312" s="49" t="str">
        <f t="shared" ref="L312:L317" si="638">+H312*K312</f>
        <v>#REF!</v>
      </c>
      <c r="M312" s="49" t="str">
        <f t="shared" ref="M312:M317" si="639">+IF(F312-Q312&lt;1,0,F312-Q312)</f>
        <v>#REF!</v>
      </c>
      <c r="N312" s="47" t="str">
        <f t="shared" ref="N312:N317" si="640">+VLOOKUP(C312,'[1]ESFUERZO PROPIO 2015'!$D$10:$H$135,5,0)</f>
        <v>#REF!</v>
      </c>
      <c r="O312" s="47" t="str">
        <f t="shared" ref="O312:O317" si="641">+VLOOKUP(C312,'[1]ESFUERZO PROPIO 2015'!$D$10:$H$135,4,0)</f>
        <v>#REF!</v>
      </c>
      <c r="P312" s="49" t="str">
        <f t="shared" ref="P312:P317" si="642">+F312-L312</f>
        <v>#REF!</v>
      </c>
      <c r="Q312" s="49" t="str">
        <f t="shared" ref="Q312:Q317" si="643">+ROUND(P312,0)</f>
        <v>#REF!</v>
      </c>
      <c r="R312" s="49" t="str">
        <f t="shared" ref="R312:R317" si="644">+M312+Q312</f>
        <v>#REF!</v>
      </c>
      <c r="S312" s="49" t="str">
        <f t="shared" ref="S312:S317" si="645">+Q312</f>
        <v>#REF!</v>
      </c>
      <c r="T312" s="50"/>
      <c r="U312" s="50"/>
      <c r="V312" s="50"/>
      <c r="W312" s="50"/>
      <c r="X312" s="50"/>
      <c r="Y312" s="50"/>
      <c r="Z312" s="50"/>
    </row>
    <row r="313" ht="15.75" customHeight="1" outlineLevel="2">
      <c r="A313" s="46" t="s">
        <v>134</v>
      </c>
      <c r="B313" s="46" t="s">
        <v>15</v>
      </c>
      <c r="C313" s="21" t="s">
        <v>135</v>
      </c>
      <c r="D313" s="46" t="s">
        <v>21</v>
      </c>
      <c r="E313" s="20" t="s">
        <v>22</v>
      </c>
      <c r="F313" s="22">
        <v>11618.67</v>
      </c>
      <c r="G313" s="47">
        <v>3693.15</v>
      </c>
      <c r="H313" s="48"/>
      <c r="I313" s="47" t="str">
        <f t="shared" si="635"/>
        <v>#REF!</v>
      </c>
      <c r="J313" s="47" t="str">
        <f t="shared" si="636"/>
        <v>#REF!</v>
      </c>
      <c r="K313" s="47" t="str">
        <f t="shared" si="637"/>
        <v>#REF!</v>
      </c>
      <c r="L313" s="49" t="str">
        <f t="shared" si="638"/>
        <v>#REF!</v>
      </c>
      <c r="M313" s="49" t="str">
        <f t="shared" si="639"/>
        <v>#REF!</v>
      </c>
      <c r="N313" s="47" t="str">
        <f t="shared" si="640"/>
        <v>#REF!</v>
      </c>
      <c r="O313" s="47" t="str">
        <f t="shared" si="641"/>
        <v>#REF!</v>
      </c>
      <c r="P313" s="49" t="str">
        <f t="shared" si="642"/>
        <v>#REF!</v>
      </c>
      <c r="Q313" s="49" t="str">
        <f t="shared" si="643"/>
        <v>#REF!</v>
      </c>
      <c r="R313" s="49" t="str">
        <f t="shared" si="644"/>
        <v>#REF!</v>
      </c>
      <c r="S313" s="49" t="str">
        <f t="shared" si="645"/>
        <v>#REF!</v>
      </c>
      <c r="T313" s="50"/>
      <c r="U313" s="50"/>
      <c r="V313" s="50"/>
      <c r="W313" s="50"/>
      <c r="X313" s="50"/>
      <c r="Y313" s="50"/>
      <c r="Z313" s="50"/>
    </row>
    <row r="314" ht="15.75" customHeight="1" outlineLevel="2">
      <c r="A314" s="46" t="s">
        <v>134</v>
      </c>
      <c r="B314" s="46" t="s">
        <v>15</v>
      </c>
      <c r="C314" s="21" t="s">
        <v>135</v>
      </c>
      <c r="D314" s="46" t="s">
        <v>27</v>
      </c>
      <c r="E314" s="20" t="s">
        <v>28</v>
      </c>
      <c r="F314" s="22">
        <v>327404.86</v>
      </c>
      <c r="G314" s="47">
        <v>104069.89</v>
      </c>
      <c r="H314" s="48"/>
      <c r="I314" s="47" t="str">
        <f t="shared" si="635"/>
        <v>#REF!</v>
      </c>
      <c r="J314" s="47" t="str">
        <f t="shared" si="636"/>
        <v>#REF!</v>
      </c>
      <c r="K314" s="47" t="str">
        <f t="shared" si="637"/>
        <v>#REF!</v>
      </c>
      <c r="L314" s="49" t="str">
        <f t="shared" si="638"/>
        <v>#REF!</v>
      </c>
      <c r="M314" s="49" t="str">
        <f t="shared" si="639"/>
        <v>#REF!</v>
      </c>
      <c r="N314" s="47" t="str">
        <f t="shared" si="640"/>
        <v>#REF!</v>
      </c>
      <c r="O314" s="47" t="str">
        <f t="shared" si="641"/>
        <v>#REF!</v>
      </c>
      <c r="P314" s="49" t="str">
        <f t="shared" si="642"/>
        <v>#REF!</v>
      </c>
      <c r="Q314" s="49" t="str">
        <f t="shared" si="643"/>
        <v>#REF!</v>
      </c>
      <c r="R314" s="49" t="str">
        <f t="shared" si="644"/>
        <v>#REF!</v>
      </c>
      <c r="S314" s="49" t="str">
        <f t="shared" si="645"/>
        <v>#REF!</v>
      </c>
      <c r="T314" s="50"/>
      <c r="U314" s="50"/>
      <c r="V314" s="50"/>
      <c r="W314" s="50"/>
      <c r="X314" s="50"/>
      <c r="Y314" s="50"/>
      <c r="Z314" s="50"/>
    </row>
    <row r="315" ht="15.75" customHeight="1" outlineLevel="2">
      <c r="A315" s="46" t="s">
        <v>134</v>
      </c>
      <c r="B315" s="46" t="s">
        <v>15</v>
      </c>
      <c r="C315" s="21" t="s">
        <v>135</v>
      </c>
      <c r="D315" s="46" t="s">
        <v>29</v>
      </c>
      <c r="E315" s="20" t="s">
        <v>30</v>
      </c>
      <c r="F315" s="22">
        <v>362570.8</v>
      </c>
      <c r="G315" s="47">
        <v>115247.85</v>
      </c>
      <c r="H315" s="48"/>
      <c r="I315" s="47" t="str">
        <f t="shared" si="635"/>
        <v>#REF!</v>
      </c>
      <c r="J315" s="47" t="str">
        <f t="shared" si="636"/>
        <v>#REF!</v>
      </c>
      <c r="K315" s="47" t="str">
        <f t="shared" si="637"/>
        <v>#REF!</v>
      </c>
      <c r="L315" s="49" t="str">
        <f t="shared" si="638"/>
        <v>#REF!</v>
      </c>
      <c r="M315" s="49" t="str">
        <f t="shared" si="639"/>
        <v>#REF!</v>
      </c>
      <c r="N315" s="47" t="str">
        <f t="shared" si="640"/>
        <v>#REF!</v>
      </c>
      <c r="O315" s="47" t="str">
        <f t="shared" si="641"/>
        <v>#REF!</v>
      </c>
      <c r="P315" s="49" t="str">
        <f t="shared" si="642"/>
        <v>#REF!</v>
      </c>
      <c r="Q315" s="49" t="str">
        <f t="shared" si="643"/>
        <v>#REF!</v>
      </c>
      <c r="R315" s="49" t="str">
        <f t="shared" si="644"/>
        <v>#REF!</v>
      </c>
      <c r="S315" s="49" t="str">
        <f t="shared" si="645"/>
        <v>#REF!</v>
      </c>
      <c r="T315" s="50"/>
      <c r="U315" s="50"/>
      <c r="V315" s="50"/>
      <c r="W315" s="50"/>
      <c r="X315" s="50"/>
      <c r="Y315" s="50"/>
      <c r="Z315" s="50"/>
    </row>
    <row r="316" ht="15.75" customHeight="1" outlineLevel="2">
      <c r="A316" s="46" t="s">
        <v>134</v>
      </c>
      <c r="B316" s="46" t="s">
        <v>15</v>
      </c>
      <c r="C316" s="21" t="s">
        <v>135</v>
      </c>
      <c r="D316" s="46" t="s">
        <v>31</v>
      </c>
      <c r="E316" s="20" t="s">
        <v>32</v>
      </c>
      <c r="F316" s="22">
        <v>252786.73</v>
      </c>
      <c r="G316" s="47">
        <v>80351.55</v>
      </c>
      <c r="H316" s="48"/>
      <c r="I316" s="47" t="str">
        <f t="shared" si="635"/>
        <v>#REF!</v>
      </c>
      <c r="J316" s="47" t="str">
        <f t="shared" si="636"/>
        <v>#REF!</v>
      </c>
      <c r="K316" s="47" t="str">
        <f t="shared" si="637"/>
        <v>#REF!</v>
      </c>
      <c r="L316" s="49" t="str">
        <f t="shared" si="638"/>
        <v>#REF!</v>
      </c>
      <c r="M316" s="49" t="str">
        <f t="shared" si="639"/>
        <v>#REF!</v>
      </c>
      <c r="N316" s="47" t="str">
        <f t="shared" si="640"/>
        <v>#REF!</v>
      </c>
      <c r="O316" s="47" t="str">
        <f t="shared" si="641"/>
        <v>#REF!</v>
      </c>
      <c r="P316" s="49" t="str">
        <f t="shared" si="642"/>
        <v>#REF!</v>
      </c>
      <c r="Q316" s="49" t="str">
        <f t="shared" si="643"/>
        <v>#REF!</v>
      </c>
      <c r="R316" s="49" t="str">
        <f t="shared" si="644"/>
        <v>#REF!</v>
      </c>
      <c r="S316" s="49" t="str">
        <f t="shared" si="645"/>
        <v>#REF!</v>
      </c>
      <c r="T316" s="50"/>
      <c r="U316" s="50"/>
      <c r="V316" s="50"/>
      <c r="W316" s="50"/>
      <c r="X316" s="50"/>
      <c r="Y316" s="50"/>
      <c r="Z316" s="50"/>
    </row>
    <row r="317" ht="15.75" customHeight="1" outlineLevel="2">
      <c r="A317" s="46" t="s">
        <v>134</v>
      </c>
      <c r="B317" s="46" t="s">
        <v>15</v>
      </c>
      <c r="C317" s="21" t="s">
        <v>135</v>
      </c>
      <c r="D317" s="46" t="s">
        <v>39</v>
      </c>
      <c r="E317" s="20" t="s">
        <v>40</v>
      </c>
      <c r="F317" s="22">
        <v>34902.94</v>
      </c>
      <c r="G317" s="47">
        <v>11094.36</v>
      </c>
      <c r="H317" s="48"/>
      <c r="I317" s="47" t="str">
        <f t="shared" si="635"/>
        <v>#REF!</v>
      </c>
      <c r="J317" s="47" t="str">
        <f t="shared" si="636"/>
        <v>#REF!</v>
      </c>
      <c r="K317" s="47" t="str">
        <f t="shared" si="637"/>
        <v>#REF!</v>
      </c>
      <c r="L317" s="49" t="str">
        <f t="shared" si="638"/>
        <v>#REF!</v>
      </c>
      <c r="M317" s="49" t="str">
        <f t="shared" si="639"/>
        <v>#REF!</v>
      </c>
      <c r="N317" s="47" t="str">
        <f t="shared" si="640"/>
        <v>#REF!</v>
      </c>
      <c r="O317" s="47" t="str">
        <f t="shared" si="641"/>
        <v>#REF!</v>
      </c>
      <c r="P317" s="49" t="str">
        <f t="shared" si="642"/>
        <v>#REF!</v>
      </c>
      <c r="Q317" s="49" t="str">
        <f t="shared" si="643"/>
        <v>#REF!</v>
      </c>
      <c r="R317" s="49" t="str">
        <f t="shared" si="644"/>
        <v>#REF!</v>
      </c>
      <c r="S317" s="49" t="str">
        <f t="shared" si="645"/>
        <v>#REF!</v>
      </c>
      <c r="T317" s="50"/>
      <c r="U317" s="50"/>
      <c r="V317" s="50"/>
      <c r="W317" s="50"/>
      <c r="X317" s="50"/>
      <c r="Y317" s="50"/>
      <c r="Z317" s="50"/>
    </row>
    <row r="318" ht="15.75" customHeight="1" outlineLevel="1">
      <c r="A318" s="46"/>
      <c r="B318" s="46"/>
      <c r="C318" s="53" t="s">
        <v>365</v>
      </c>
      <c r="D318" s="46"/>
      <c r="E318" s="20"/>
      <c r="F318" s="22">
        <f t="shared" ref="F318:H318" si="646">SUBTOTAL(9,F312:F317)</f>
        <v>38805390</v>
      </c>
      <c r="G318" s="47">
        <f t="shared" si="646"/>
        <v>12334798</v>
      </c>
      <c r="H318" s="48">
        <f t="shared" si="646"/>
        <v>0</v>
      </c>
      <c r="I318" s="47"/>
      <c r="J318" s="47"/>
      <c r="K318" s="47"/>
      <c r="L318" s="49" t="str">
        <f t="shared" ref="L318:M318" si="647">SUBTOTAL(9,L312:L317)</f>
        <v>#REF!</v>
      </c>
      <c r="M318" s="49" t="str">
        <f t="shared" si="647"/>
        <v>#REF!</v>
      </c>
      <c r="N318" s="47"/>
      <c r="O318" s="47"/>
      <c r="P318" s="49" t="str">
        <f t="shared" ref="P318:S318" si="648">SUBTOTAL(9,P312:P317)</f>
        <v>#REF!</v>
      </c>
      <c r="Q318" s="49" t="str">
        <f t="shared" si="648"/>
        <v>#REF!</v>
      </c>
      <c r="R318" s="49" t="str">
        <f t="shared" si="648"/>
        <v>#REF!</v>
      </c>
      <c r="S318" s="49" t="str">
        <f t="shared" si="648"/>
        <v>#REF!</v>
      </c>
      <c r="T318" s="50"/>
      <c r="U318" s="50"/>
      <c r="V318" s="50"/>
      <c r="W318" s="50"/>
      <c r="X318" s="50"/>
      <c r="Y318" s="50"/>
      <c r="Z318" s="50"/>
    </row>
    <row r="319" ht="15.75" customHeight="1" outlineLevel="2">
      <c r="A319" s="46" t="s">
        <v>136</v>
      </c>
      <c r="B319" s="46" t="s">
        <v>15</v>
      </c>
      <c r="C319" s="21" t="s">
        <v>137</v>
      </c>
      <c r="D319" s="46" t="s">
        <v>17</v>
      </c>
      <c r="E319" s="20" t="s">
        <v>18</v>
      </c>
      <c r="F319" s="22">
        <v>6.005861989E7</v>
      </c>
      <c r="G319" s="47">
        <v>3048432.96</v>
      </c>
      <c r="H319" s="48"/>
      <c r="I319" s="47" t="str">
        <f t="shared" ref="I319:I322" si="649">+VLOOKUP(C319,'[1]ESFUERZO PROPIO 2015'!$D$10:$H$135,3,0)</f>
        <v>#REF!</v>
      </c>
      <c r="J319" s="47" t="str">
        <f t="shared" ref="J319:J322" si="650">+VLOOKUP(C319,'[1]ESFUERZO PROPIO 2015'!$D$10:$H$135,2,0)</f>
        <v>#REF!</v>
      </c>
      <c r="K319" s="47" t="str">
        <f t="shared" ref="K319:K322" si="651">+I319/11</f>
        <v>#REF!</v>
      </c>
      <c r="L319" s="49" t="str">
        <f t="shared" ref="L319:L322" si="652">+H319*K319</f>
        <v>#REF!</v>
      </c>
      <c r="M319" s="49" t="str">
        <f t="shared" ref="M319:M322" si="653">+IF(F319-Q319&lt;1,0,F319-Q319)</f>
        <v>#REF!</v>
      </c>
      <c r="N319" s="47" t="str">
        <f t="shared" ref="N319:N322" si="654">+VLOOKUP(C319,'[1]ESFUERZO PROPIO 2015'!$D$10:$H$135,5,0)</f>
        <v>#REF!</v>
      </c>
      <c r="O319" s="47" t="str">
        <f t="shared" ref="O319:O322" si="655">+VLOOKUP(C319,'[1]ESFUERZO PROPIO 2015'!$D$10:$H$135,4,0)</f>
        <v>#REF!</v>
      </c>
      <c r="P319" s="49" t="str">
        <f t="shared" ref="P319:P322" si="656">+F319-L319</f>
        <v>#REF!</v>
      </c>
      <c r="Q319" s="49" t="str">
        <f t="shared" ref="Q319:Q322" si="657">+ROUND(P319,0)</f>
        <v>#REF!</v>
      </c>
      <c r="R319" s="49" t="str">
        <f t="shared" ref="R319:R322" si="658">+M319+Q319</f>
        <v>#REF!</v>
      </c>
      <c r="S319" s="49" t="str">
        <f t="shared" ref="S319:S322" si="659">+Q319</f>
        <v>#REF!</v>
      </c>
      <c r="T319" s="50"/>
      <c r="U319" s="50"/>
      <c r="V319" s="50"/>
      <c r="W319" s="50"/>
      <c r="X319" s="50"/>
      <c r="Y319" s="50"/>
      <c r="Z319" s="50"/>
    </row>
    <row r="320" ht="15.75" customHeight="1" outlineLevel="2">
      <c r="A320" s="46" t="s">
        <v>136</v>
      </c>
      <c r="B320" s="46" t="s">
        <v>15</v>
      </c>
      <c r="C320" s="21" t="s">
        <v>137</v>
      </c>
      <c r="D320" s="46" t="s">
        <v>29</v>
      </c>
      <c r="E320" s="20" t="s">
        <v>30</v>
      </c>
      <c r="F320" s="22">
        <v>619010.46</v>
      </c>
      <c r="G320" s="47">
        <v>31419.5</v>
      </c>
      <c r="H320" s="48"/>
      <c r="I320" s="47" t="str">
        <f t="shared" si="649"/>
        <v>#REF!</v>
      </c>
      <c r="J320" s="47" t="str">
        <f t="shared" si="650"/>
        <v>#REF!</v>
      </c>
      <c r="K320" s="47" t="str">
        <f t="shared" si="651"/>
        <v>#REF!</v>
      </c>
      <c r="L320" s="49" t="str">
        <f t="shared" si="652"/>
        <v>#REF!</v>
      </c>
      <c r="M320" s="49" t="str">
        <f t="shared" si="653"/>
        <v>#REF!</v>
      </c>
      <c r="N320" s="47" t="str">
        <f t="shared" si="654"/>
        <v>#REF!</v>
      </c>
      <c r="O320" s="47" t="str">
        <f t="shared" si="655"/>
        <v>#REF!</v>
      </c>
      <c r="P320" s="49" t="str">
        <f t="shared" si="656"/>
        <v>#REF!</v>
      </c>
      <c r="Q320" s="49" t="str">
        <f t="shared" si="657"/>
        <v>#REF!</v>
      </c>
      <c r="R320" s="49" t="str">
        <f t="shared" si="658"/>
        <v>#REF!</v>
      </c>
      <c r="S320" s="49" t="str">
        <f t="shared" si="659"/>
        <v>#REF!</v>
      </c>
      <c r="T320" s="50"/>
      <c r="U320" s="50"/>
      <c r="V320" s="50"/>
      <c r="W320" s="50"/>
      <c r="X320" s="50"/>
      <c r="Y320" s="50"/>
      <c r="Z320" s="50"/>
    </row>
    <row r="321" ht="15.75" customHeight="1" outlineLevel="2">
      <c r="A321" s="46" t="s">
        <v>136</v>
      </c>
      <c r="B321" s="46" t="s">
        <v>15</v>
      </c>
      <c r="C321" s="21" t="s">
        <v>137</v>
      </c>
      <c r="D321" s="46" t="s">
        <v>31</v>
      </c>
      <c r="E321" s="20" t="s">
        <v>32</v>
      </c>
      <c r="F321" s="22">
        <v>23190.53</v>
      </c>
      <c r="G321" s="47">
        <v>1177.1</v>
      </c>
      <c r="H321" s="48"/>
      <c r="I321" s="47" t="str">
        <f t="shared" si="649"/>
        <v>#REF!</v>
      </c>
      <c r="J321" s="47" t="str">
        <f t="shared" si="650"/>
        <v>#REF!</v>
      </c>
      <c r="K321" s="47" t="str">
        <f t="shared" si="651"/>
        <v>#REF!</v>
      </c>
      <c r="L321" s="49" t="str">
        <f t="shared" si="652"/>
        <v>#REF!</v>
      </c>
      <c r="M321" s="49" t="str">
        <f t="shared" si="653"/>
        <v>#REF!</v>
      </c>
      <c r="N321" s="47" t="str">
        <f t="shared" si="654"/>
        <v>#REF!</v>
      </c>
      <c r="O321" s="47" t="str">
        <f t="shared" si="655"/>
        <v>#REF!</v>
      </c>
      <c r="P321" s="49" t="str">
        <f t="shared" si="656"/>
        <v>#REF!</v>
      </c>
      <c r="Q321" s="49" t="str">
        <f t="shared" si="657"/>
        <v>#REF!</v>
      </c>
      <c r="R321" s="49" t="str">
        <f t="shared" si="658"/>
        <v>#REF!</v>
      </c>
      <c r="S321" s="49" t="str">
        <f t="shared" si="659"/>
        <v>#REF!</v>
      </c>
      <c r="T321" s="50"/>
      <c r="U321" s="50"/>
      <c r="V321" s="50"/>
      <c r="W321" s="50"/>
      <c r="X321" s="50"/>
      <c r="Y321" s="50"/>
      <c r="Z321" s="50"/>
    </row>
    <row r="322" ht="15.75" customHeight="1" outlineLevel="2">
      <c r="A322" s="46" t="s">
        <v>136</v>
      </c>
      <c r="B322" s="46" t="s">
        <v>15</v>
      </c>
      <c r="C322" s="21" t="s">
        <v>137</v>
      </c>
      <c r="D322" s="46" t="s">
        <v>39</v>
      </c>
      <c r="E322" s="20" t="s">
        <v>40</v>
      </c>
      <c r="F322" s="22">
        <v>163708.12</v>
      </c>
      <c r="G322" s="47">
        <v>8309.44</v>
      </c>
      <c r="H322" s="48"/>
      <c r="I322" s="47" t="str">
        <f t="shared" si="649"/>
        <v>#REF!</v>
      </c>
      <c r="J322" s="47" t="str">
        <f t="shared" si="650"/>
        <v>#REF!</v>
      </c>
      <c r="K322" s="47" t="str">
        <f t="shared" si="651"/>
        <v>#REF!</v>
      </c>
      <c r="L322" s="49" t="str">
        <f t="shared" si="652"/>
        <v>#REF!</v>
      </c>
      <c r="M322" s="49" t="str">
        <f t="shared" si="653"/>
        <v>#REF!</v>
      </c>
      <c r="N322" s="47" t="str">
        <f t="shared" si="654"/>
        <v>#REF!</v>
      </c>
      <c r="O322" s="47" t="str">
        <f t="shared" si="655"/>
        <v>#REF!</v>
      </c>
      <c r="P322" s="49" t="str">
        <f t="shared" si="656"/>
        <v>#REF!</v>
      </c>
      <c r="Q322" s="49" t="str">
        <f t="shared" si="657"/>
        <v>#REF!</v>
      </c>
      <c r="R322" s="49" t="str">
        <f t="shared" si="658"/>
        <v>#REF!</v>
      </c>
      <c r="S322" s="49" t="str">
        <f t="shared" si="659"/>
        <v>#REF!</v>
      </c>
      <c r="T322" s="50"/>
      <c r="U322" s="50"/>
      <c r="V322" s="50"/>
      <c r="W322" s="50"/>
      <c r="X322" s="50"/>
      <c r="Y322" s="50"/>
      <c r="Z322" s="50"/>
    </row>
    <row r="323" ht="15.75" customHeight="1" outlineLevel="1">
      <c r="A323" s="46"/>
      <c r="B323" s="46"/>
      <c r="C323" s="53" t="s">
        <v>366</v>
      </c>
      <c r="D323" s="46"/>
      <c r="E323" s="20"/>
      <c r="F323" s="22">
        <f t="shared" ref="F323:H323" si="660">SUBTOTAL(9,F319:F322)</f>
        <v>60864529</v>
      </c>
      <c r="G323" s="47">
        <f t="shared" si="660"/>
        <v>3089339</v>
      </c>
      <c r="H323" s="48">
        <f t="shared" si="660"/>
        <v>0</v>
      </c>
      <c r="I323" s="47"/>
      <c r="J323" s="47"/>
      <c r="K323" s="47"/>
      <c r="L323" s="49" t="str">
        <f t="shared" ref="L323:M323" si="661">SUBTOTAL(9,L319:L322)</f>
        <v>#REF!</v>
      </c>
      <c r="M323" s="49" t="str">
        <f t="shared" si="661"/>
        <v>#REF!</v>
      </c>
      <c r="N323" s="47"/>
      <c r="O323" s="47"/>
      <c r="P323" s="49" t="str">
        <f t="shared" ref="P323:S323" si="662">SUBTOTAL(9,P319:P322)</f>
        <v>#REF!</v>
      </c>
      <c r="Q323" s="49" t="str">
        <f t="shared" si="662"/>
        <v>#REF!</v>
      </c>
      <c r="R323" s="49" t="str">
        <f t="shared" si="662"/>
        <v>#REF!</v>
      </c>
      <c r="S323" s="49" t="str">
        <f t="shared" si="662"/>
        <v>#REF!</v>
      </c>
      <c r="T323" s="50"/>
      <c r="U323" s="50"/>
      <c r="V323" s="50"/>
      <c r="W323" s="50"/>
      <c r="X323" s="50"/>
      <c r="Y323" s="50"/>
      <c r="Z323" s="50"/>
    </row>
    <row r="324" ht="15.75" customHeight="1" outlineLevel="2">
      <c r="A324" s="46" t="s">
        <v>138</v>
      </c>
      <c r="B324" s="46" t="s">
        <v>15</v>
      </c>
      <c r="C324" s="21" t="s">
        <v>139</v>
      </c>
      <c r="D324" s="46" t="s">
        <v>17</v>
      </c>
      <c r="E324" s="20" t="s">
        <v>18</v>
      </c>
      <c r="F324" s="22">
        <v>1.323352151E7</v>
      </c>
      <c r="G324" s="47">
        <v>985965.5</v>
      </c>
      <c r="H324" s="48"/>
      <c r="I324" s="47" t="str">
        <f t="shared" ref="I324:I331" si="663">+VLOOKUP(C324,'[1]ESFUERZO PROPIO 2015'!$D$10:$H$135,3,0)</f>
        <v>#REF!</v>
      </c>
      <c r="J324" s="47" t="str">
        <f t="shared" ref="J324:J331" si="664">+VLOOKUP(C324,'[1]ESFUERZO PROPIO 2015'!$D$10:$H$135,2,0)</f>
        <v>#REF!</v>
      </c>
      <c r="K324" s="47" t="str">
        <f t="shared" ref="K324:K331" si="665">+I324/11</f>
        <v>#REF!</v>
      </c>
      <c r="L324" s="49" t="str">
        <f t="shared" ref="L324:L331" si="666">+H324*K324</f>
        <v>#REF!</v>
      </c>
      <c r="M324" s="49" t="str">
        <f t="shared" ref="M324:M331" si="667">+IF(F324-Q324&lt;1,0,F324-Q324)</f>
        <v>#REF!</v>
      </c>
      <c r="N324" s="47" t="str">
        <f t="shared" ref="N324:N331" si="668">+VLOOKUP(C324,'[1]ESFUERZO PROPIO 2015'!$D$10:$H$135,5,0)</f>
        <v>#REF!</v>
      </c>
      <c r="O324" s="47" t="str">
        <f t="shared" ref="O324:O331" si="669">+VLOOKUP(C324,'[1]ESFUERZO PROPIO 2015'!$D$10:$H$135,4,0)</f>
        <v>#REF!</v>
      </c>
      <c r="P324" s="49" t="str">
        <f t="shared" ref="P324:P331" si="670">+F324-L324</f>
        <v>#REF!</v>
      </c>
      <c r="Q324" s="49" t="str">
        <f t="shared" ref="Q324:Q331" si="671">+ROUND(P324,0)</f>
        <v>#REF!</v>
      </c>
      <c r="R324" s="49" t="str">
        <f t="shared" ref="R324:R331" si="672">+M324+Q324</f>
        <v>#REF!</v>
      </c>
      <c r="S324" s="49" t="str">
        <f t="shared" ref="S324:S331" si="673">+Q324</f>
        <v>#REF!</v>
      </c>
      <c r="T324" s="50"/>
      <c r="U324" s="50"/>
      <c r="V324" s="50"/>
      <c r="W324" s="50"/>
      <c r="X324" s="50"/>
      <c r="Y324" s="50"/>
      <c r="Z324" s="50"/>
    </row>
    <row r="325" ht="15.75" customHeight="1" outlineLevel="2">
      <c r="A325" s="46" t="s">
        <v>138</v>
      </c>
      <c r="B325" s="46" t="s">
        <v>15</v>
      </c>
      <c r="C325" s="21" t="s">
        <v>139</v>
      </c>
      <c r="D325" s="46" t="s">
        <v>45</v>
      </c>
      <c r="E325" s="20" t="s">
        <v>46</v>
      </c>
      <c r="F325" s="22">
        <v>2.610534686E7</v>
      </c>
      <c r="G325" s="47">
        <v>1944982.77</v>
      </c>
      <c r="H325" s="48"/>
      <c r="I325" s="47" t="str">
        <f t="shared" si="663"/>
        <v>#REF!</v>
      </c>
      <c r="J325" s="47" t="str">
        <f t="shared" si="664"/>
        <v>#REF!</v>
      </c>
      <c r="K325" s="47" t="str">
        <f t="shared" si="665"/>
        <v>#REF!</v>
      </c>
      <c r="L325" s="49" t="str">
        <f t="shared" si="666"/>
        <v>#REF!</v>
      </c>
      <c r="M325" s="49" t="str">
        <f t="shared" si="667"/>
        <v>#REF!</v>
      </c>
      <c r="N325" s="47" t="str">
        <f t="shared" si="668"/>
        <v>#REF!</v>
      </c>
      <c r="O325" s="47" t="str">
        <f t="shared" si="669"/>
        <v>#REF!</v>
      </c>
      <c r="P325" s="49" t="str">
        <f t="shared" si="670"/>
        <v>#REF!</v>
      </c>
      <c r="Q325" s="49" t="str">
        <f t="shared" si="671"/>
        <v>#REF!</v>
      </c>
      <c r="R325" s="49" t="str">
        <f t="shared" si="672"/>
        <v>#REF!</v>
      </c>
      <c r="S325" s="49" t="str">
        <f t="shared" si="673"/>
        <v>#REF!</v>
      </c>
      <c r="T325" s="50"/>
      <c r="U325" s="50"/>
      <c r="V325" s="50"/>
      <c r="W325" s="50"/>
      <c r="X325" s="50"/>
      <c r="Y325" s="50"/>
      <c r="Z325" s="50"/>
    </row>
    <row r="326" ht="15.75" customHeight="1" outlineLevel="2">
      <c r="A326" s="46" t="s">
        <v>138</v>
      </c>
      <c r="B326" s="46" t="s">
        <v>15</v>
      </c>
      <c r="C326" s="21" t="s">
        <v>139</v>
      </c>
      <c r="D326" s="46" t="s">
        <v>74</v>
      </c>
      <c r="E326" s="20" t="s">
        <v>75</v>
      </c>
      <c r="F326" s="22">
        <v>6071465.92</v>
      </c>
      <c r="G326" s="47">
        <v>452355.47</v>
      </c>
      <c r="H326" s="48"/>
      <c r="I326" s="47" t="str">
        <f t="shared" si="663"/>
        <v>#REF!</v>
      </c>
      <c r="J326" s="47" t="str">
        <f t="shared" si="664"/>
        <v>#REF!</v>
      </c>
      <c r="K326" s="47" t="str">
        <f t="shared" si="665"/>
        <v>#REF!</v>
      </c>
      <c r="L326" s="49" t="str">
        <f t="shared" si="666"/>
        <v>#REF!</v>
      </c>
      <c r="M326" s="49" t="str">
        <f t="shared" si="667"/>
        <v>#REF!</v>
      </c>
      <c r="N326" s="47" t="str">
        <f t="shared" si="668"/>
        <v>#REF!</v>
      </c>
      <c r="O326" s="47" t="str">
        <f t="shared" si="669"/>
        <v>#REF!</v>
      </c>
      <c r="P326" s="49" t="str">
        <f t="shared" si="670"/>
        <v>#REF!</v>
      </c>
      <c r="Q326" s="49" t="str">
        <f t="shared" si="671"/>
        <v>#REF!</v>
      </c>
      <c r="R326" s="49" t="str">
        <f t="shared" si="672"/>
        <v>#REF!</v>
      </c>
      <c r="S326" s="49" t="str">
        <f t="shared" si="673"/>
        <v>#REF!</v>
      </c>
      <c r="T326" s="50"/>
      <c r="U326" s="50"/>
      <c r="V326" s="50"/>
      <c r="W326" s="50"/>
      <c r="X326" s="50"/>
      <c r="Y326" s="50"/>
      <c r="Z326" s="50"/>
    </row>
    <row r="327" ht="15.75" customHeight="1" outlineLevel="2">
      <c r="A327" s="46" t="s">
        <v>138</v>
      </c>
      <c r="B327" s="46" t="s">
        <v>15</v>
      </c>
      <c r="C327" s="21" t="s">
        <v>139</v>
      </c>
      <c r="D327" s="46" t="s">
        <v>21</v>
      </c>
      <c r="E327" s="20" t="s">
        <v>22</v>
      </c>
      <c r="F327" s="22">
        <v>3426.06</v>
      </c>
      <c r="G327" s="47">
        <v>255.26</v>
      </c>
      <c r="H327" s="48"/>
      <c r="I327" s="47" t="str">
        <f t="shared" si="663"/>
        <v>#REF!</v>
      </c>
      <c r="J327" s="47" t="str">
        <f t="shared" si="664"/>
        <v>#REF!</v>
      </c>
      <c r="K327" s="47" t="str">
        <f t="shared" si="665"/>
        <v>#REF!</v>
      </c>
      <c r="L327" s="49" t="str">
        <f t="shared" si="666"/>
        <v>#REF!</v>
      </c>
      <c r="M327" s="49" t="str">
        <f t="shared" si="667"/>
        <v>#REF!</v>
      </c>
      <c r="N327" s="47" t="str">
        <f t="shared" si="668"/>
        <v>#REF!</v>
      </c>
      <c r="O327" s="47" t="str">
        <f t="shared" si="669"/>
        <v>#REF!</v>
      </c>
      <c r="P327" s="49" t="str">
        <f t="shared" si="670"/>
        <v>#REF!</v>
      </c>
      <c r="Q327" s="49" t="str">
        <f t="shared" si="671"/>
        <v>#REF!</v>
      </c>
      <c r="R327" s="49" t="str">
        <f t="shared" si="672"/>
        <v>#REF!</v>
      </c>
      <c r="S327" s="49" t="str">
        <f t="shared" si="673"/>
        <v>#REF!</v>
      </c>
      <c r="T327" s="50"/>
      <c r="U327" s="50"/>
      <c r="V327" s="50"/>
      <c r="W327" s="50"/>
      <c r="X327" s="50"/>
      <c r="Y327" s="50"/>
      <c r="Z327" s="50"/>
    </row>
    <row r="328" ht="15.75" customHeight="1" outlineLevel="2">
      <c r="A328" s="46" t="s">
        <v>138</v>
      </c>
      <c r="B328" s="46" t="s">
        <v>15</v>
      </c>
      <c r="C328" s="21" t="s">
        <v>139</v>
      </c>
      <c r="D328" s="46" t="s">
        <v>29</v>
      </c>
      <c r="E328" s="20" t="s">
        <v>30</v>
      </c>
      <c r="F328" s="22">
        <v>2875283.71</v>
      </c>
      <c r="G328" s="47">
        <v>214223.44</v>
      </c>
      <c r="H328" s="48"/>
      <c r="I328" s="47" t="str">
        <f t="shared" si="663"/>
        <v>#REF!</v>
      </c>
      <c r="J328" s="47" t="str">
        <f t="shared" si="664"/>
        <v>#REF!</v>
      </c>
      <c r="K328" s="47" t="str">
        <f t="shared" si="665"/>
        <v>#REF!</v>
      </c>
      <c r="L328" s="49" t="str">
        <f t="shared" si="666"/>
        <v>#REF!</v>
      </c>
      <c r="M328" s="49" t="str">
        <f t="shared" si="667"/>
        <v>#REF!</v>
      </c>
      <c r="N328" s="47" t="str">
        <f t="shared" si="668"/>
        <v>#REF!</v>
      </c>
      <c r="O328" s="47" t="str">
        <f t="shared" si="669"/>
        <v>#REF!</v>
      </c>
      <c r="P328" s="49" t="str">
        <f t="shared" si="670"/>
        <v>#REF!</v>
      </c>
      <c r="Q328" s="49" t="str">
        <f t="shared" si="671"/>
        <v>#REF!</v>
      </c>
      <c r="R328" s="49" t="str">
        <f t="shared" si="672"/>
        <v>#REF!</v>
      </c>
      <c r="S328" s="49" t="str">
        <f t="shared" si="673"/>
        <v>#REF!</v>
      </c>
      <c r="T328" s="50"/>
      <c r="U328" s="50"/>
      <c r="V328" s="50"/>
      <c r="W328" s="50"/>
      <c r="X328" s="50"/>
      <c r="Y328" s="50"/>
      <c r="Z328" s="50"/>
    </row>
    <row r="329" ht="15.75" customHeight="1" outlineLevel="2">
      <c r="A329" s="46" t="s">
        <v>138</v>
      </c>
      <c r="B329" s="46" t="s">
        <v>15</v>
      </c>
      <c r="C329" s="21" t="s">
        <v>139</v>
      </c>
      <c r="D329" s="46" t="s">
        <v>31</v>
      </c>
      <c r="E329" s="20" t="s">
        <v>32</v>
      </c>
      <c r="F329" s="22">
        <v>350385.65</v>
      </c>
      <c r="G329" s="47">
        <v>26105.53</v>
      </c>
      <c r="H329" s="48"/>
      <c r="I329" s="47" t="str">
        <f t="shared" si="663"/>
        <v>#REF!</v>
      </c>
      <c r="J329" s="47" t="str">
        <f t="shared" si="664"/>
        <v>#REF!</v>
      </c>
      <c r="K329" s="47" t="str">
        <f t="shared" si="665"/>
        <v>#REF!</v>
      </c>
      <c r="L329" s="49" t="str">
        <f t="shared" si="666"/>
        <v>#REF!</v>
      </c>
      <c r="M329" s="49" t="str">
        <f t="shared" si="667"/>
        <v>#REF!</v>
      </c>
      <c r="N329" s="47" t="str">
        <f t="shared" si="668"/>
        <v>#REF!</v>
      </c>
      <c r="O329" s="47" t="str">
        <f t="shared" si="669"/>
        <v>#REF!</v>
      </c>
      <c r="P329" s="49" t="str">
        <f t="shared" si="670"/>
        <v>#REF!</v>
      </c>
      <c r="Q329" s="49" t="str">
        <f t="shared" si="671"/>
        <v>#REF!</v>
      </c>
      <c r="R329" s="49" t="str">
        <f t="shared" si="672"/>
        <v>#REF!</v>
      </c>
      <c r="S329" s="49" t="str">
        <f t="shared" si="673"/>
        <v>#REF!</v>
      </c>
      <c r="T329" s="50"/>
      <c r="U329" s="50"/>
      <c r="V329" s="50"/>
      <c r="W329" s="50"/>
      <c r="X329" s="50"/>
      <c r="Y329" s="50"/>
      <c r="Z329" s="50"/>
    </row>
    <row r="330" ht="15.75" customHeight="1" outlineLevel="2">
      <c r="A330" s="46" t="s">
        <v>138</v>
      </c>
      <c r="B330" s="46" t="s">
        <v>15</v>
      </c>
      <c r="C330" s="21" t="s">
        <v>139</v>
      </c>
      <c r="D330" s="46" t="s">
        <v>39</v>
      </c>
      <c r="E330" s="20" t="s">
        <v>40</v>
      </c>
      <c r="F330" s="22">
        <v>224627.11</v>
      </c>
      <c r="G330" s="47">
        <v>16735.88</v>
      </c>
      <c r="H330" s="48"/>
      <c r="I330" s="47" t="str">
        <f t="shared" si="663"/>
        <v>#REF!</v>
      </c>
      <c r="J330" s="47" t="str">
        <f t="shared" si="664"/>
        <v>#REF!</v>
      </c>
      <c r="K330" s="47" t="str">
        <f t="shared" si="665"/>
        <v>#REF!</v>
      </c>
      <c r="L330" s="49" t="str">
        <f t="shared" si="666"/>
        <v>#REF!</v>
      </c>
      <c r="M330" s="49" t="str">
        <f t="shared" si="667"/>
        <v>#REF!</v>
      </c>
      <c r="N330" s="47" t="str">
        <f t="shared" si="668"/>
        <v>#REF!</v>
      </c>
      <c r="O330" s="47" t="str">
        <f t="shared" si="669"/>
        <v>#REF!</v>
      </c>
      <c r="P330" s="49" t="str">
        <f t="shared" si="670"/>
        <v>#REF!</v>
      </c>
      <c r="Q330" s="49" t="str">
        <f t="shared" si="671"/>
        <v>#REF!</v>
      </c>
      <c r="R330" s="49" t="str">
        <f t="shared" si="672"/>
        <v>#REF!</v>
      </c>
      <c r="S330" s="49" t="str">
        <f t="shared" si="673"/>
        <v>#REF!</v>
      </c>
      <c r="T330" s="50"/>
      <c r="U330" s="50"/>
      <c r="V330" s="50"/>
      <c r="W330" s="50"/>
      <c r="X330" s="50"/>
      <c r="Y330" s="50"/>
      <c r="Z330" s="50"/>
    </row>
    <row r="331" ht="15.75" customHeight="1" outlineLevel="2">
      <c r="A331" s="46" t="s">
        <v>138</v>
      </c>
      <c r="B331" s="46" t="s">
        <v>15</v>
      </c>
      <c r="C331" s="21" t="s">
        <v>139</v>
      </c>
      <c r="D331" s="46" t="s">
        <v>47</v>
      </c>
      <c r="E331" s="20" t="s">
        <v>48</v>
      </c>
      <c r="F331" s="22">
        <v>1.7723395318E8</v>
      </c>
      <c r="G331" s="47">
        <v>1.320484215E7</v>
      </c>
      <c r="H331" s="48"/>
      <c r="I331" s="47" t="str">
        <f t="shared" si="663"/>
        <v>#REF!</v>
      </c>
      <c r="J331" s="47" t="str">
        <f t="shared" si="664"/>
        <v>#REF!</v>
      </c>
      <c r="K331" s="47" t="str">
        <f t="shared" si="665"/>
        <v>#REF!</v>
      </c>
      <c r="L331" s="49" t="str">
        <f t="shared" si="666"/>
        <v>#REF!</v>
      </c>
      <c r="M331" s="49" t="str">
        <f t="shared" si="667"/>
        <v>#REF!</v>
      </c>
      <c r="N331" s="47" t="str">
        <f t="shared" si="668"/>
        <v>#REF!</v>
      </c>
      <c r="O331" s="47" t="str">
        <f t="shared" si="669"/>
        <v>#REF!</v>
      </c>
      <c r="P331" s="49" t="str">
        <f t="shared" si="670"/>
        <v>#REF!</v>
      </c>
      <c r="Q331" s="49" t="str">
        <f t="shared" si="671"/>
        <v>#REF!</v>
      </c>
      <c r="R331" s="49" t="str">
        <f t="shared" si="672"/>
        <v>#REF!</v>
      </c>
      <c r="S331" s="49" t="str">
        <f t="shared" si="673"/>
        <v>#REF!</v>
      </c>
      <c r="T331" s="50"/>
      <c r="U331" s="50"/>
      <c r="V331" s="50"/>
      <c r="W331" s="50"/>
      <c r="X331" s="50"/>
      <c r="Y331" s="50"/>
      <c r="Z331" s="50"/>
    </row>
    <row r="332" ht="15.75" customHeight="1" outlineLevel="1">
      <c r="A332" s="46"/>
      <c r="B332" s="46"/>
      <c r="C332" s="53" t="s">
        <v>367</v>
      </c>
      <c r="D332" s="46"/>
      <c r="E332" s="20"/>
      <c r="F332" s="22">
        <f t="shared" ref="F332:H332" si="674">SUBTOTAL(9,F324:F331)</f>
        <v>226098010</v>
      </c>
      <c r="G332" s="47">
        <f t="shared" si="674"/>
        <v>16845466</v>
      </c>
      <c r="H332" s="48">
        <f t="shared" si="674"/>
        <v>0</v>
      </c>
      <c r="I332" s="47"/>
      <c r="J332" s="47"/>
      <c r="K332" s="47"/>
      <c r="L332" s="49" t="str">
        <f t="shared" ref="L332:M332" si="675">SUBTOTAL(9,L324:L331)</f>
        <v>#REF!</v>
      </c>
      <c r="M332" s="49" t="str">
        <f t="shared" si="675"/>
        <v>#REF!</v>
      </c>
      <c r="N332" s="47"/>
      <c r="O332" s="47"/>
      <c r="P332" s="49" t="str">
        <f t="shared" ref="P332:S332" si="676">SUBTOTAL(9,P324:P331)</f>
        <v>#REF!</v>
      </c>
      <c r="Q332" s="49" t="str">
        <f t="shared" si="676"/>
        <v>#REF!</v>
      </c>
      <c r="R332" s="49" t="str">
        <f t="shared" si="676"/>
        <v>#REF!</v>
      </c>
      <c r="S332" s="49" t="str">
        <f t="shared" si="676"/>
        <v>#REF!</v>
      </c>
      <c r="T332" s="50"/>
      <c r="U332" s="50"/>
      <c r="V332" s="50"/>
      <c r="W332" s="50"/>
      <c r="X332" s="50"/>
      <c r="Y332" s="50"/>
      <c r="Z332" s="50"/>
    </row>
    <row r="333" ht="15.75" customHeight="1" outlineLevel="2">
      <c r="A333" s="46" t="s">
        <v>140</v>
      </c>
      <c r="B333" s="46" t="s">
        <v>15</v>
      </c>
      <c r="C333" s="21" t="s">
        <v>141</v>
      </c>
      <c r="D333" s="46" t="s">
        <v>17</v>
      </c>
      <c r="E333" s="20" t="s">
        <v>18</v>
      </c>
      <c r="F333" s="22">
        <v>2596982.36</v>
      </c>
      <c r="G333" s="47">
        <v>617201.61</v>
      </c>
      <c r="H333" s="48"/>
      <c r="I333" s="47" t="str">
        <f t="shared" ref="I333:I336" si="677">+VLOOKUP(C333,'[1]ESFUERZO PROPIO 2015'!$D$10:$H$135,3,0)</f>
        <v>#REF!</v>
      </c>
      <c r="J333" s="47" t="str">
        <f t="shared" ref="J333:J336" si="678">+VLOOKUP(C333,'[1]ESFUERZO PROPIO 2015'!$D$10:$H$135,2,0)</f>
        <v>#REF!</v>
      </c>
      <c r="K333" s="47" t="str">
        <f t="shared" ref="K333:K336" si="679">+I333/11</f>
        <v>#REF!</v>
      </c>
      <c r="L333" s="49" t="str">
        <f t="shared" ref="L333:L336" si="680">+H333*K333</f>
        <v>#REF!</v>
      </c>
      <c r="M333" s="49" t="str">
        <f t="shared" ref="M333:M336" si="681">+IF(F333-Q333&lt;1,0,F333-Q333)</f>
        <v>#REF!</v>
      </c>
      <c r="N333" s="47" t="str">
        <f t="shared" ref="N333:N336" si="682">+VLOOKUP(C333,'[1]ESFUERZO PROPIO 2015'!$D$10:$H$135,5,0)</f>
        <v>#REF!</v>
      </c>
      <c r="O333" s="47" t="str">
        <f t="shared" ref="O333:O336" si="683">+VLOOKUP(C333,'[1]ESFUERZO PROPIO 2015'!$D$10:$H$135,4,0)</f>
        <v>#REF!</v>
      </c>
      <c r="P333" s="49" t="str">
        <f t="shared" ref="P333:P336" si="684">+F333-L333</f>
        <v>#REF!</v>
      </c>
      <c r="Q333" s="49" t="str">
        <f t="shared" ref="Q333:Q336" si="685">+ROUND(P333,0)</f>
        <v>#REF!</v>
      </c>
      <c r="R333" s="49" t="str">
        <f t="shared" ref="R333:R336" si="686">+M333+Q333</f>
        <v>#REF!</v>
      </c>
      <c r="S333" s="49" t="str">
        <f t="shared" ref="S333:S336" si="687">+Q333</f>
        <v>#REF!</v>
      </c>
      <c r="T333" s="50"/>
      <c r="U333" s="50"/>
      <c r="V333" s="50"/>
      <c r="W333" s="50"/>
      <c r="X333" s="50"/>
      <c r="Y333" s="50"/>
      <c r="Z333" s="50"/>
    </row>
    <row r="334" ht="15.75" customHeight="1" outlineLevel="2">
      <c r="A334" s="46" t="s">
        <v>140</v>
      </c>
      <c r="B334" s="46" t="s">
        <v>15</v>
      </c>
      <c r="C334" s="21" t="s">
        <v>141</v>
      </c>
      <c r="D334" s="46" t="s">
        <v>29</v>
      </c>
      <c r="E334" s="20" t="s">
        <v>30</v>
      </c>
      <c r="F334" s="22">
        <v>29538.55</v>
      </c>
      <c r="G334" s="47">
        <v>7020.16</v>
      </c>
      <c r="H334" s="48"/>
      <c r="I334" s="47" t="str">
        <f t="shared" si="677"/>
        <v>#REF!</v>
      </c>
      <c r="J334" s="47" t="str">
        <f t="shared" si="678"/>
        <v>#REF!</v>
      </c>
      <c r="K334" s="47" t="str">
        <f t="shared" si="679"/>
        <v>#REF!</v>
      </c>
      <c r="L334" s="49" t="str">
        <f t="shared" si="680"/>
        <v>#REF!</v>
      </c>
      <c r="M334" s="49" t="str">
        <f t="shared" si="681"/>
        <v>#REF!</v>
      </c>
      <c r="N334" s="47" t="str">
        <f t="shared" si="682"/>
        <v>#REF!</v>
      </c>
      <c r="O334" s="47" t="str">
        <f t="shared" si="683"/>
        <v>#REF!</v>
      </c>
      <c r="P334" s="49" t="str">
        <f t="shared" si="684"/>
        <v>#REF!</v>
      </c>
      <c r="Q334" s="49" t="str">
        <f t="shared" si="685"/>
        <v>#REF!</v>
      </c>
      <c r="R334" s="49" t="str">
        <f t="shared" si="686"/>
        <v>#REF!</v>
      </c>
      <c r="S334" s="49" t="str">
        <f t="shared" si="687"/>
        <v>#REF!</v>
      </c>
      <c r="T334" s="50"/>
      <c r="U334" s="50"/>
      <c r="V334" s="50"/>
      <c r="W334" s="50"/>
      <c r="X334" s="50"/>
      <c r="Y334" s="50"/>
      <c r="Z334" s="50"/>
    </row>
    <row r="335" ht="15.75" customHeight="1" outlineLevel="2">
      <c r="A335" s="46" t="s">
        <v>140</v>
      </c>
      <c r="B335" s="46" t="s">
        <v>15</v>
      </c>
      <c r="C335" s="21" t="s">
        <v>141</v>
      </c>
      <c r="D335" s="46" t="s">
        <v>31</v>
      </c>
      <c r="E335" s="20" t="s">
        <v>32</v>
      </c>
      <c r="F335" s="22">
        <v>78513.08</v>
      </c>
      <c r="G335" s="47">
        <v>18659.5</v>
      </c>
      <c r="H335" s="48"/>
      <c r="I335" s="47" t="str">
        <f t="shared" si="677"/>
        <v>#REF!</v>
      </c>
      <c r="J335" s="47" t="str">
        <f t="shared" si="678"/>
        <v>#REF!</v>
      </c>
      <c r="K335" s="47" t="str">
        <f t="shared" si="679"/>
        <v>#REF!</v>
      </c>
      <c r="L335" s="49" t="str">
        <f t="shared" si="680"/>
        <v>#REF!</v>
      </c>
      <c r="M335" s="49" t="str">
        <f t="shared" si="681"/>
        <v>#REF!</v>
      </c>
      <c r="N335" s="47" t="str">
        <f t="shared" si="682"/>
        <v>#REF!</v>
      </c>
      <c r="O335" s="47" t="str">
        <f t="shared" si="683"/>
        <v>#REF!</v>
      </c>
      <c r="P335" s="49" t="str">
        <f t="shared" si="684"/>
        <v>#REF!</v>
      </c>
      <c r="Q335" s="49" t="str">
        <f t="shared" si="685"/>
        <v>#REF!</v>
      </c>
      <c r="R335" s="49" t="str">
        <f t="shared" si="686"/>
        <v>#REF!</v>
      </c>
      <c r="S335" s="49" t="str">
        <f t="shared" si="687"/>
        <v>#REF!</v>
      </c>
      <c r="T335" s="50"/>
      <c r="U335" s="50"/>
      <c r="V335" s="50"/>
      <c r="W335" s="50"/>
      <c r="X335" s="50"/>
      <c r="Y335" s="50"/>
      <c r="Z335" s="50"/>
    </row>
    <row r="336" ht="15.75" customHeight="1" outlineLevel="2">
      <c r="A336" s="46" t="s">
        <v>140</v>
      </c>
      <c r="B336" s="46" t="s">
        <v>15</v>
      </c>
      <c r="C336" s="21" t="s">
        <v>141</v>
      </c>
      <c r="D336" s="46" t="s">
        <v>39</v>
      </c>
      <c r="E336" s="20" t="s">
        <v>40</v>
      </c>
      <c r="F336" s="22">
        <v>3142.01</v>
      </c>
      <c r="G336" s="47">
        <v>746.73</v>
      </c>
      <c r="H336" s="48"/>
      <c r="I336" s="47" t="str">
        <f t="shared" si="677"/>
        <v>#REF!</v>
      </c>
      <c r="J336" s="47" t="str">
        <f t="shared" si="678"/>
        <v>#REF!</v>
      </c>
      <c r="K336" s="47" t="str">
        <f t="shared" si="679"/>
        <v>#REF!</v>
      </c>
      <c r="L336" s="49" t="str">
        <f t="shared" si="680"/>
        <v>#REF!</v>
      </c>
      <c r="M336" s="49" t="str">
        <f t="shared" si="681"/>
        <v>#REF!</v>
      </c>
      <c r="N336" s="47" t="str">
        <f t="shared" si="682"/>
        <v>#REF!</v>
      </c>
      <c r="O336" s="47" t="str">
        <f t="shared" si="683"/>
        <v>#REF!</v>
      </c>
      <c r="P336" s="49" t="str">
        <f t="shared" si="684"/>
        <v>#REF!</v>
      </c>
      <c r="Q336" s="49" t="str">
        <f t="shared" si="685"/>
        <v>#REF!</v>
      </c>
      <c r="R336" s="49" t="str">
        <f t="shared" si="686"/>
        <v>#REF!</v>
      </c>
      <c r="S336" s="49" t="str">
        <f t="shared" si="687"/>
        <v>#REF!</v>
      </c>
      <c r="T336" s="50"/>
      <c r="U336" s="50"/>
      <c r="V336" s="50"/>
      <c r="W336" s="50"/>
      <c r="X336" s="50"/>
      <c r="Y336" s="50"/>
      <c r="Z336" s="50"/>
    </row>
    <row r="337" ht="15.75" customHeight="1" outlineLevel="1">
      <c r="A337" s="46"/>
      <c r="B337" s="46"/>
      <c r="C337" s="53" t="s">
        <v>368</v>
      </c>
      <c r="D337" s="46"/>
      <c r="E337" s="20"/>
      <c r="F337" s="22">
        <f t="shared" ref="F337:H337" si="688">SUBTOTAL(9,F333:F336)</f>
        <v>2708176</v>
      </c>
      <c r="G337" s="47">
        <f t="shared" si="688"/>
        <v>643628</v>
      </c>
      <c r="H337" s="48">
        <f t="shared" si="688"/>
        <v>0</v>
      </c>
      <c r="I337" s="47"/>
      <c r="J337" s="47"/>
      <c r="K337" s="47"/>
      <c r="L337" s="49" t="str">
        <f t="shared" ref="L337:M337" si="689">SUBTOTAL(9,L333:L336)</f>
        <v>#REF!</v>
      </c>
      <c r="M337" s="49" t="str">
        <f t="shared" si="689"/>
        <v>#REF!</v>
      </c>
      <c r="N337" s="47"/>
      <c r="O337" s="47"/>
      <c r="P337" s="49" t="str">
        <f t="shared" ref="P337:S337" si="690">SUBTOTAL(9,P333:P336)</f>
        <v>#REF!</v>
      </c>
      <c r="Q337" s="49" t="str">
        <f t="shared" si="690"/>
        <v>#REF!</v>
      </c>
      <c r="R337" s="49" t="str">
        <f t="shared" si="690"/>
        <v>#REF!</v>
      </c>
      <c r="S337" s="49" t="str">
        <f t="shared" si="690"/>
        <v>#REF!</v>
      </c>
      <c r="T337" s="50"/>
      <c r="U337" s="50"/>
      <c r="V337" s="50"/>
      <c r="W337" s="50"/>
      <c r="X337" s="50"/>
      <c r="Y337" s="50"/>
      <c r="Z337" s="50"/>
    </row>
    <row r="338" ht="15.75" customHeight="1" outlineLevel="2">
      <c r="A338" s="46" t="s">
        <v>142</v>
      </c>
      <c r="B338" s="46" t="s">
        <v>15</v>
      </c>
      <c r="C338" s="21" t="s">
        <v>143</v>
      </c>
      <c r="D338" s="46" t="s">
        <v>17</v>
      </c>
      <c r="E338" s="20" t="s">
        <v>18</v>
      </c>
      <c r="F338" s="22">
        <v>1648660.58</v>
      </c>
      <c r="G338" s="47">
        <v>3.397764623E7</v>
      </c>
      <c r="H338" s="48">
        <f t="shared" ref="H338:H348" si="691">+F338/$F$349</f>
        <v>0.9606106873</v>
      </c>
      <c r="I338" s="47" t="str">
        <f t="shared" ref="I338:I348" si="692">+VLOOKUP(C338,'[1]ESFUERZO PROPIO 2015'!$D$10:$H$135,3,0)</f>
        <v>#REF!</v>
      </c>
      <c r="J338" s="47" t="str">
        <f t="shared" ref="J338:J348" si="693">+VLOOKUP(C338,'[1]ESFUERZO PROPIO 2015'!$D$10:$H$135,2,0)</f>
        <v>#REF!</v>
      </c>
      <c r="K338" s="47" t="str">
        <f t="shared" ref="K338:K348" si="694">+I338/11</f>
        <v>#REF!</v>
      </c>
      <c r="L338" s="49" t="str">
        <f t="shared" ref="L338:L348" si="695">+H338*K338</f>
        <v>#REF!</v>
      </c>
      <c r="M338" s="49">
        <f t="shared" ref="M338:M348" si="696">+IF(F338-Q338&lt;1,0,F338-Q338)</f>
        <v>1648660.58</v>
      </c>
      <c r="N338" s="47" t="str">
        <f t="shared" ref="N338:N348" si="697">+VLOOKUP(C338,'[1]ESFUERZO PROPIO 2015'!$D$10:$H$135,5,0)</f>
        <v>#REF!</v>
      </c>
      <c r="O338" s="47" t="str">
        <f t="shared" ref="O338:O348" si="698">+VLOOKUP(C338,'[1]ESFUERZO PROPIO 2015'!$D$10:$H$135,4,0)</f>
        <v>#REF!</v>
      </c>
      <c r="P338" s="49">
        <v>0.0</v>
      </c>
      <c r="Q338" s="49">
        <f t="shared" ref="Q338:Q348" si="699">+ROUND(P338,0)</f>
        <v>0</v>
      </c>
      <c r="R338" s="49">
        <f t="shared" ref="R338:R348" si="700">+M338+Q338</f>
        <v>1648660.58</v>
      </c>
      <c r="S338" s="49">
        <f t="shared" ref="S338:S348" si="701">+Q338</f>
        <v>0</v>
      </c>
      <c r="T338" s="50"/>
      <c r="U338" s="50"/>
      <c r="V338" s="50"/>
      <c r="W338" s="50"/>
      <c r="X338" s="50"/>
      <c r="Y338" s="50"/>
      <c r="Z338" s="50"/>
    </row>
    <row r="339" ht="15.75" customHeight="1" outlineLevel="2">
      <c r="A339" s="46" t="s">
        <v>142</v>
      </c>
      <c r="B339" s="46" t="s">
        <v>15</v>
      </c>
      <c r="C339" s="21" t="s">
        <v>143</v>
      </c>
      <c r="D339" s="46" t="s">
        <v>45</v>
      </c>
      <c r="E339" s="20" t="s">
        <v>46</v>
      </c>
      <c r="F339" s="22">
        <v>9448.79</v>
      </c>
      <c r="G339" s="47">
        <v>194732.49</v>
      </c>
      <c r="H339" s="48">
        <f t="shared" si="691"/>
        <v>0.005505444096</v>
      </c>
      <c r="I339" s="47" t="str">
        <f t="shared" si="692"/>
        <v>#REF!</v>
      </c>
      <c r="J339" s="47" t="str">
        <f t="shared" si="693"/>
        <v>#REF!</v>
      </c>
      <c r="K339" s="47" t="str">
        <f t="shared" si="694"/>
        <v>#REF!</v>
      </c>
      <c r="L339" s="49" t="str">
        <f t="shared" si="695"/>
        <v>#REF!</v>
      </c>
      <c r="M339" s="49">
        <f t="shared" si="696"/>
        <v>9448.79</v>
      </c>
      <c r="N339" s="47" t="str">
        <f t="shared" si="697"/>
        <v>#REF!</v>
      </c>
      <c r="O339" s="47" t="str">
        <f t="shared" si="698"/>
        <v>#REF!</v>
      </c>
      <c r="P339" s="49">
        <v>0.0</v>
      </c>
      <c r="Q339" s="49">
        <f t="shared" si="699"/>
        <v>0</v>
      </c>
      <c r="R339" s="49">
        <f t="shared" si="700"/>
        <v>9448.79</v>
      </c>
      <c r="S339" s="49">
        <f t="shared" si="701"/>
        <v>0</v>
      </c>
      <c r="T339" s="50"/>
      <c r="U339" s="50"/>
      <c r="V339" s="50"/>
      <c r="W339" s="50"/>
      <c r="X339" s="50"/>
      <c r="Y339" s="50"/>
      <c r="Z339" s="50"/>
    </row>
    <row r="340" ht="15.75" customHeight="1" outlineLevel="2">
      <c r="A340" s="46" t="s">
        <v>142</v>
      </c>
      <c r="B340" s="46" t="s">
        <v>15</v>
      </c>
      <c r="C340" s="21" t="s">
        <v>143</v>
      </c>
      <c r="D340" s="46" t="s">
        <v>19</v>
      </c>
      <c r="E340" s="20" t="s">
        <v>20</v>
      </c>
      <c r="F340" s="22">
        <v>1637.35</v>
      </c>
      <c r="G340" s="47">
        <v>33744.58</v>
      </c>
      <c r="H340" s="48">
        <f t="shared" si="691"/>
        <v>0.0009540204502</v>
      </c>
      <c r="I340" s="47" t="str">
        <f t="shared" si="692"/>
        <v>#REF!</v>
      </c>
      <c r="J340" s="47" t="str">
        <f t="shared" si="693"/>
        <v>#REF!</v>
      </c>
      <c r="K340" s="47" t="str">
        <f t="shared" si="694"/>
        <v>#REF!</v>
      </c>
      <c r="L340" s="49" t="str">
        <f t="shared" si="695"/>
        <v>#REF!</v>
      </c>
      <c r="M340" s="49">
        <f t="shared" si="696"/>
        <v>1637.35</v>
      </c>
      <c r="N340" s="47" t="str">
        <f t="shared" si="697"/>
        <v>#REF!</v>
      </c>
      <c r="O340" s="47" t="str">
        <f t="shared" si="698"/>
        <v>#REF!</v>
      </c>
      <c r="P340" s="49">
        <v>0.0</v>
      </c>
      <c r="Q340" s="49">
        <f t="shared" si="699"/>
        <v>0</v>
      </c>
      <c r="R340" s="49">
        <f t="shared" si="700"/>
        <v>1637.35</v>
      </c>
      <c r="S340" s="49">
        <f t="shared" si="701"/>
        <v>0</v>
      </c>
      <c r="T340" s="50"/>
      <c r="U340" s="50"/>
      <c r="V340" s="50"/>
      <c r="W340" s="50"/>
      <c r="X340" s="50"/>
      <c r="Y340" s="50"/>
      <c r="Z340" s="50"/>
    </row>
    <row r="341" ht="15.75" customHeight="1" outlineLevel="2">
      <c r="A341" s="46" t="s">
        <v>142</v>
      </c>
      <c r="B341" s="46" t="s">
        <v>15</v>
      </c>
      <c r="C341" s="21" t="s">
        <v>143</v>
      </c>
      <c r="D341" s="46" t="s">
        <v>21</v>
      </c>
      <c r="E341" s="20" t="s">
        <v>22</v>
      </c>
      <c r="F341" s="22">
        <v>8997.45</v>
      </c>
      <c r="G341" s="47">
        <v>185430.7</v>
      </c>
      <c r="H341" s="48">
        <f t="shared" si="691"/>
        <v>0.005242465753</v>
      </c>
      <c r="I341" s="47" t="str">
        <f t="shared" si="692"/>
        <v>#REF!</v>
      </c>
      <c r="J341" s="47" t="str">
        <f t="shared" si="693"/>
        <v>#REF!</v>
      </c>
      <c r="K341" s="47" t="str">
        <f t="shared" si="694"/>
        <v>#REF!</v>
      </c>
      <c r="L341" s="49" t="str">
        <f t="shared" si="695"/>
        <v>#REF!</v>
      </c>
      <c r="M341" s="49">
        <f t="shared" si="696"/>
        <v>8997.45</v>
      </c>
      <c r="N341" s="47" t="str">
        <f t="shared" si="697"/>
        <v>#REF!</v>
      </c>
      <c r="O341" s="47" t="str">
        <f t="shared" si="698"/>
        <v>#REF!</v>
      </c>
      <c r="P341" s="49">
        <v>0.0</v>
      </c>
      <c r="Q341" s="49">
        <f t="shared" si="699"/>
        <v>0</v>
      </c>
      <c r="R341" s="49">
        <f t="shared" si="700"/>
        <v>8997.45</v>
      </c>
      <c r="S341" s="49">
        <f t="shared" si="701"/>
        <v>0</v>
      </c>
      <c r="T341" s="50"/>
      <c r="U341" s="50"/>
      <c r="V341" s="50"/>
      <c r="W341" s="50"/>
      <c r="X341" s="50"/>
      <c r="Y341" s="50"/>
      <c r="Z341" s="50"/>
    </row>
    <row r="342" ht="15.75" customHeight="1" outlineLevel="2">
      <c r="A342" s="46" t="s">
        <v>142</v>
      </c>
      <c r="B342" s="46" t="s">
        <v>15</v>
      </c>
      <c r="C342" s="21" t="s">
        <v>143</v>
      </c>
      <c r="D342" s="46" t="s">
        <v>25</v>
      </c>
      <c r="E342" s="20" t="s">
        <v>26</v>
      </c>
      <c r="F342" s="22">
        <v>124.88</v>
      </c>
      <c r="G342" s="47">
        <v>2573.76</v>
      </c>
      <c r="H342" s="48">
        <f t="shared" si="691"/>
        <v>0.00007276274091</v>
      </c>
      <c r="I342" s="47" t="str">
        <f t="shared" si="692"/>
        <v>#REF!</v>
      </c>
      <c r="J342" s="47" t="str">
        <f t="shared" si="693"/>
        <v>#REF!</v>
      </c>
      <c r="K342" s="47" t="str">
        <f t="shared" si="694"/>
        <v>#REF!</v>
      </c>
      <c r="L342" s="49" t="str">
        <f t="shared" si="695"/>
        <v>#REF!</v>
      </c>
      <c r="M342" s="49">
        <f t="shared" si="696"/>
        <v>124.88</v>
      </c>
      <c r="N342" s="47" t="str">
        <f t="shared" si="697"/>
        <v>#REF!</v>
      </c>
      <c r="O342" s="47" t="str">
        <f t="shared" si="698"/>
        <v>#REF!</v>
      </c>
      <c r="P342" s="49">
        <v>0.0</v>
      </c>
      <c r="Q342" s="49">
        <f t="shared" si="699"/>
        <v>0</v>
      </c>
      <c r="R342" s="49">
        <f t="shared" si="700"/>
        <v>124.88</v>
      </c>
      <c r="S342" s="49">
        <f t="shared" si="701"/>
        <v>0</v>
      </c>
      <c r="T342" s="50"/>
      <c r="U342" s="50"/>
      <c r="V342" s="50"/>
      <c r="W342" s="50"/>
      <c r="X342" s="50"/>
      <c r="Y342" s="50"/>
      <c r="Z342" s="50"/>
    </row>
    <row r="343" ht="15.75" customHeight="1" outlineLevel="2">
      <c r="A343" s="46" t="s">
        <v>142</v>
      </c>
      <c r="B343" s="46" t="s">
        <v>15</v>
      </c>
      <c r="C343" s="21" t="s">
        <v>143</v>
      </c>
      <c r="D343" s="46" t="s">
        <v>27</v>
      </c>
      <c r="E343" s="20" t="s">
        <v>28</v>
      </c>
      <c r="F343" s="22">
        <v>21370.2</v>
      </c>
      <c r="G343" s="47">
        <v>440423.56</v>
      </c>
      <c r="H343" s="48">
        <f t="shared" si="691"/>
        <v>0.01245158813</v>
      </c>
      <c r="I343" s="47" t="str">
        <f t="shared" si="692"/>
        <v>#REF!</v>
      </c>
      <c r="J343" s="47" t="str">
        <f t="shared" si="693"/>
        <v>#REF!</v>
      </c>
      <c r="K343" s="47" t="str">
        <f t="shared" si="694"/>
        <v>#REF!</v>
      </c>
      <c r="L343" s="49" t="str">
        <f t="shared" si="695"/>
        <v>#REF!</v>
      </c>
      <c r="M343" s="49">
        <f t="shared" si="696"/>
        <v>21370.2</v>
      </c>
      <c r="N343" s="47" t="str">
        <f t="shared" si="697"/>
        <v>#REF!</v>
      </c>
      <c r="O343" s="47" t="str">
        <f t="shared" si="698"/>
        <v>#REF!</v>
      </c>
      <c r="P343" s="49">
        <v>0.0</v>
      </c>
      <c r="Q343" s="49">
        <f t="shared" si="699"/>
        <v>0</v>
      </c>
      <c r="R343" s="49">
        <f t="shared" si="700"/>
        <v>21370.2</v>
      </c>
      <c r="S343" s="49">
        <f t="shared" si="701"/>
        <v>0</v>
      </c>
      <c r="T343" s="50"/>
      <c r="U343" s="50"/>
      <c r="V343" s="50"/>
      <c r="W343" s="50"/>
      <c r="X343" s="50"/>
      <c r="Y343" s="50"/>
      <c r="Z343" s="50"/>
    </row>
    <row r="344" ht="15.75" customHeight="1" outlineLevel="2">
      <c r="A344" s="46" t="s">
        <v>142</v>
      </c>
      <c r="B344" s="46" t="s">
        <v>15</v>
      </c>
      <c r="C344" s="21" t="s">
        <v>143</v>
      </c>
      <c r="D344" s="46" t="s">
        <v>29</v>
      </c>
      <c r="E344" s="20" t="s">
        <v>30</v>
      </c>
      <c r="F344" s="22">
        <v>8009.56</v>
      </c>
      <c r="G344" s="47">
        <v>165070.92</v>
      </c>
      <c r="H344" s="48">
        <f t="shared" si="691"/>
        <v>0.004666860499</v>
      </c>
      <c r="I344" s="47" t="str">
        <f t="shared" si="692"/>
        <v>#REF!</v>
      </c>
      <c r="J344" s="47" t="str">
        <f t="shared" si="693"/>
        <v>#REF!</v>
      </c>
      <c r="K344" s="47" t="str">
        <f t="shared" si="694"/>
        <v>#REF!</v>
      </c>
      <c r="L344" s="49" t="str">
        <f t="shared" si="695"/>
        <v>#REF!</v>
      </c>
      <c r="M344" s="49">
        <f t="shared" si="696"/>
        <v>8009.56</v>
      </c>
      <c r="N344" s="47" t="str">
        <f t="shared" si="697"/>
        <v>#REF!</v>
      </c>
      <c r="O344" s="47" t="str">
        <f t="shared" si="698"/>
        <v>#REF!</v>
      </c>
      <c r="P344" s="49">
        <v>0.0</v>
      </c>
      <c r="Q344" s="49">
        <f t="shared" si="699"/>
        <v>0</v>
      </c>
      <c r="R344" s="49">
        <f t="shared" si="700"/>
        <v>8009.56</v>
      </c>
      <c r="S344" s="49">
        <f t="shared" si="701"/>
        <v>0</v>
      </c>
      <c r="T344" s="50"/>
      <c r="U344" s="50"/>
      <c r="V344" s="50"/>
      <c r="W344" s="50"/>
      <c r="X344" s="50"/>
      <c r="Y344" s="50"/>
      <c r="Z344" s="50"/>
    </row>
    <row r="345" ht="15.75" customHeight="1" outlineLevel="2">
      <c r="A345" s="46" t="s">
        <v>142</v>
      </c>
      <c r="B345" s="46" t="s">
        <v>15</v>
      </c>
      <c r="C345" s="21" t="s">
        <v>143</v>
      </c>
      <c r="D345" s="46" t="s">
        <v>31</v>
      </c>
      <c r="E345" s="20" t="s">
        <v>32</v>
      </c>
      <c r="F345" s="22">
        <v>9871.15</v>
      </c>
      <c r="G345" s="47">
        <v>203436.9</v>
      </c>
      <c r="H345" s="48">
        <f t="shared" si="691"/>
        <v>0.005751536915</v>
      </c>
      <c r="I345" s="47" t="str">
        <f t="shared" si="692"/>
        <v>#REF!</v>
      </c>
      <c r="J345" s="47" t="str">
        <f t="shared" si="693"/>
        <v>#REF!</v>
      </c>
      <c r="K345" s="47" t="str">
        <f t="shared" si="694"/>
        <v>#REF!</v>
      </c>
      <c r="L345" s="49" t="str">
        <f t="shared" si="695"/>
        <v>#REF!</v>
      </c>
      <c r="M345" s="49">
        <f t="shared" si="696"/>
        <v>9871.15</v>
      </c>
      <c r="N345" s="47" t="str">
        <f t="shared" si="697"/>
        <v>#REF!</v>
      </c>
      <c r="O345" s="47" t="str">
        <f t="shared" si="698"/>
        <v>#REF!</v>
      </c>
      <c r="P345" s="49">
        <v>0.0</v>
      </c>
      <c r="Q345" s="49">
        <f t="shared" si="699"/>
        <v>0</v>
      </c>
      <c r="R345" s="49">
        <f t="shared" si="700"/>
        <v>9871.15</v>
      </c>
      <c r="S345" s="49">
        <f t="shared" si="701"/>
        <v>0</v>
      </c>
      <c r="T345" s="50"/>
      <c r="U345" s="50"/>
      <c r="V345" s="50"/>
      <c r="W345" s="50"/>
      <c r="X345" s="50"/>
      <c r="Y345" s="50"/>
      <c r="Z345" s="50"/>
    </row>
    <row r="346" ht="15.75" customHeight="1" outlineLevel="2">
      <c r="A346" s="46" t="s">
        <v>142</v>
      </c>
      <c r="B346" s="46" t="s">
        <v>15</v>
      </c>
      <c r="C346" s="21" t="s">
        <v>143</v>
      </c>
      <c r="D346" s="46" t="s">
        <v>35</v>
      </c>
      <c r="E346" s="20" t="s">
        <v>36</v>
      </c>
      <c r="F346" s="22">
        <v>280.55</v>
      </c>
      <c r="G346" s="47">
        <v>5781.88</v>
      </c>
      <c r="H346" s="48">
        <f t="shared" si="691"/>
        <v>0.0001634656227</v>
      </c>
      <c r="I346" s="47" t="str">
        <f t="shared" si="692"/>
        <v>#REF!</v>
      </c>
      <c r="J346" s="47" t="str">
        <f t="shared" si="693"/>
        <v>#REF!</v>
      </c>
      <c r="K346" s="47" t="str">
        <f t="shared" si="694"/>
        <v>#REF!</v>
      </c>
      <c r="L346" s="49" t="str">
        <f t="shared" si="695"/>
        <v>#REF!</v>
      </c>
      <c r="M346" s="49">
        <f t="shared" si="696"/>
        <v>280.55</v>
      </c>
      <c r="N346" s="47" t="str">
        <f t="shared" si="697"/>
        <v>#REF!</v>
      </c>
      <c r="O346" s="47" t="str">
        <f t="shared" si="698"/>
        <v>#REF!</v>
      </c>
      <c r="P346" s="49">
        <v>0.0</v>
      </c>
      <c r="Q346" s="49">
        <f t="shared" si="699"/>
        <v>0</v>
      </c>
      <c r="R346" s="49">
        <f t="shared" si="700"/>
        <v>280.55</v>
      </c>
      <c r="S346" s="49">
        <f t="shared" si="701"/>
        <v>0</v>
      </c>
      <c r="T346" s="50"/>
      <c r="U346" s="50"/>
      <c r="V346" s="50"/>
      <c r="W346" s="50"/>
      <c r="X346" s="50"/>
      <c r="Y346" s="50"/>
      <c r="Z346" s="50"/>
    </row>
    <row r="347" ht="15.75" customHeight="1" outlineLevel="2">
      <c r="A347" s="46" t="s">
        <v>142</v>
      </c>
      <c r="B347" s="46" t="s">
        <v>15</v>
      </c>
      <c r="C347" s="21" t="s">
        <v>143</v>
      </c>
      <c r="D347" s="46" t="s">
        <v>37</v>
      </c>
      <c r="E347" s="20" t="s">
        <v>38</v>
      </c>
      <c r="F347" s="22">
        <v>49.95</v>
      </c>
      <c r="G347" s="47">
        <v>1029.51</v>
      </c>
      <c r="H347" s="48">
        <f t="shared" si="691"/>
        <v>0.00002910393104</v>
      </c>
      <c r="I347" s="47" t="str">
        <f t="shared" si="692"/>
        <v>#REF!</v>
      </c>
      <c r="J347" s="47" t="str">
        <f t="shared" si="693"/>
        <v>#REF!</v>
      </c>
      <c r="K347" s="47" t="str">
        <f t="shared" si="694"/>
        <v>#REF!</v>
      </c>
      <c r="L347" s="49" t="str">
        <f t="shared" si="695"/>
        <v>#REF!</v>
      </c>
      <c r="M347" s="49">
        <f t="shared" si="696"/>
        <v>49.95</v>
      </c>
      <c r="N347" s="47" t="str">
        <f t="shared" si="697"/>
        <v>#REF!</v>
      </c>
      <c r="O347" s="47" t="str">
        <f t="shared" si="698"/>
        <v>#REF!</v>
      </c>
      <c r="P347" s="49">
        <v>0.0</v>
      </c>
      <c r="Q347" s="49">
        <f t="shared" si="699"/>
        <v>0</v>
      </c>
      <c r="R347" s="49">
        <f t="shared" si="700"/>
        <v>49.95</v>
      </c>
      <c r="S347" s="49">
        <f t="shared" si="701"/>
        <v>0</v>
      </c>
      <c r="T347" s="50"/>
      <c r="U347" s="50"/>
      <c r="V347" s="50"/>
      <c r="W347" s="50"/>
      <c r="X347" s="50"/>
      <c r="Y347" s="50"/>
      <c r="Z347" s="50"/>
    </row>
    <row r="348" ht="15.75" customHeight="1" outlineLevel="2">
      <c r="A348" s="46" t="s">
        <v>142</v>
      </c>
      <c r="B348" s="46" t="s">
        <v>15</v>
      </c>
      <c r="C348" s="21" t="s">
        <v>143</v>
      </c>
      <c r="D348" s="46" t="s">
        <v>39</v>
      </c>
      <c r="E348" s="20" t="s">
        <v>40</v>
      </c>
      <c r="F348" s="22">
        <v>7812.54</v>
      </c>
      <c r="G348" s="47">
        <v>161010.47</v>
      </c>
      <c r="H348" s="48">
        <f t="shared" si="691"/>
        <v>0.004552064573</v>
      </c>
      <c r="I348" s="47" t="str">
        <f t="shared" si="692"/>
        <v>#REF!</v>
      </c>
      <c r="J348" s="47" t="str">
        <f t="shared" si="693"/>
        <v>#REF!</v>
      </c>
      <c r="K348" s="47" t="str">
        <f t="shared" si="694"/>
        <v>#REF!</v>
      </c>
      <c r="L348" s="49" t="str">
        <f t="shared" si="695"/>
        <v>#REF!</v>
      </c>
      <c r="M348" s="49">
        <f t="shared" si="696"/>
        <v>7812.54</v>
      </c>
      <c r="N348" s="47" t="str">
        <f t="shared" si="697"/>
        <v>#REF!</v>
      </c>
      <c r="O348" s="47" t="str">
        <f t="shared" si="698"/>
        <v>#REF!</v>
      </c>
      <c r="P348" s="49">
        <v>0.0</v>
      </c>
      <c r="Q348" s="49">
        <f t="shared" si="699"/>
        <v>0</v>
      </c>
      <c r="R348" s="49">
        <f t="shared" si="700"/>
        <v>7812.54</v>
      </c>
      <c r="S348" s="49">
        <f t="shared" si="701"/>
        <v>0</v>
      </c>
      <c r="T348" s="50"/>
      <c r="U348" s="50"/>
      <c r="V348" s="50"/>
      <c r="W348" s="50"/>
      <c r="X348" s="50"/>
      <c r="Y348" s="50"/>
      <c r="Z348" s="50"/>
    </row>
    <row r="349" ht="15.75" customHeight="1" outlineLevel="1">
      <c r="A349" s="52"/>
      <c r="B349" s="52"/>
      <c r="C349" s="53" t="s">
        <v>369</v>
      </c>
      <c r="D349" s="52"/>
      <c r="E349" s="54"/>
      <c r="F349" s="55">
        <f t="shared" ref="F349:H349" si="702">SUBTOTAL(9,F338:F348)</f>
        <v>1716263</v>
      </c>
      <c r="G349" s="56">
        <f t="shared" si="702"/>
        <v>35370881</v>
      </c>
      <c r="H349" s="57">
        <f t="shared" si="702"/>
        <v>1</v>
      </c>
      <c r="I349" s="56"/>
      <c r="J349" s="56"/>
      <c r="K349" s="56"/>
      <c r="L349" s="58" t="str">
        <f t="shared" ref="L349:M349" si="703">SUBTOTAL(9,L338:L348)</f>
        <v>#REF!</v>
      </c>
      <c r="M349" s="58">
        <f t="shared" si="703"/>
        <v>1716263</v>
      </c>
      <c r="N349" s="56"/>
      <c r="O349" s="56"/>
      <c r="P349" s="58">
        <f t="shared" ref="P349:S349" si="704">SUBTOTAL(9,P338:P348)</f>
        <v>0</v>
      </c>
      <c r="Q349" s="58">
        <f t="shared" si="704"/>
        <v>0</v>
      </c>
      <c r="R349" s="58">
        <f t="shared" si="704"/>
        <v>1716263</v>
      </c>
      <c r="S349" s="58">
        <f t="shared" si="704"/>
        <v>0</v>
      </c>
      <c r="T349" s="59"/>
      <c r="U349" s="59"/>
      <c r="V349" s="59"/>
      <c r="W349" s="59"/>
      <c r="X349" s="59"/>
      <c r="Y349" s="59"/>
      <c r="Z349" s="59"/>
    </row>
    <row r="350" ht="15.75" customHeight="1" outlineLevel="2">
      <c r="A350" s="46" t="s">
        <v>144</v>
      </c>
      <c r="B350" s="46" t="s">
        <v>15</v>
      </c>
      <c r="C350" s="21" t="s">
        <v>145</v>
      </c>
      <c r="D350" s="46" t="s">
        <v>17</v>
      </c>
      <c r="E350" s="20" t="s">
        <v>18</v>
      </c>
      <c r="F350" s="22">
        <v>4.101878881E7</v>
      </c>
      <c r="G350" s="47">
        <v>2681420.0</v>
      </c>
      <c r="H350" s="48"/>
      <c r="I350" s="47" t="str">
        <f t="shared" ref="I350:I356" si="705">+VLOOKUP(C350,'[1]ESFUERZO PROPIO 2015'!$D$10:$H$135,3,0)</f>
        <v>#REF!</v>
      </c>
      <c r="J350" s="47" t="str">
        <f t="shared" ref="J350:J356" si="706">+VLOOKUP(C350,'[1]ESFUERZO PROPIO 2015'!$D$10:$H$135,2,0)</f>
        <v>#REF!</v>
      </c>
      <c r="K350" s="47" t="str">
        <f t="shared" ref="K350:K356" si="707">+I350/11</f>
        <v>#REF!</v>
      </c>
      <c r="L350" s="49" t="str">
        <f t="shared" ref="L350:L356" si="708">+H350*K350</f>
        <v>#REF!</v>
      </c>
      <c r="M350" s="49" t="str">
        <f t="shared" ref="M350:M356" si="709">+IF(F350-Q350&lt;1,0,F350-Q350)</f>
        <v>#REF!</v>
      </c>
      <c r="N350" s="47" t="str">
        <f t="shared" ref="N350:N356" si="710">+VLOOKUP(C350,'[1]ESFUERZO PROPIO 2015'!$D$10:$H$135,5,0)</f>
        <v>#REF!</v>
      </c>
      <c r="O350" s="47" t="str">
        <f t="shared" ref="O350:O356" si="711">+VLOOKUP(C350,'[1]ESFUERZO PROPIO 2015'!$D$10:$H$135,4,0)</f>
        <v>#REF!</v>
      </c>
      <c r="P350" s="49" t="str">
        <f t="shared" ref="P350:P356" si="712">+F350-L350</f>
        <v>#REF!</v>
      </c>
      <c r="Q350" s="49" t="str">
        <f t="shared" ref="Q350:Q356" si="713">+ROUND(P350,0)</f>
        <v>#REF!</v>
      </c>
      <c r="R350" s="49" t="str">
        <f t="shared" ref="R350:R356" si="714">+M350+Q350</f>
        <v>#REF!</v>
      </c>
      <c r="S350" s="49" t="str">
        <f t="shared" ref="S350:S356" si="715">+Q350</f>
        <v>#REF!</v>
      </c>
      <c r="T350" s="50"/>
      <c r="U350" s="50"/>
      <c r="V350" s="50"/>
      <c r="W350" s="50"/>
      <c r="X350" s="50"/>
      <c r="Y350" s="50"/>
      <c r="Z350" s="50"/>
    </row>
    <row r="351" ht="15.75" customHeight="1" outlineLevel="2">
      <c r="A351" s="46" t="s">
        <v>144</v>
      </c>
      <c r="B351" s="46" t="s">
        <v>15</v>
      </c>
      <c r="C351" s="21" t="s">
        <v>145</v>
      </c>
      <c r="D351" s="46" t="s">
        <v>45</v>
      </c>
      <c r="E351" s="20" t="s">
        <v>46</v>
      </c>
      <c r="F351" s="22">
        <v>5751991.63</v>
      </c>
      <c r="G351" s="47">
        <v>376010.74</v>
      </c>
      <c r="H351" s="48"/>
      <c r="I351" s="47" t="str">
        <f t="shared" si="705"/>
        <v>#REF!</v>
      </c>
      <c r="J351" s="47" t="str">
        <f t="shared" si="706"/>
        <v>#REF!</v>
      </c>
      <c r="K351" s="47" t="str">
        <f t="shared" si="707"/>
        <v>#REF!</v>
      </c>
      <c r="L351" s="49" t="str">
        <f t="shared" si="708"/>
        <v>#REF!</v>
      </c>
      <c r="M351" s="49" t="str">
        <f t="shared" si="709"/>
        <v>#REF!</v>
      </c>
      <c r="N351" s="47" t="str">
        <f t="shared" si="710"/>
        <v>#REF!</v>
      </c>
      <c r="O351" s="47" t="str">
        <f t="shared" si="711"/>
        <v>#REF!</v>
      </c>
      <c r="P351" s="49" t="str">
        <f t="shared" si="712"/>
        <v>#REF!</v>
      </c>
      <c r="Q351" s="49" t="str">
        <f t="shared" si="713"/>
        <v>#REF!</v>
      </c>
      <c r="R351" s="49" t="str">
        <f t="shared" si="714"/>
        <v>#REF!</v>
      </c>
      <c r="S351" s="49" t="str">
        <f t="shared" si="715"/>
        <v>#REF!</v>
      </c>
      <c r="T351" s="50"/>
      <c r="U351" s="50"/>
      <c r="V351" s="50"/>
      <c r="W351" s="50"/>
      <c r="X351" s="50"/>
      <c r="Y351" s="50"/>
      <c r="Z351" s="50"/>
    </row>
    <row r="352" ht="15.75" customHeight="1" outlineLevel="2">
      <c r="A352" s="46" t="s">
        <v>144</v>
      </c>
      <c r="B352" s="46" t="s">
        <v>15</v>
      </c>
      <c r="C352" s="21" t="s">
        <v>145</v>
      </c>
      <c r="D352" s="46" t="s">
        <v>19</v>
      </c>
      <c r="E352" s="20" t="s">
        <v>20</v>
      </c>
      <c r="F352" s="22">
        <v>139351.66</v>
      </c>
      <c r="G352" s="47">
        <v>9109.49</v>
      </c>
      <c r="H352" s="48"/>
      <c r="I352" s="47" t="str">
        <f t="shared" si="705"/>
        <v>#REF!</v>
      </c>
      <c r="J352" s="47" t="str">
        <f t="shared" si="706"/>
        <v>#REF!</v>
      </c>
      <c r="K352" s="47" t="str">
        <f t="shared" si="707"/>
        <v>#REF!</v>
      </c>
      <c r="L352" s="49" t="str">
        <f t="shared" si="708"/>
        <v>#REF!</v>
      </c>
      <c r="M352" s="49" t="str">
        <f t="shared" si="709"/>
        <v>#REF!</v>
      </c>
      <c r="N352" s="47" t="str">
        <f t="shared" si="710"/>
        <v>#REF!</v>
      </c>
      <c r="O352" s="47" t="str">
        <f t="shared" si="711"/>
        <v>#REF!</v>
      </c>
      <c r="P352" s="49" t="str">
        <f t="shared" si="712"/>
        <v>#REF!</v>
      </c>
      <c r="Q352" s="49" t="str">
        <f t="shared" si="713"/>
        <v>#REF!</v>
      </c>
      <c r="R352" s="49" t="str">
        <f t="shared" si="714"/>
        <v>#REF!</v>
      </c>
      <c r="S352" s="49" t="str">
        <f t="shared" si="715"/>
        <v>#REF!</v>
      </c>
      <c r="T352" s="50"/>
      <c r="U352" s="50"/>
      <c r="V352" s="50"/>
      <c r="W352" s="50"/>
      <c r="X352" s="50"/>
      <c r="Y352" s="50"/>
      <c r="Z352" s="50"/>
    </row>
    <row r="353" ht="15.75" customHeight="1" outlineLevel="2">
      <c r="A353" s="46" t="s">
        <v>144</v>
      </c>
      <c r="B353" s="46" t="s">
        <v>15</v>
      </c>
      <c r="C353" s="21" t="s">
        <v>145</v>
      </c>
      <c r="D353" s="46" t="s">
        <v>27</v>
      </c>
      <c r="E353" s="20" t="s">
        <v>28</v>
      </c>
      <c r="F353" s="22">
        <v>121.99</v>
      </c>
      <c r="G353" s="47">
        <v>7.97</v>
      </c>
      <c r="H353" s="48"/>
      <c r="I353" s="47" t="str">
        <f t="shared" si="705"/>
        <v>#REF!</v>
      </c>
      <c r="J353" s="47" t="str">
        <f t="shared" si="706"/>
        <v>#REF!</v>
      </c>
      <c r="K353" s="47" t="str">
        <f t="shared" si="707"/>
        <v>#REF!</v>
      </c>
      <c r="L353" s="49" t="str">
        <f t="shared" si="708"/>
        <v>#REF!</v>
      </c>
      <c r="M353" s="49" t="str">
        <f t="shared" si="709"/>
        <v>#REF!</v>
      </c>
      <c r="N353" s="47" t="str">
        <f t="shared" si="710"/>
        <v>#REF!</v>
      </c>
      <c r="O353" s="47" t="str">
        <f t="shared" si="711"/>
        <v>#REF!</v>
      </c>
      <c r="P353" s="49" t="str">
        <f t="shared" si="712"/>
        <v>#REF!</v>
      </c>
      <c r="Q353" s="49" t="str">
        <f t="shared" si="713"/>
        <v>#REF!</v>
      </c>
      <c r="R353" s="49" t="str">
        <f t="shared" si="714"/>
        <v>#REF!</v>
      </c>
      <c r="S353" s="49" t="str">
        <f t="shared" si="715"/>
        <v>#REF!</v>
      </c>
      <c r="T353" s="50"/>
      <c r="U353" s="50"/>
      <c r="V353" s="50"/>
      <c r="W353" s="50"/>
      <c r="X353" s="50"/>
      <c r="Y353" s="50"/>
      <c r="Z353" s="50"/>
    </row>
    <row r="354" ht="15.75" customHeight="1" outlineLevel="2">
      <c r="A354" s="46" t="s">
        <v>144</v>
      </c>
      <c r="B354" s="46" t="s">
        <v>15</v>
      </c>
      <c r="C354" s="21" t="s">
        <v>145</v>
      </c>
      <c r="D354" s="46" t="s">
        <v>29</v>
      </c>
      <c r="E354" s="20" t="s">
        <v>30</v>
      </c>
      <c r="F354" s="22">
        <v>506829.64</v>
      </c>
      <c r="G354" s="47">
        <v>33131.72</v>
      </c>
      <c r="H354" s="48"/>
      <c r="I354" s="47" t="str">
        <f t="shared" si="705"/>
        <v>#REF!</v>
      </c>
      <c r="J354" s="47" t="str">
        <f t="shared" si="706"/>
        <v>#REF!</v>
      </c>
      <c r="K354" s="47" t="str">
        <f t="shared" si="707"/>
        <v>#REF!</v>
      </c>
      <c r="L354" s="49" t="str">
        <f t="shared" si="708"/>
        <v>#REF!</v>
      </c>
      <c r="M354" s="49" t="str">
        <f t="shared" si="709"/>
        <v>#REF!</v>
      </c>
      <c r="N354" s="47" t="str">
        <f t="shared" si="710"/>
        <v>#REF!</v>
      </c>
      <c r="O354" s="47" t="str">
        <f t="shared" si="711"/>
        <v>#REF!</v>
      </c>
      <c r="P354" s="49" t="str">
        <f t="shared" si="712"/>
        <v>#REF!</v>
      </c>
      <c r="Q354" s="49" t="str">
        <f t="shared" si="713"/>
        <v>#REF!</v>
      </c>
      <c r="R354" s="49" t="str">
        <f t="shared" si="714"/>
        <v>#REF!</v>
      </c>
      <c r="S354" s="49" t="str">
        <f t="shared" si="715"/>
        <v>#REF!</v>
      </c>
      <c r="T354" s="50"/>
      <c r="U354" s="50"/>
      <c r="V354" s="50"/>
      <c r="W354" s="50"/>
      <c r="X354" s="50"/>
      <c r="Y354" s="50"/>
      <c r="Z354" s="50"/>
    </row>
    <row r="355" ht="15.75" customHeight="1" outlineLevel="2">
      <c r="A355" s="46" t="s">
        <v>144</v>
      </c>
      <c r="B355" s="46" t="s">
        <v>15</v>
      </c>
      <c r="C355" s="21" t="s">
        <v>145</v>
      </c>
      <c r="D355" s="46" t="s">
        <v>31</v>
      </c>
      <c r="E355" s="20" t="s">
        <v>32</v>
      </c>
      <c r="F355" s="22">
        <v>429516.19</v>
      </c>
      <c r="G355" s="47">
        <v>28077.7</v>
      </c>
      <c r="H355" s="48"/>
      <c r="I355" s="47" t="str">
        <f t="shared" si="705"/>
        <v>#REF!</v>
      </c>
      <c r="J355" s="47" t="str">
        <f t="shared" si="706"/>
        <v>#REF!</v>
      </c>
      <c r="K355" s="47" t="str">
        <f t="shared" si="707"/>
        <v>#REF!</v>
      </c>
      <c r="L355" s="49" t="str">
        <f t="shared" si="708"/>
        <v>#REF!</v>
      </c>
      <c r="M355" s="49" t="str">
        <f t="shared" si="709"/>
        <v>#REF!</v>
      </c>
      <c r="N355" s="47" t="str">
        <f t="shared" si="710"/>
        <v>#REF!</v>
      </c>
      <c r="O355" s="47" t="str">
        <f t="shared" si="711"/>
        <v>#REF!</v>
      </c>
      <c r="P355" s="49" t="str">
        <f t="shared" si="712"/>
        <v>#REF!</v>
      </c>
      <c r="Q355" s="49" t="str">
        <f t="shared" si="713"/>
        <v>#REF!</v>
      </c>
      <c r="R355" s="49" t="str">
        <f t="shared" si="714"/>
        <v>#REF!</v>
      </c>
      <c r="S355" s="49" t="str">
        <f t="shared" si="715"/>
        <v>#REF!</v>
      </c>
      <c r="T355" s="50"/>
      <c r="U355" s="50"/>
      <c r="V355" s="50"/>
      <c r="W355" s="50"/>
      <c r="X355" s="50"/>
      <c r="Y355" s="50"/>
      <c r="Z355" s="50"/>
    </row>
    <row r="356" ht="15.75" customHeight="1" outlineLevel="2">
      <c r="A356" s="46" t="s">
        <v>144</v>
      </c>
      <c r="B356" s="46" t="s">
        <v>15</v>
      </c>
      <c r="C356" s="21" t="s">
        <v>145</v>
      </c>
      <c r="D356" s="46" t="s">
        <v>39</v>
      </c>
      <c r="E356" s="20" t="s">
        <v>40</v>
      </c>
      <c r="F356" s="22">
        <v>148773.08</v>
      </c>
      <c r="G356" s="47">
        <v>9725.38</v>
      </c>
      <c r="H356" s="48"/>
      <c r="I356" s="47" t="str">
        <f t="shared" si="705"/>
        <v>#REF!</v>
      </c>
      <c r="J356" s="47" t="str">
        <f t="shared" si="706"/>
        <v>#REF!</v>
      </c>
      <c r="K356" s="47" t="str">
        <f t="shared" si="707"/>
        <v>#REF!</v>
      </c>
      <c r="L356" s="49" t="str">
        <f t="shared" si="708"/>
        <v>#REF!</v>
      </c>
      <c r="M356" s="49" t="str">
        <f t="shared" si="709"/>
        <v>#REF!</v>
      </c>
      <c r="N356" s="47" t="str">
        <f t="shared" si="710"/>
        <v>#REF!</v>
      </c>
      <c r="O356" s="47" t="str">
        <f t="shared" si="711"/>
        <v>#REF!</v>
      </c>
      <c r="P356" s="49" t="str">
        <f t="shared" si="712"/>
        <v>#REF!</v>
      </c>
      <c r="Q356" s="49" t="str">
        <f t="shared" si="713"/>
        <v>#REF!</v>
      </c>
      <c r="R356" s="49" t="str">
        <f t="shared" si="714"/>
        <v>#REF!</v>
      </c>
      <c r="S356" s="49" t="str">
        <f t="shared" si="715"/>
        <v>#REF!</v>
      </c>
      <c r="T356" s="50"/>
      <c r="U356" s="50"/>
      <c r="V356" s="50"/>
      <c r="W356" s="50"/>
      <c r="X356" s="50"/>
      <c r="Y356" s="50"/>
      <c r="Z356" s="50"/>
    </row>
    <row r="357" ht="15.75" customHeight="1" outlineLevel="1">
      <c r="A357" s="46"/>
      <c r="B357" s="46"/>
      <c r="C357" s="53" t="s">
        <v>370</v>
      </c>
      <c r="D357" s="46"/>
      <c r="E357" s="20"/>
      <c r="F357" s="22">
        <f t="shared" ref="F357:H357" si="716">SUBTOTAL(9,F350:F356)</f>
        <v>47995373</v>
      </c>
      <c r="G357" s="47">
        <f t="shared" si="716"/>
        <v>3137483</v>
      </c>
      <c r="H357" s="48">
        <f t="shared" si="716"/>
        <v>0</v>
      </c>
      <c r="I357" s="47"/>
      <c r="J357" s="47"/>
      <c r="K357" s="47"/>
      <c r="L357" s="49" t="str">
        <f t="shared" ref="L357:M357" si="717">SUBTOTAL(9,L350:L356)</f>
        <v>#REF!</v>
      </c>
      <c r="M357" s="49" t="str">
        <f t="shared" si="717"/>
        <v>#REF!</v>
      </c>
      <c r="N357" s="47"/>
      <c r="O357" s="47"/>
      <c r="P357" s="49" t="str">
        <f t="shared" ref="P357:S357" si="718">SUBTOTAL(9,P350:P356)</f>
        <v>#REF!</v>
      </c>
      <c r="Q357" s="49" t="str">
        <f t="shared" si="718"/>
        <v>#REF!</v>
      </c>
      <c r="R357" s="49" t="str">
        <f t="shared" si="718"/>
        <v>#REF!</v>
      </c>
      <c r="S357" s="49" t="str">
        <f t="shared" si="718"/>
        <v>#REF!</v>
      </c>
      <c r="T357" s="50"/>
      <c r="U357" s="50"/>
      <c r="V357" s="50"/>
      <c r="W357" s="50"/>
      <c r="X357" s="50"/>
      <c r="Y357" s="50"/>
      <c r="Z357" s="50"/>
    </row>
    <row r="358" ht="15.75" customHeight="1" outlineLevel="2">
      <c r="A358" s="46" t="s">
        <v>146</v>
      </c>
      <c r="B358" s="46" t="s">
        <v>15</v>
      </c>
      <c r="C358" s="21" t="s">
        <v>147</v>
      </c>
      <c r="D358" s="46" t="s">
        <v>17</v>
      </c>
      <c r="E358" s="20" t="s">
        <v>18</v>
      </c>
      <c r="F358" s="22">
        <v>855829.57</v>
      </c>
      <c r="G358" s="47">
        <v>755308.3</v>
      </c>
      <c r="H358" s="48"/>
      <c r="I358" s="47" t="str">
        <f t="shared" ref="I358:I366" si="719">+VLOOKUP(C358,'[1]ESFUERZO PROPIO 2015'!$D$10:$H$135,3,0)</f>
        <v>#REF!</v>
      </c>
      <c r="J358" s="47" t="str">
        <f t="shared" ref="J358:J366" si="720">+VLOOKUP(C358,'[1]ESFUERZO PROPIO 2015'!$D$10:$H$135,2,0)</f>
        <v>#REF!</v>
      </c>
      <c r="K358" s="47" t="str">
        <f t="shared" ref="K358:K366" si="721">+I358/11</f>
        <v>#REF!</v>
      </c>
      <c r="L358" s="49" t="str">
        <f t="shared" ref="L358:L366" si="722">+H358*K358</f>
        <v>#REF!</v>
      </c>
      <c r="M358" s="49" t="str">
        <f t="shared" ref="M358:M366" si="723">+IF(F358-Q358&lt;1,0,F358-Q358)</f>
        <v>#REF!</v>
      </c>
      <c r="N358" s="47" t="str">
        <f t="shared" ref="N358:N366" si="724">+VLOOKUP(C358,'[1]ESFUERZO PROPIO 2015'!$D$10:$H$135,5,0)</f>
        <v>#REF!</v>
      </c>
      <c r="O358" s="47" t="str">
        <f t="shared" ref="O358:O366" si="725">+VLOOKUP(C358,'[1]ESFUERZO PROPIO 2015'!$D$10:$H$135,4,0)</f>
        <v>#REF!</v>
      </c>
      <c r="P358" s="49" t="str">
        <f t="shared" ref="P358:P366" si="726">+F358-L358</f>
        <v>#REF!</v>
      </c>
      <c r="Q358" s="49" t="str">
        <f t="shared" ref="Q358:Q366" si="727">+ROUND(P358,0)</f>
        <v>#REF!</v>
      </c>
      <c r="R358" s="49" t="str">
        <f t="shared" ref="R358:R366" si="728">+M358+Q358</f>
        <v>#REF!</v>
      </c>
      <c r="S358" s="49" t="str">
        <f t="shared" ref="S358:S366" si="729">+Q358</f>
        <v>#REF!</v>
      </c>
      <c r="T358" s="50"/>
      <c r="U358" s="50"/>
      <c r="V358" s="50"/>
      <c r="W358" s="50"/>
      <c r="X358" s="50"/>
      <c r="Y358" s="50"/>
      <c r="Z358" s="50"/>
    </row>
    <row r="359" ht="15.75" customHeight="1" outlineLevel="2">
      <c r="A359" s="46" t="s">
        <v>146</v>
      </c>
      <c r="B359" s="46" t="s">
        <v>15</v>
      </c>
      <c r="C359" s="21" t="s">
        <v>147</v>
      </c>
      <c r="D359" s="46" t="s">
        <v>45</v>
      </c>
      <c r="E359" s="20" t="s">
        <v>46</v>
      </c>
      <c r="F359" s="22">
        <v>274651.51</v>
      </c>
      <c r="G359" s="47">
        <v>242392.38</v>
      </c>
      <c r="H359" s="48"/>
      <c r="I359" s="47" t="str">
        <f t="shared" si="719"/>
        <v>#REF!</v>
      </c>
      <c r="J359" s="47" t="str">
        <f t="shared" si="720"/>
        <v>#REF!</v>
      </c>
      <c r="K359" s="47" t="str">
        <f t="shared" si="721"/>
        <v>#REF!</v>
      </c>
      <c r="L359" s="49" t="str">
        <f t="shared" si="722"/>
        <v>#REF!</v>
      </c>
      <c r="M359" s="49" t="str">
        <f t="shared" si="723"/>
        <v>#REF!</v>
      </c>
      <c r="N359" s="47" t="str">
        <f t="shared" si="724"/>
        <v>#REF!</v>
      </c>
      <c r="O359" s="47" t="str">
        <f t="shared" si="725"/>
        <v>#REF!</v>
      </c>
      <c r="P359" s="49" t="str">
        <f t="shared" si="726"/>
        <v>#REF!</v>
      </c>
      <c r="Q359" s="49" t="str">
        <f t="shared" si="727"/>
        <v>#REF!</v>
      </c>
      <c r="R359" s="49" t="str">
        <f t="shared" si="728"/>
        <v>#REF!</v>
      </c>
      <c r="S359" s="49" t="str">
        <f t="shared" si="729"/>
        <v>#REF!</v>
      </c>
      <c r="T359" s="50"/>
      <c r="U359" s="50"/>
      <c r="V359" s="50"/>
      <c r="W359" s="50"/>
      <c r="X359" s="50"/>
      <c r="Y359" s="50"/>
      <c r="Z359" s="50"/>
    </row>
    <row r="360" ht="15.75" customHeight="1" outlineLevel="2">
      <c r="A360" s="46" t="s">
        <v>146</v>
      </c>
      <c r="B360" s="46" t="s">
        <v>15</v>
      </c>
      <c r="C360" s="21" t="s">
        <v>147</v>
      </c>
      <c r="D360" s="46" t="s">
        <v>74</v>
      </c>
      <c r="E360" s="20" t="s">
        <v>75</v>
      </c>
      <c r="F360" s="22">
        <v>746041.63</v>
      </c>
      <c r="G360" s="47">
        <v>658415.48</v>
      </c>
      <c r="H360" s="48"/>
      <c r="I360" s="47" t="str">
        <f t="shared" si="719"/>
        <v>#REF!</v>
      </c>
      <c r="J360" s="47" t="str">
        <f t="shared" si="720"/>
        <v>#REF!</v>
      </c>
      <c r="K360" s="47" t="str">
        <f t="shared" si="721"/>
        <v>#REF!</v>
      </c>
      <c r="L360" s="49" t="str">
        <f t="shared" si="722"/>
        <v>#REF!</v>
      </c>
      <c r="M360" s="49" t="str">
        <f t="shared" si="723"/>
        <v>#REF!</v>
      </c>
      <c r="N360" s="47" t="str">
        <f t="shared" si="724"/>
        <v>#REF!</v>
      </c>
      <c r="O360" s="47" t="str">
        <f t="shared" si="725"/>
        <v>#REF!</v>
      </c>
      <c r="P360" s="49" t="str">
        <f t="shared" si="726"/>
        <v>#REF!</v>
      </c>
      <c r="Q360" s="49" t="str">
        <f t="shared" si="727"/>
        <v>#REF!</v>
      </c>
      <c r="R360" s="49" t="str">
        <f t="shared" si="728"/>
        <v>#REF!</v>
      </c>
      <c r="S360" s="49" t="str">
        <f t="shared" si="729"/>
        <v>#REF!</v>
      </c>
      <c r="T360" s="50"/>
      <c r="U360" s="50"/>
      <c r="V360" s="50"/>
      <c r="W360" s="50"/>
      <c r="X360" s="50"/>
      <c r="Y360" s="50"/>
      <c r="Z360" s="50"/>
    </row>
    <row r="361" ht="15.75" customHeight="1" outlineLevel="2">
      <c r="A361" s="46" t="s">
        <v>146</v>
      </c>
      <c r="B361" s="46" t="s">
        <v>15</v>
      </c>
      <c r="C361" s="21" t="s">
        <v>147</v>
      </c>
      <c r="D361" s="46" t="s">
        <v>19</v>
      </c>
      <c r="E361" s="20" t="s">
        <v>20</v>
      </c>
      <c r="F361" s="22">
        <v>1292.56</v>
      </c>
      <c r="G361" s="47">
        <v>1140.75</v>
      </c>
      <c r="H361" s="48"/>
      <c r="I361" s="47" t="str">
        <f t="shared" si="719"/>
        <v>#REF!</v>
      </c>
      <c r="J361" s="47" t="str">
        <f t="shared" si="720"/>
        <v>#REF!</v>
      </c>
      <c r="K361" s="47" t="str">
        <f t="shared" si="721"/>
        <v>#REF!</v>
      </c>
      <c r="L361" s="49" t="str">
        <f t="shared" si="722"/>
        <v>#REF!</v>
      </c>
      <c r="M361" s="49" t="str">
        <f t="shared" si="723"/>
        <v>#REF!</v>
      </c>
      <c r="N361" s="47" t="str">
        <f t="shared" si="724"/>
        <v>#REF!</v>
      </c>
      <c r="O361" s="47" t="str">
        <f t="shared" si="725"/>
        <v>#REF!</v>
      </c>
      <c r="P361" s="49" t="str">
        <f t="shared" si="726"/>
        <v>#REF!</v>
      </c>
      <c r="Q361" s="49" t="str">
        <f t="shared" si="727"/>
        <v>#REF!</v>
      </c>
      <c r="R361" s="49" t="str">
        <f t="shared" si="728"/>
        <v>#REF!</v>
      </c>
      <c r="S361" s="49" t="str">
        <f t="shared" si="729"/>
        <v>#REF!</v>
      </c>
      <c r="T361" s="50"/>
      <c r="U361" s="50"/>
      <c r="V361" s="50"/>
      <c r="W361" s="50"/>
      <c r="X361" s="50"/>
      <c r="Y361" s="50"/>
      <c r="Z361" s="50"/>
    </row>
    <row r="362" ht="15.75" customHeight="1" outlineLevel="2">
      <c r="A362" s="46" t="s">
        <v>146</v>
      </c>
      <c r="B362" s="46" t="s">
        <v>15</v>
      </c>
      <c r="C362" s="21" t="s">
        <v>147</v>
      </c>
      <c r="D362" s="46" t="s">
        <v>21</v>
      </c>
      <c r="E362" s="20" t="s">
        <v>22</v>
      </c>
      <c r="F362" s="22">
        <v>174.63</v>
      </c>
      <c r="G362" s="47">
        <v>154.11</v>
      </c>
      <c r="H362" s="48"/>
      <c r="I362" s="47" t="str">
        <f t="shared" si="719"/>
        <v>#REF!</v>
      </c>
      <c r="J362" s="47" t="str">
        <f t="shared" si="720"/>
        <v>#REF!</v>
      </c>
      <c r="K362" s="47" t="str">
        <f t="shared" si="721"/>
        <v>#REF!</v>
      </c>
      <c r="L362" s="49" t="str">
        <f t="shared" si="722"/>
        <v>#REF!</v>
      </c>
      <c r="M362" s="49" t="str">
        <f t="shared" si="723"/>
        <v>#REF!</v>
      </c>
      <c r="N362" s="47" t="str">
        <f t="shared" si="724"/>
        <v>#REF!</v>
      </c>
      <c r="O362" s="47" t="str">
        <f t="shared" si="725"/>
        <v>#REF!</v>
      </c>
      <c r="P362" s="49" t="str">
        <f t="shared" si="726"/>
        <v>#REF!</v>
      </c>
      <c r="Q362" s="49" t="str">
        <f t="shared" si="727"/>
        <v>#REF!</v>
      </c>
      <c r="R362" s="49" t="str">
        <f t="shared" si="728"/>
        <v>#REF!</v>
      </c>
      <c r="S362" s="49" t="str">
        <f t="shared" si="729"/>
        <v>#REF!</v>
      </c>
      <c r="T362" s="50"/>
      <c r="U362" s="50"/>
      <c r="V362" s="50"/>
      <c r="W362" s="50"/>
      <c r="X362" s="50"/>
      <c r="Y362" s="50"/>
      <c r="Z362" s="50"/>
    </row>
    <row r="363" ht="15.75" customHeight="1" outlineLevel="2">
      <c r="A363" s="46" t="s">
        <v>146</v>
      </c>
      <c r="B363" s="46" t="s">
        <v>15</v>
      </c>
      <c r="C363" s="21" t="s">
        <v>147</v>
      </c>
      <c r="D363" s="46" t="s">
        <v>29</v>
      </c>
      <c r="E363" s="20" t="s">
        <v>30</v>
      </c>
      <c r="F363" s="22">
        <v>23652.06</v>
      </c>
      <c r="G363" s="47">
        <v>20874.01</v>
      </c>
      <c r="H363" s="48"/>
      <c r="I363" s="47" t="str">
        <f t="shared" si="719"/>
        <v>#REF!</v>
      </c>
      <c r="J363" s="47" t="str">
        <f t="shared" si="720"/>
        <v>#REF!</v>
      </c>
      <c r="K363" s="47" t="str">
        <f t="shared" si="721"/>
        <v>#REF!</v>
      </c>
      <c r="L363" s="49" t="str">
        <f t="shared" si="722"/>
        <v>#REF!</v>
      </c>
      <c r="M363" s="49" t="str">
        <f t="shared" si="723"/>
        <v>#REF!</v>
      </c>
      <c r="N363" s="47" t="str">
        <f t="shared" si="724"/>
        <v>#REF!</v>
      </c>
      <c r="O363" s="47" t="str">
        <f t="shared" si="725"/>
        <v>#REF!</v>
      </c>
      <c r="P363" s="49" t="str">
        <f t="shared" si="726"/>
        <v>#REF!</v>
      </c>
      <c r="Q363" s="49" t="str">
        <f t="shared" si="727"/>
        <v>#REF!</v>
      </c>
      <c r="R363" s="49" t="str">
        <f t="shared" si="728"/>
        <v>#REF!</v>
      </c>
      <c r="S363" s="49" t="str">
        <f t="shared" si="729"/>
        <v>#REF!</v>
      </c>
      <c r="T363" s="50"/>
      <c r="U363" s="50"/>
      <c r="V363" s="50"/>
      <c r="W363" s="50"/>
      <c r="X363" s="50"/>
      <c r="Y363" s="50"/>
      <c r="Z363" s="50"/>
    </row>
    <row r="364" ht="15.75" customHeight="1" outlineLevel="2">
      <c r="A364" s="46" t="s">
        <v>146</v>
      </c>
      <c r="B364" s="46" t="s">
        <v>15</v>
      </c>
      <c r="C364" s="21" t="s">
        <v>147</v>
      </c>
      <c r="D364" s="46" t="s">
        <v>31</v>
      </c>
      <c r="E364" s="20" t="s">
        <v>32</v>
      </c>
      <c r="F364" s="22">
        <v>8825.25</v>
      </c>
      <c r="G364" s="47">
        <v>7788.68</v>
      </c>
      <c r="H364" s="48"/>
      <c r="I364" s="47" t="str">
        <f t="shared" si="719"/>
        <v>#REF!</v>
      </c>
      <c r="J364" s="47" t="str">
        <f t="shared" si="720"/>
        <v>#REF!</v>
      </c>
      <c r="K364" s="47" t="str">
        <f t="shared" si="721"/>
        <v>#REF!</v>
      </c>
      <c r="L364" s="49" t="str">
        <f t="shared" si="722"/>
        <v>#REF!</v>
      </c>
      <c r="M364" s="49" t="str">
        <f t="shared" si="723"/>
        <v>#REF!</v>
      </c>
      <c r="N364" s="47" t="str">
        <f t="shared" si="724"/>
        <v>#REF!</v>
      </c>
      <c r="O364" s="47" t="str">
        <f t="shared" si="725"/>
        <v>#REF!</v>
      </c>
      <c r="P364" s="49" t="str">
        <f t="shared" si="726"/>
        <v>#REF!</v>
      </c>
      <c r="Q364" s="49" t="str">
        <f t="shared" si="727"/>
        <v>#REF!</v>
      </c>
      <c r="R364" s="49" t="str">
        <f t="shared" si="728"/>
        <v>#REF!</v>
      </c>
      <c r="S364" s="49" t="str">
        <f t="shared" si="729"/>
        <v>#REF!</v>
      </c>
      <c r="T364" s="50"/>
      <c r="U364" s="50"/>
      <c r="V364" s="50"/>
      <c r="W364" s="50"/>
      <c r="X364" s="50"/>
      <c r="Y364" s="50"/>
      <c r="Z364" s="50"/>
    </row>
    <row r="365" ht="15.75" customHeight="1" outlineLevel="2">
      <c r="A365" s="46" t="s">
        <v>146</v>
      </c>
      <c r="B365" s="46" t="s">
        <v>15</v>
      </c>
      <c r="C365" s="21" t="s">
        <v>147</v>
      </c>
      <c r="D365" s="46" t="s">
        <v>39</v>
      </c>
      <c r="E365" s="20" t="s">
        <v>40</v>
      </c>
      <c r="F365" s="22">
        <v>2042.86</v>
      </c>
      <c r="G365" s="47">
        <v>1802.92</v>
      </c>
      <c r="H365" s="48"/>
      <c r="I365" s="47" t="str">
        <f t="shared" si="719"/>
        <v>#REF!</v>
      </c>
      <c r="J365" s="47" t="str">
        <f t="shared" si="720"/>
        <v>#REF!</v>
      </c>
      <c r="K365" s="47" t="str">
        <f t="shared" si="721"/>
        <v>#REF!</v>
      </c>
      <c r="L365" s="49" t="str">
        <f t="shared" si="722"/>
        <v>#REF!</v>
      </c>
      <c r="M365" s="49" t="str">
        <f t="shared" si="723"/>
        <v>#REF!</v>
      </c>
      <c r="N365" s="47" t="str">
        <f t="shared" si="724"/>
        <v>#REF!</v>
      </c>
      <c r="O365" s="47" t="str">
        <f t="shared" si="725"/>
        <v>#REF!</v>
      </c>
      <c r="P365" s="49" t="str">
        <f t="shared" si="726"/>
        <v>#REF!</v>
      </c>
      <c r="Q365" s="49" t="str">
        <f t="shared" si="727"/>
        <v>#REF!</v>
      </c>
      <c r="R365" s="49" t="str">
        <f t="shared" si="728"/>
        <v>#REF!</v>
      </c>
      <c r="S365" s="49" t="str">
        <f t="shared" si="729"/>
        <v>#REF!</v>
      </c>
      <c r="T365" s="50"/>
      <c r="U365" s="50"/>
      <c r="V365" s="50"/>
      <c r="W365" s="50"/>
      <c r="X365" s="50"/>
      <c r="Y365" s="50"/>
      <c r="Z365" s="50"/>
    </row>
    <row r="366" ht="15.75" customHeight="1" outlineLevel="2">
      <c r="A366" s="46" t="s">
        <v>146</v>
      </c>
      <c r="B366" s="46" t="s">
        <v>15</v>
      </c>
      <c r="C366" s="21" t="s">
        <v>147</v>
      </c>
      <c r="D366" s="46" t="s">
        <v>47</v>
      </c>
      <c r="E366" s="20" t="s">
        <v>48</v>
      </c>
      <c r="F366" s="22">
        <v>3226080.93</v>
      </c>
      <c r="G366" s="47">
        <v>2847162.37</v>
      </c>
      <c r="H366" s="48"/>
      <c r="I366" s="47" t="str">
        <f t="shared" si="719"/>
        <v>#REF!</v>
      </c>
      <c r="J366" s="47" t="str">
        <f t="shared" si="720"/>
        <v>#REF!</v>
      </c>
      <c r="K366" s="47" t="str">
        <f t="shared" si="721"/>
        <v>#REF!</v>
      </c>
      <c r="L366" s="49" t="str">
        <f t="shared" si="722"/>
        <v>#REF!</v>
      </c>
      <c r="M366" s="49" t="str">
        <f t="shared" si="723"/>
        <v>#REF!</v>
      </c>
      <c r="N366" s="47" t="str">
        <f t="shared" si="724"/>
        <v>#REF!</v>
      </c>
      <c r="O366" s="47" t="str">
        <f t="shared" si="725"/>
        <v>#REF!</v>
      </c>
      <c r="P366" s="49" t="str">
        <f t="shared" si="726"/>
        <v>#REF!</v>
      </c>
      <c r="Q366" s="49" t="str">
        <f t="shared" si="727"/>
        <v>#REF!</v>
      </c>
      <c r="R366" s="49" t="str">
        <f t="shared" si="728"/>
        <v>#REF!</v>
      </c>
      <c r="S366" s="49" t="str">
        <f t="shared" si="729"/>
        <v>#REF!</v>
      </c>
      <c r="T366" s="50"/>
      <c r="U366" s="50"/>
      <c r="V366" s="50"/>
      <c r="W366" s="50"/>
      <c r="X366" s="50"/>
      <c r="Y366" s="50"/>
      <c r="Z366" s="50"/>
    </row>
    <row r="367" ht="15.75" customHeight="1" outlineLevel="1">
      <c r="A367" s="46"/>
      <c r="B367" s="46"/>
      <c r="C367" s="53" t="s">
        <v>371</v>
      </c>
      <c r="D367" s="46"/>
      <c r="E367" s="20"/>
      <c r="F367" s="22">
        <f t="shared" ref="F367:H367" si="730">SUBTOTAL(9,F358:F366)</f>
        <v>5138591</v>
      </c>
      <c r="G367" s="47">
        <f t="shared" si="730"/>
        <v>4535039</v>
      </c>
      <c r="H367" s="48">
        <f t="shared" si="730"/>
        <v>0</v>
      </c>
      <c r="I367" s="47"/>
      <c r="J367" s="47"/>
      <c r="K367" s="47"/>
      <c r="L367" s="49" t="str">
        <f t="shared" ref="L367:M367" si="731">SUBTOTAL(9,L358:L366)</f>
        <v>#REF!</v>
      </c>
      <c r="M367" s="49" t="str">
        <f t="shared" si="731"/>
        <v>#REF!</v>
      </c>
      <c r="N367" s="47"/>
      <c r="O367" s="47"/>
      <c r="P367" s="49" t="str">
        <f t="shared" ref="P367:S367" si="732">SUBTOTAL(9,P358:P366)</f>
        <v>#REF!</v>
      </c>
      <c r="Q367" s="49" t="str">
        <f t="shared" si="732"/>
        <v>#REF!</v>
      </c>
      <c r="R367" s="49" t="str">
        <f t="shared" si="732"/>
        <v>#REF!</v>
      </c>
      <c r="S367" s="49" t="str">
        <f t="shared" si="732"/>
        <v>#REF!</v>
      </c>
      <c r="T367" s="50"/>
      <c r="U367" s="50"/>
      <c r="V367" s="50"/>
      <c r="W367" s="50"/>
      <c r="X367" s="50"/>
      <c r="Y367" s="50"/>
      <c r="Z367" s="50"/>
    </row>
    <row r="368" ht="15.75" customHeight="1" outlineLevel="2">
      <c r="A368" s="46" t="s">
        <v>148</v>
      </c>
      <c r="B368" s="46" t="s">
        <v>15</v>
      </c>
      <c r="C368" s="21" t="s">
        <v>149</v>
      </c>
      <c r="D368" s="46" t="s">
        <v>45</v>
      </c>
      <c r="E368" s="20" t="s">
        <v>46</v>
      </c>
      <c r="F368" s="22">
        <v>7058930.17</v>
      </c>
      <c r="G368" s="47">
        <v>844333.75</v>
      </c>
      <c r="H368" s="48"/>
      <c r="I368" s="47" t="str">
        <f t="shared" ref="I368:I373" si="733">+VLOOKUP(C368,'[1]ESFUERZO PROPIO 2015'!$D$10:$H$135,3,0)</f>
        <v>#REF!</v>
      </c>
      <c r="J368" s="47" t="str">
        <f t="shared" ref="J368:J373" si="734">+VLOOKUP(C368,'[1]ESFUERZO PROPIO 2015'!$D$10:$H$135,2,0)</f>
        <v>#REF!</v>
      </c>
      <c r="K368" s="47" t="str">
        <f t="shared" ref="K368:K373" si="735">+I368/11</f>
        <v>#REF!</v>
      </c>
      <c r="L368" s="49" t="str">
        <f t="shared" ref="L368:L373" si="736">+H368*K368</f>
        <v>#REF!</v>
      </c>
      <c r="M368" s="49" t="str">
        <f t="shared" ref="M368:M373" si="737">+IF(F368-Q368&lt;1,0,F368-Q368)</f>
        <v>#REF!</v>
      </c>
      <c r="N368" s="47" t="str">
        <f t="shared" ref="N368:N373" si="738">+VLOOKUP(C368,'[1]ESFUERZO PROPIO 2015'!$D$10:$H$135,5,0)</f>
        <v>#REF!</v>
      </c>
      <c r="O368" s="47" t="str">
        <f t="shared" ref="O368:O373" si="739">+VLOOKUP(C368,'[1]ESFUERZO PROPIO 2015'!$D$10:$H$135,4,0)</f>
        <v>#REF!</v>
      </c>
      <c r="P368" s="49" t="str">
        <f t="shared" ref="P368:P373" si="740">+F368-L368</f>
        <v>#REF!</v>
      </c>
      <c r="Q368" s="49" t="str">
        <f t="shared" ref="Q368:Q373" si="741">+ROUND(P368,0)</f>
        <v>#REF!</v>
      </c>
      <c r="R368" s="49" t="str">
        <f t="shared" ref="R368:R373" si="742">+M368+Q368</f>
        <v>#REF!</v>
      </c>
      <c r="S368" s="49" t="str">
        <f t="shared" ref="S368:S373" si="743">+Q368</f>
        <v>#REF!</v>
      </c>
      <c r="T368" s="50"/>
      <c r="U368" s="50"/>
      <c r="V368" s="50"/>
      <c r="W368" s="50"/>
      <c r="X368" s="50"/>
      <c r="Y368" s="50"/>
      <c r="Z368" s="50"/>
    </row>
    <row r="369" ht="15.75" customHeight="1" outlineLevel="2">
      <c r="A369" s="46" t="s">
        <v>148</v>
      </c>
      <c r="B369" s="46" t="s">
        <v>15</v>
      </c>
      <c r="C369" s="21" t="s">
        <v>149</v>
      </c>
      <c r="D369" s="46" t="s">
        <v>29</v>
      </c>
      <c r="E369" s="20" t="s">
        <v>30</v>
      </c>
      <c r="F369" s="22">
        <v>55355.99</v>
      </c>
      <c r="G369" s="47">
        <v>6621.25</v>
      </c>
      <c r="H369" s="48"/>
      <c r="I369" s="47" t="str">
        <f t="shared" si="733"/>
        <v>#REF!</v>
      </c>
      <c r="J369" s="47" t="str">
        <f t="shared" si="734"/>
        <v>#REF!</v>
      </c>
      <c r="K369" s="47" t="str">
        <f t="shared" si="735"/>
        <v>#REF!</v>
      </c>
      <c r="L369" s="49" t="str">
        <f t="shared" si="736"/>
        <v>#REF!</v>
      </c>
      <c r="M369" s="49" t="str">
        <f t="shared" si="737"/>
        <v>#REF!</v>
      </c>
      <c r="N369" s="47" t="str">
        <f t="shared" si="738"/>
        <v>#REF!</v>
      </c>
      <c r="O369" s="47" t="str">
        <f t="shared" si="739"/>
        <v>#REF!</v>
      </c>
      <c r="P369" s="49" t="str">
        <f t="shared" si="740"/>
        <v>#REF!</v>
      </c>
      <c r="Q369" s="49" t="str">
        <f t="shared" si="741"/>
        <v>#REF!</v>
      </c>
      <c r="R369" s="49" t="str">
        <f t="shared" si="742"/>
        <v>#REF!</v>
      </c>
      <c r="S369" s="49" t="str">
        <f t="shared" si="743"/>
        <v>#REF!</v>
      </c>
      <c r="T369" s="50"/>
      <c r="U369" s="50"/>
      <c r="V369" s="50"/>
      <c r="W369" s="50"/>
      <c r="X369" s="50"/>
      <c r="Y369" s="50"/>
      <c r="Z369" s="50"/>
    </row>
    <row r="370" ht="15.75" customHeight="1" outlineLevel="2">
      <c r="A370" s="46" t="s">
        <v>148</v>
      </c>
      <c r="B370" s="46" t="s">
        <v>15</v>
      </c>
      <c r="C370" s="21" t="s">
        <v>149</v>
      </c>
      <c r="D370" s="46" t="s">
        <v>31</v>
      </c>
      <c r="E370" s="20" t="s">
        <v>32</v>
      </c>
      <c r="F370" s="22">
        <v>1537.28</v>
      </c>
      <c r="G370" s="47">
        <v>183.88</v>
      </c>
      <c r="H370" s="48"/>
      <c r="I370" s="47" t="str">
        <f t="shared" si="733"/>
        <v>#REF!</v>
      </c>
      <c r="J370" s="47" t="str">
        <f t="shared" si="734"/>
        <v>#REF!</v>
      </c>
      <c r="K370" s="47" t="str">
        <f t="shared" si="735"/>
        <v>#REF!</v>
      </c>
      <c r="L370" s="49" t="str">
        <f t="shared" si="736"/>
        <v>#REF!</v>
      </c>
      <c r="M370" s="49" t="str">
        <f t="shared" si="737"/>
        <v>#REF!</v>
      </c>
      <c r="N370" s="47" t="str">
        <f t="shared" si="738"/>
        <v>#REF!</v>
      </c>
      <c r="O370" s="47" t="str">
        <f t="shared" si="739"/>
        <v>#REF!</v>
      </c>
      <c r="P370" s="49" t="str">
        <f t="shared" si="740"/>
        <v>#REF!</v>
      </c>
      <c r="Q370" s="49" t="str">
        <f t="shared" si="741"/>
        <v>#REF!</v>
      </c>
      <c r="R370" s="49" t="str">
        <f t="shared" si="742"/>
        <v>#REF!</v>
      </c>
      <c r="S370" s="49" t="str">
        <f t="shared" si="743"/>
        <v>#REF!</v>
      </c>
      <c r="T370" s="50"/>
      <c r="U370" s="50"/>
      <c r="V370" s="50"/>
      <c r="W370" s="50"/>
      <c r="X370" s="50"/>
      <c r="Y370" s="50"/>
      <c r="Z370" s="50"/>
    </row>
    <row r="371" ht="15.75" customHeight="1" outlineLevel="2">
      <c r="A371" s="46" t="s">
        <v>148</v>
      </c>
      <c r="B371" s="46" t="s">
        <v>15</v>
      </c>
      <c r="C371" s="21" t="s">
        <v>149</v>
      </c>
      <c r="D371" s="46" t="s">
        <v>67</v>
      </c>
      <c r="E371" s="20" t="s">
        <v>68</v>
      </c>
      <c r="F371" s="22">
        <v>2433.29</v>
      </c>
      <c r="G371" s="47">
        <v>291.05</v>
      </c>
      <c r="H371" s="48"/>
      <c r="I371" s="47" t="str">
        <f t="shared" si="733"/>
        <v>#REF!</v>
      </c>
      <c r="J371" s="47" t="str">
        <f t="shared" si="734"/>
        <v>#REF!</v>
      </c>
      <c r="K371" s="47" t="str">
        <f t="shared" si="735"/>
        <v>#REF!</v>
      </c>
      <c r="L371" s="49" t="str">
        <f t="shared" si="736"/>
        <v>#REF!</v>
      </c>
      <c r="M371" s="49" t="str">
        <f t="shared" si="737"/>
        <v>#REF!</v>
      </c>
      <c r="N371" s="47" t="str">
        <f t="shared" si="738"/>
        <v>#REF!</v>
      </c>
      <c r="O371" s="47" t="str">
        <f t="shared" si="739"/>
        <v>#REF!</v>
      </c>
      <c r="P371" s="49" t="str">
        <f t="shared" si="740"/>
        <v>#REF!</v>
      </c>
      <c r="Q371" s="49" t="str">
        <f t="shared" si="741"/>
        <v>#REF!</v>
      </c>
      <c r="R371" s="49" t="str">
        <f t="shared" si="742"/>
        <v>#REF!</v>
      </c>
      <c r="S371" s="49" t="str">
        <f t="shared" si="743"/>
        <v>#REF!</v>
      </c>
      <c r="T371" s="50"/>
      <c r="U371" s="50"/>
      <c r="V371" s="50"/>
      <c r="W371" s="50"/>
      <c r="X371" s="50"/>
      <c r="Y371" s="50"/>
      <c r="Z371" s="50"/>
    </row>
    <row r="372" ht="15.75" customHeight="1" outlineLevel="2">
      <c r="A372" s="46" t="s">
        <v>148</v>
      </c>
      <c r="B372" s="46" t="s">
        <v>15</v>
      </c>
      <c r="C372" s="21" t="s">
        <v>149</v>
      </c>
      <c r="D372" s="46" t="s">
        <v>39</v>
      </c>
      <c r="E372" s="20" t="s">
        <v>40</v>
      </c>
      <c r="F372" s="22">
        <v>15399.18</v>
      </c>
      <c r="G372" s="47">
        <v>1841.93</v>
      </c>
      <c r="H372" s="48"/>
      <c r="I372" s="47" t="str">
        <f t="shared" si="733"/>
        <v>#REF!</v>
      </c>
      <c r="J372" s="47" t="str">
        <f t="shared" si="734"/>
        <v>#REF!</v>
      </c>
      <c r="K372" s="47" t="str">
        <f t="shared" si="735"/>
        <v>#REF!</v>
      </c>
      <c r="L372" s="49" t="str">
        <f t="shared" si="736"/>
        <v>#REF!</v>
      </c>
      <c r="M372" s="49" t="str">
        <f t="shared" si="737"/>
        <v>#REF!</v>
      </c>
      <c r="N372" s="47" t="str">
        <f t="shared" si="738"/>
        <v>#REF!</v>
      </c>
      <c r="O372" s="47" t="str">
        <f t="shared" si="739"/>
        <v>#REF!</v>
      </c>
      <c r="P372" s="49" t="str">
        <f t="shared" si="740"/>
        <v>#REF!</v>
      </c>
      <c r="Q372" s="49" t="str">
        <f t="shared" si="741"/>
        <v>#REF!</v>
      </c>
      <c r="R372" s="49" t="str">
        <f t="shared" si="742"/>
        <v>#REF!</v>
      </c>
      <c r="S372" s="49" t="str">
        <f t="shared" si="743"/>
        <v>#REF!</v>
      </c>
      <c r="T372" s="50"/>
      <c r="U372" s="50"/>
      <c r="V372" s="50"/>
      <c r="W372" s="50"/>
      <c r="X372" s="50"/>
      <c r="Y372" s="50"/>
      <c r="Z372" s="50"/>
    </row>
    <row r="373" ht="15.75" customHeight="1" outlineLevel="2">
      <c r="A373" s="46" t="s">
        <v>148</v>
      </c>
      <c r="B373" s="46" t="s">
        <v>15</v>
      </c>
      <c r="C373" s="21" t="s">
        <v>149</v>
      </c>
      <c r="D373" s="46" t="s">
        <v>59</v>
      </c>
      <c r="E373" s="20" t="s">
        <v>60</v>
      </c>
      <c r="F373" s="22">
        <v>1749163.09</v>
      </c>
      <c r="G373" s="47">
        <v>209221.14</v>
      </c>
      <c r="H373" s="48"/>
      <c r="I373" s="47" t="str">
        <f t="shared" si="733"/>
        <v>#REF!</v>
      </c>
      <c r="J373" s="47" t="str">
        <f t="shared" si="734"/>
        <v>#REF!</v>
      </c>
      <c r="K373" s="47" t="str">
        <f t="shared" si="735"/>
        <v>#REF!</v>
      </c>
      <c r="L373" s="49" t="str">
        <f t="shared" si="736"/>
        <v>#REF!</v>
      </c>
      <c r="M373" s="49" t="str">
        <f t="shared" si="737"/>
        <v>#REF!</v>
      </c>
      <c r="N373" s="47" t="str">
        <f t="shared" si="738"/>
        <v>#REF!</v>
      </c>
      <c r="O373" s="47" t="str">
        <f t="shared" si="739"/>
        <v>#REF!</v>
      </c>
      <c r="P373" s="49" t="str">
        <f t="shared" si="740"/>
        <v>#REF!</v>
      </c>
      <c r="Q373" s="49" t="str">
        <f t="shared" si="741"/>
        <v>#REF!</v>
      </c>
      <c r="R373" s="49" t="str">
        <f t="shared" si="742"/>
        <v>#REF!</v>
      </c>
      <c r="S373" s="49" t="str">
        <f t="shared" si="743"/>
        <v>#REF!</v>
      </c>
      <c r="T373" s="50"/>
      <c r="U373" s="50"/>
      <c r="V373" s="50"/>
      <c r="W373" s="50"/>
      <c r="X373" s="50"/>
      <c r="Y373" s="50"/>
      <c r="Z373" s="50"/>
    </row>
    <row r="374" ht="15.75" customHeight="1" outlineLevel="1">
      <c r="A374" s="46"/>
      <c r="B374" s="46"/>
      <c r="C374" s="53" t="s">
        <v>372</v>
      </c>
      <c r="D374" s="46"/>
      <c r="E374" s="20"/>
      <c r="F374" s="22">
        <f t="shared" ref="F374:H374" si="744">SUBTOTAL(9,F368:F373)</f>
        <v>8882819</v>
      </c>
      <c r="G374" s="47">
        <f t="shared" si="744"/>
        <v>1062493</v>
      </c>
      <c r="H374" s="48">
        <f t="shared" si="744"/>
        <v>0</v>
      </c>
      <c r="I374" s="47"/>
      <c r="J374" s="47"/>
      <c r="K374" s="47"/>
      <c r="L374" s="49" t="str">
        <f t="shared" ref="L374:M374" si="745">SUBTOTAL(9,L368:L373)</f>
        <v>#REF!</v>
      </c>
      <c r="M374" s="49" t="str">
        <f t="shared" si="745"/>
        <v>#REF!</v>
      </c>
      <c r="N374" s="47"/>
      <c r="O374" s="47"/>
      <c r="P374" s="49" t="str">
        <f t="shared" ref="P374:S374" si="746">SUBTOTAL(9,P368:P373)</f>
        <v>#REF!</v>
      </c>
      <c r="Q374" s="49" t="str">
        <f t="shared" si="746"/>
        <v>#REF!</v>
      </c>
      <c r="R374" s="49" t="str">
        <f t="shared" si="746"/>
        <v>#REF!</v>
      </c>
      <c r="S374" s="49" t="str">
        <f t="shared" si="746"/>
        <v>#REF!</v>
      </c>
      <c r="T374" s="50"/>
      <c r="U374" s="50"/>
      <c r="V374" s="50"/>
      <c r="W374" s="50"/>
      <c r="X374" s="50"/>
      <c r="Y374" s="50"/>
      <c r="Z374" s="50"/>
    </row>
    <row r="375" ht="15.75" customHeight="1" outlineLevel="2">
      <c r="A375" s="46" t="s">
        <v>150</v>
      </c>
      <c r="B375" s="46" t="s">
        <v>15</v>
      </c>
      <c r="C375" s="21" t="s">
        <v>151</v>
      </c>
      <c r="D375" s="46" t="s">
        <v>17</v>
      </c>
      <c r="E375" s="20" t="s">
        <v>18</v>
      </c>
      <c r="F375" s="22">
        <v>6.538806706E7</v>
      </c>
      <c r="G375" s="47">
        <v>1.416577984E7</v>
      </c>
      <c r="H375" s="48"/>
      <c r="I375" s="47" t="str">
        <f t="shared" ref="I375:I382" si="747">+VLOOKUP(C375,'[1]ESFUERZO PROPIO 2015'!$D$10:$H$135,3,0)</f>
        <v>#REF!</v>
      </c>
      <c r="J375" s="47" t="str">
        <f t="shared" ref="J375:J382" si="748">+VLOOKUP(C375,'[1]ESFUERZO PROPIO 2015'!$D$10:$H$135,2,0)</f>
        <v>#REF!</v>
      </c>
      <c r="K375" s="47" t="str">
        <f t="shared" ref="K375:K382" si="749">+I375/11</f>
        <v>#REF!</v>
      </c>
      <c r="L375" s="49" t="str">
        <f t="shared" ref="L375:L382" si="750">+H375*K375</f>
        <v>#REF!</v>
      </c>
      <c r="M375" s="49" t="str">
        <f t="shared" ref="M375:M382" si="751">+IF(F375-Q375&lt;1,0,F375-Q375)</f>
        <v>#REF!</v>
      </c>
      <c r="N375" s="47" t="str">
        <f t="shared" ref="N375:N382" si="752">+VLOOKUP(C375,'[1]ESFUERZO PROPIO 2015'!$D$10:$H$135,5,0)</f>
        <v>#REF!</v>
      </c>
      <c r="O375" s="47" t="str">
        <f t="shared" ref="O375:O382" si="753">+VLOOKUP(C375,'[1]ESFUERZO PROPIO 2015'!$D$10:$H$135,4,0)</f>
        <v>#REF!</v>
      </c>
      <c r="P375" s="49" t="str">
        <f t="shared" ref="P375:P382" si="754">+F375-L375</f>
        <v>#REF!</v>
      </c>
      <c r="Q375" s="49" t="str">
        <f t="shared" ref="Q375:Q382" si="755">+ROUND(P375,0)</f>
        <v>#REF!</v>
      </c>
      <c r="R375" s="49" t="str">
        <f t="shared" ref="R375:R382" si="756">+M375+Q375</f>
        <v>#REF!</v>
      </c>
      <c r="S375" s="49" t="str">
        <f t="shared" ref="S375:S382" si="757">+Q375</f>
        <v>#REF!</v>
      </c>
      <c r="T375" s="50"/>
      <c r="U375" s="50"/>
      <c r="V375" s="50"/>
      <c r="W375" s="50"/>
      <c r="X375" s="50"/>
      <c r="Y375" s="50"/>
      <c r="Z375" s="50"/>
    </row>
    <row r="376" ht="15.75" customHeight="1" outlineLevel="2">
      <c r="A376" s="46" t="s">
        <v>150</v>
      </c>
      <c r="B376" s="46" t="s">
        <v>15</v>
      </c>
      <c r="C376" s="21" t="s">
        <v>151</v>
      </c>
      <c r="D376" s="46" t="s">
        <v>45</v>
      </c>
      <c r="E376" s="20" t="s">
        <v>46</v>
      </c>
      <c r="F376" s="22">
        <v>54203.12</v>
      </c>
      <c r="G376" s="47">
        <v>11742.66</v>
      </c>
      <c r="H376" s="48"/>
      <c r="I376" s="47" t="str">
        <f t="shared" si="747"/>
        <v>#REF!</v>
      </c>
      <c r="J376" s="47" t="str">
        <f t="shared" si="748"/>
        <v>#REF!</v>
      </c>
      <c r="K376" s="47" t="str">
        <f t="shared" si="749"/>
        <v>#REF!</v>
      </c>
      <c r="L376" s="49" t="str">
        <f t="shared" si="750"/>
        <v>#REF!</v>
      </c>
      <c r="M376" s="49" t="str">
        <f t="shared" si="751"/>
        <v>#REF!</v>
      </c>
      <c r="N376" s="47" t="str">
        <f t="shared" si="752"/>
        <v>#REF!</v>
      </c>
      <c r="O376" s="47" t="str">
        <f t="shared" si="753"/>
        <v>#REF!</v>
      </c>
      <c r="P376" s="49" t="str">
        <f t="shared" si="754"/>
        <v>#REF!</v>
      </c>
      <c r="Q376" s="49" t="str">
        <f t="shared" si="755"/>
        <v>#REF!</v>
      </c>
      <c r="R376" s="49" t="str">
        <f t="shared" si="756"/>
        <v>#REF!</v>
      </c>
      <c r="S376" s="49" t="str">
        <f t="shared" si="757"/>
        <v>#REF!</v>
      </c>
      <c r="T376" s="50"/>
      <c r="U376" s="50"/>
      <c r="V376" s="50"/>
      <c r="W376" s="50"/>
      <c r="X376" s="50"/>
      <c r="Y376" s="50"/>
      <c r="Z376" s="50"/>
    </row>
    <row r="377" ht="15.75" customHeight="1" outlineLevel="2">
      <c r="A377" s="46" t="s">
        <v>150</v>
      </c>
      <c r="B377" s="46" t="s">
        <v>15</v>
      </c>
      <c r="C377" s="21" t="s">
        <v>151</v>
      </c>
      <c r="D377" s="46" t="s">
        <v>19</v>
      </c>
      <c r="E377" s="20" t="s">
        <v>20</v>
      </c>
      <c r="F377" s="22">
        <v>20398.78</v>
      </c>
      <c r="G377" s="47">
        <v>4419.23</v>
      </c>
      <c r="H377" s="48"/>
      <c r="I377" s="47" t="str">
        <f t="shared" si="747"/>
        <v>#REF!</v>
      </c>
      <c r="J377" s="47" t="str">
        <f t="shared" si="748"/>
        <v>#REF!</v>
      </c>
      <c r="K377" s="47" t="str">
        <f t="shared" si="749"/>
        <v>#REF!</v>
      </c>
      <c r="L377" s="49" t="str">
        <f t="shared" si="750"/>
        <v>#REF!</v>
      </c>
      <c r="M377" s="49" t="str">
        <f t="shared" si="751"/>
        <v>#REF!</v>
      </c>
      <c r="N377" s="47" t="str">
        <f t="shared" si="752"/>
        <v>#REF!</v>
      </c>
      <c r="O377" s="47" t="str">
        <f t="shared" si="753"/>
        <v>#REF!</v>
      </c>
      <c r="P377" s="49" t="str">
        <f t="shared" si="754"/>
        <v>#REF!</v>
      </c>
      <c r="Q377" s="49" t="str">
        <f t="shared" si="755"/>
        <v>#REF!</v>
      </c>
      <c r="R377" s="49" t="str">
        <f t="shared" si="756"/>
        <v>#REF!</v>
      </c>
      <c r="S377" s="49" t="str">
        <f t="shared" si="757"/>
        <v>#REF!</v>
      </c>
      <c r="T377" s="50"/>
      <c r="U377" s="50"/>
      <c r="V377" s="50"/>
      <c r="W377" s="50"/>
      <c r="X377" s="50"/>
      <c r="Y377" s="50"/>
      <c r="Z377" s="50"/>
    </row>
    <row r="378" ht="15.75" customHeight="1" outlineLevel="2">
      <c r="A378" s="46" t="s">
        <v>150</v>
      </c>
      <c r="B378" s="46" t="s">
        <v>15</v>
      </c>
      <c r="C378" s="21" t="s">
        <v>151</v>
      </c>
      <c r="D378" s="46" t="s">
        <v>21</v>
      </c>
      <c r="E378" s="20" t="s">
        <v>22</v>
      </c>
      <c r="F378" s="22">
        <v>301216.94</v>
      </c>
      <c r="G378" s="47">
        <v>65256.14</v>
      </c>
      <c r="H378" s="48"/>
      <c r="I378" s="47" t="str">
        <f t="shared" si="747"/>
        <v>#REF!</v>
      </c>
      <c r="J378" s="47" t="str">
        <f t="shared" si="748"/>
        <v>#REF!</v>
      </c>
      <c r="K378" s="47" t="str">
        <f t="shared" si="749"/>
        <v>#REF!</v>
      </c>
      <c r="L378" s="49" t="str">
        <f t="shared" si="750"/>
        <v>#REF!</v>
      </c>
      <c r="M378" s="49" t="str">
        <f t="shared" si="751"/>
        <v>#REF!</v>
      </c>
      <c r="N378" s="47" t="str">
        <f t="shared" si="752"/>
        <v>#REF!</v>
      </c>
      <c r="O378" s="47" t="str">
        <f t="shared" si="753"/>
        <v>#REF!</v>
      </c>
      <c r="P378" s="49" t="str">
        <f t="shared" si="754"/>
        <v>#REF!</v>
      </c>
      <c r="Q378" s="49" t="str">
        <f t="shared" si="755"/>
        <v>#REF!</v>
      </c>
      <c r="R378" s="49" t="str">
        <f t="shared" si="756"/>
        <v>#REF!</v>
      </c>
      <c r="S378" s="49" t="str">
        <f t="shared" si="757"/>
        <v>#REF!</v>
      </c>
      <c r="T378" s="50"/>
      <c r="U378" s="50"/>
      <c r="V378" s="50"/>
      <c r="W378" s="50"/>
      <c r="X378" s="50"/>
      <c r="Y378" s="50"/>
      <c r="Z378" s="50"/>
    </row>
    <row r="379" ht="15.75" customHeight="1" outlineLevel="2">
      <c r="A379" s="46" t="s">
        <v>150</v>
      </c>
      <c r="B379" s="46" t="s">
        <v>15</v>
      </c>
      <c r="C379" s="21" t="s">
        <v>151</v>
      </c>
      <c r="D379" s="46" t="s">
        <v>27</v>
      </c>
      <c r="E379" s="20" t="s">
        <v>28</v>
      </c>
      <c r="F379" s="22">
        <v>2091466.11</v>
      </c>
      <c r="G379" s="47">
        <v>453098.71</v>
      </c>
      <c r="H379" s="48"/>
      <c r="I379" s="47" t="str">
        <f t="shared" si="747"/>
        <v>#REF!</v>
      </c>
      <c r="J379" s="47" t="str">
        <f t="shared" si="748"/>
        <v>#REF!</v>
      </c>
      <c r="K379" s="47" t="str">
        <f t="shared" si="749"/>
        <v>#REF!</v>
      </c>
      <c r="L379" s="49" t="str">
        <f t="shared" si="750"/>
        <v>#REF!</v>
      </c>
      <c r="M379" s="49" t="str">
        <f t="shared" si="751"/>
        <v>#REF!</v>
      </c>
      <c r="N379" s="47" t="str">
        <f t="shared" si="752"/>
        <v>#REF!</v>
      </c>
      <c r="O379" s="47" t="str">
        <f t="shared" si="753"/>
        <v>#REF!</v>
      </c>
      <c r="P379" s="49" t="str">
        <f t="shared" si="754"/>
        <v>#REF!</v>
      </c>
      <c r="Q379" s="49" t="str">
        <f t="shared" si="755"/>
        <v>#REF!</v>
      </c>
      <c r="R379" s="49" t="str">
        <f t="shared" si="756"/>
        <v>#REF!</v>
      </c>
      <c r="S379" s="49" t="str">
        <f t="shared" si="757"/>
        <v>#REF!</v>
      </c>
      <c r="T379" s="50"/>
      <c r="U379" s="50"/>
      <c r="V379" s="50"/>
      <c r="W379" s="50"/>
      <c r="X379" s="50"/>
      <c r="Y379" s="50"/>
      <c r="Z379" s="50"/>
    </row>
    <row r="380" ht="15.75" customHeight="1" outlineLevel="2">
      <c r="A380" s="46" t="s">
        <v>150</v>
      </c>
      <c r="B380" s="46" t="s">
        <v>15</v>
      </c>
      <c r="C380" s="21" t="s">
        <v>151</v>
      </c>
      <c r="D380" s="46" t="s">
        <v>29</v>
      </c>
      <c r="E380" s="20" t="s">
        <v>30</v>
      </c>
      <c r="F380" s="22">
        <v>541980.67</v>
      </c>
      <c r="G380" s="47">
        <v>117415.6</v>
      </c>
      <c r="H380" s="48"/>
      <c r="I380" s="47" t="str">
        <f t="shared" si="747"/>
        <v>#REF!</v>
      </c>
      <c r="J380" s="47" t="str">
        <f t="shared" si="748"/>
        <v>#REF!</v>
      </c>
      <c r="K380" s="47" t="str">
        <f t="shared" si="749"/>
        <v>#REF!</v>
      </c>
      <c r="L380" s="49" t="str">
        <f t="shared" si="750"/>
        <v>#REF!</v>
      </c>
      <c r="M380" s="49" t="str">
        <f t="shared" si="751"/>
        <v>#REF!</v>
      </c>
      <c r="N380" s="47" t="str">
        <f t="shared" si="752"/>
        <v>#REF!</v>
      </c>
      <c r="O380" s="47" t="str">
        <f t="shared" si="753"/>
        <v>#REF!</v>
      </c>
      <c r="P380" s="49" t="str">
        <f t="shared" si="754"/>
        <v>#REF!</v>
      </c>
      <c r="Q380" s="49" t="str">
        <f t="shared" si="755"/>
        <v>#REF!</v>
      </c>
      <c r="R380" s="49" t="str">
        <f t="shared" si="756"/>
        <v>#REF!</v>
      </c>
      <c r="S380" s="49" t="str">
        <f t="shared" si="757"/>
        <v>#REF!</v>
      </c>
      <c r="T380" s="50"/>
      <c r="U380" s="50"/>
      <c r="V380" s="50"/>
      <c r="W380" s="50"/>
      <c r="X380" s="50"/>
      <c r="Y380" s="50"/>
      <c r="Z380" s="50"/>
    </row>
    <row r="381" ht="15.75" customHeight="1" outlineLevel="2">
      <c r="A381" s="46" t="s">
        <v>150</v>
      </c>
      <c r="B381" s="46" t="s">
        <v>15</v>
      </c>
      <c r="C381" s="21" t="s">
        <v>151</v>
      </c>
      <c r="D381" s="46" t="s">
        <v>31</v>
      </c>
      <c r="E381" s="20" t="s">
        <v>32</v>
      </c>
      <c r="F381" s="22">
        <v>287096.59</v>
      </c>
      <c r="G381" s="47">
        <v>62197.09</v>
      </c>
      <c r="H381" s="48"/>
      <c r="I381" s="47" t="str">
        <f t="shared" si="747"/>
        <v>#REF!</v>
      </c>
      <c r="J381" s="47" t="str">
        <f t="shared" si="748"/>
        <v>#REF!</v>
      </c>
      <c r="K381" s="47" t="str">
        <f t="shared" si="749"/>
        <v>#REF!</v>
      </c>
      <c r="L381" s="49" t="str">
        <f t="shared" si="750"/>
        <v>#REF!</v>
      </c>
      <c r="M381" s="49" t="str">
        <f t="shared" si="751"/>
        <v>#REF!</v>
      </c>
      <c r="N381" s="47" t="str">
        <f t="shared" si="752"/>
        <v>#REF!</v>
      </c>
      <c r="O381" s="47" t="str">
        <f t="shared" si="753"/>
        <v>#REF!</v>
      </c>
      <c r="P381" s="49" t="str">
        <f t="shared" si="754"/>
        <v>#REF!</v>
      </c>
      <c r="Q381" s="49" t="str">
        <f t="shared" si="755"/>
        <v>#REF!</v>
      </c>
      <c r="R381" s="49" t="str">
        <f t="shared" si="756"/>
        <v>#REF!</v>
      </c>
      <c r="S381" s="49" t="str">
        <f t="shared" si="757"/>
        <v>#REF!</v>
      </c>
      <c r="T381" s="50"/>
      <c r="U381" s="50"/>
      <c r="V381" s="50"/>
      <c r="W381" s="50"/>
      <c r="X381" s="50"/>
      <c r="Y381" s="50"/>
      <c r="Z381" s="50"/>
    </row>
    <row r="382" ht="15.75" customHeight="1" outlineLevel="2">
      <c r="A382" s="46" t="s">
        <v>150</v>
      </c>
      <c r="B382" s="46" t="s">
        <v>15</v>
      </c>
      <c r="C382" s="21" t="s">
        <v>151</v>
      </c>
      <c r="D382" s="46" t="s">
        <v>39</v>
      </c>
      <c r="E382" s="20" t="s">
        <v>40</v>
      </c>
      <c r="F382" s="22">
        <v>419211.73</v>
      </c>
      <c r="G382" s="47">
        <v>90818.73</v>
      </c>
      <c r="H382" s="48"/>
      <c r="I382" s="47" t="str">
        <f t="shared" si="747"/>
        <v>#REF!</v>
      </c>
      <c r="J382" s="47" t="str">
        <f t="shared" si="748"/>
        <v>#REF!</v>
      </c>
      <c r="K382" s="47" t="str">
        <f t="shared" si="749"/>
        <v>#REF!</v>
      </c>
      <c r="L382" s="49" t="str">
        <f t="shared" si="750"/>
        <v>#REF!</v>
      </c>
      <c r="M382" s="49" t="str">
        <f t="shared" si="751"/>
        <v>#REF!</v>
      </c>
      <c r="N382" s="47" t="str">
        <f t="shared" si="752"/>
        <v>#REF!</v>
      </c>
      <c r="O382" s="47" t="str">
        <f t="shared" si="753"/>
        <v>#REF!</v>
      </c>
      <c r="P382" s="49" t="str">
        <f t="shared" si="754"/>
        <v>#REF!</v>
      </c>
      <c r="Q382" s="49" t="str">
        <f t="shared" si="755"/>
        <v>#REF!</v>
      </c>
      <c r="R382" s="49" t="str">
        <f t="shared" si="756"/>
        <v>#REF!</v>
      </c>
      <c r="S382" s="49" t="str">
        <f t="shared" si="757"/>
        <v>#REF!</v>
      </c>
      <c r="T382" s="50"/>
      <c r="U382" s="50"/>
      <c r="V382" s="50"/>
      <c r="W382" s="50"/>
      <c r="X382" s="50"/>
      <c r="Y382" s="50"/>
      <c r="Z382" s="50"/>
    </row>
    <row r="383" ht="15.75" customHeight="1" outlineLevel="1">
      <c r="A383" s="46"/>
      <c r="B383" s="46"/>
      <c r="C383" s="53" t="s">
        <v>373</v>
      </c>
      <c r="D383" s="46"/>
      <c r="E383" s="20"/>
      <c r="F383" s="22">
        <f t="shared" ref="F383:H383" si="758">SUBTOTAL(9,F375:F382)</f>
        <v>69103641</v>
      </c>
      <c r="G383" s="47">
        <f t="shared" si="758"/>
        <v>14970728</v>
      </c>
      <c r="H383" s="48">
        <f t="shared" si="758"/>
        <v>0</v>
      </c>
      <c r="I383" s="47"/>
      <c r="J383" s="47"/>
      <c r="K383" s="47"/>
      <c r="L383" s="49" t="str">
        <f t="shared" ref="L383:M383" si="759">SUBTOTAL(9,L375:L382)</f>
        <v>#REF!</v>
      </c>
      <c r="M383" s="49" t="str">
        <f t="shared" si="759"/>
        <v>#REF!</v>
      </c>
      <c r="N383" s="47"/>
      <c r="O383" s="47"/>
      <c r="P383" s="49" t="str">
        <f t="shared" ref="P383:S383" si="760">SUBTOTAL(9,P375:P382)</f>
        <v>#REF!</v>
      </c>
      <c r="Q383" s="49" t="str">
        <f t="shared" si="760"/>
        <v>#REF!</v>
      </c>
      <c r="R383" s="49" t="str">
        <f t="shared" si="760"/>
        <v>#REF!</v>
      </c>
      <c r="S383" s="49" t="str">
        <f t="shared" si="760"/>
        <v>#REF!</v>
      </c>
      <c r="T383" s="50"/>
      <c r="U383" s="50"/>
      <c r="V383" s="50"/>
      <c r="W383" s="50"/>
      <c r="X383" s="50"/>
      <c r="Y383" s="50"/>
      <c r="Z383" s="50"/>
    </row>
    <row r="384" ht="15.75" customHeight="1" outlineLevel="2">
      <c r="A384" s="46" t="s">
        <v>152</v>
      </c>
      <c r="B384" s="46" t="s">
        <v>15</v>
      </c>
      <c r="C384" s="21" t="s">
        <v>153</v>
      </c>
      <c r="D384" s="46" t="s">
        <v>17</v>
      </c>
      <c r="E384" s="20" t="s">
        <v>18</v>
      </c>
      <c r="F384" s="22">
        <v>4.743624206E7</v>
      </c>
      <c r="G384" s="47">
        <v>1218952.08</v>
      </c>
      <c r="H384" s="48"/>
      <c r="I384" s="47" t="str">
        <f t="shared" ref="I384:I387" si="761">+VLOOKUP(C384,'[1]ESFUERZO PROPIO 2015'!$D$10:$H$135,3,0)</f>
        <v>#REF!</v>
      </c>
      <c r="J384" s="47" t="str">
        <f t="shared" ref="J384:J387" si="762">+VLOOKUP(C384,'[1]ESFUERZO PROPIO 2015'!$D$10:$H$135,2,0)</f>
        <v>#REF!</v>
      </c>
      <c r="K384" s="47" t="str">
        <f t="shared" ref="K384:K387" si="763">+I384/11</f>
        <v>#REF!</v>
      </c>
      <c r="L384" s="49" t="str">
        <f t="shared" ref="L384:L387" si="764">+H384*K384</f>
        <v>#REF!</v>
      </c>
      <c r="M384" s="49" t="str">
        <f t="shared" ref="M384:M387" si="765">+IF(F384-Q384&lt;1,0,F384-Q384)</f>
        <v>#REF!</v>
      </c>
      <c r="N384" s="47" t="str">
        <f t="shared" ref="N384:N387" si="766">+VLOOKUP(C384,'[1]ESFUERZO PROPIO 2015'!$D$10:$H$135,5,0)</f>
        <v>#REF!</v>
      </c>
      <c r="O384" s="47" t="str">
        <f t="shared" ref="O384:O387" si="767">+VLOOKUP(C384,'[1]ESFUERZO PROPIO 2015'!$D$10:$H$135,4,0)</f>
        <v>#REF!</v>
      </c>
      <c r="P384" s="49" t="str">
        <f t="shared" ref="P384:P387" si="768">+F384-L384</f>
        <v>#REF!</v>
      </c>
      <c r="Q384" s="49" t="str">
        <f t="shared" ref="Q384:Q387" si="769">+ROUND(P384,0)</f>
        <v>#REF!</v>
      </c>
      <c r="R384" s="49" t="str">
        <f t="shared" ref="R384:R387" si="770">+M384+Q384</f>
        <v>#REF!</v>
      </c>
      <c r="S384" s="49" t="str">
        <f t="shared" ref="S384:S387" si="771">+Q384</f>
        <v>#REF!</v>
      </c>
      <c r="T384" s="50"/>
      <c r="U384" s="50"/>
      <c r="V384" s="50"/>
      <c r="W384" s="50"/>
      <c r="X384" s="50"/>
      <c r="Y384" s="50"/>
      <c r="Z384" s="50"/>
    </row>
    <row r="385" ht="15.75" customHeight="1" outlineLevel="2">
      <c r="A385" s="46" t="s">
        <v>152</v>
      </c>
      <c r="B385" s="46" t="s">
        <v>15</v>
      </c>
      <c r="C385" s="21" t="s">
        <v>153</v>
      </c>
      <c r="D385" s="46" t="s">
        <v>29</v>
      </c>
      <c r="E385" s="20" t="s">
        <v>30</v>
      </c>
      <c r="F385" s="22">
        <v>1009075.15</v>
      </c>
      <c r="G385" s="47">
        <v>25929.84</v>
      </c>
      <c r="H385" s="48"/>
      <c r="I385" s="47" t="str">
        <f t="shared" si="761"/>
        <v>#REF!</v>
      </c>
      <c r="J385" s="47" t="str">
        <f t="shared" si="762"/>
        <v>#REF!</v>
      </c>
      <c r="K385" s="47" t="str">
        <f t="shared" si="763"/>
        <v>#REF!</v>
      </c>
      <c r="L385" s="49" t="str">
        <f t="shared" si="764"/>
        <v>#REF!</v>
      </c>
      <c r="M385" s="49" t="str">
        <f t="shared" si="765"/>
        <v>#REF!</v>
      </c>
      <c r="N385" s="47" t="str">
        <f t="shared" si="766"/>
        <v>#REF!</v>
      </c>
      <c r="O385" s="47" t="str">
        <f t="shared" si="767"/>
        <v>#REF!</v>
      </c>
      <c r="P385" s="49" t="str">
        <f t="shared" si="768"/>
        <v>#REF!</v>
      </c>
      <c r="Q385" s="49" t="str">
        <f t="shared" si="769"/>
        <v>#REF!</v>
      </c>
      <c r="R385" s="49" t="str">
        <f t="shared" si="770"/>
        <v>#REF!</v>
      </c>
      <c r="S385" s="49" t="str">
        <f t="shared" si="771"/>
        <v>#REF!</v>
      </c>
      <c r="T385" s="50"/>
      <c r="U385" s="50"/>
      <c r="V385" s="50"/>
      <c r="W385" s="50"/>
      <c r="X385" s="50"/>
      <c r="Y385" s="50"/>
      <c r="Z385" s="50"/>
    </row>
    <row r="386" ht="15.75" customHeight="1" outlineLevel="2">
      <c r="A386" s="46" t="s">
        <v>152</v>
      </c>
      <c r="B386" s="46" t="s">
        <v>15</v>
      </c>
      <c r="C386" s="21" t="s">
        <v>153</v>
      </c>
      <c r="D386" s="46" t="s">
        <v>31</v>
      </c>
      <c r="E386" s="20" t="s">
        <v>32</v>
      </c>
      <c r="F386" s="22">
        <v>256013.34</v>
      </c>
      <c r="G386" s="47">
        <v>6578.68</v>
      </c>
      <c r="H386" s="48"/>
      <c r="I386" s="47" t="str">
        <f t="shared" si="761"/>
        <v>#REF!</v>
      </c>
      <c r="J386" s="47" t="str">
        <f t="shared" si="762"/>
        <v>#REF!</v>
      </c>
      <c r="K386" s="47" t="str">
        <f t="shared" si="763"/>
        <v>#REF!</v>
      </c>
      <c r="L386" s="49" t="str">
        <f t="shared" si="764"/>
        <v>#REF!</v>
      </c>
      <c r="M386" s="49" t="str">
        <f t="shared" si="765"/>
        <v>#REF!</v>
      </c>
      <c r="N386" s="47" t="str">
        <f t="shared" si="766"/>
        <v>#REF!</v>
      </c>
      <c r="O386" s="47" t="str">
        <f t="shared" si="767"/>
        <v>#REF!</v>
      </c>
      <c r="P386" s="49" t="str">
        <f t="shared" si="768"/>
        <v>#REF!</v>
      </c>
      <c r="Q386" s="49" t="str">
        <f t="shared" si="769"/>
        <v>#REF!</v>
      </c>
      <c r="R386" s="49" t="str">
        <f t="shared" si="770"/>
        <v>#REF!</v>
      </c>
      <c r="S386" s="49" t="str">
        <f t="shared" si="771"/>
        <v>#REF!</v>
      </c>
      <c r="T386" s="50"/>
      <c r="U386" s="50"/>
      <c r="V386" s="50"/>
      <c r="W386" s="50"/>
      <c r="X386" s="50"/>
      <c r="Y386" s="50"/>
      <c r="Z386" s="50"/>
    </row>
    <row r="387" ht="15.75" customHeight="1" outlineLevel="2">
      <c r="A387" s="46" t="s">
        <v>152</v>
      </c>
      <c r="B387" s="46" t="s">
        <v>15</v>
      </c>
      <c r="C387" s="21" t="s">
        <v>153</v>
      </c>
      <c r="D387" s="46" t="s">
        <v>39</v>
      </c>
      <c r="E387" s="20" t="s">
        <v>40</v>
      </c>
      <c r="F387" s="22">
        <v>57649.45</v>
      </c>
      <c r="G387" s="47">
        <v>1481.4</v>
      </c>
      <c r="H387" s="48"/>
      <c r="I387" s="47" t="str">
        <f t="shared" si="761"/>
        <v>#REF!</v>
      </c>
      <c r="J387" s="47" t="str">
        <f t="shared" si="762"/>
        <v>#REF!</v>
      </c>
      <c r="K387" s="47" t="str">
        <f t="shared" si="763"/>
        <v>#REF!</v>
      </c>
      <c r="L387" s="49" t="str">
        <f t="shared" si="764"/>
        <v>#REF!</v>
      </c>
      <c r="M387" s="49" t="str">
        <f t="shared" si="765"/>
        <v>#REF!</v>
      </c>
      <c r="N387" s="47" t="str">
        <f t="shared" si="766"/>
        <v>#REF!</v>
      </c>
      <c r="O387" s="47" t="str">
        <f t="shared" si="767"/>
        <v>#REF!</v>
      </c>
      <c r="P387" s="49" t="str">
        <f t="shared" si="768"/>
        <v>#REF!</v>
      </c>
      <c r="Q387" s="49" t="str">
        <f t="shared" si="769"/>
        <v>#REF!</v>
      </c>
      <c r="R387" s="49" t="str">
        <f t="shared" si="770"/>
        <v>#REF!</v>
      </c>
      <c r="S387" s="49" t="str">
        <f t="shared" si="771"/>
        <v>#REF!</v>
      </c>
      <c r="T387" s="50"/>
      <c r="U387" s="50"/>
      <c r="V387" s="50"/>
      <c r="W387" s="50"/>
      <c r="X387" s="50"/>
      <c r="Y387" s="50"/>
      <c r="Z387" s="50"/>
    </row>
    <row r="388" ht="15.75" customHeight="1" outlineLevel="1">
      <c r="A388" s="46"/>
      <c r="B388" s="46"/>
      <c r="C388" s="53" t="s">
        <v>374</v>
      </c>
      <c r="D388" s="46"/>
      <c r="E388" s="20"/>
      <c r="F388" s="22">
        <f t="shared" ref="F388:H388" si="772">SUBTOTAL(9,F384:F387)</f>
        <v>48758980</v>
      </c>
      <c r="G388" s="47">
        <f t="shared" si="772"/>
        <v>1252942</v>
      </c>
      <c r="H388" s="48">
        <f t="shared" si="772"/>
        <v>0</v>
      </c>
      <c r="I388" s="47"/>
      <c r="J388" s="47"/>
      <c r="K388" s="47"/>
      <c r="L388" s="49" t="str">
        <f t="shared" ref="L388:M388" si="773">SUBTOTAL(9,L384:L387)</f>
        <v>#REF!</v>
      </c>
      <c r="M388" s="49" t="str">
        <f t="shared" si="773"/>
        <v>#REF!</v>
      </c>
      <c r="N388" s="47"/>
      <c r="O388" s="47"/>
      <c r="P388" s="49" t="str">
        <f t="shared" ref="P388:S388" si="774">SUBTOTAL(9,P384:P387)</f>
        <v>#REF!</v>
      </c>
      <c r="Q388" s="49" t="str">
        <f t="shared" si="774"/>
        <v>#REF!</v>
      </c>
      <c r="R388" s="49" t="str">
        <f t="shared" si="774"/>
        <v>#REF!</v>
      </c>
      <c r="S388" s="49" t="str">
        <f t="shared" si="774"/>
        <v>#REF!</v>
      </c>
      <c r="T388" s="50"/>
      <c r="U388" s="50"/>
      <c r="V388" s="50"/>
      <c r="W388" s="50"/>
      <c r="X388" s="50"/>
      <c r="Y388" s="50"/>
      <c r="Z388" s="50"/>
    </row>
    <row r="389" ht="15.75" customHeight="1" outlineLevel="2">
      <c r="A389" s="46" t="s">
        <v>154</v>
      </c>
      <c r="B389" s="46" t="s">
        <v>15</v>
      </c>
      <c r="C389" s="21" t="s">
        <v>155</v>
      </c>
      <c r="D389" s="46" t="s">
        <v>17</v>
      </c>
      <c r="E389" s="20" t="s">
        <v>18</v>
      </c>
      <c r="F389" s="22">
        <v>798112.31</v>
      </c>
      <c r="G389" s="47">
        <v>1079853.82</v>
      </c>
      <c r="H389" s="48"/>
      <c r="I389" s="47" t="str">
        <f t="shared" ref="I389:I393" si="775">+VLOOKUP(C389,'[1]ESFUERZO PROPIO 2015'!$D$10:$H$135,3,0)</f>
        <v>#REF!</v>
      </c>
      <c r="J389" s="47" t="str">
        <f t="shared" ref="J389:J393" si="776">+VLOOKUP(C389,'[1]ESFUERZO PROPIO 2015'!$D$10:$H$135,2,0)</f>
        <v>#REF!</v>
      </c>
      <c r="K389" s="47" t="str">
        <f t="shared" ref="K389:K393" si="777">+I389/11</f>
        <v>#REF!</v>
      </c>
      <c r="L389" s="49" t="str">
        <f t="shared" ref="L389:L393" si="778">+H389*K389</f>
        <v>#REF!</v>
      </c>
      <c r="M389" s="49" t="str">
        <f t="shared" ref="M389:M393" si="779">+IF(F389-Q389&lt;1,0,F389-Q389)</f>
        <v>#REF!</v>
      </c>
      <c r="N389" s="47" t="str">
        <f t="shared" ref="N389:N393" si="780">+VLOOKUP(C389,'[1]ESFUERZO PROPIO 2015'!$D$10:$H$135,5,0)</f>
        <v>#REF!</v>
      </c>
      <c r="O389" s="47" t="str">
        <f t="shared" ref="O389:O393" si="781">+VLOOKUP(C389,'[1]ESFUERZO PROPIO 2015'!$D$10:$H$135,4,0)</f>
        <v>#REF!</v>
      </c>
      <c r="P389" s="49" t="str">
        <f t="shared" ref="P389:P393" si="782">+F389-L389</f>
        <v>#REF!</v>
      </c>
      <c r="Q389" s="49" t="str">
        <f t="shared" ref="Q389:Q393" si="783">+ROUND(P389,0)</f>
        <v>#REF!</v>
      </c>
      <c r="R389" s="49" t="str">
        <f t="shared" ref="R389:R393" si="784">+M389+Q389</f>
        <v>#REF!</v>
      </c>
      <c r="S389" s="49" t="str">
        <f t="shared" ref="S389:S393" si="785">+Q389</f>
        <v>#REF!</v>
      </c>
      <c r="T389" s="50"/>
      <c r="U389" s="50"/>
      <c r="V389" s="50"/>
      <c r="W389" s="50"/>
      <c r="X389" s="50"/>
      <c r="Y389" s="50"/>
      <c r="Z389" s="50"/>
    </row>
    <row r="390" ht="15.75" customHeight="1" outlineLevel="2">
      <c r="A390" s="46" t="s">
        <v>154</v>
      </c>
      <c r="B390" s="46" t="s">
        <v>15</v>
      </c>
      <c r="C390" s="21" t="s">
        <v>155</v>
      </c>
      <c r="D390" s="46" t="s">
        <v>29</v>
      </c>
      <c r="E390" s="20" t="s">
        <v>30</v>
      </c>
      <c r="F390" s="22">
        <v>14822.28</v>
      </c>
      <c r="G390" s="47">
        <v>20054.68</v>
      </c>
      <c r="H390" s="48"/>
      <c r="I390" s="47" t="str">
        <f t="shared" si="775"/>
        <v>#REF!</v>
      </c>
      <c r="J390" s="47" t="str">
        <f t="shared" si="776"/>
        <v>#REF!</v>
      </c>
      <c r="K390" s="47" t="str">
        <f t="shared" si="777"/>
        <v>#REF!</v>
      </c>
      <c r="L390" s="49" t="str">
        <f t="shared" si="778"/>
        <v>#REF!</v>
      </c>
      <c r="M390" s="49" t="str">
        <f t="shared" si="779"/>
        <v>#REF!</v>
      </c>
      <c r="N390" s="47" t="str">
        <f t="shared" si="780"/>
        <v>#REF!</v>
      </c>
      <c r="O390" s="47" t="str">
        <f t="shared" si="781"/>
        <v>#REF!</v>
      </c>
      <c r="P390" s="49" t="str">
        <f t="shared" si="782"/>
        <v>#REF!</v>
      </c>
      <c r="Q390" s="49" t="str">
        <f t="shared" si="783"/>
        <v>#REF!</v>
      </c>
      <c r="R390" s="49" t="str">
        <f t="shared" si="784"/>
        <v>#REF!</v>
      </c>
      <c r="S390" s="49" t="str">
        <f t="shared" si="785"/>
        <v>#REF!</v>
      </c>
      <c r="T390" s="50"/>
      <c r="U390" s="50"/>
      <c r="V390" s="50"/>
      <c r="W390" s="50"/>
      <c r="X390" s="50"/>
      <c r="Y390" s="50"/>
      <c r="Z390" s="50"/>
    </row>
    <row r="391" ht="15.75" customHeight="1" outlineLevel="2">
      <c r="A391" s="46" t="s">
        <v>154</v>
      </c>
      <c r="B391" s="46" t="s">
        <v>15</v>
      </c>
      <c r="C391" s="21" t="s">
        <v>155</v>
      </c>
      <c r="D391" s="46" t="s">
        <v>31</v>
      </c>
      <c r="E391" s="20" t="s">
        <v>32</v>
      </c>
      <c r="F391" s="22">
        <v>4523.97</v>
      </c>
      <c r="G391" s="47">
        <v>6120.98</v>
      </c>
      <c r="H391" s="48"/>
      <c r="I391" s="47" t="str">
        <f t="shared" si="775"/>
        <v>#REF!</v>
      </c>
      <c r="J391" s="47" t="str">
        <f t="shared" si="776"/>
        <v>#REF!</v>
      </c>
      <c r="K391" s="47" t="str">
        <f t="shared" si="777"/>
        <v>#REF!</v>
      </c>
      <c r="L391" s="49" t="str">
        <f t="shared" si="778"/>
        <v>#REF!</v>
      </c>
      <c r="M391" s="49" t="str">
        <f t="shared" si="779"/>
        <v>#REF!</v>
      </c>
      <c r="N391" s="47" t="str">
        <f t="shared" si="780"/>
        <v>#REF!</v>
      </c>
      <c r="O391" s="47" t="str">
        <f t="shared" si="781"/>
        <v>#REF!</v>
      </c>
      <c r="P391" s="49" t="str">
        <f t="shared" si="782"/>
        <v>#REF!</v>
      </c>
      <c r="Q391" s="49" t="str">
        <f t="shared" si="783"/>
        <v>#REF!</v>
      </c>
      <c r="R391" s="49" t="str">
        <f t="shared" si="784"/>
        <v>#REF!</v>
      </c>
      <c r="S391" s="49" t="str">
        <f t="shared" si="785"/>
        <v>#REF!</v>
      </c>
      <c r="T391" s="50"/>
      <c r="U391" s="50"/>
      <c r="V391" s="50"/>
      <c r="W391" s="50"/>
      <c r="X391" s="50"/>
      <c r="Y391" s="50"/>
      <c r="Z391" s="50"/>
    </row>
    <row r="392" ht="15.75" customHeight="1" outlineLevel="2">
      <c r="A392" s="46" t="s">
        <v>154</v>
      </c>
      <c r="B392" s="46" t="s">
        <v>15</v>
      </c>
      <c r="C392" s="21" t="s">
        <v>155</v>
      </c>
      <c r="D392" s="46" t="s">
        <v>39</v>
      </c>
      <c r="E392" s="20" t="s">
        <v>40</v>
      </c>
      <c r="F392" s="22">
        <v>5092.27</v>
      </c>
      <c r="G392" s="47">
        <v>6889.88</v>
      </c>
      <c r="H392" s="48"/>
      <c r="I392" s="47" t="str">
        <f t="shared" si="775"/>
        <v>#REF!</v>
      </c>
      <c r="J392" s="47" t="str">
        <f t="shared" si="776"/>
        <v>#REF!</v>
      </c>
      <c r="K392" s="47" t="str">
        <f t="shared" si="777"/>
        <v>#REF!</v>
      </c>
      <c r="L392" s="49" t="str">
        <f t="shared" si="778"/>
        <v>#REF!</v>
      </c>
      <c r="M392" s="49" t="str">
        <f t="shared" si="779"/>
        <v>#REF!</v>
      </c>
      <c r="N392" s="47" t="str">
        <f t="shared" si="780"/>
        <v>#REF!</v>
      </c>
      <c r="O392" s="47" t="str">
        <f t="shared" si="781"/>
        <v>#REF!</v>
      </c>
      <c r="P392" s="49" t="str">
        <f t="shared" si="782"/>
        <v>#REF!</v>
      </c>
      <c r="Q392" s="49" t="str">
        <f t="shared" si="783"/>
        <v>#REF!</v>
      </c>
      <c r="R392" s="49" t="str">
        <f t="shared" si="784"/>
        <v>#REF!</v>
      </c>
      <c r="S392" s="49" t="str">
        <f t="shared" si="785"/>
        <v>#REF!</v>
      </c>
      <c r="T392" s="50"/>
      <c r="U392" s="50"/>
      <c r="V392" s="50"/>
      <c r="W392" s="50"/>
      <c r="X392" s="50"/>
      <c r="Y392" s="50"/>
      <c r="Z392" s="50"/>
    </row>
    <row r="393" ht="15.75" customHeight="1" outlineLevel="2">
      <c r="A393" s="46" t="s">
        <v>154</v>
      </c>
      <c r="B393" s="46" t="s">
        <v>15</v>
      </c>
      <c r="C393" s="21" t="s">
        <v>155</v>
      </c>
      <c r="D393" s="46" t="s">
        <v>59</v>
      </c>
      <c r="E393" s="20" t="s">
        <v>60</v>
      </c>
      <c r="F393" s="22">
        <v>376968.17</v>
      </c>
      <c r="G393" s="47">
        <v>510041.64</v>
      </c>
      <c r="H393" s="48"/>
      <c r="I393" s="47" t="str">
        <f t="shared" si="775"/>
        <v>#REF!</v>
      </c>
      <c r="J393" s="47" t="str">
        <f t="shared" si="776"/>
        <v>#REF!</v>
      </c>
      <c r="K393" s="47" t="str">
        <f t="shared" si="777"/>
        <v>#REF!</v>
      </c>
      <c r="L393" s="49" t="str">
        <f t="shared" si="778"/>
        <v>#REF!</v>
      </c>
      <c r="M393" s="49" t="str">
        <f t="shared" si="779"/>
        <v>#REF!</v>
      </c>
      <c r="N393" s="47" t="str">
        <f t="shared" si="780"/>
        <v>#REF!</v>
      </c>
      <c r="O393" s="47" t="str">
        <f t="shared" si="781"/>
        <v>#REF!</v>
      </c>
      <c r="P393" s="49" t="str">
        <f t="shared" si="782"/>
        <v>#REF!</v>
      </c>
      <c r="Q393" s="49" t="str">
        <f t="shared" si="783"/>
        <v>#REF!</v>
      </c>
      <c r="R393" s="49" t="str">
        <f t="shared" si="784"/>
        <v>#REF!</v>
      </c>
      <c r="S393" s="49" t="str">
        <f t="shared" si="785"/>
        <v>#REF!</v>
      </c>
      <c r="T393" s="50"/>
      <c r="U393" s="50"/>
      <c r="V393" s="50"/>
      <c r="W393" s="50"/>
      <c r="X393" s="50"/>
      <c r="Y393" s="50"/>
      <c r="Z393" s="50"/>
    </row>
    <row r="394" ht="15.75" customHeight="1" outlineLevel="1">
      <c r="A394" s="46"/>
      <c r="B394" s="46"/>
      <c r="C394" s="53" t="s">
        <v>375</v>
      </c>
      <c r="D394" s="46"/>
      <c r="E394" s="20"/>
      <c r="F394" s="22">
        <f t="shared" ref="F394:H394" si="786">SUBTOTAL(9,F389:F393)</f>
        <v>1199519</v>
      </c>
      <c r="G394" s="47">
        <f t="shared" si="786"/>
        <v>1622961</v>
      </c>
      <c r="H394" s="48">
        <f t="shared" si="786"/>
        <v>0</v>
      </c>
      <c r="I394" s="47"/>
      <c r="J394" s="47"/>
      <c r="K394" s="47"/>
      <c r="L394" s="49" t="str">
        <f t="shared" ref="L394:M394" si="787">SUBTOTAL(9,L389:L393)</f>
        <v>#REF!</v>
      </c>
      <c r="M394" s="49" t="str">
        <f t="shared" si="787"/>
        <v>#REF!</v>
      </c>
      <c r="N394" s="47"/>
      <c r="O394" s="47"/>
      <c r="P394" s="49" t="str">
        <f t="shared" ref="P394:S394" si="788">SUBTOTAL(9,P389:P393)</f>
        <v>#REF!</v>
      </c>
      <c r="Q394" s="49" t="str">
        <f t="shared" si="788"/>
        <v>#REF!</v>
      </c>
      <c r="R394" s="49" t="str">
        <f t="shared" si="788"/>
        <v>#REF!</v>
      </c>
      <c r="S394" s="49" t="str">
        <f t="shared" si="788"/>
        <v>#REF!</v>
      </c>
      <c r="T394" s="50"/>
      <c r="U394" s="50"/>
      <c r="V394" s="50"/>
      <c r="W394" s="50"/>
      <c r="X394" s="50"/>
      <c r="Y394" s="50"/>
      <c r="Z394" s="50"/>
    </row>
    <row r="395" ht="15.75" customHeight="1" outlineLevel="2">
      <c r="A395" s="46" t="s">
        <v>156</v>
      </c>
      <c r="B395" s="46" t="s">
        <v>15</v>
      </c>
      <c r="C395" s="21" t="s">
        <v>157</v>
      </c>
      <c r="D395" s="46" t="s">
        <v>17</v>
      </c>
      <c r="E395" s="20" t="s">
        <v>18</v>
      </c>
      <c r="F395" s="22">
        <v>4781698.58</v>
      </c>
      <c r="G395" s="47">
        <v>1229533.94</v>
      </c>
      <c r="H395" s="48"/>
      <c r="I395" s="47" t="str">
        <f t="shared" ref="I395:I399" si="789">+VLOOKUP(C395,'[1]ESFUERZO PROPIO 2015'!$D$10:$H$135,3,0)</f>
        <v>#REF!</v>
      </c>
      <c r="J395" s="47" t="str">
        <f t="shared" ref="J395:J399" si="790">+VLOOKUP(C395,'[1]ESFUERZO PROPIO 2015'!$D$10:$H$135,2,0)</f>
        <v>#REF!</v>
      </c>
      <c r="K395" s="47" t="str">
        <f t="shared" ref="K395:K399" si="791">+I395/11</f>
        <v>#REF!</v>
      </c>
      <c r="L395" s="49" t="str">
        <f t="shared" ref="L395:L399" si="792">+H395*K395</f>
        <v>#REF!</v>
      </c>
      <c r="M395" s="49" t="str">
        <f t="shared" ref="M395:M399" si="793">+IF(F395-Q395&lt;1,0,F395-Q395)</f>
        <v>#REF!</v>
      </c>
      <c r="N395" s="47" t="str">
        <f t="shared" ref="N395:N399" si="794">+VLOOKUP(C395,'[1]ESFUERZO PROPIO 2015'!$D$10:$H$135,5,0)</f>
        <v>#REF!</v>
      </c>
      <c r="O395" s="47" t="str">
        <f t="shared" ref="O395:O399" si="795">+VLOOKUP(C395,'[1]ESFUERZO PROPIO 2015'!$D$10:$H$135,4,0)</f>
        <v>#REF!</v>
      </c>
      <c r="P395" s="49" t="str">
        <f t="shared" ref="P395:P399" si="796">+F395-L395</f>
        <v>#REF!</v>
      </c>
      <c r="Q395" s="49" t="str">
        <f t="shared" ref="Q395:Q399" si="797">+ROUND(P395,0)</f>
        <v>#REF!</v>
      </c>
      <c r="R395" s="49" t="str">
        <f t="shared" ref="R395:R399" si="798">+M395+Q395</f>
        <v>#REF!</v>
      </c>
      <c r="S395" s="49" t="str">
        <f t="shared" ref="S395:S399" si="799">+Q395</f>
        <v>#REF!</v>
      </c>
      <c r="T395" s="50"/>
      <c r="U395" s="50"/>
      <c r="V395" s="50"/>
      <c r="W395" s="50"/>
      <c r="X395" s="50"/>
      <c r="Y395" s="50"/>
      <c r="Z395" s="50"/>
    </row>
    <row r="396" ht="15.75" customHeight="1" outlineLevel="2">
      <c r="A396" s="46" t="s">
        <v>156</v>
      </c>
      <c r="B396" s="46" t="s">
        <v>15</v>
      </c>
      <c r="C396" s="21" t="s">
        <v>157</v>
      </c>
      <c r="D396" s="46" t="s">
        <v>45</v>
      </c>
      <c r="E396" s="20" t="s">
        <v>46</v>
      </c>
      <c r="F396" s="22">
        <v>1680434.57</v>
      </c>
      <c r="G396" s="47">
        <v>432095.68</v>
      </c>
      <c r="H396" s="48"/>
      <c r="I396" s="47" t="str">
        <f t="shared" si="789"/>
        <v>#REF!</v>
      </c>
      <c r="J396" s="47" t="str">
        <f t="shared" si="790"/>
        <v>#REF!</v>
      </c>
      <c r="K396" s="47" t="str">
        <f t="shared" si="791"/>
        <v>#REF!</v>
      </c>
      <c r="L396" s="49" t="str">
        <f t="shared" si="792"/>
        <v>#REF!</v>
      </c>
      <c r="M396" s="49" t="str">
        <f t="shared" si="793"/>
        <v>#REF!</v>
      </c>
      <c r="N396" s="47" t="str">
        <f t="shared" si="794"/>
        <v>#REF!</v>
      </c>
      <c r="O396" s="47" t="str">
        <f t="shared" si="795"/>
        <v>#REF!</v>
      </c>
      <c r="P396" s="49" t="str">
        <f t="shared" si="796"/>
        <v>#REF!</v>
      </c>
      <c r="Q396" s="49" t="str">
        <f t="shared" si="797"/>
        <v>#REF!</v>
      </c>
      <c r="R396" s="49" t="str">
        <f t="shared" si="798"/>
        <v>#REF!</v>
      </c>
      <c r="S396" s="49" t="str">
        <f t="shared" si="799"/>
        <v>#REF!</v>
      </c>
      <c r="T396" s="50"/>
      <c r="U396" s="50"/>
      <c r="V396" s="50"/>
      <c r="W396" s="50"/>
      <c r="X396" s="50"/>
      <c r="Y396" s="50"/>
      <c r="Z396" s="50"/>
    </row>
    <row r="397" ht="15.75" customHeight="1" outlineLevel="2">
      <c r="A397" s="46" t="s">
        <v>156</v>
      </c>
      <c r="B397" s="46" t="s">
        <v>15</v>
      </c>
      <c r="C397" s="21" t="s">
        <v>157</v>
      </c>
      <c r="D397" s="46" t="s">
        <v>21</v>
      </c>
      <c r="E397" s="20" t="s">
        <v>22</v>
      </c>
      <c r="F397" s="22">
        <v>1538.66</v>
      </c>
      <c r="G397" s="47">
        <v>395.64</v>
      </c>
      <c r="H397" s="48"/>
      <c r="I397" s="47" t="str">
        <f t="shared" si="789"/>
        <v>#REF!</v>
      </c>
      <c r="J397" s="47" t="str">
        <f t="shared" si="790"/>
        <v>#REF!</v>
      </c>
      <c r="K397" s="47" t="str">
        <f t="shared" si="791"/>
        <v>#REF!</v>
      </c>
      <c r="L397" s="49" t="str">
        <f t="shared" si="792"/>
        <v>#REF!</v>
      </c>
      <c r="M397" s="49" t="str">
        <f t="shared" si="793"/>
        <v>#REF!</v>
      </c>
      <c r="N397" s="47" t="str">
        <f t="shared" si="794"/>
        <v>#REF!</v>
      </c>
      <c r="O397" s="47" t="str">
        <f t="shared" si="795"/>
        <v>#REF!</v>
      </c>
      <c r="P397" s="49" t="str">
        <f t="shared" si="796"/>
        <v>#REF!</v>
      </c>
      <c r="Q397" s="49" t="str">
        <f t="shared" si="797"/>
        <v>#REF!</v>
      </c>
      <c r="R397" s="49" t="str">
        <f t="shared" si="798"/>
        <v>#REF!</v>
      </c>
      <c r="S397" s="49" t="str">
        <f t="shared" si="799"/>
        <v>#REF!</v>
      </c>
      <c r="T397" s="50"/>
      <c r="U397" s="50"/>
      <c r="V397" s="50"/>
      <c r="W397" s="50"/>
      <c r="X397" s="50"/>
      <c r="Y397" s="50"/>
      <c r="Z397" s="50"/>
    </row>
    <row r="398" ht="15.75" customHeight="1" outlineLevel="2">
      <c r="A398" s="46" t="s">
        <v>156</v>
      </c>
      <c r="B398" s="46" t="s">
        <v>15</v>
      </c>
      <c r="C398" s="21" t="s">
        <v>157</v>
      </c>
      <c r="D398" s="46" t="s">
        <v>29</v>
      </c>
      <c r="E398" s="20" t="s">
        <v>30</v>
      </c>
      <c r="F398" s="22">
        <v>191667.16</v>
      </c>
      <c r="G398" s="47">
        <v>49284.01</v>
      </c>
      <c r="H398" s="48"/>
      <c r="I398" s="47" t="str">
        <f t="shared" si="789"/>
        <v>#REF!</v>
      </c>
      <c r="J398" s="47" t="str">
        <f t="shared" si="790"/>
        <v>#REF!</v>
      </c>
      <c r="K398" s="47" t="str">
        <f t="shared" si="791"/>
        <v>#REF!</v>
      </c>
      <c r="L398" s="49" t="str">
        <f t="shared" si="792"/>
        <v>#REF!</v>
      </c>
      <c r="M398" s="49" t="str">
        <f t="shared" si="793"/>
        <v>#REF!</v>
      </c>
      <c r="N398" s="47" t="str">
        <f t="shared" si="794"/>
        <v>#REF!</v>
      </c>
      <c r="O398" s="47" t="str">
        <f t="shared" si="795"/>
        <v>#REF!</v>
      </c>
      <c r="P398" s="49" t="str">
        <f t="shared" si="796"/>
        <v>#REF!</v>
      </c>
      <c r="Q398" s="49" t="str">
        <f t="shared" si="797"/>
        <v>#REF!</v>
      </c>
      <c r="R398" s="49" t="str">
        <f t="shared" si="798"/>
        <v>#REF!</v>
      </c>
      <c r="S398" s="49" t="str">
        <f t="shared" si="799"/>
        <v>#REF!</v>
      </c>
      <c r="T398" s="50"/>
      <c r="U398" s="50"/>
      <c r="V398" s="50"/>
      <c r="W398" s="50"/>
      <c r="X398" s="50"/>
      <c r="Y398" s="50"/>
      <c r="Z398" s="50"/>
    </row>
    <row r="399" ht="15.75" customHeight="1" outlineLevel="2">
      <c r="A399" s="46" t="s">
        <v>156</v>
      </c>
      <c r="B399" s="46" t="s">
        <v>15</v>
      </c>
      <c r="C399" s="21" t="s">
        <v>157</v>
      </c>
      <c r="D399" s="46" t="s">
        <v>39</v>
      </c>
      <c r="E399" s="20" t="s">
        <v>40</v>
      </c>
      <c r="F399" s="22">
        <v>37392.03</v>
      </c>
      <c r="G399" s="47">
        <v>9614.73</v>
      </c>
      <c r="H399" s="48"/>
      <c r="I399" s="47" t="str">
        <f t="shared" si="789"/>
        <v>#REF!</v>
      </c>
      <c r="J399" s="47" t="str">
        <f t="shared" si="790"/>
        <v>#REF!</v>
      </c>
      <c r="K399" s="47" t="str">
        <f t="shared" si="791"/>
        <v>#REF!</v>
      </c>
      <c r="L399" s="49" t="str">
        <f t="shared" si="792"/>
        <v>#REF!</v>
      </c>
      <c r="M399" s="49" t="str">
        <f t="shared" si="793"/>
        <v>#REF!</v>
      </c>
      <c r="N399" s="47" t="str">
        <f t="shared" si="794"/>
        <v>#REF!</v>
      </c>
      <c r="O399" s="47" t="str">
        <f t="shared" si="795"/>
        <v>#REF!</v>
      </c>
      <c r="P399" s="49" t="str">
        <f t="shared" si="796"/>
        <v>#REF!</v>
      </c>
      <c r="Q399" s="49" t="str">
        <f t="shared" si="797"/>
        <v>#REF!</v>
      </c>
      <c r="R399" s="49" t="str">
        <f t="shared" si="798"/>
        <v>#REF!</v>
      </c>
      <c r="S399" s="49" t="str">
        <f t="shared" si="799"/>
        <v>#REF!</v>
      </c>
      <c r="T399" s="50"/>
      <c r="U399" s="50"/>
      <c r="V399" s="50"/>
      <c r="W399" s="50"/>
      <c r="X399" s="50"/>
      <c r="Y399" s="50"/>
      <c r="Z399" s="50"/>
    </row>
    <row r="400" ht="15.75" customHeight="1" outlineLevel="1">
      <c r="A400" s="46"/>
      <c r="B400" s="46"/>
      <c r="C400" s="53" t="s">
        <v>376</v>
      </c>
      <c r="D400" s="46"/>
      <c r="E400" s="20"/>
      <c r="F400" s="22">
        <f t="shared" ref="F400:H400" si="800">SUBTOTAL(9,F395:F399)</f>
        <v>6692731</v>
      </c>
      <c r="G400" s="47">
        <f t="shared" si="800"/>
        <v>1720924</v>
      </c>
      <c r="H400" s="48">
        <f t="shared" si="800"/>
        <v>0</v>
      </c>
      <c r="I400" s="47"/>
      <c r="J400" s="47"/>
      <c r="K400" s="47"/>
      <c r="L400" s="49" t="str">
        <f t="shared" ref="L400:M400" si="801">SUBTOTAL(9,L395:L399)</f>
        <v>#REF!</v>
      </c>
      <c r="M400" s="49" t="str">
        <f t="shared" si="801"/>
        <v>#REF!</v>
      </c>
      <c r="N400" s="47"/>
      <c r="O400" s="47"/>
      <c r="P400" s="49" t="str">
        <f t="shared" ref="P400:S400" si="802">SUBTOTAL(9,P395:P399)</f>
        <v>#REF!</v>
      </c>
      <c r="Q400" s="49" t="str">
        <f t="shared" si="802"/>
        <v>#REF!</v>
      </c>
      <c r="R400" s="49" t="str">
        <f t="shared" si="802"/>
        <v>#REF!</v>
      </c>
      <c r="S400" s="49" t="str">
        <f t="shared" si="802"/>
        <v>#REF!</v>
      </c>
      <c r="T400" s="50"/>
      <c r="U400" s="50"/>
      <c r="V400" s="50"/>
      <c r="W400" s="50"/>
      <c r="X400" s="50"/>
      <c r="Y400" s="50"/>
      <c r="Z400" s="50"/>
    </row>
    <row r="401" ht="15.75" customHeight="1" outlineLevel="2">
      <c r="A401" s="46" t="s">
        <v>158</v>
      </c>
      <c r="B401" s="46" t="s">
        <v>15</v>
      </c>
      <c r="C401" s="21" t="s">
        <v>159</v>
      </c>
      <c r="D401" s="46" t="s">
        <v>17</v>
      </c>
      <c r="E401" s="20" t="s">
        <v>18</v>
      </c>
      <c r="F401" s="22">
        <v>8581885.19</v>
      </c>
      <c r="G401" s="47">
        <v>1.172621319E7</v>
      </c>
      <c r="H401" s="48"/>
      <c r="I401" s="47" t="str">
        <f t="shared" ref="I401:I408" si="803">+VLOOKUP(C401,'[1]ESFUERZO PROPIO 2015'!$D$10:$H$135,3,0)</f>
        <v>#REF!</v>
      </c>
      <c r="J401" s="47" t="str">
        <f t="shared" ref="J401:J408" si="804">+VLOOKUP(C401,'[1]ESFUERZO PROPIO 2015'!$D$10:$H$135,2,0)</f>
        <v>#REF!</v>
      </c>
      <c r="K401" s="47" t="str">
        <f t="shared" ref="K401:K408" si="805">+I401/11</f>
        <v>#REF!</v>
      </c>
      <c r="L401" s="49" t="str">
        <f t="shared" ref="L401:L408" si="806">+H401*K401</f>
        <v>#REF!</v>
      </c>
      <c r="M401" s="49" t="str">
        <f t="shared" ref="M401:M408" si="807">+IF(F401-Q401&lt;1,0,F401-Q401)</f>
        <v>#REF!</v>
      </c>
      <c r="N401" s="47" t="str">
        <f t="shared" ref="N401:N408" si="808">+VLOOKUP(C401,'[1]ESFUERZO PROPIO 2015'!$D$10:$H$135,5,0)</f>
        <v>#REF!</v>
      </c>
      <c r="O401" s="47" t="str">
        <f t="shared" ref="O401:O408" si="809">+VLOOKUP(C401,'[1]ESFUERZO PROPIO 2015'!$D$10:$H$135,4,0)</f>
        <v>#REF!</v>
      </c>
      <c r="P401" s="49" t="str">
        <f t="shared" ref="P401:P408" si="810">+F401-L401</f>
        <v>#REF!</v>
      </c>
      <c r="Q401" s="49" t="str">
        <f t="shared" ref="Q401:Q408" si="811">+ROUND(P401,0)</f>
        <v>#REF!</v>
      </c>
      <c r="R401" s="49" t="str">
        <f t="shared" ref="R401:R408" si="812">+M401+Q401</f>
        <v>#REF!</v>
      </c>
      <c r="S401" s="49" t="str">
        <f t="shared" ref="S401:S408" si="813">+Q401</f>
        <v>#REF!</v>
      </c>
      <c r="T401" s="50"/>
      <c r="U401" s="50"/>
      <c r="V401" s="50"/>
      <c r="W401" s="50"/>
      <c r="X401" s="50"/>
      <c r="Y401" s="50"/>
      <c r="Z401" s="50"/>
    </row>
    <row r="402" ht="15.75" customHeight="1" outlineLevel="2">
      <c r="A402" s="46" t="s">
        <v>158</v>
      </c>
      <c r="B402" s="46" t="s">
        <v>15</v>
      </c>
      <c r="C402" s="21" t="s">
        <v>159</v>
      </c>
      <c r="D402" s="46" t="s">
        <v>45</v>
      </c>
      <c r="E402" s="20" t="s">
        <v>46</v>
      </c>
      <c r="F402" s="22">
        <v>1277337.39</v>
      </c>
      <c r="G402" s="47">
        <v>1745342.68</v>
      </c>
      <c r="H402" s="48"/>
      <c r="I402" s="47" t="str">
        <f t="shared" si="803"/>
        <v>#REF!</v>
      </c>
      <c r="J402" s="47" t="str">
        <f t="shared" si="804"/>
        <v>#REF!</v>
      </c>
      <c r="K402" s="47" t="str">
        <f t="shared" si="805"/>
        <v>#REF!</v>
      </c>
      <c r="L402" s="49" t="str">
        <f t="shared" si="806"/>
        <v>#REF!</v>
      </c>
      <c r="M402" s="49" t="str">
        <f t="shared" si="807"/>
        <v>#REF!</v>
      </c>
      <c r="N402" s="47" t="str">
        <f t="shared" si="808"/>
        <v>#REF!</v>
      </c>
      <c r="O402" s="47" t="str">
        <f t="shared" si="809"/>
        <v>#REF!</v>
      </c>
      <c r="P402" s="49" t="str">
        <f t="shared" si="810"/>
        <v>#REF!</v>
      </c>
      <c r="Q402" s="49" t="str">
        <f t="shared" si="811"/>
        <v>#REF!</v>
      </c>
      <c r="R402" s="49" t="str">
        <f t="shared" si="812"/>
        <v>#REF!</v>
      </c>
      <c r="S402" s="49" t="str">
        <f t="shared" si="813"/>
        <v>#REF!</v>
      </c>
      <c r="T402" s="50"/>
      <c r="U402" s="50"/>
      <c r="V402" s="50"/>
      <c r="W402" s="50"/>
      <c r="X402" s="50"/>
      <c r="Y402" s="50"/>
      <c r="Z402" s="50"/>
    </row>
    <row r="403" ht="15.75" customHeight="1" outlineLevel="2">
      <c r="A403" s="46" t="s">
        <v>158</v>
      </c>
      <c r="B403" s="46" t="s">
        <v>15</v>
      </c>
      <c r="C403" s="21" t="s">
        <v>159</v>
      </c>
      <c r="D403" s="46" t="s">
        <v>21</v>
      </c>
      <c r="E403" s="20" t="s">
        <v>22</v>
      </c>
      <c r="F403" s="22">
        <v>9156.33</v>
      </c>
      <c r="G403" s="47">
        <v>12511.14</v>
      </c>
      <c r="H403" s="48"/>
      <c r="I403" s="47" t="str">
        <f t="shared" si="803"/>
        <v>#REF!</v>
      </c>
      <c r="J403" s="47" t="str">
        <f t="shared" si="804"/>
        <v>#REF!</v>
      </c>
      <c r="K403" s="47" t="str">
        <f t="shared" si="805"/>
        <v>#REF!</v>
      </c>
      <c r="L403" s="49" t="str">
        <f t="shared" si="806"/>
        <v>#REF!</v>
      </c>
      <c r="M403" s="49" t="str">
        <f t="shared" si="807"/>
        <v>#REF!</v>
      </c>
      <c r="N403" s="47" t="str">
        <f t="shared" si="808"/>
        <v>#REF!</v>
      </c>
      <c r="O403" s="47" t="str">
        <f t="shared" si="809"/>
        <v>#REF!</v>
      </c>
      <c r="P403" s="49" t="str">
        <f t="shared" si="810"/>
        <v>#REF!</v>
      </c>
      <c r="Q403" s="49" t="str">
        <f t="shared" si="811"/>
        <v>#REF!</v>
      </c>
      <c r="R403" s="49" t="str">
        <f t="shared" si="812"/>
        <v>#REF!</v>
      </c>
      <c r="S403" s="49" t="str">
        <f t="shared" si="813"/>
        <v>#REF!</v>
      </c>
      <c r="T403" s="50"/>
      <c r="U403" s="50"/>
      <c r="V403" s="50"/>
      <c r="W403" s="50"/>
      <c r="X403" s="50"/>
      <c r="Y403" s="50"/>
      <c r="Z403" s="50"/>
    </row>
    <row r="404" ht="15.75" customHeight="1" outlineLevel="2">
      <c r="A404" s="46" t="s">
        <v>158</v>
      </c>
      <c r="B404" s="46" t="s">
        <v>15</v>
      </c>
      <c r="C404" s="21" t="s">
        <v>159</v>
      </c>
      <c r="D404" s="46" t="s">
        <v>27</v>
      </c>
      <c r="E404" s="20" t="s">
        <v>28</v>
      </c>
      <c r="F404" s="22">
        <v>166727.05</v>
      </c>
      <c r="G404" s="47">
        <v>227814.38</v>
      </c>
      <c r="H404" s="48"/>
      <c r="I404" s="47" t="str">
        <f t="shared" si="803"/>
        <v>#REF!</v>
      </c>
      <c r="J404" s="47" t="str">
        <f t="shared" si="804"/>
        <v>#REF!</v>
      </c>
      <c r="K404" s="47" t="str">
        <f t="shared" si="805"/>
        <v>#REF!</v>
      </c>
      <c r="L404" s="49" t="str">
        <f t="shared" si="806"/>
        <v>#REF!</v>
      </c>
      <c r="M404" s="49" t="str">
        <f t="shared" si="807"/>
        <v>#REF!</v>
      </c>
      <c r="N404" s="47" t="str">
        <f t="shared" si="808"/>
        <v>#REF!</v>
      </c>
      <c r="O404" s="47" t="str">
        <f t="shared" si="809"/>
        <v>#REF!</v>
      </c>
      <c r="P404" s="49" t="str">
        <f t="shared" si="810"/>
        <v>#REF!</v>
      </c>
      <c r="Q404" s="49" t="str">
        <f t="shared" si="811"/>
        <v>#REF!</v>
      </c>
      <c r="R404" s="49" t="str">
        <f t="shared" si="812"/>
        <v>#REF!</v>
      </c>
      <c r="S404" s="49" t="str">
        <f t="shared" si="813"/>
        <v>#REF!</v>
      </c>
      <c r="T404" s="50"/>
      <c r="U404" s="50"/>
      <c r="V404" s="50"/>
      <c r="W404" s="50"/>
      <c r="X404" s="50"/>
      <c r="Y404" s="50"/>
      <c r="Z404" s="50"/>
    </row>
    <row r="405" ht="15.75" customHeight="1" outlineLevel="2">
      <c r="A405" s="46" t="s">
        <v>158</v>
      </c>
      <c r="B405" s="46" t="s">
        <v>15</v>
      </c>
      <c r="C405" s="21" t="s">
        <v>159</v>
      </c>
      <c r="D405" s="46" t="s">
        <v>29</v>
      </c>
      <c r="E405" s="20" t="s">
        <v>30</v>
      </c>
      <c r="F405" s="22">
        <v>52583.49</v>
      </c>
      <c r="G405" s="47">
        <v>71849.62</v>
      </c>
      <c r="H405" s="48"/>
      <c r="I405" s="47" t="str">
        <f t="shared" si="803"/>
        <v>#REF!</v>
      </c>
      <c r="J405" s="47" t="str">
        <f t="shared" si="804"/>
        <v>#REF!</v>
      </c>
      <c r="K405" s="47" t="str">
        <f t="shared" si="805"/>
        <v>#REF!</v>
      </c>
      <c r="L405" s="49" t="str">
        <f t="shared" si="806"/>
        <v>#REF!</v>
      </c>
      <c r="M405" s="49" t="str">
        <f t="shared" si="807"/>
        <v>#REF!</v>
      </c>
      <c r="N405" s="47" t="str">
        <f t="shared" si="808"/>
        <v>#REF!</v>
      </c>
      <c r="O405" s="47" t="str">
        <f t="shared" si="809"/>
        <v>#REF!</v>
      </c>
      <c r="P405" s="49" t="str">
        <f t="shared" si="810"/>
        <v>#REF!</v>
      </c>
      <c r="Q405" s="49" t="str">
        <f t="shared" si="811"/>
        <v>#REF!</v>
      </c>
      <c r="R405" s="49" t="str">
        <f t="shared" si="812"/>
        <v>#REF!</v>
      </c>
      <c r="S405" s="49" t="str">
        <f t="shared" si="813"/>
        <v>#REF!</v>
      </c>
      <c r="T405" s="50"/>
      <c r="U405" s="50"/>
      <c r="V405" s="50"/>
      <c r="W405" s="50"/>
      <c r="X405" s="50"/>
      <c r="Y405" s="50"/>
      <c r="Z405" s="50"/>
    </row>
    <row r="406" ht="15.75" customHeight="1" outlineLevel="2">
      <c r="A406" s="46" t="s">
        <v>158</v>
      </c>
      <c r="B406" s="46" t="s">
        <v>15</v>
      </c>
      <c r="C406" s="21" t="s">
        <v>159</v>
      </c>
      <c r="D406" s="46" t="s">
        <v>31</v>
      </c>
      <c r="E406" s="20" t="s">
        <v>32</v>
      </c>
      <c r="F406" s="22">
        <v>146803.75</v>
      </c>
      <c r="G406" s="47">
        <v>200591.37</v>
      </c>
      <c r="H406" s="48"/>
      <c r="I406" s="47" t="str">
        <f t="shared" si="803"/>
        <v>#REF!</v>
      </c>
      <c r="J406" s="47" t="str">
        <f t="shared" si="804"/>
        <v>#REF!</v>
      </c>
      <c r="K406" s="47" t="str">
        <f t="shared" si="805"/>
        <v>#REF!</v>
      </c>
      <c r="L406" s="49" t="str">
        <f t="shared" si="806"/>
        <v>#REF!</v>
      </c>
      <c r="M406" s="49" t="str">
        <f t="shared" si="807"/>
        <v>#REF!</v>
      </c>
      <c r="N406" s="47" t="str">
        <f t="shared" si="808"/>
        <v>#REF!</v>
      </c>
      <c r="O406" s="47" t="str">
        <f t="shared" si="809"/>
        <v>#REF!</v>
      </c>
      <c r="P406" s="49" t="str">
        <f t="shared" si="810"/>
        <v>#REF!</v>
      </c>
      <c r="Q406" s="49" t="str">
        <f t="shared" si="811"/>
        <v>#REF!</v>
      </c>
      <c r="R406" s="49" t="str">
        <f t="shared" si="812"/>
        <v>#REF!</v>
      </c>
      <c r="S406" s="49" t="str">
        <f t="shared" si="813"/>
        <v>#REF!</v>
      </c>
      <c r="T406" s="50"/>
      <c r="U406" s="50"/>
      <c r="V406" s="50"/>
      <c r="W406" s="50"/>
      <c r="X406" s="50"/>
      <c r="Y406" s="50"/>
      <c r="Z406" s="50"/>
    </row>
    <row r="407" ht="15.75" customHeight="1" outlineLevel="2">
      <c r="A407" s="46" t="s">
        <v>158</v>
      </c>
      <c r="B407" s="46" t="s">
        <v>15</v>
      </c>
      <c r="C407" s="21" t="s">
        <v>159</v>
      </c>
      <c r="D407" s="46" t="s">
        <v>33</v>
      </c>
      <c r="E407" s="20" t="s">
        <v>34</v>
      </c>
      <c r="F407" s="22">
        <v>601.44</v>
      </c>
      <c r="G407" s="47">
        <v>821.8</v>
      </c>
      <c r="H407" s="48"/>
      <c r="I407" s="47" t="str">
        <f t="shared" si="803"/>
        <v>#REF!</v>
      </c>
      <c r="J407" s="47" t="str">
        <f t="shared" si="804"/>
        <v>#REF!</v>
      </c>
      <c r="K407" s="47" t="str">
        <f t="shared" si="805"/>
        <v>#REF!</v>
      </c>
      <c r="L407" s="49" t="str">
        <f t="shared" si="806"/>
        <v>#REF!</v>
      </c>
      <c r="M407" s="49" t="str">
        <f t="shared" si="807"/>
        <v>#REF!</v>
      </c>
      <c r="N407" s="47" t="str">
        <f t="shared" si="808"/>
        <v>#REF!</v>
      </c>
      <c r="O407" s="47" t="str">
        <f t="shared" si="809"/>
        <v>#REF!</v>
      </c>
      <c r="P407" s="49" t="str">
        <f t="shared" si="810"/>
        <v>#REF!</v>
      </c>
      <c r="Q407" s="49" t="str">
        <f t="shared" si="811"/>
        <v>#REF!</v>
      </c>
      <c r="R407" s="49" t="str">
        <f t="shared" si="812"/>
        <v>#REF!</v>
      </c>
      <c r="S407" s="49" t="str">
        <f t="shared" si="813"/>
        <v>#REF!</v>
      </c>
      <c r="T407" s="50"/>
      <c r="U407" s="50"/>
      <c r="V407" s="50"/>
      <c r="W407" s="50"/>
      <c r="X407" s="50"/>
      <c r="Y407" s="50"/>
      <c r="Z407" s="50"/>
    </row>
    <row r="408" ht="15.75" customHeight="1" outlineLevel="2">
      <c r="A408" s="46" t="s">
        <v>158</v>
      </c>
      <c r="B408" s="46" t="s">
        <v>15</v>
      </c>
      <c r="C408" s="21" t="s">
        <v>159</v>
      </c>
      <c r="D408" s="46" t="s">
        <v>39</v>
      </c>
      <c r="E408" s="20" t="s">
        <v>40</v>
      </c>
      <c r="F408" s="22">
        <v>78196.36</v>
      </c>
      <c r="G408" s="47">
        <v>106846.82</v>
      </c>
      <c r="H408" s="48"/>
      <c r="I408" s="47" t="str">
        <f t="shared" si="803"/>
        <v>#REF!</v>
      </c>
      <c r="J408" s="47" t="str">
        <f t="shared" si="804"/>
        <v>#REF!</v>
      </c>
      <c r="K408" s="47" t="str">
        <f t="shared" si="805"/>
        <v>#REF!</v>
      </c>
      <c r="L408" s="49" t="str">
        <f t="shared" si="806"/>
        <v>#REF!</v>
      </c>
      <c r="M408" s="49" t="str">
        <f t="shared" si="807"/>
        <v>#REF!</v>
      </c>
      <c r="N408" s="47" t="str">
        <f t="shared" si="808"/>
        <v>#REF!</v>
      </c>
      <c r="O408" s="47" t="str">
        <f t="shared" si="809"/>
        <v>#REF!</v>
      </c>
      <c r="P408" s="49" t="str">
        <f t="shared" si="810"/>
        <v>#REF!</v>
      </c>
      <c r="Q408" s="49" t="str">
        <f t="shared" si="811"/>
        <v>#REF!</v>
      </c>
      <c r="R408" s="49" t="str">
        <f t="shared" si="812"/>
        <v>#REF!</v>
      </c>
      <c r="S408" s="49" t="str">
        <f t="shared" si="813"/>
        <v>#REF!</v>
      </c>
      <c r="T408" s="50"/>
      <c r="U408" s="50"/>
      <c r="V408" s="50"/>
      <c r="W408" s="50"/>
      <c r="X408" s="50"/>
      <c r="Y408" s="50"/>
      <c r="Z408" s="50"/>
    </row>
    <row r="409" ht="15.75" customHeight="1" outlineLevel="1">
      <c r="A409" s="46"/>
      <c r="B409" s="46"/>
      <c r="C409" s="53" t="s">
        <v>377</v>
      </c>
      <c r="D409" s="46"/>
      <c r="E409" s="20"/>
      <c r="F409" s="22">
        <f t="shared" ref="F409:H409" si="814">SUBTOTAL(9,F401:F408)</f>
        <v>10313291</v>
      </c>
      <c r="G409" s="47">
        <f t="shared" si="814"/>
        <v>14091991</v>
      </c>
      <c r="H409" s="48">
        <f t="shared" si="814"/>
        <v>0</v>
      </c>
      <c r="I409" s="47"/>
      <c r="J409" s="47"/>
      <c r="K409" s="47"/>
      <c r="L409" s="49" t="str">
        <f t="shared" ref="L409:M409" si="815">SUBTOTAL(9,L401:L408)</f>
        <v>#REF!</v>
      </c>
      <c r="M409" s="49" t="str">
        <f t="shared" si="815"/>
        <v>#REF!</v>
      </c>
      <c r="N409" s="47"/>
      <c r="O409" s="47"/>
      <c r="P409" s="49" t="str">
        <f t="shared" ref="P409:S409" si="816">SUBTOTAL(9,P401:P408)</f>
        <v>#REF!</v>
      </c>
      <c r="Q409" s="49" t="str">
        <f t="shared" si="816"/>
        <v>#REF!</v>
      </c>
      <c r="R409" s="49" t="str">
        <f t="shared" si="816"/>
        <v>#REF!</v>
      </c>
      <c r="S409" s="49" t="str">
        <f t="shared" si="816"/>
        <v>#REF!</v>
      </c>
      <c r="T409" s="50"/>
      <c r="U409" s="50"/>
      <c r="V409" s="50"/>
      <c r="W409" s="50"/>
      <c r="X409" s="50"/>
      <c r="Y409" s="50"/>
      <c r="Z409" s="50"/>
    </row>
    <row r="410" ht="15.75" customHeight="1" outlineLevel="2">
      <c r="A410" s="46" t="s">
        <v>160</v>
      </c>
      <c r="B410" s="46" t="s">
        <v>15</v>
      </c>
      <c r="C410" s="21" t="s">
        <v>161</v>
      </c>
      <c r="D410" s="46" t="s">
        <v>17</v>
      </c>
      <c r="E410" s="20" t="s">
        <v>18</v>
      </c>
      <c r="F410" s="22">
        <v>0.0</v>
      </c>
      <c r="G410" s="47">
        <v>620772.86</v>
      </c>
      <c r="H410" s="48"/>
      <c r="I410" s="47" t="str">
        <f t="shared" ref="I410:I413" si="817">+VLOOKUP(C410,'[1]ESFUERZO PROPIO 2015'!$D$10:$H$135,3,0)</f>
        <v>#REF!</v>
      </c>
      <c r="J410" s="47" t="str">
        <f t="shared" ref="J410:J413" si="818">+VLOOKUP(C410,'[1]ESFUERZO PROPIO 2015'!$D$10:$H$135,2,0)</f>
        <v>#REF!</v>
      </c>
      <c r="K410" s="47" t="str">
        <f t="shared" ref="K410:K413" si="819">+I410/11</f>
        <v>#REF!</v>
      </c>
      <c r="L410" s="49" t="str">
        <f t="shared" ref="L410:L413" si="820">+H410*K410</f>
        <v>#REF!</v>
      </c>
      <c r="M410" s="49" t="str">
        <f t="shared" ref="M410:M413" si="821">+IF(F410-Q410&lt;1,0,F410-Q410)</f>
        <v>#REF!</v>
      </c>
      <c r="N410" s="47" t="str">
        <f t="shared" ref="N410:N413" si="822">+VLOOKUP(C410,'[1]ESFUERZO PROPIO 2015'!$D$10:$H$135,5,0)</f>
        <v>#REF!</v>
      </c>
      <c r="O410" s="47" t="str">
        <f t="shared" ref="O410:O413" si="823">+VLOOKUP(C410,'[1]ESFUERZO PROPIO 2015'!$D$10:$H$135,4,0)</f>
        <v>#REF!</v>
      </c>
      <c r="P410" s="49" t="str">
        <f t="shared" ref="P410:P413" si="824">+F410-L410</f>
        <v>#REF!</v>
      </c>
      <c r="Q410" s="49" t="str">
        <f t="shared" ref="Q410:Q413" si="825">+ROUND(P410,0)</f>
        <v>#REF!</v>
      </c>
      <c r="R410" s="49" t="str">
        <f t="shared" ref="R410:R413" si="826">+M410+Q410</f>
        <v>#REF!</v>
      </c>
      <c r="S410" s="49" t="str">
        <f t="shared" ref="S410:S413" si="827">+Q410</f>
        <v>#REF!</v>
      </c>
      <c r="T410" s="50"/>
      <c r="U410" s="50"/>
      <c r="V410" s="50"/>
      <c r="W410" s="50"/>
      <c r="X410" s="50"/>
      <c r="Y410" s="50"/>
      <c r="Z410" s="50"/>
    </row>
    <row r="411" ht="15.75" customHeight="1" outlineLevel="2">
      <c r="A411" s="46" t="s">
        <v>160</v>
      </c>
      <c r="B411" s="46" t="s">
        <v>15</v>
      </c>
      <c r="C411" s="21" t="s">
        <v>161</v>
      </c>
      <c r="D411" s="46" t="s">
        <v>29</v>
      </c>
      <c r="E411" s="20" t="s">
        <v>30</v>
      </c>
      <c r="F411" s="22">
        <v>0.0</v>
      </c>
      <c r="G411" s="47">
        <v>11981.94</v>
      </c>
      <c r="H411" s="48"/>
      <c r="I411" s="47" t="str">
        <f t="shared" si="817"/>
        <v>#REF!</v>
      </c>
      <c r="J411" s="47" t="str">
        <f t="shared" si="818"/>
        <v>#REF!</v>
      </c>
      <c r="K411" s="47" t="str">
        <f t="shared" si="819"/>
        <v>#REF!</v>
      </c>
      <c r="L411" s="49" t="str">
        <f t="shared" si="820"/>
        <v>#REF!</v>
      </c>
      <c r="M411" s="49" t="str">
        <f t="shared" si="821"/>
        <v>#REF!</v>
      </c>
      <c r="N411" s="47" t="str">
        <f t="shared" si="822"/>
        <v>#REF!</v>
      </c>
      <c r="O411" s="47" t="str">
        <f t="shared" si="823"/>
        <v>#REF!</v>
      </c>
      <c r="P411" s="49" t="str">
        <f t="shared" si="824"/>
        <v>#REF!</v>
      </c>
      <c r="Q411" s="49" t="str">
        <f t="shared" si="825"/>
        <v>#REF!</v>
      </c>
      <c r="R411" s="49" t="str">
        <f t="shared" si="826"/>
        <v>#REF!</v>
      </c>
      <c r="S411" s="49" t="str">
        <f t="shared" si="827"/>
        <v>#REF!</v>
      </c>
      <c r="T411" s="50"/>
      <c r="U411" s="50"/>
      <c r="V411" s="50"/>
      <c r="W411" s="50"/>
      <c r="X411" s="50"/>
      <c r="Y411" s="50"/>
      <c r="Z411" s="50"/>
    </row>
    <row r="412" ht="15.75" customHeight="1" outlineLevel="2">
      <c r="A412" s="46" t="s">
        <v>160</v>
      </c>
      <c r="B412" s="46" t="s">
        <v>15</v>
      </c>
      <c r="C412" s="21" t="s">
        <v>161</v>
      </c>
      <c r="D412" s="46" t="s">
        <v>31</v>
      </c>
      <c r="E412" s="20" t="s">
        <v>32</v>
      </c>
      <c r="F412" s="22">
        <v>0.0</v>
      </c>
      <c r="G412" s="47">
        <v>3215.83</v>
      </c>
      <c r="H412" s="48"/>
      <c r="I412" s="47" t="str">
        <f t="shared" si="817"/>
        <v>#REF!</v>
      </c>
      <c r="J412" s="47" t="str">
        <f t="shared" si="818"/>
        <v>#REF!</v>
      </c>
      <c r="K412" s="47" t="str">
        <f t="shared" si="819"/>
        <v>#REF!</v>
      </c>
      <c r="L412" s="49" t="str">
        <f t="shared" si="820"/>
        <v>#REF!</v>
      </c>
      <c r="M412" s="49" t="str">
        <f t="shared" si="821"/>
        <v>#REF!</v>
      </c>
      <c r="N412" s="47" t="str">
        <f t="shared" si="822"/>
        <v>#REF!</v>
      </c>
      <c r="O412" s="47" t="str">
        <f t="shared" si="823"/>
        <v>#REF!</v>
      </c>
      <c r="P412" s="49" t="str">
        <f t="shared" si="824"/>
        <v>#REF!</v>
      </c>
      <c r="Q412" s="49" t="str">
        <f t="shared" si="825"/>
        <v>#REF!</v>
      </c>
      <c r="R412" s="49" t="str">
        <f t="shared" si="826"/>
        <v>#REF!</v>
      </c>
      <c r="S412" s="49" t="str">
        <f t="shared" si="827"/>
        <v>#REF!</v>
      </c>
      <c r="T412" s="50"/>
      <c r="U412" s="50"/>
      <c r="V412" s="50"/>
      <c r="W412" s="50"/>
      <c r="X412" s="50"/>
      <c r="Y412" s="50"/>
      <c r="Z412" s="50"/>
    </row>
    <row r="413" ht="15.75" customHeight="1" outlineLevel="2">
      <c r="A413" s="46" t="s">
        <v>160</v>
      </c>
      <c r="B413" s="46" t="s">
        <v>15</v>
      </c>
      <c r="C413" s="21" t="s">
        <v>161</v>
      </c>
      <c r="D413" s="46" t="s">
        <v>39</v>
      </c>
      <c r="E413" s="20" t="s">
        <v>40</v>
      </c>
      <c r="F413" s="22">
        <v>0.0</v>
      </c>
      <c r="G413" s="47">
        <v>4647.37</v>
      </c>
      <c r="H413" s="48"/>
      <c r="I413" s="47" t="str">
        <f t="shared" si="817"/>
        <v>#REF!</v>
      </c>
      <c r="J413" s="47" t="str">
        <f t="shared" si="818"/>
        <v>#REF!</v>
      </c>
      <c r="K413" s="47" t="str">
        <f t="shared" si="819"/>
        <v>#REF!</v>
      </c>
      <c r="L413" s="49" t="str">
        <f t="shared" si="820"/>
        <v>#REF!</v>
      </c>
      <c r="M413" s="49" t="str">
        <f t="shared" si="821"/>
        <v>#REF!</v>
      </c>
      <c r="N413" s="47" t="str">
        <f t="shared" si="822"/>
        <v>#REF!</v>
      </c>
      <c r="O413" s="47" t="str">
        <f t="shared" si="823"/>
        <v>#REF!</v>
      </c>
      <c r="P413" s="49" t="str">
        <f t="shared" si="824"/>
        <v>#REF!</v>
      </c>
      <c r="Q413" s="49" t="str">
        <f t="shared" si="825"/>
        <v>#REF!</v>
      </c>
      <c r="R413" s="49" t="str">
        <f t="shared" si="826"/>
        <v>#REF!</v>
      </c>
      <c r="S413" s="49" t="str">
        <f t="shared" si="827"/>
        <v>#REF!</v>
      </c>
      <c r="T413" s="50"/>
      <c r="U413" s="50"/>
      <c r="V413" s="50"/>
      <c r="W413" s="50"/>
      <c r="X413" s="50"/>
      <c r="Y413" s="50"/>
      <c r="Z413" s="50"/>
    </row>
    <row r="414" ht="15.75" customHeight="1" outlineLevel="1">
      <c r="A414" s="46"/>
      <c r="B414" s="46"/>
      <c r="C414" s="53" t="s">
        <v>378</v>
      </c>
      <c r="D414" s="46"/>
      <c r="E414" s="20"/>
      <c r="F414" s="22">
        <f t="shared" ref="F414:H414" si="828">SUBTOTAL(9,F410:F413)</f>
        <v>0</v>
      </c>
      <c r="G414" s="47">
        <f t="shared" si="828"/>
        <v>640618</v>
      </c>
      <c r="H414" s="48">
        <f t="shared" si="828"/>
        <v>0</v>
      </c>
      <c r="I414" s="47"/>
      <c r="J414" s="47"/>
      <c r="K414" s="47"/>
      <c r="L414" s="49" t="str">
        <f t="shared" ref="L414:M414" si="829">SUBTOTAL(9,L410:L413)</f>
        <v>#REF!</v>
      </c>
      <c r="M414" s="49" t="str">
        <f t="shared" si="829"/>
        <v>#REF!</v>
      </c>
      <c r="N414" s="47"/>
      <c r="O414" s="47"/>
      <c r="P414" s="49" t="str">
        <f t="shared" ref="P414:S414" si="830">SUBTOTAL(9,P410:P413)</f>
        <v>#REF!</v>
      </c>
      <c r="Q414" s="49" t="str">
        <f t="shared" si="830"/>
        <v>#REF!</v>
      </c>
      <c r="R414" s="49" t="str">
        <f t="shared" si="830"/>
        <v>#REF!</v>
      </c>
      <c r="S414" s="49" t="str">
        <f t="shared" si="830"/>
        <v>#REF!</v>
      </c>
      <c r="T414" s="50"/>
      <c r="U414" s="50"/>
      <c r="V414" s="50"/>
      <c r="W414" s="50"/>
      <c r="X414" s="50"/>
      <c r="Y414" s="50"/>
      <c r="Z414" s="50"/>
    </row>
    <row r="415" ht="15.75" customHeight="1" outlineLevel="2">
      <c r="A415" s="46" t="s">
        <v>162</v>
      </c>
      <c r="B415" s="46" t="s">
        <v>15</v>
      </c>
      <c r="C415" s="21" t="s">
        <v>163</v>
      </c>
      <c r="D415" s="46" t="s">
        <v>17</v>
      </c>
      <c r="E415" s="20" t="s">
        <v>18</v>
      </c>
      <c r="F415" s="22">
        <v>2.264994414E7</v>
      </c>
      <c r="G415" s="47">
        <v>723115.85</v>
      </c>
      <c r="H415" s="48"/>
      <c r="I415" s="47" t="str">
        <f t="shared" ref="I415:I419" si="831">+VLOOKUP(C415,'[1]ESFUERZO PROPIO 2015'!$D$10:$H$135,3,0)</f>
        <v>#REF!</v>
      </c>
      <c r="J415" s="47" t="str">
        <f t="shared" ref="J415:J419" si="832">+VLOOKUP(C415,'[1]ESFUERZO PROPIO 2015'!$D$10:$H$135,2,0)</f>
        <v>#REF!</v>
      </c>
      <c r="K415" s="47" t="str">
        <f t="shared" ref="K415:K419" si="833">+I415/11</f>
        <v>#REF!</v>
      </c>
      <c r="L415" s="49" t="str">
        <f t="shared" ref="L415:L419" si="834">+H415*K415</f>
        <v>#REF!</v>
      </c>
      <c r="M415" s="49" t="str">
        <f t="shared" ref="M415:M419" si="835">+IF(F415-Q415&lt;1,0,F415-Q415)</f>
        <v>#REF!</v>
      </c>
      <c r="N415" s="47" t="str">
        <f t="shared" ref="N415:N419" si="836">+VLOOKUP(C415,'[1]ESFUERZO PROPIO 2015'!$D$10:$H$135,5,0)</f>
        <v>#REF!</v>
      </c>
      <c r="O415" s="47" t="str">
        <f t="shared" ref="O415:O419" si="837">+VLOOKUP(C415,'[1]ESFUERZO PROPIO 2015'!$D$10:$H$135,4,0)</f>
        <v>#REF!</v>
      </c>
      <c r="P415" s="49" t="str">
        <f t="shared" ref="P415:P419" si="838">+F415-L415</f>
        <v>#REF!</v>
      </c>
      <c r="Q415" s="49" t="str">
        <f t="shared" ref="Q415:Q419" si="839">+ROUND(P415,0)</f>
        <v>#REF!</v>
      </c>
      <c r="R415" s="49" t="str">
        <f t="shared" ref="R415:R419" si="840">+M415+Q415</f>
        <v>#REF!</v>
      </c>
      <c r="S415" s="49" t="str">
        <f t="shared" ref="S415:S419" si="841">+Q415</f>
        <v>#REF!</v>
      </c>
      <c r="T415" s="50"/>
      <c r="U415" s="50"/>
      <c r="V415" s="50"/>
      <c r="W415" s="50"/>
      <c r="X415" s="50"/>
      <c r="Y415" s="50"/>
      <c r="Z415" s="50"/>
    </row>
    <row r="416" ht="15.75" customHeight="1" outlineLevel="2">
      <c r="A416" s="46" t="s">
        <v>162</v>
      </c>
      <c r="B416" s="46" t="s">
        <v>15</v>
      </c>
      <c r="C416" s="21" t="s">
        <v>163</v>
      </c>
      <c r="D416" s="46" t="s">
        <v>45</v>
      </c>
      <c r="E416" s="20" t="s">
        <v>46</v>
      </c>
      <c r="F416" s="22">
        <v>7213013.29</v>
      </c>
      <c r="G416" s="47">
        <v>230280.67</v>
      </c>
      <c r="H416" s="48"/>
      <c r="I416" s="47" t="str">
        <f t="shared" si="831"/>
        <v>#REF!</v>
      </c>
      <c r="J416" s="47" t="str">
        <f t="shared" si="832"/>
        <v>#REF!</v>
      </c>
      <c r="K416" s="47" t="str">
        <f t="shared" si="833"/>
        <v>#REF!</v>
      </c>
      <c r="L416" s="49" t="str">
        <f t="shared" si="834"/>
        <v>#REF!</v>
      </c>
      <c r="M416" s="49" t="str">
        <f t="shared" si="835"/>
        <v>#REF!</v>
      </c>
      <c r="N416" s="47" t="str">
        <f t="shared" si="836"/>
        <v>#REF!</v>
      </c>
      <c r="O416" s="47" t="str">
        <f t="shared" si="837"/>
        <v>#REF!</v>
      </c>
      <c r="P416" s="49" t="str">
        <f t="shared" si="838"/>
        <v>#REF!</v>
      </c>
      <c r="Q416" s="49" t="str">
        <f t="shared" si="839"/>
        <v>#REF!</v>
      </c>
      <c r="R416" s="49" t="str">
        <f t="shared" si="840"/>
        <v>#REF!</v>
      </c>
      <c r="S416" s="49" t="str">
        <f t="shared" si="841"/>
        <v>#REF!</v>
      </c>
      <c r="T416" s="50"/>
      <c r="U416" s="50"/>
      <c r="V416" s="50"/>
      <c r="W416" s="50"/>
      <c r="X416" s="50"/>
      <c r="Y416" s="50"/>
      <c r="Z416" s="50"/>
    </row>
    <row r="417" ht="15.75" customHeight="1" outlineLevel="2">
      <c r="A417" s="46" t="s">
        <v>162</v>
      </c>
      <c r="B417" s="46" t="s">
        <v>15</v>
      </c>
      <c r="C417" s="21" t="s">
        <v>163</v>
      </c>
      <c r="D417" s="46" t="s">
        <v>29</v>
      </c>
      <c r="E417" s="20" t="s">
        <v>30</v>
      </c>
      <c r="F417" s="22">
        <v>316089.85</v>
      </c>
      <c r="G417" s="47">
        <v>10091.4</v>
      </c>
      <c r="H417" s="48"/>
      <c r="I417" s="47" t="str">
        <f t="shared" si="831"/>
        <v>#REF!</v>
      </c>
      <c r="J417" s="47" t="str">
        <f t="shared" si="832"/>
        <v>#REF!</v>
      </c>
      <c r="K417" s="47" t="str">
        <f t="shared" si="833"/>
        <v>#REF!</v>
      </c>
      <c r="L417" s="49" t="str">
        <f t="shared" si="834"/>
        <v>#REF!</v>
      </c>
      <c r="M417" s="49" t="str">
        <f t="shared" si="835"/>
        <v>#REF!</v>
      </c>
      <c r="N417" s="47" t="str">
        <f t="shared" si="836"/>
        <v>#REF!</v>
      </c>
      <c r="O417" s="47" t="str">
        <f t="shared" si="837"/>
        <v>#REF!</v>
      </c>
      <c r="P417" s="49" t="str">
        <f t="shared" si="838"/>
        <v>#REF!</v>
      </c>
      <c r="Q417" s="49" t="str">
        <f t="shared" si="839"/>
        <v>#REF!</v>
      </c>
      <c r="R417" s="49" t="str">
        <f t="shared" si="840"/>
        <v>#REF!</v>
      </c>
      <c r="S417" s="49" t="str">
        <f t="shared" si="841"/>
        <v>#REF!</v>
      </c>
      <c r="T417" s="50"/>
      <c r="U417" s="50"/>
      <c r="V417" s="50"/>
      <c r="W417" s="50"/>
      <c r="X417" s="50"/>
      <c r="Y417" s="50"/>
      <c r="Z417" s="50"/>
    </row>
    <row r="418" ht="15.75" customHeight="1" outlineLevel="2">
      <c r="A418" s="46" t="s">
        <v>162</v>
      </c>
      <c r="B418" s="46" t="s">
        <v>15</v>
      </c>
      <c r="C418" s="21" t="s">
        <v>163</v>
      </c>
      <c r="D418" s="46" t="s">
        <v>31</v>
      </c>
      <c r="E418" s="20" t="s">
        <v>32</v>
      </c>
      <c r="F418" s="22">
        <v>88186.55</v>
      </c>
      <c r="G418" s="47">
        <v>2815.42</v>
      </c>
      <c r="H418" s="48"/>
      <c r="I418" s="47" t="str">
        <f t="shared" si="831"/>
        <v>#REF!</v>
      </c>
      <c r="J418" s="47" t="str">
        <f t="shared" si="832"/>
        <v>#REF!</v>
      </c>
      <c r="K418" s="47" t="str">
        <f t="shared" si="833"/>
        <v>#REF!</v>
      </c>
      <c r="L418" s="49" t="str">
        <f t="shared" si="834"/>
        <v>#REF!</v>
      </c>
      <c r="M418" s="49" t="str">
        <f t="shared" si="835"/>
        <v>#REF!</v>
      </c>
      <c r="N418" s="47" t="str">
        <f t="shared" si="836"/>
        <v>#REF!</v>
      </c>
      <c r="O418" s="47" t="str">
        <f t="shared" si="837"/>
        <v>#REF!</v>
      </c>
      <c r="P418" s="49" t="str">
        <f t="shared" si="838"/>
        <v>#REF!</v>
      </c>
      <c r="Q418" s="49" t="str">
        <f t="shared" si="839"/>
        <v>#REF!</v>
      </c>
      <c r="R418" s="49" t="str">
        <f t="shared" si="840"/>
        <v>#REF!</v>
      </c>
      <c r="S418" s="49" t="str">
        <f t="shared" si="841"/>
        <v>#REF!</v>
      </c>
      <c r="T418" s="50"/>
      <c r="U418" s="50"/>
      <c r="V418" s="50"/>
      <c r="W418" s="50"/>
      <c r="X418" s="50"/>
      <c r="Y418" s="50"/>
      <c r="Z418" s="50"/>
    </row>
    <row r="419" ht="15.75" customHeight="1" outlineLevel="2">
      <c r="A419" s="46" t="s">
        <v>162</v>
      </c>
      <c r="B419" s="46" t="s">
        <v>15</v>
      </c>
      <c r="C419" s="21" t="s">
        <v>163</v>
      </c>
      <c r="D419" s="46" t="s">
        <v>39</v>
      </c>
      <c r="E419" s="20" t="s">
        <v>40</v>
      </c>
      <c r="F419" s="22">
        <v>113440.17</v>
      </c>
      <c r="G419" s="47">
        <v>3621.66</v>
      </c>
      <c r="H419" s="48"/>
      <c r="I419" s="47" t="str">
        <f t="shared" si="831"/>
        <v>#REF!</v>
      </c>
      <c r="J419" s="47" t="str">
        <f t="shared" si="832"/>
        <v>#REF!</v>
      </c>
      <c r="K419" s="47" t="str">
        <f t="shared" si="833"/>
        <v>#REF!</v>
      </c>
      <c r="L419" s="49" t="str">
        <f t="shared" si="834"/>
        <v>#REF!</v>
      </c>
      <c r="M419" s="49" t="str">
        <f t="shared" si="835"/>
        <v>#REF!</v>
      </c>
      <c r="N419" s="47" t="str">
        <f t="shared" si="836"/>
        <v>#REF!</v>
      </c>
      <c r="O419" s="47" t="str">
        <f t="shared" si="837"/>
        <v>#REF!</v>
      </c>
      <c r="P419" s="49" t="str">
        <f t="shared" si="838"/>
        <v>#REF!</v>
      </c>
      <c r="Q419" s="49" t="str">
        <f t="shared" si="839"/>
        <v>#REF!</v>
      </c>
      <c r="R419" s="49" t="str">
        <f t="shared" si="840"/>
        <v>#REF!</v>
      </c>
      <c r="S419" s="49" t="str">
        <f t="shared" si="841"/>
        <v>#REF!</v>
      </c>
      <c r="T419" s="50"/>
      <c r="U419" s="50"/>
      <c r="V419" s="50"/>
      <c r="W419" s="50"/>
      <c r="X419" s="50"/>
      <c r="Y419" s="50"/>
      <c r="Z419" s="50"/>
    </row>
    <row r="420" ht="15.75" customHeight="1" outlineLevel="1">
      <c r="A420" s="46"/>
      <c r="B420" s="46"/>
      <c r="C420" s="53" t="s">
        <v>379</v>
      </c>
      <c r="D420" s="46"/>
      <c r="E420" s="20"/>
      <c r="F420" s="22">
        <f t="shared" ref="F420:H420" si="842">SUBTOTAL(9,F415:F419)</f>
        <v>30380674</v>
      </c>
      <c r="G420" s="47">
        <f t="shared" si="842"/>
        <v>969925</v>
      </c>
      <c r="H420" s="48">
        <f t="shared" si="842"/>
        <v>0</v>
      </c>
      <c r="I420" s="47"/>
      <c r="J420" s="47"/>
      <c r="K420" s="47"/>
      <c r="L420" s="49" t="str">
        <f t="shared" ref="L420:M420" si="843">SUBTOTAL(9,L415:L419)</f>
        <v>#REF!</v>
      </c>
      <c r="M420" s="49" t="str">
        <f t="shared" si="843"/>
        <v>#REF!</v>
      </c>
      <c r="N420" s="47"/>
      <c r="O420" s="47"/>
      <c r="P420" s="49" t="str">
        <f t="shared" ref="P420:S420" si="844">SUBTOTAL(9,P415:P419)</f>
        <v>#REF!</v>
      </c>
      <c r="Q420" s="49" t="str">
        <f t="shared" si="844"/>
        <v>#REF!</v>
      </c>
      <c r="R420" s="49" t="str">
        <f t="shared" si="844"/>
        <v>#REF!</v>
      </c>
      <c r="S420" s="49" t="str">
        <f t="shared" si="844"/>
        <v>#REF!</v>
      </c>
      <c r="T420" s="50"/>
      <c r="U420" s="50"/>
      <c r="V420" s="50"/>
      <c r="W420" s="50"/>
      <c r="X420" s="50"/>
      <c r="Y420" s="50"/>
      <c r="Z420" s="50"/>
    </row>
    <row r="421" ht="15.75" customHeight="1" outlineLevel="2">
      <c r="A421" s="46" t="s">
        <v>164</v>
      </c>
      <c r="B421" s="46" t="s">
        <v>15</v>
      </c>
      <c r="C421" s="21" t="s">
        <v>165</v>
      </c>
      <c r="D421" s="46" t="s">
        <v>17</v>
      </c>
      <c r="E421" s="20" t="s">
        <v>18</v>
      </c>
      <c r="F421" s="22">
        <v>1099961.59</v>
      </c>
      <c r="G421" s="47">
        <v>344214.46</v>
      </c>
      <c r="H421" s="48"/>
      <c r="I421" s="47" t="str">
        <f t="shared" ref="I421:I425" si="845">+VLOOKUP(C421,'[1]ESFUERZO PROPIO 2015'!$D$10:$H$135,3,0)</f>
        <v>#REF!</v>
      </c>
      <c r="J421" s="47" t="str">
        <f t="shared" ref="J421:J425" si="846">+VLOOKUP(C421,'[1]ESFUERZO PROPIO 2015'!$D$10:$H$135,2,0)</f>
        <v>#REF!</v>
      </c>
      <c r="K421" s="47" t="str">
        <f t="shared" ref="K421:K425" si="847">+I421/11</f>
        <v>#REF!</v>
      </c>
      <c r="L421" s="49" t="str">
        <f t="shared" ref="L421:L425" si="848">+H421*K421</f>
        <v>#REF!</v>
      </c>
      <c r="M421" s="49" t="str">
        <f t="shared" ref="M421:M425" si="849">+IF(F421-Q421&lt;1,0,F421-Q421)</f>
        <v>#REF!</v>
      </c>
      <c r="N421" s="47" t="str">
        <f t="shared" ref="N421:N425" si="850">+VLOOKUP(C421,'[1]ESFUERZO PROPIO 2015'!$D$10:$H$135,5,0)</f>
        <v>#REF!</v>
      </c>
      <c r="O421" s="47" t="str">
        <f t="shared" ref="O421:O425" si="851">+VLOOKUP(C421,'[1]ESFUERZO PROPIO 2015'!$D$10:$H$135,4,0)</f>
        <v>#REF!</v>
      </c>
      <c r="P421" s="49" t="str">
        <f t="shared" ref="P421:P425" si="852">+F421-L421</f>
        <v>#REF!</v>
      </c>
      <c r="Q421" s="49" t="str">
        <f t="shared" ref="Q421:Q425" si="853">+ROUND(P421,0)</f>
        <v>#REF!</v>
      </c>
      <c r="R421" s="49" t="str">
        <f t="shared" ref="R421:R425" si="854">+M421+Q421</f>
        <v>#REF!</v>
      </c>
      <c r="S421" s="49" t="str">
        <f t="shared" ref="S421:S425" si="855">+Q421</f>
        <v>#REF!</v>
      </c>
      <c r="T421" s="50"/>
      <c r="U421" s="50"/>
      <c r="V421" s="50"/>
      <c r="W421" s="50"/>
      <c r="X421" s="50"/>
      <c r="Y421" s="50"/>
      <c r="Z421" s="50"/>
    </row>
    <row r="422" ht="15.75" customHeight="1" outlineLevel="2">
      <c r="A422" s="46" t="s">
        <v>164</v>
      </c>
      <c r="B422" s="46" t="s">
        <v>15</v>
      </c>
      <c r="C422" s="21" t="s">
        <v>165</v>
      </c>
      <c r="D422" s="46" t="s">
        <v>29</v>
      </c>
      <c r="E422" s="20" t="s">
        <v>30</v>
      </c>
      <c r="F422" s="22">
        <v>201758.98</v>
      </c>
      <c r="G422" s="47">
        <v>63137.07</v>
      </c>
      <c r="H422" s="48"/>
      <c r="I422" s="47" t="str">
        <f t="shared" si="845"/>
        <v>#REF!</v>
      </c>
      <c r="J422" s="47" t="str">
        <f t="shared" si="846"/>
        <v>#REF!</v>
      </c>
      <c r="K422" s="47" t="str">
        <f t="shared" si="847"/>
        <v>#REF!</v>
      </c>
      <c r="L422" s="49" t="str">
        <f t="shared" si="848"/>
        <v>#REF!</v>
      </c>
      <c r="M422" s="49" t="str">
        <f t="shared" si="849"/>
        <v>#REF!</v>
      </c>
      <c r="N422" s="47" t="str">
        <f t="shared" si="850"/>
        <v>#REF!</v>
      </c>
      <c r="O422" s="47" t="str">
        <f t="shared" si="851"/>
        <v>#REF!</v>
      </c>
      <c r="P422" s="49" t="str">
        <f t="shared" si="852"/>
        <v>#REF!</v>
      </c>
      <c r="Q422" s="49" t="str">
        <f t="shared" si="853"/>
        <v>#REF!</v>
      </c>
      <c r="R422" s="49" t="str">
        <f t="shared" si="854"/>
        <v>#REF!</v>
      </c>
      <c r="S422" s="49" t="str">
        <f t="shared" si="855"/>
        <v>#REF!</v>
      </c>
      <c r="T422" s="50"/>
      <c r="U422" s="50"/>
      <c r="V422" s="50"/>
      <c r="W422" s="50"/>
      <c r="X422" s="50"/>
      <c r="Y422" s="50"/>
      <c r="Z422" s="50"/>
    </row>
    <row r="423" ht="15.75" customHeight="1" outlineLevel="2">
      <c r="A423" s="46" t="s">
        <v>164</v>
      </c>
      <c r="B423" s="46" t="s">
        <v>15</v>
      </c>
      <c r="C423" s="21" t="s">
        <v>165</v>
      </c>
      <c r="D423" s="46" t="s">
        <v>31</v>
      </c>
      <c r="E423" s="20" t="s">
        <v>32</v>
      </c>
      <c r="F423" s="22">
        <v>44521.65</v>
      </c>
      <c r="G423" s="47">
        <v>13932.3</v>
      </c>
      <c r="H423" s="48"/>
      <c r="I423" s="47" t="str">
        <f t="shared" si="845"/>
        <v>#REF!</v>
      </c>
      <c r="J423" s="47" t="str">
        <f t="shared" si="846"/>
        <v>#REF!</v>
      </c>
      <c r="K423" s="47" t="str">
        <f t="shared" si="847"/>
        <v>#REF!</v>
      </c>
      <c r="L423" s="49" t="str">
        <f t="shared" si="848"/>
        <v>#REF!</v>
      </c>
      <c r="M423" s="49" t="str">
        <f t="shared" si="849"/>
        <v>#REF!</v>
      </c>
      <c r="N423" s="47" t="str">
        <f t="shared" si="850"/>
        <v>#REF!</v>
      </c>
      <c r="O423" s="47" t="str">
        <f t="shared" si="851"/>
        <v>#REF!</v>
      </c>
      <c r="P423" s="49" t="str">
        <f t="shared" si="852"/>
        <v>#REF!</v>
      </c>
      <c r="Q423" s="49" t="str">
        <f t="shared" si="853"/>
        <v>#REF!</v>
      </c>
      <c r="R423" s="49" t="str">
        <f t="shared" si="854"/>
        <v>#REF!</v>
      </c>
      <c r="S423" s="49" t="str">
        <f t="shared" si="855"/>
        <v>#REF!</v>
      </c>
      <c r="T423" s="50"/>
      <c r="U423" s="50"/>
      <c r="V423" s="50"/>
      <c r="W423" s="50"/>
      <c r="X423" s="50"/>
      <c r="Y423" s="50"/>
      <c r="Z423" s="50"/>
    </row>
    <row r="424" ht="15.75" customHeight="1" outlineLevel="2">
      <c r="A424" s="46" t="s">
        <v>164</v>
      </c>
      <c r="B424" s="46" t="s">
        <v>15</v>
      </c>
      <c r="C424" s="21" t="s">
        <v>165</v>
      </c>
      <c r="D424" s="46" t="s">
        <v>39</v>
      </c>
      <c r="E424" s="20" t="s">
        <v>40</v>
      </c>
      <c r="F424" s="22">
        <v>52419.42</v>
      </c>
      <c r="G424" s="47">
        <v>16403.78</v>
      </c>
      <c r="H424" s="48"/>
      <c r="I424" s="47" t="str">
        <f t="shared" si="845"/>
        <v>#REF!</v>
      </c>
      <c r="J424" s="47" t="str">
        <f t="shared" si="846"/>
        <v>#REF!</v>
      </c>
      <c r="K424" s="47" t="str">
        <f t="shared" si="847"/>
        <v>#REF!</v>
      </c>
      <c r="L424" s="49" t="str">
        <f t="shared" si="848"/>
        <v>#REF!</v>
      </c>
      <c r="M424" s="49" t="str">
        <f t="shared" si="849"/>
        <v>#REF!</v>
      </c>
      <c r="N424" s="47" t="str">
        <f t="shared" si="850"/>
        <v>#REF!</v>
      </c>
      <c r="O424" s="47" t="str">
        <f t="shared" si="851"/>
        <v>#REF!</v>
      </c>
      <c r="P424" s="49" t="str">
        <f t="shared" si="852"/>
        <v>#REF!</v>
      </c>
      <c r="Q424" s="49" t="str">
        <f t="shared" si="853"/>
        <v>#REF!</v>
      </c>
      <c r="R424" s="49" t="str">
        <f t="shared" si="854"/>
        <v>#REF!</v>
      </c>
      <c r="S424" s="49" t="str">
        <f t="shared" si="855"/>
        <v>#REF!</v>
      </c>
      <c r="T424" s="50"/>
      <c r="U424" s="50"/>
      <c r="V424" s="50"/>
      <c r="W424" s="50"/>
      <c r="X424" s="50"/>
      <c r="Y424" s="50"/>
      <c r="Z424" s="50"/>
    </row>
    <row r="425" ht="15.75" customHeight="1" outlineLevel="2">
      <c r="A425" s="46" t="s">
        <v>164</v>
      </c>
      <c r="B425" s="46" t="s">
        <v>15</v>
      </c>
      <c r="C425" s="21" t="s">
        <v>165</v>
      </c>
      <c r="D425" s="46" t="s">
        <v>47</v>
      </c>
      <c r="E425" s="20" t="s">
        <v>48</v>
      </c>
      <c r="F425" s="22">
        <v>8464655.36</v>
      </c>
      <c r="G425" s="47">
        <v>2648871.39</v>
      </c>
      <c r="H425" s="48"/>
      <c r="I425" s="47" t="str">
        <f t="shared" si="845"/>
        <v>#REF!</v>
      </c>
      <c r="J425" s="47" t="str">
        <f t="shared" si="846"/>
        <v>#REF!</v>
      </c>
      <c r="K425" s="47" t="str">
        <f t="shared" si="847"/>
        <v>#REF!</v>
      </c>
      <c r="L425" s="49" t="str">
        <f t="shared" si="848"/>
        <v>#REF!</v>
      </c>
      <c r="M425" s="49" t="str">
        <f t="shared" si="849"/>
        <v>#REF!</v>
      </c>
      <c r="N425" s="47" t="str">
        <f t="shared" si="850"/>
        <v>#REF!</v>
      </c>
      <c r="O425" s="47" t="str">
        <f t="shared" si="851"/>
        <v>#REF!</v>
      </c>
      <c r="P425" s="49" t="str">
        <f t="shared" si="852"/>
        <v>#REF!</v>
      </c>
      <c r="Q425" s="49" t="str">
        <f t="shared" si="853"/>
        <v>#REF!</v>
      </c>
      <c r="R425" s="49" t="str">
        <f t="shared" si="854"/>
        <v>#REF!</v>
      </c>
      <c r="S425" s="49" t="str">
        <f t="shared" si="855"/>
        <v>#REF!</v>
      </c>
      <c r="T425" s="50"/>
      <c r="U425" s="50"/>
      <c r="V425" s="50"/>
      <c r="W425" s="50"/>
      <c r="X425" s="50"/>
      <c r="Y425" s="50"/>
      <c r="Z425" s="50"/>
    </row>
    <row r="426" ht="15.75" customHeight="1" outlineLevel="1">
      <c r="A426" s="46"/>
      <c r="B426" s="46"/>
      <c r="C426" s="53" t="s">
        <v>380</v>
      </c>
      <c r="D426" s="46"/>
      <c r="E426" s="20"/>
      <c r="F426" s="22">
        <f t="shared" ref="F426:H426" si="856">SUBTOTAL(9,F421:F425)</f>
        <v>9863317</v>
      </c>
      <c r="G426" s="47">
        <f t="shared" si="856"/>
        <v>3086559</v>
      </c>
      <c r="H426" s="48">
        <f t="shared" si="856"/>
        <v>0</v>
      </c>
      <c r="I426" s="47"/>
      <c r="J426" s="47"/>
      <c r="K426" s="47"/>
      <c r="L426" s="49" t="str">
        <f t="shared" ref="L426:M426" si="857">SUBTOTAL(9,L421:L425)</f>
        <v>#REF!</v>
      </c>
      <c r="M426" s="49" t="str">
        <f t="shared" si="857"/>
        <v>#REF!</v>
      </c>
      <c r="N426" s="47"/>
      <c r="O426" s="47"/>
      <c r="P426" s="49" t="str">
        <f t="shared" ref="P426:S426" si="858">SUBTOTAL(9,P421:P425)</f>
        <v>#REF!</v>
      </c>
      <c r="Q426" s="49" t="str">
        <f t="shared" si="858"/>
        <v>#REF!</v>
      </c>
      <c r="R426" s="49" t="str">
        <f t="shared" si="858"/>
        <v>#REF!</v>
      </c>
      <c r="S426" s="49" t="str">
        <f t="shared" si="858"/>
        <v>#REF!</v>
      </c>
      <c r="T426" s="50"/>
      <c r="U426" s="50"/>
      <c r="V426" s="50"/>
      <c r="W426" s="50"/>
      <c r="X426" s="50"/>
      <c r="Y426" s="50"/>
      <c r="Z426" s="50"/>
    </row>
    <row r="427" ht="15.75" customHeight="1" outlineLevel="2">
      <c r="A427" s="46" t="s">
        <v>166</v>
      </c>
      <c r="B427" s="46" t="s">
        <v>15</v>
      </c>
      <c r="C427" s="21" t="s">
        <v>167</v>
      </c>
      <c r="D427" s="46" t="s">
        <v>17</v>
      </c>
      <c r="E427" s="20" t="s">
        <v>18</v>
      </c>
      <c r="F427" s="22">
        <v>3.2105428972E8</v>
      </c>
      <c r="G427" s="47">
        <v>7.412924697E7</v>
      </c>
      <c r="H427" s="48">
        <f t="shared" ref="H427:H438" si="859">+F427/$F$439</f>
        <v>0.8996930596</v>
      </c>
      <c r="I427" s="47" t="str">
        <f t="shared" ref="I427:I438" si="860">+VLOOKUP(C427,'[1]ESFUERZO PROPIO 2015'!$D$10:$H$135,3,0)</f>
        <v>#REF!</v>
      </c>
      <c r="J427" s="47" t="str">
        <f t="shared" ref="J427:J438" si="861">+VLOOKUP(C427,'[1]ESFUERZO PROPIO 2015'!$D$10:$H$135,2,0)</f>
        <v>#REF!</v>
      </c>
      <c r="K427" s="47" t="str">
        <f t="shared" ref="K427:K438" si="862">+I427/11</f>
        <v>#REF!</v>
      </c>
      <c r="L427" s="49" t="str">
        <f t="shared" ref="L427:L438" si="863">+H427*K427</f>
        <v>#REF!</v>
      </c>
      <c r="M427" s="49">
        <f t="shared" ref="M427:M438" si="864">+IF(F427-Q427&lt;1,0,F427-Q427)</f>
        <v>52470274.72</v>
      </c>
      <c r="N427" s="47" t="str">
        <f t="shared" ref="N427:N438" si="865">+VLOOKUP(C427,'[1]ESFUERZO PROPIO 2015'!$D$10:$H$135,5,0)</f>
        <v>#REF!</v>
      </c>
      <c r="O427" s="47" t="str">
        <f t="shared" ref="O427:O438" si="866">+VLOOKUP(C427,'[1]ESFUERZO PROPIO 2015'!$D$10:$H$135,4,0)</f>
        <v>#REF!</v>
      </c>
      <c r="P427" s="49">
        <v>2.68584014895181E8</v>
      </c>
      <c r="Q427" s="49">
        <f t="shared" ref="Q427:Q438" si="867">+ROUND(P427,0)</f>
        <v>268584015</v>
      </c>
      <c r="R427" s="49">
        <f t="shared" ref="R427:R438" si="868">+M427+Q427</f>
        <v>321054289.7</v>
      </c>
      <c r="S427" s="49">
        <f t="shared" ref="S427:S438" si="869">+Q427</f>
        <v>268584015</v>
      </c>
      <c r="T427" s="50"/>
      <c r="U427" s="50"/>
      <c r="V427" s="50"/>
      <c r="W427" s="50"/>
      <c r="X427" s="50"/>
      <c r="Y427" s="50"/>
      <c r="Z427" s="50"/>
    </row>
    <row r="428" ht="15.75" customHeight="1" outlineLevel="2">
      <c r="A428" s="46" t="s">
        <v>166</v>
      </c>
      <c r="B428" s="46" t="s">
        <v>15</v>
      </c>
      <c r="C428" s="21" t="s">
        <v>167</v>
      </c>
      <c r="D428" s="46" t="s">
        <v>45</v>
      </c>
      <c r="E428" s="20" t="s">
        <v>46</v>
      </c>
      <c r="F428" s="22">
        <v>2.037024822E7</v>
      </c>
      <c r="G428" s="47">
        <v>4703351.46</v>
      </c>
      <c r="H428" s="48">
        <f t="shared" si="859"/>
        <v>0.05708371304</v>
      </c>
      <c r="I428" s="47" t="str">
        <f t="shared" si="860"/>
        <v>#REF!</v>
      </c>
      <c r="J428" s="47" t="str">
        <f t="shared" si="861"/>
        <v>#REF!</v>
      </c>
      <c r="K428" s="47" t="str">
        <f t="shared" si="862"/>
        <v>#REF!</v>
      </c>
      <c r="L428" s="49" t="str">
        <f t="shared" si="863"/>
        <v>#REF!</v>
      </c>
      <c r="M428" s="49" t="str">
        <f t="shared" si="864"/>
        <v>#REF!</v>
      </c>
      <c r="N428" s="47" t="str">
        <f t="shared" si="865"/>
        <v>#REF!</v>
      </c>
      <c r="O428" s="47" t="str">
        <f t="shared" si="866"/>
        <v>#REF!</v>
      </c>
      <c r="P428" s="49" t="str">
        <f>+F428-L428</f>
        <v>#REF!</v>
      </c>
      <c r="Q428" s="49" t="str">
        <f t="shared" si="867"/>
        <v>#REF!</v>
      </c>
      <c r="R428" s="49" t="str">
        <f t="shared" si="868"/>
        <v>#REF!</v>
      </c>
      <c r="S428" s="49" t="str">
        <f t="shared" si="869"/>
        <v>#REF!</v>
      </c>
      <c r="T428" s="50"/>
      <c r="U428" s="50"/>
      <c r="V428" s="50"/>
      <c r="W428" s="50"/>
      <c r="X428" s="50"/>
      <c r="Y428" s="50"/>
      <c r="Z428" s="50"/>
    </row>
    <row r="429" ht="15.75" customHeight="1" outlineLevel="2">
      <c r="A429" s="46" t="s">
        <v>166</v>
      </c>
      <c r="B429" s="46" t="s">
        <v>15</v>
      </c>
      <c r="C429" s="21" t="s">
        <v>167</v>
      </c>
      <c r="D429" s="46" t="s">
        <v>19</v>
      </c>
      <c r="E429" s="20" t="s">
        <v>20</v>
      </c>
      <c r="F429" s="22">
        <v>461348.2</v>
      </c>
      <c r="G429" s="47">
        <v>106522.15</v>
      </c>
      <c r="H429" s="48">
        <f t="shared" si="859"/>
        <v>0.001292839831</v>
      </c>
      <c r="I429" s="47" t="str">
        <f t="shared" si="860"/>
        <v>#REF!</v>
      </c>
      <c r="J429" s="47" t="str">
        <f t="shared" si="861"/>
        <v>#REF!</v>
      </c>
      <c r="K429" s="47" t="str">
        <f t="shared" si="862"/>
        <v>#REF!</v>
      </c>
      <c r="L429" s="49" t="str">
        <f t="shared" si="863"/>
        <v>#REF!</v>
      </c>
      <c r="M429" s="49">
        <f t="shared" si="864"/>
        <v>461348.2</v>
      </c>
      <c r="N429" s="47" t="str">
        <f t="shared" si="865"/>
        <v>#REF!</v>
      </c>
      <c r="O429" s="47" t="str">
        <f t="shared" si="866"/>
        <v>#REF!</v>
      </c>
      <c r="P429" s="49">
        <v>0.0</v>
      </c>
      <c r="Q429" s="51">
        <f t="shared" si="867"/>
        <v>0</v>
      </c>
      <c r="R429" s="49">
        <f t="shared" si="868"/>
        <v>461348.2</v>
      </c>
      <c r="S429" s="49">
        <f t="shared" si="869"/>
        <v>0</v>
      </c>
      <c r="T429" s="50"/>
      <c r="U429" s="50"/>
      <c r="V429" s="50"/>
      <c r="W429" s="50"/>
      <c r="X429" s="50"/>
      <c r="Y429" s="50"/>
      <c r="Z429" s="50"/>
    </row>
    <row r="430" ht="15.75" customHeight="1" outlineLevel="2">
      <c r="A430" s="46" t="s">
        <v>166</v>
      </c>
      <c r="B430" s="46" t="s">
        <v>15</v>
      </c>
      <c r="C430" s="21" t="s">
        <v>167</v>
      </c>
      <c r="D430" s="46" t="s">
        <v>21</v>
      </c>
      <c r="E430" s="20" t="s">
        <v>22</v>
      </c>
      <c r="F430" s="22">
        <v>4489437.34</v>
      </c>
      <c r="G430" s="47">
        <v>1036580.48</v>
      </c>
      <c r="H430" s="48">
        <f t="shared" si="859"/>
        <v>0.01258078694</v>
      </c>
      <c r="I430" s="47" t="str">
        <f t="shared" si="860"/>
        <v>#REF!</v>
      </c>
      <c r="J430" s="47" t="str">
        <f t="shared" si="861"/>
        <v>#REF!</v>
      </c>
      <c r="K430" s="47" t="str">
        <f t="shared" si="862"/>
        <v>#REF!</v>
      </c>
      <c r="L430" s="49" t="str">
        <f t="shared" si="863"/>
        <v>#REF!</v>
      </c>
      <c r="M430" s="49" t="str">
        <f t="shared" si="864"/>
        <v>#REF!</v>
      </c>
      <c r="N430" s="47" t="str">
        <f t="shared" si="865"/>
        <v>#REF!</v>
      </c>
      <c r="O430" s="47" t="str">
        <f t="shared" si="866"/>
        <v>#REF!</v>
      </c>
      <c r="P430" s="49" t="str">
        <f>+F430-L430</f>
        <v>#REF!</v>
      </c>
      <c r="Q430" s="49" t="str">
        <f t="shared" si="867"/>
        <v>#REF!</v>
      </c>
      <c r="R430" s="49" t="str">
        <f t="shared" si="868"/>
        <v>#REF!</v>
      </c>
      <c r="S430" s="49" t="str">
        <f t="shared" si="869"/>
        <v>#REF!</v>
      </c>
      <c r="T430" s="50"/>
      <c r="U430" s="50"/>
      <c r="V430" s="50"/>
      <c r="W430" s="50"/>
      <c r="X430" s="50"/>
      <c r="Y430" s="50"/>
      <c r="Z430" s="50"/>
    </row>
    <row r="431" ht="15.75" customHeight="1" outlineLevel="2">
      <c r="A431" s="46" t="s">
        <v>166</v>
      </c>
      <c r="B431" s="46" t="s">
        <v>15</v>
      </c>
      <c r="C431" s="21" t="s">
        <v>167</v>
      </c>
      <c r="D431" s="46" t="s">
        <v>25</v>
      </c>
      <c r="E431" s="20" t="s">
        <v>26</v>
      </c>
      <c r="F431" s="22">
        <v>1701.97</v>
      </c>
      <c r="G431" s="47">
        <v>392.97</v>
      </c>
      <c r="H431" s="48">
        <f t="shared" si="859"/>
        <v>0.000004769444439</v>
      </c>
      <c r="I431" s="47" t="str">
        <f t="shared" si="860"/>
        <v>#REF!</v>
      </c>
      <c r="J431" s="47" t="str">
        <f t="shared" si="861"/>
        <v>#REF!</v>
      </c>
      <c r="K431" s="47" t="str">
        <f t="shared" si="862"/>
        <v>#REF!</v>
      </c>
      <c r="L431" s="49" t="str">
        <f t="shared" si="863"/>
        <v>#REF!</v>
      </c>
      <c r="M431" s="49">
        <f t="shared" si="864"/>
        <v>1701.97</v>
      </c>
      <c r="N431" s="47" t="str">
        <f t="shared" si="865"/>
        <v>#REF!</v>
      </c>
      <c r="O431" s="47" t="str">
        <f t="shared" si="866"/>
        <v>#REF!</v>
      </c>
      <c r="P431" s="49">
        <v>0.0</v>
      </c>
      <c r="Q431" s="51">
        <f t="shared" si="867"/>
        <v>0</v>
      </c>
      <c r="R431" s="49">
        <f t="shared" si="868"/>
        <v>1701.97</v>
      </c>
      <c r="S431" s="49">
        <f t="shared" si="869"/>
        <v>0</v>
      </c>
      <c r="T431" s="50"/>
      <c r="U431" s="50"/>
      <c r="V431" s="50"/>
      <c r="W431" s="50"/>
      <c r="X431" s="50"/>
      <c r="Y431" s="50"/>
      <c r="Z431" s="50"/>
    </row>
    <row r="432" ht="15.75" customHeight="1" outlineLevel="2">
      <c r="A432" s="46" t="s">
        <v>166</v>
      </c>
      <c r="B432" s="46" t="s">
        <v>15</v>
      </c>
      <c r="C432" s="21" t="s">
        <v>167</v>
      </c>
      <c r="D432" s="46" t="s">
        <v>27</v>
      </c>
      <c r="E432" s="20" t="s">
        <v>28</v>
      </c>
      <c r="F432" s="22">
        <v>4366808.41</v>
      </c>
      <c r="G432" s="47">
        <v>1008266.3</v>
      </c>
      <c r="H432" s="48">
        <f t="shared" si="859"/>
        <v>0.01223714289</v>
      </c>
      <c r="I432" s="47" t="str">
        <f t="shared" si="860"/>
        <v>#REF!</v>
      </c>
      <c r="J432" s="47" t="str">
        <f t="shared" si="861"/>
        <v>#REF!</v>
      </c>
      <c r="K432" s="47" t="str">
        <f t="shared" si="862"/>
        <v>#REF!</v>
      </c>
      <c r="L432" s="49" t="str">
        <f t="shared" si="863"/>
        <v>#REF!</v>
      </c>
      <c r="M432" s="49" t="str">
        <f t="shared" si="864"/>
        <v>#REF!</v>
      </c>
      <c r="N432" s="47" t="str">
        <f t="shared" si="865"/>
        <v>#REF!</v>
      </c>
      <c r="O432" s="47" t="str">
        <f t="shared" si="866"/>
        <v>#REF!</v>
      </c>
      <c r="P432" s="49" t="str">
        <f t="shared" ref="P432:P435" si="870">+F432-L432</f>
        <v>#REF!</v>
      </c>
      <c r="Q432" s="49" t="str">
        <f t="shared" si="867"/>
        <v>#REF!</v>
      </c>
      <c r="R432" s="49" t="str">
        <f t="shared" si="868"/>
        <v>#REF!</v>
      </c>
      <c r="S432" s="49" t="str">
        <f t="shared" si="869"/>
        <v>#REF!</v>
      </c>
      <c r="T432" s="50"/>
      <c r="U432" s="50"/>
      <c r="V432" s="50"/>
      <c r="W432" s="50"/>
      <c r="X432" s="50"/>
      <c r="Y432" s="50"/>
      <c r="Z432" s="50"/>
    </row>
    <row r="433" ht="15.75" customHeight="1" outlineLevel="2">
      <c r="A433" s="46" t="s">
        <v>166</v>
      </c>
      <c r="B433" s="46" t="s">
        <v>15</v>
      </c>
      <c r="C433" s="21" t="s">
        <v>167</v>
      </c>
      <c r="D433" s="46" t="s">
        <v>29</v>
      </c>
      <c r="E433" s="20" t="s">
        <v>30</v>
      </c>
      <c r="F433" s="22">
        <v>2761680.47</v>
      </c>
      <c r="G433" s="47">
        <v>637653.2</v>
      </c>
      <c r="H433" s="48">
        <f t="shared" si="859"/>
        <v>0.007739079748</v>
      </c>
      <c r="I433" s="47" t="str">
        <f t="shared" si="860"/>
        <v>#REF!</v>
      </c>
      <c r="J433" s="47" t="str">
        <f t="shared" si="861"/>
        <v>#REF!</v>
      </c>
      <c r="K433" s="47" t="str">
        <f t="shared" si="862"/>
        <v>#REF!</v>
      </c>
      <c r="L433" s="49" t="str">
        <f t="shared" si="863"/>
        <v>#REF!</v>
      </c>
      <c r="M433" s="49" t="str">
        <f t="shared" si="864"/>
        <v>#REF!</v>
      </c>
      <c r="N433" s="47" t="str">
        <f t="shared" si="865"/>
        <v>#REF!</v>
      </c>
      <c r="O433" s="47" t="str">
        <f t="shared" si="866"/>
        <v>#REF!</v>
      </c>
      <c r="P433" s="49" t="str">
        <f t="shared" si="870"/>
        <v>#REF!</v>
      </c>
      <c r="Q433" s="49" t="str">
        <f t="shared" si="867"/>
        <v>#REF!</v>
      </c>
      <c r="R433" s="49" t="str">
        <f t="shared" si="868"/>
        <v>#REF!</v>
      </c>
      <c r="S433" s="49" t="str">
        <f t="shared" si="869"/>
        <v>#REF!</v>
      </c>
      <c r="T433" s="50"/>
      <c r="U433" s="50"/>
      <c r="V433" s="50"/>
      <c r="W433" s="50"/>
      <c r="X433" s="50"/>
      <c r="Y433" s="50"/>
      <c r="Z433" s="50"/>
    </row>
    <row r="434" ht="15.75" customHeight="1" outlineLevel="2">
      <c r="A434" s="46" t="s">
        <v>166</v>
      </c>
      <c r="B434" s="46" t="s">
        <v>15</v>
      </c>
      <c r="C434" s="21" t="s">
        <v>167</v>
      </c>
      <c r="D434" s="46" t="s">
        <v>31</v>
      </c>
      <c r="E434" s="20" t="s">
        <v>32</v>
      </c>
      <c r="F434" s="22">
        <v>1217549.56</v>
      </c>
      <c r="G434" s="47">
        <v>281123.89</v>
      </c>
      <c r="H434" s="48">
        <f t="shared" si="859"/>
        <v>0.003411949081</v>
      </c>
      <c r="I434" s="47" t="str">
        <f t="shared" si="860"/>
        <v>#REF!</v>
      </c>
      <c r="J434" s="47" t="str">
        <f t="shared" si="861"/>
        <v>#REF!</v>
      </c>
      <c r="K434" s="47" t="str">
        <f t="shared" si="862"/>
        <v>#REF!</v>
      </c>
      <c r="L434" s="49" t="str">
        <f t="shared" si="863"/>
        <v>#REF!</v>
      </c>
      <c r="M434" s="49" t="str">
        <f t="shared" si="864"/>
        <v>#REF!</v>
      </c>
      <c r="N434" s="47" t="str">
        <f t="shared" si="865"/>
        <v>#REF!</v>
      </c>
      <c r="O434" s="47" t="str">
        <f t="shared" si="866"/>
        <v>#REF!</v>
      </c>
      <c r="P434" s="49" t="str">
        <f t="shared" si="870"/>
        <v>#REF!</v>
      </c>
      <c r="Q434" s="49" t="str">
        <f t="shared" si="867"/>
        <v>#REF!</v>
      </c>
      <c r="R434" s="49" t="str">
        <f t="shared" si="868"/>
        <v>#REF!</v>
      </c>
      <c r="S434" s="49" t="str">
        <f t="shared" si="869"/>
        <v>#REF!</v>
      </c>
      <c r="T434" s="50"/>
      <c r="U434" s="50"/>
      <c r="V434" s="50"/>
      <c r="W434" s="50"/>
      <c r="X434" s="50"/>
      <c r="Y434" s="50"/>
      <c r="Z434" s="50"/>
    </row>
    <row r="435" ht="15.75" customHeight="1" outlineLevel="2">
      <c r="A435" s="46" t="s">
        <v>166</v>
      </c>
      <c r="B435" s="46" t="s">
        <v>15</v>
      </c>
      <c r="C435" s="21" t="s">
        <v>167</v>
      </c>
      <c r="D435" s="46" t="s">
        <v>33</v>
      </c>
      <c r="E435" s="20" t="s">
        <v>34</v>
      </c>
      <c r="F435" s="22">
        <v>0.0</v>
      </c>
      <c r="G435" s="47">
        <v>0.0</v>
      </c>
      <c r="H435" s="48">
        <f t="shared" si="859"/>
        <v>0</v>
      </c>
      <c r="I435" s="47" t="str">
        <f t="shared" si="860"/>
        <v>#REF!</v>
      </c>
      <c r="J435" s="47" t="str">
        <f t="shared" si="861"/>
        <v>#REF!</v>
      </c>
      <c r="K435" s="47" t="str">
        <f t="shared" si="862"/>
        <v>#REF!</v>
      </c>
      <c r="L435" s="49" t="str">
        <f t="shared" si="863"/>
        <v>#REF!</v>
      </c>
      <c r="M435" s="49" t="str">
        <f t="shared" si="864"/>
        <v>#REF!</v>
      </c>
      <c r="N435" s="47" t="str">
        <f t="shared" si="865"/>
        <v>#REF!</v>
      </c>
      <c r="O435" s="47" t="str">
        <f t="shared" si="866"/>
        <v>#REF!</v>
      </c>
      <c r="P435" s="49" t="str">
        <f t="shared" si="870"/>
        <v>#REF!</v>
      </c>
      <c r="Q435" s="49" t="str">
        <f t="shared" si="867"/>
        <v>#REF!</v>
      </c>
      <c r="R435" s="49" t="str">
        <f t="shared" si="868"/>
        <v>#REF!</v>
      </c>
      <c r="S435" s="49" t="str">
        <f t="shared" si="869"/>
        <v>#REF!</v>
      </c>
      <c r="T435" s="50"/>
      <c r="U435" s="50"/>
      <c r="V435" s="50"/>
      <c r="W435" s="50"/>
      <c r="X435" s="50"/>
      <c r="Y435" s="50"/>
      <c r="Z435" s="50"/>
    </row>
    <row r="436" ht="15.75" customHeight="1" outlineLevel="2">
      <c r="A436" s="46" t="s">
        <v>166</v>
      </c>
      <c r="B436" s="46" t="s">
        <v>15</v>
      </c>
      <c r="C436" s="21" t="s">
        <v>167</v>
      </c>
      <c r="D436" s="46" t="s">
        <v>35</v>
      </c>
      <c r="E436" s="20" t="s">
        <v>36</v>
      </c>
      <c r="F436" s="22">
        <v>144823.94</v>
      </c>
      <c r="G436" s="47">
        <v>33438.86</v>
      </c>
      <c r="H436" s="48">
        <f t="shared" si="859"/>
        <v>0.0004058413105</v>
      </c>
      <c r="I436" s="47" t="str">
        <f t="shared" si="860"/>
        <v>#REF!</v>
      </c>
      <c r="J436" s="47" t="str">
        <f t="shared" si="861"/>
        <v>#REF!</v>
      </c>
      <c r="K436" s="47" t="str">
        <f t="shared" si="862"/>
        <v>#REF!</v>
      </c>
      <c r="L436" s="49" t="str">
        <f t="shared" si="863"/>
        <v>#REF!</v>
      </c>
      <c r="M436" s="49">
        <f t="shared" si="864"/>
        <v>144823.94</v>
      </c>
      <c r="N436" s="47" t="str">
        <f t="shared" si="865"/>
        <v>#REF!</v>
      </c>
      <c r="O436" s="47" t="str">
        <f t="shared" si="866"/>
        <v>#REF!</v>
      </c>
      <c r="P436" s="49">
        <v>0.0</v>
      </c>
      <c r="Q436" s="51">
        <f t="shared" si="867"/>
        <v>0</v>
      </c>
      <c r="R436" s="49">
        <f t="shared" si="868"/>
        <v>144823.94</v>
      </c>
      <c r="S436" s="49">
        <f t="shared" si="869"/>
        <v>0</v>
      </c>
      <c r="T436" s="50"/>
      <c r="U436" s="50"/>
      <c r="V436" s="50"/>
      <c r="W436" s="50"/>
      <c r="X436" s="50"/>
      <c r="Y436" s="50"/>
      <c r="Z436" s="50"/>
    </row>
    <row r="437" ht="15.75" customHeight="1" outlineLevel="2">
      <c r="A437" s="46" t="s">
        <v>166</v>
      </c>
      <c r="B437" s="46" t="s">
        <v>15</v>
      </c>
      <c r="C437" s="21" t="s">
        <v>167</v>
      </c>
      <c r="D437" s="46" t="s">
        <v>37</v>
      </c>
      <c r="E437" s="20" t="s">
        <v>38</v>
      </c>
      <c r="F437" s="22">
        <v>342955.83</v>
      </c>
      <c r="G437" s="47">
        <v>79186.16</v>
      </c>
      <c r="H437" s="48">
        <f t="shared" si="859"/>
        <v>0.0009610679249</v>
      </c>
      <c r="I437" s="47" t="str">
        <f t="shared" si="860"/>
        <v>#REF!</v>
      </c>
      <c r="J437" s="47" t="str">
        <f t="shared" si="861"/>
        <v>#REF!</v>
      </c>
      <c r="K437" s="47" t="str">
        <f t="shared" si="862"/>
        <v>#REF!</v>
      </c>
      <c r="L437" s="49" t="str">
        <f t="shared" si="863"/>
        <v>#REF!</v>
      </c>
      <c r="M437" s="49">
        <f t="shared" si="864"/>
        <v>342955.83</v>
      </c>
      <c r="N437" s="47" t="str">
        <f t="shared" si="865"/>
        <v>#REF!</v>
      </c>
      <c r="O437" s="47" t="str">
        <f t="shared" si="866"/>
        <v>#REF!</v>
      </c>
      <c r="P437" s="49">
        <v>0.0</v>
      </c>
      <c r="Q437" s="51">
        <f t="shared" si="867"/>
        <v>0</v>
      </c>
      <c r="R437" s="49">
        <f t="shared" si="868"/>
        <v>342955.83</v>
      </c>
      <c r="S437" s="49">
        <f t="shared" si="869"/>
        <v>0</v>
      </c>
      <c r="T437" s="50"/>
      <c r="U437" s="50"/>
      <c r="V437" s="50"/>
      <c r="W437" s="50"/>
      <c r="X437" s="50"/>
      <c r="Y437" s="50"/>
      <c r="Z437" s="50"/>
    </row>
    <row r="438" ht="15.75" customHeight="1" outlineLevel="2">
      <c r="A438" s="46" t="s">
        <v>166</v>
      </c>
      <c r="B438" s="46" t="s">
        <v>15</v>
      </c>
      <c r="C438" s="21" t="s">
        <v>167</v>
      </c>
      <c r="D438" s="46" t="s">
        <v>39</v>
      </c>
      <c r="E438" s="20" t="s">
        <v>40</v>
      </c>
      <c r="F438" s="22">
        <v>1637846.34</v>
      </c>
      <c r="G438" s="47">
        <v>378167.56</v>
      </c>
      <c r="H438" s="48">
        <f t="shared" si="859"/>
        <v>0.004589750182</v>
      </c>
      <c r="I438" s="47" t="str">
        <f t="shared" si="860"/>
        <v>#REF!</v>
      </c>
      <c r="J438" s="47" t="str">
        <f t="shared" si="861"/>
        <v>#REF!</v>
      </c>
      <c r="K438" s="47" t="str">
        <f t="shared" si="862"/>
        <v>#REF!</v>
      </c>
      <c r="L438" s="49" t="str">
        <f t="shared" si="863"/>
        <v>#REF!</v>
      </c>
      <c r="M438" s="49" t="str">
        <f t="shared" si="864"/>
        <v>#REF!</v>
      </c>
      <c r="N438" s="47" t="str">
        <f t="shared" si="865"/>
        <v>#REF!</v>
      </c>
      <c r="O438" s="47" t="str">
        <f t="shared" si="866"/>
        <v>#REF!</v>
      </c>
      <c r="P438" s="49" t="str">
        <f>+F438-L438</f>
        <v>#REF!</v>
      </c>
      <c r="Q438" s="49" t="str">
        <f t="shared" si="867"/>
        <v>#REF!</v>
      </c>
      <c r="R438" s="49" t="str">
        <f t="shared" si="868"/>
        <v>#REF!</v>
      </c>
      <c r="S438" s="49" t="str">
        <f t="shared" si="869"/>
        <v>#REF!</v>
      </c>
      <c r="T438" s="50"/>
      <c r="U438" s="50"/>
      <c r="V438" s="50"/>
      <c r="W438" s="50"/>
      <c r="X438" s="50"/>
      <c r="Y438" s="50"/>
      <c r="Z438" s="50"/>
    </row>
    <row r="439" ht="15.75" customHeight="1" outlineLevel="1">
      <c r="A439" s="52"/>
      <c r="B439" s="52"/>
      <c r="C439" s="53" t="s">
        <v>381</v>
      </c>
      <c r="D439" s="52"/>
      <c r="E439" s="54"/>
      <c r="F439" s="55">
        <f t="shared" ref="F439:H439" si="871">SUBTOTAL(9,F427:F438)</f>
        <v>356848690</v>
      </c>
      <c r="G439" s="56">
        <f t="shared" si="871"/>
        <v>82393930</v>
      </c>
      <c r="H439" s="57">
        <f t="shared" si="871"/>
        <v>1</v>
      </c>
      <c r="I439" s="56"/>
      <c r="J439" s="56"/>
      <c r="K439" s="56"/>
      <c r="L439" s="58" t="str">
        <f t="shared" ref="L439:M439" si="872">SUBTOTAL(9,L427:L438)</f>
        <v>#REF!</v>
      </c>
      <c r="M439" s="58" t="str">
        <f t="shared" si="872"/>
        <v>#REF!</v>
      </c>
      <c r="N439" s="56"/>
      <c r="O439" s="56"/>
      <c r="P439" s="58" t="str">
        <f t="shared" ref="P439:S439" si="873">SUBTOTAL(9,P427:P438)</f>
        <v>#REF!</v>
      </c>
      <c r="Q439" s="58" t="str">
        <f t="shared" si="873"/>
        <v>#REF!</v>
      </c>
      <c r="R439" s="58" t="str">
        <f t="shared" si="873"/>
        <v>#REF!</v>
      </c>
      <c r="S439" s="58" t="str">
        <f t="shared" si="873"/>
        <v>#REF!</v>
      </c>
      <c r="T439" s="59"/>
      <c r="U439" s="59"/>
      <c r="V439" s="59"/>
      <c r="W439" s="59"/>
      <c r="X439" s="59"/>
      <c r="Y439" s="59"/>
      <c r="Z439" s="59"/>
    </row>
    <row r="440" ht="15.75" customHeight="1" outlineLevel="2">
      <c r="A440" s="46" t="s">
        <v>168</v>
      </c>
      <c r="B440" s="46" t="s">
        <v>15</v>
      </c>
      <c r="C440" s="21" t="s">
        <v>169</v>
      </c>
      <c r="D440" s="46" t="s">
        <v>17</v>
      </c>
      <c r="E440" s="20" t="s">
        <v>18</v>
      </c>
      <c r="F440" s="22">
        <v>1.856519304E7</v>
      </c>
      <c r="G440" s="47">
        <v>5549119.05</v>
      </c>
      <c r="H440" s="48"/>
      <c r="I440" s="47" t="str">
        <f t="shared" ref="I440:I444" si="874">+VLOOKUP(C440,'[1]ESFUERZO PROPIO 2015'!$D$10:$H$135,3,0)</f>
        <v>#REF!</v>
      </c>
      <c r="J440" s="47" t="str">
        <f t="shared" ref="J440:J444" si="875">+VLOOKUP(C440,'[1]ESFUERZO PROPIO 2015'!$D$10:$H$135,2,0)</f>
        <v>#REF!</v>
      </c>
      <c r="K440" s="47" t="str">
        <f t="shared" ref="K440:K444" si="876">+I440/11</f>
        <v>#REF!</v>
      </c>
      <c r="L440" s="49" t="str">
        <f t="shared" ref="L440:L444" si="877">+H440*K440</f>
        <v>#REF!</v>
      </c>
      <c r="M440" s="49" t="str">
        <f t="shared" ref="M440:M444" si="878">+IF(F440-Q440&lt;1,0,F440-Q440)</f>
        <v>#REF!</v>
      </c>
      <c r="N440" s="47" t="str">
        <f t="shared" ref="N440:N444" si="879">+VLOOKUP(C440,'[1]ESFUERZO PROPIO 2015'!$D$10:$H$135,5,0)</f>
        <v>#REF!</v>
      </c>
      <c r="O440" s="47" t="str">
        <f t="shared" ref="O440:O444" si="880">+VLOOKUP(C440,'[1]ESFUERZO PROPIO 2015'!$D$10:$H$135,4,0)</f>
        <v>#REF!</v>
      </c>
      <c r="P440" s="49" t="str">
        <f t="shared" ref="P440:P444" si="881">+F440-L440</f>
        <v>#REF!</v>
      </c>
      <c r="Q440" s="49" t="str">
        <f t="shared" ref="Q440:Q444" si="882">+ROUND(P440,0)</f>
        <v>#REF!</v>
      </c>
      <c r="R440" s="49" t="str">
        <f t="shared" ref="R440:R444" si="883">+M440+Q440</f>
        <v>#REF!</v>
      </c>
      <c r="S440" s="49" t="str">
        <f t="shared" ref="S440:S444" si="884">+Q440</f>
        <v>#REF!</v>
      </c>
      <c r="T440" s="50"/>
      <c r="U440" s="50"/>
      <c r="V440" s="50"/>
      <c r="W440" s="50"/>
      <c r="X440" s="50"/>
      <c r="Y440" s="50"/>
      <c r="Z440" s="50"/>
    </row>
    <row r="441" ht="15.75" customHeight="1" outlineLevel="2">
      <c r="A441" s="46" t="s">
        <v>168</v>
      </c>
      <c r="B441" s="46" t="s">
        <v>15</v>
      </c>
      <c r="C441" s="21" t="s">
        <v>169</v>
      </c>
      <c r="D441" s="46" t="s">
        <v>45</v>
      </c>
      <c r="E441" s="20" t="s">
        <v>46</v>
      </c>
      <c r="F441" s="22">
        <v>154111.33</v>
      </c>
      <c r="G441" s="47">
        <v>46063.73</v>
      </c>
      <c r="H441" s="48"/>
      <c r="I441" s="47" t="str">
        <f t="shared" si="874"/>
        <v>#REF!</v>
      </c>
      <c r="J441" s="47" t="str">
        <f t="shared" si="875"/>
        <v>#REF!</v>
      </c>
      <c r="K441" s="47" t="str">
        <f t="shared" si="876"/>
        <v>#REF!</v>
      </c>
      <c r="L441" s="49" t="str">
        <f t="shared" si="877"/>
        <v>#REF!</v>
      </c>
      <c r="M441" s="49" t="str">
        <f t="shared" si="878"/>
        <v>#REF!</v>
      </c>
      <c r="N441" s="47" t="str">
        <f t="shared" si="879"/>
        <v>#REF!</v>
      </c>
      <c r="O441" s="47" t="str">
        <f t="shared" si="880"/>
        <v>#REF!</v>
      </c>
      <c r="P441" s="49" t="str">
        <f t="shared" si="881"/>
        <v>#REF!</v>
      </c>
      <c r="Q441" s="49" t="str">
        <f t="shared" si="882"/>
        <v>#REF!</v>
      </c>
      <c r="R441" s="49" t="str">
        <f t="shared" si="883"/>
        <v>#REF!</v>
      </c>
      <c r="S441" s="49" t="str">
        <f t="shared" si="884"/>
        <v>#REF!</v>
      </c>
      <c r="T441" s="50"/>
      <c r="U441" s="50"/>
      <c r="V441" s="50"/>
      <c r="W441" s="50"/>
      <c r="X441" s="50"/>
      <c r="Y441" s="50"/>
      <c r="Z441" s="50"/>
    </row>
    <row r="442" ht="15.75" customHeight="1" outlineLevel="2">
      <c r="A442" s="46" t="s">
        <v>168</v>
      </c>
      <c r="B442" s="46" t="s">
        <v>15</v>
      </c>
      <c r="C442" s="21" t="s">
        <v>169</v>
      </c>
      <c r="D442" s="46" t="s">
        <v>29</v>
      </c>
      <c r="E442" s="20" t="s">
        <v>30</v>
      </c>
      <c r="F442" s="22">
        <v>245603.13</v>
      </c>
      <c r="G442" s="47">
        <v>73410.55</v>
      </c>
      <c r="H442" s="48"/>
      <c r="I442" s="47" t="str">
        <f t="shared" si="874"/>
        <v>#REF!</v>
      </c>
      <c r="J442" s="47" t="str">
        <f t="shared" si="875"/>
        <v>#REF!</v>
      </c>
      <c r="K442" s="47" t="str">
        <f t="shared" si="876"/>
        <v>#REF!</v>
      </c>
      <c r="L442" s="49" t="str">
        <f t="shared" si="877"/>
        <v>#REF!</v>
      </c>
      <c r="M442" s="49" t="str">
        <f t="shared" si="878"/>
        <v>#REF!</v>
      </c>
      <c r="N442" s="47" t="str">
        <f t="shared" si="879"/>
        <v>#REF!</v>
      </c>
      <c r="O442" s="47" t="str">
        <f t="shared" si="880"/>
        <v>#REF!</v>
      </c>
      <c r="P442" s="49" t="str">
        <f t="shared" si="881"/>
        <v>#REF!</v>
      </c>
      <c r="Q442" s="49" t="str">
        <f t="shared" si="882"/>
        <v>#REF!</v>
      </c>
      <c r="R442" s="49" t="str">
        <f t="shared" si="883"/>
        <v>#REF!</v>
      </c>
      <c r="S442" s="49" t="str">
        <f t="shared" si="884"/>
        <v>#REF!</v>
      </c>
      <c r="T442" s="50"/>
      <c r="U442" s="50"/>
      <c r="V442" s="50"/>
      <c r="W442" s="50"/>
      <c r="X442" s="50"/>
      <c r="Y442" s="50"/>
      <c r="Z442" s="50"/>
    </row>
    <row r="443" ht="15.75" customHeight="1" outlineLevel="2">
      <c r="A443" s="46" t="s">
        <v>168</v>
      </c>
      <c r="B443" s="46" t="s">
        <v>15</v>
      </c>
      <c r="C443" s="21" t="s">
        <v>169</v>
      </c>
      <c r="D443" s="46" t="s">
        <v>31</v>
      </c>
      <c r="E443" s="20" t="s">
        <v>32</v>
      </c>
      <c r="F443" s="22">
        <v>627.58</v>
      </c>
      <c r="G443" s="47">
        <v>187.58</v>
      </c>
      <c r="H443" s="48"/>
      <c r="I443" s="47" t="str">
        <f t="shared" si="874"/>
        <v>#REF!</v>
      </c>
      <c r="J443" s="47" t="str">
        <f t="shared" si="875"/>
        <v>#REF!</v>
      </c>
      <c r="K443" s="47" t="str">
        <f t="shared" si="876"/>
        <v>#REF!</v>
      </c>
      <c r="L443" s="49" t="str">
        <f t="shared" si="877"/>
        <v>#REF!</v>
      </c>
      <c r="M443" s="49" t="str">
        <f t="shared" si="878"/>
        <v>#REF!</v>
      </c>
      <c r="N443" s="47" t="str">
        <f t="shared" si="879"/>
        <v>#REF!</v>
      </c>
      <c r="O443" s="47" t="str">
        <f t="shared" si="880"/>
        <v>#REF!</v>
      </c>
      <c r="P443" s="49" t="str">
        <f t="shared" si="881"/>
        <v>#REF!</v>
      </c>
      <c r="Q443" s="49" t="str">
        <f t="shared" si="882"/>
        <v>#REF!</v>
      </c>
      <c r="R443" s="49" t="str">
        <f t="shared" si="883"/>
        <v>#REF!</v>
      </c>
      <c r="S443" s="49" t="str">
        <f t="shared" si="884"/>
        <v>#REF!</v>
      </c>
      <c r="T443" s="50"/>
      <c r="U443" s="50"/>
      <c r="V443" s="50"/>
      <c r="W443" s="50"/>
      <c r="X443" s="50"/>
      <c r="Y443" s="50"/>
      <c r="Z443" s="50"/>
    </row>
    <row r="444" ht="15.75" customHeight="1" outlineLevel="2">
      <c r="A444" s="46" t="s">
        <v>168</v>
      </c>
      <c r="B444" s="46" t="s">
        <v>15</v>
      </c>
      <c r="C444" s="21" t="s">
        <v>169</v>
      </c>
      <c r="D444" s="46" t="s">
        <v>39</v>
      </c>
      <c r="E444" s="20" t="s">
        <v>40</v>
      </c>
      <c r="F444" s="22">
        <v>78561.92</v>
      </c>
      <c r="G444" s="47">
        <v>23482.09</v>
      </c>
      <c r="H444" s="48"/>
      <c r="I444" s="47" t="str">
        <f t="shared" si="874"/>
        <v>#REF!</v>
      </c>
      <c r="J444" s="47" t="str">
        <f t="shared" si="875"/>
        <v>#REF!</v>
      </c>
      <c r="K444" s="47" t="str">
        <f t="shared" si="876"/>
        <v>#REF!</v>
      </c>
      <c r="L444" s="49" t="str">
        <f t="shared" si="877"/>
        <v>#REF!</v>
      </c>
      <c r="M444" s="49" t="str">
        <f t="shared" si="878"/>
        <v>#REF!</v>
      </c>
      <c r="N444" s="47" t="str">
        <f t="shared" si="879"/>
        <v>#REF!</v>
      </c>
      <c r="O444" s="47" t="str">
        <f t="shared" si="880"/>
        <v>#REF!</v>
      </c>
      <c r="P444" s="49" t="str">
        <f t="shared" si="881"/>
        <v>#REF!</v>
      </c>
      <c r="Q444" s="49" t="str">
        <f t="shared" si="882"/>
        <v>#REF!</v>
      </c>
      <c r="R444" s="49" t="str">
        <f t="shared" si="883"/>
        <v>#REF!</v>
      </c>
      <c r="S444" s="49" t="str">
        <f t="shared" si="884"/>
        <v>#REF!</v>
      </c>
      <c r="T444" s="50"/>
      <c r="U444" s="50"/>
      <c r="V444" s="50"/>
      <c r="W444" s="50"/>
      <c r="X444" s="50"/>
      <c r="Y444" s="50"/>
      <c r="Z444" s="50"/>
    </row>
    <row r="445" ht="15.75" customHeight="1" outlineLevel="1">
      <c r="A445" s="46"/>
      <c r="B445" s="46"/>
      <c r="C445" s="53" t="s">
        <v>382</v>
      </c>
      <c r="D445" s="46"/>
      <c r="E445" s="20"/>
      <c r="F445" s="22">
        <f t="shared" ref="F445:H445" si="885">SUBTOTAL(9,F440:F444)</f>
        <v>19044097</v>
      </c>
      <c r="G445" s="47">
        <f t="shared" si="885"/>
        <v>5692263</v>
      </c>
      <c r="H445" s="48">
        <f t="shared" si="885"/>
        <v>0</v>
      </c>
      <c r="I445" s="47"/>
      <c r="J445" s="47"/>
      <c r="K445" s="47"/>
      <c r="L445" s="49" t="str">
        <f t="shared" ref="L445:M445" si="886">SUBTOTAL(9,L440:L444)</f>
        <v>#REF!</v>
      </c>
      <c r="M445" s="49" t="str">
        <f t="shared" si="886"/>
        <v>#REF!</v>
      </c>
      <c r="N445" s="47"/>
      <c r="O445" s="47"/>
      <c r="P445" s="49" t="str">
        <f t="shared" ref="P445:S445" si="887">SUBTOTAL(9,P440:P444)</f>
        <v>#REF!</v>
      </c>
      <c r="Q445" s="49" t="str">
        <f t="shared" si="887"/>
        <v>#REF!</v>
      </c>
      <c r="R445" s="49" t="str">
        <f t="shared" si="887"/>
        <v>#REF!</v>
      </c>
      <c r="S445" s="49" t="str">
        <f t="shared" si="887"/>
        <v>#REF!</v>
      </c>
      <c r="T445" s="50"/>
      <c r="U445" s="50"/>
      <c r="V445" s="50"/>
      <c r="W445" s="50"/>
      <c r="X445" s="50"/>
      <c r="Y445" s="50"/>
      <c r="Z445" s="50"/>
    </row>
    <row r="446" ht="15.75" customHeight="1" outlineLevel="2">
      <c r="A446" s="46" t="s">
        <v>170</v>
      </c>
      <c r="B446" s="46" t="s">
        <v>15</v>
      </c>
      <c r="C446" s="21" t="s">
        <v>171</v>
      </c>
      <c r="D446" s="46" t="s">
        <v>17</v>
      </c>
      <c r="E446" s="20" t="s">
        <v>18</v>
      </c>
      <c r="F446" s="22">
        <v>2.970652733E7</v>
      </c>
      <c r="G446" s="47">
        <v>8709662.72</v>
      </c>
      <c r="H446" s="48"/>
      <c r="I446" s="47" t="str">
        <f t="shared" ref="I446:I452" si="888">+VLOOKUP(C446,'[1]ESFUERZO PROPIO 2015'!$D$10:$H$135,3,0)</f>
        <v>#REF!</v>
      </c>
      <c r="J446" s="47" t="str">
        <f t="shared" ref="J446:J452" si="889">+VLOOKUP(C446,'[1]ESFUERZO PROPIO 2015'!$D$10:$H$135,2,0)</f>
        <v>#REF!</v>
      </c>
      <c r="K446" s="47" t="str">
        <f t="shared" ref="K446:K452" si="890">+I446/11</f>
        <v>#REF!</v>
      </c>
      <c r="L446" s="49" t="str">
        <f t="shared" ref="L446:L452" si="891">+H446*K446</f>
        <v>#REF!</v>
      </c>
      <c r="M446" s="49" t="str">
        <f t="shared" ref="M446:M452" si="892">+IF(F446-Q446&lt;1,0,F446-Q446)</f>
        <v>#REF!</v>
      </c>
      <c r="N446" s="47" t="str">
        <f t="shared" ref="N446:N452" si="893">+VLOOKUP(C446,'[1]ESFUERZO PROPIO 2015'!$D$10:$H$135,5,0)</f>
        <v>#REF!</v>
      </c>
      <c r="O446" s="47" t="str">
        <f t="shared" ref="O446:O452" si="894">+VLOOKUP(C446,'[1]ESFUERZO PROPIO 2015'!$D$10:$H$135,4,0)</f>
        <v>#REF!</v>
      </c>
      <c r="P446" s="49" t="str">
        <f t="shared" ref="P446:P452" si="895">+F446-L446</f>
        <v>#REF!</v>
      </c>
      <c r="Q446" s="49" t="str">
        <f t="shared" ref="Q446:Q452" si="896">+ROUND(P446,0)</f>
        <v>#REF!</v>
      </c>
      <c r="R446" s="49" t="str">
        <f t="shared" ref="R446:R452" si="897">+M446+Q446</f>
        <v>#REF!</v>
      </c>
      <c r="S446" s="49" t="str">
        <f t="shared" ref="S446:S452" si="898">+Q446</f>
        <v>#REF!</v>
      </c>
      <c r="T446" s="50"/>
      <c r="U446" s="50"/>
      <c r="V446" s="50"/>
      <c r="W446" s="50"/>
      <c r="X446" s="50"/>
      <c r="Y446" s="50"/>
      <c r="Z446" s="50"/>
    </row>
    <row r="447" ht="15.75" customHeight="1" outlineLevel="2">
      <c r="A447" s="46" t="s">
        <v>170</v>
      </c>
      <c r="B447" s="46" t="s">
        <v>15</v>
      </c>
      <c r="C447" s="21" t="s">
        <v>171</v>
      </c>
      <c r="D447" s="46" t="s">
        <v>45</v>
      </c>
      <c r="E447" s="20" t="s">
        <v>46</v>
      </c>
      <c r="F447" s="22">
        <v>1347619.02</v>
      </c>
      <c r="G447" s="47">
        <v>395108.69</v>
      </c>
      <c r="H447" s="48"/>
      <c r="I447" s="47" t="str">
        <f t="shared" si="888"/>
        <v>#REF!</v>
      </c>
      <c r="J447" s="47" t="str">
        <f t="shared" si="889"/>
        <v>#REF!</v>
      </c>
      <c r="K447" s="47" t="str">
        <f t="shared" si="890"/>
        <v>#REF!</v>
      </c>
      <c r="L447" s="49" t="str">
        <f t="shared" si="891"/>
        <v>#REF!</v>
      </c>
      <c r="M447" s="49" t="str">
        <f t="shared" si="892"/>
        <v>#REF!</v>
      </c>
      <c r="N447" s="47" t="str">
        <f t="shared" si="893"/>
        <v>#REF!</v>
      </c>
      <c r="O447" s="47" t="str">
        <f t="shared" si="894"/>
        <v>#REF!</v>
      </c>
      <c r="P447" s="49" t="str">
        <f t="shared" si="895"/>
        <v>#REF!</v>
      </c>
      <c r="Q447" s="49" t="str">
        <f t="shared" si="896"/>
        <v>#REF!</v>
      </c>
      <c r="R447" s="49" t="str">
        <f t="shared" si="897"/>
        <v>#REF!</v>
      </c>
      <c r="S447" s="49" t="str">
        <f t="shared" si="898"/>
        <v>#REF!</v>
      </c>
      <c r="T447" s="50"/>
      <c r="U447" s="50"/>
      <c r="V447" s="50"/>
      <c r="W447" s="50"/>
      <c r="X447" s="50"/>
      <c r="Y447" s="50"/>
      <c r="Z447" s="50"/>
    </row>
    <row r="448" ht="15.75" customHeight="1" outlineLevel="2">
      <c r="A448" s="46" t="s">
        <v>170</v>
      </c>
      <c r="B448" s="46" t="s">
        <v>15</v>
      </c>
      <c r="C448" s="21" t="s">
        <v>171</v>
      </c>
      <c r="D448" s="46" t="s">
        <v>74</v>
      </c>
      <c r="E448" s="20" t="s">
        <v>75</v>
      </c>
      <c r="F448" s="22">
        <v>4951423.45</v>
      </c>
      <c r="G448" s="47">
        <v>1451708.84</v>
      </c>
      <c r="H448" s="48"/>
      <c r="I448" s="47" t="str">
        <f t="shared" si="888"/>
        <v>#REF!</v>
      </c>
      <c r="J448" s="47" t="str">
        <f t="shared" si="889"/>
        <v>#REF!</v>
      </c>
      <c r="K448" s="47" t="str">
        <f t="shared" si="890"/>
        <v>#REF!</v>
      </c>
      <c r="L448" s="49" t="str">
        <f t="shared" si="891"/>
        <v>#REF!</v>
      </c>
      <c r="M448" s="49" t="str">
        <f t="shared" si="892"/>
        <v>#REF!</v>
      </c>
      <c r="N448" s="47" t="str">
        <f t="shared" si="893"/>
        <v>#REF!</v>
      </c>
      <c r="O448" s="47" t="str">
        <f t="shared" si="894"/>
        <v>#REF!</v>
      </c>
      <c r="P448" s="49" t="str">
        <f t="shared" si="895"/>
        <v>#REF!</v>
      </c>
      <c r="Q448" s="49" t="str">
        <f t="shared" si="896"/>
        <v>#REF!</v>
      </c>
      <c r="R448" s="49" t="str">
        <f t="shared" si="897"/>
        <v>#REF!</v>
      </c>
      <c r="S448" s="49" t="str">
        <f t="shared" si="898"/>
        <v>#REF!</v>
      </c>
      <c r="T448" s="50"/>
      <c r="U448" s="50"/>
      <c r="V448" s="50"/>
      <c r="W448" s="50"/>
      <c r="X448" s="50"/>
      <c r="Y448" s="50"/>
      <c r="Z448" s="50"/>
    </row>
    <row r="449" ht="15.75" customHeight="1" outlineLevel="2">
      <c r="A449" s="46" t="s">
        <v>170</v>
      </c>
      <c r="B449" s="46" t="s">
        <v>15</v>
      </c>
      <c r="C449" s="21" t="s">
        <v>171</v>
      </c>
      <c r="D449" s="46" t="s">
        <v>19</v>
      </c>
      <c r="E449" s="20" t="s">
        <v>20</v>
      </c>
      <c r="F449" s="22">
        <v>2133.17</v>
      </c>
      <c r="G449" s="47">
        <v>625.43</v>
      </c>
      <c r="H449" s="48"/>
      <c r="I449" s="47" t="str">
        <f t="shared" si="888"/>
        <v>#REF!</v>
      </c>
      <c r="J449" s="47" t="str">
        <f t="shared" si="889"/>
        <v>#REF!</v>
      </c>
      <c r="K449" s="47" t="str">
        <f t="shared" si="890"/>
        <v>#REF!</v>
      </c>
      <c r="L449" s="49" t="str">
        <f t="shared" si="891"/>
        <v>#REF!</v>
      </c>
      <c r="M449" s="49" t="str">
        <f t="shared" si="892"/>
        <v>#REF!</v>
      </c>
      <c r="N449" s="47" t="str">
        <f t="shared" si="893"/>
        <v>#REF!</v>
      </c>
      <c r="O449" s="47" t="str">
        <f t="shared" si="894"/>
        <v>#REF!</v>
      </c>
      <c r="P449" s="49" t="str">
        <f t="shared" si="895"/>
        <v>#REF!</v>
      </c>
      <c r="Q449" s="49" t="str">
        <f t="shared" si="896"/>
        <v>#REF!</v>
      </c>
      <c r="R449" s="49" t="str">
        <f t="shared" si="897"/>
        <v>#REF!</v>
      </c>
      <c r="S449" s="49" t="str">
        <f t="shared" si="898"/>
        <v>#REF!</v>
      </c>
      <c r="T449" s="50"/>
      <c r="U449" s="50"/>
      <c r="V449" s="50"/>
      <c r="W449" s="50"/>
      <c r="X449" s="50"/>
      <c r="Y449" s="50"/>
      <c r="Z449" s="50"/>
    </row>
    <row r="450" ht="15.75" customHeight="1" outlineLevel="2">
      <c r="A450" s="46" t="s">
        <v>170</v>
      </c>
      <c r="B450" s="46" t="s">
        <v>15</v>
      </c>
      <c r="C450" s="21" t="s">
        <v>171</v>
      </c>
      <c r="D450" s="46" t="s">
        <v>29</v>
      </c>
      <c r="E450" s="20" t="s">
        <v>30</v>
      </c>
      <c r="F450" s="22">
        <v>180365.63</v>
      </c>
      <c r="G450" s="47">
        <v>52881.43</v>
      </c>
      <c r="H450" s="48"/>
      <c r="I450" s="47" t="str">
        <f t="shared" si="888"/>
        <v>#REF!</v>
      </c>
      <c r="J450" s="47" t="str">
        <f t="shared" si="889"/>
        <v>#REF!</v>
      </c>
      <c r="K450" s="47" t="str">
        <f t="shared" si="890"/>
        <v>#REF!</v>
      </c>
      <c r="L450" s="49" t="str">
        <f t="shared" si="891"/>
        <v>#REF!</v>
      </c>
      <c r="M450" s="49" t="str">
        <f t="shared" si="892"/>
        <v>#REF!</v>
      </c>
      <c r="N450" s="47" t="str">
        <f t="shared" si="893"/>
        <v>#REF!</v>
      </c>
      <c r="O450" s="47" t="str">
        <f t="shared" si="894"/>
        <v>#REF!</v>
      </c>
      <c r="P450" s="49" t="str">
        <f t="shared" si="895"/>
        <v>#REF!</v>
      </c>
      <c r="Q450" s="49" t="str">
        <f t="shared" si="896"/>
        <v>#REF!</v>
      </c>
      <c r="R450" s="49" t="str">
        <f t="shared" si="897"/>
        <v>#REF!</v>
      </c>
      <c r="S450" s="49" t="str">
        <f t="shared" si="898"/>
        <v>#REF!</v>
      </c>
      <c r="T450" s="50"/>
      <c r="U450" s="50"/>
      <c r="V450" s="50"/>
      <c r="W450" s="50"/>
      <c r="X450" s="50"/>
      <c r="Y450" s="50"/>
      <c r="Z450" s="50"/>
    </row>
    <row r="451" ht="15.75" customHeight="1" outlineLevel="2">
      <c r="A451" s="46" t="s">
        <v>170</v>
      </c>
      <c r="B451" s="46" t="s">
        <v>15</v>
      </c>
      <c r="C451" s="21" t="s">
        <v>171</v>
      </c>
      <c r="D451" s="46" t="s">
        <v>31</v>
      </c>
      <c r="E451" s="20" t="s">
        <v>32</v>
      </c>
      <c r="F451" s="22">
        <v>54430.9</v>
      </c>
      <c r="G451" s="47">
        <v>15958.61</v>
      </c>
      <c r="H451" s="48"/>
      <c r="I451" s="47" t="str">
        <f t="shared" si="888"/>
        <v>#REF!</v>
      </c>
      <c r="J451" s="47" t="str">
        <f t="shared" si="889"/>
        <v>#REF!</v>
      </c>
      <c r="K451" s="47" t="str">
        <f t="shared" si="890"/>
        <v>#REF!</v>
      </c>
      <c r="L451" s="49" t="str">
        <f t="shared" si="891"/>
        <v>#REF!</v>
      </c>
      <c r="M451" s="49" t="str">
        <f t="shared" si="892"/>
        <v>#REF!</v>
      </c>
      <c r="N451" s="47" t="str">
        <f t="shared" si="893"/>
        <v>#REF!</v>
      </c>
      <c r="O451" s="47" t="str">
        <f t="shared" si="894"/>
        <v>#REF!</v>
      </c>
      <c r="P451" s="49" t="str">
        <f t="shared" si="895"/>
        <v>#REF!</v>
      </c>
      <c r="Q451" s="49" t="str">
        <f t="shared" si="896"/>
        <v>#REF!</v>
      </c>
      <c r="R451" s="49" t="str">
        <f t="shared" si="897"/>
        <v>#REF!</v>
      </c>
      <c r="S451" s="49" t="str">
        <f t="shared" si="898"/>
        <v>#REF!</v>
      </c>
      <c r="T451" s="50"/>
      <c r="U451" s="50"/>
      <c r="V451" s="50"/>
      <c r="W451" s="50"/>
      <c r="X451" s="50"/>
      <c r="Y451" s="50"/>
      <c r="Z451" s="50"/>
    </row>
    <row r="452" ht="15.75" customHeight="1" outlineLevel="2">
      <c r="A452" s="46" t="s">
        <v>170</v>
      </c>
      <c r="B452" s="46" t="s">
        <v>15</v>
      </c>
      <c r="C452" s="21" t="s">
        <v>171</v>
      </c>
      <c r="D452" s="46" t="s">
        <v>39</v>
      </c>
      <c r="E452" s="20" t="s">
        <v>40</v>
      </c>
      <c r="F452" s="22">
        <v>117385.5</v>
      </c>
      <c r="G452" s="47">
        <v>34416.28</v>
      </c>
      <c r="H452" s="48"/>
      <c r="I452" s="47" t="str">
        <f t="shared" si="888"/>
        <v>#REF!</v>
      </c>
      <c r="J452" s="47" t="str">
        <f t="shared" si="889"/>
        <v>#REF!</v>
      </c>
      <c r="K452" s="47" t="str">
        <f t="shared" si="890"/>
        <v>#REF!</v>
      </c>
      <c r="L452" s="49" t="str">
        <f t="shared" si="891"/>
        <v>#REF!</v>
      </c>
      <c r="M452" s="49" t="str">
        <f t="shared" si="892"/>
        <v>#REF!</v>
      </c>
      <c r="N452" s="47" t="str">
        <f t="shared" si="893"/>
        <v>#REF!</v>
      </c>
      <c r="O452" s="47" t="str">
        <f t="shared" si="894"/>
        <v>#REF!</v>
      </c>
      <c r="P452" s="49" t="str">
        <f t="shared" si="895"/>
        <v>#REF!</v>
      </c>
      <c r="Q452" s="49" t="str">
        <f t="shared" si="896"/>
        <v>#REF!</v>
      </c>
      <c r="R452" s="49" t="str">
        <f t="shared" si="897"/>
        <v>#REF!</v>
      </c>
      <c r="S452" s="49" t="str">
        <f t="shared" si="898"/>
        <v>#REF!</v>
      </c>
      <c r="T452" s="50"/>
      <c r="U452" s="50"/>
      <c r="V452" s="50"/>
      <c r="W452" s="50"/>
      <c r="X452" s="50"/>
      <c r="Y452" s="50"/>
      <c r="Z452" s="50"/>
    </row>
    <row r="453" ht="15.75" customHeight="1" outlineLevel="1">
      <c r="A453" s="46"/>
      <c r="B453" s="46"/>
      <c r="C453" s="53" t="s">
        <v>383</v>
      </c>
      <c r="D453" s="46"/>
      <c r="E453" s="20"/>
      <c r="F453" s="22">
        <f t="shared" ref="F453:H453" si="899">SUBTOTAL(9,F446:F452)</f>
        <v>36359885</v>
      </c>
      <c r="G453" s="47">
        <f t="shared" si="899"/>
        <v>10660362</v>
      </c>
      <c r="H453" s="48">
        <f t="shared" si="899"/>
        <v>0</v>
      </c>
      <c r="I453" s="47"/>
      <c r="J453" s="47"/>
      <c r="K453" s="47"/>
      <c r="L453" s="49" t="str">
        <f t="shared" ref="L453:M453" si="900">SUBTOTAL(9,L446:L452)</f>
        <v>#REF!</v>
      </c>
      <c r="M453" s="49" t="str">
        <f t="shared" si="900"/>
        <v>#REF!</v>
      </c>
      <c r="N453" s="47"/>
      <c r="O453" s="47"/>
      <c r="P453" s="49" t="str">
        <f t="shared" ref="P453:S453" si="901">SUBTOTAL(9,P446:P452)</f>
        <v>#REF!</v>
      </c>
      <c r="Q453" s="49" t="str">
        <f t="shared" si="901"/>
        <v>#REF!</v>
      </c>
      <c r="R453" s="49" t="str">
        <f t="shared" si="901"/>
        <v>#REF!</v>
      </c>
      <c r="S453" s="49" t="str">
        <f t="shared" si="901"/>
        <v>#REF!</v>
      </c>
      <c r="T453" s="50"/>
      <c r="U453" s="50"/>
      <c r="V453" s="50"/>
      <c r="W453" s="50"/>
      <c r="X453" s="50"/>
      <c r="Y453" s="50"/>
      <c r="Z453" s="50"/>
    </row>
    <row r="454" ht="15.75" customHeight="1" outlineLevel="2">
      <c r="A454" s="46" t="s">
        <v>172</v>
      </c>
      <c r="B454" s="46" t="s">
        <v>15</v>
      </c>
      <c r="C454" s="21" t="s">
        <v>173</v>
      </c>
      <c r="D454" s="46" t="s">
        <v>19</v>
      </c>
      <c r="E454" s="20" t="s">
        <v>20</v>
      </c>
      <c r="F454" s="22">
        <v>21081.03</v>
      </c>
      <c r="G454" s="47">
        <v>2641.17</v>
      </c>
      <c r="H454" s="48"/>
      <c r="I454" s="47" t="str">
        <f t="shared" ref="I454:I460" si="902">+VLOOKUP(C454,'[1]ESFUERZO PROPIO 2015'!$D$10:$H$135,3,0)</f>
        <v>#REF!</v>
      </c>
      <c r="J454" s="47" t="str">
        <f t="shared" ref="J454:J460" si="903">+VLOOKUP(C454,'[1]ESFUERZO PROPIO 2015'!$D$10:$H$135,2,0)</f>
        <v>#REF!</v>
      </c>
      <c r="K454" s="47" t="str">
        <f t="shared" ref="K454:K460" si="904">+I454/11</f>
        <v>#REF!</v>
      </c>
      <c r="L454" s="49" t="str">
        <f t="shared" ref="L454:L460" si="905">+H454*K454</f>
        <v>#REF!</v>
      </c>
      <c r="M454" s="49" t="str">
        <f t="shared" ref="M454:M460" si="906">+IF(F454-Q454&lt;1,0,F454-Q454)</f>
        <v>#REF!</v>
      </c>
      <c r="N454" s="47" t="str">
        <f t="shared" ref="N454:N460" si="907">+VLOOKUP(C454,'[1]ESFUERZO PROPIO 2015'!$D$10:$H$135,5,0)</f>
        <v>#REF!</v>
      </c>
      <c r="O454" s="47" t="str">
        <f t="shared" ref="O454:O460" si="908">+VLOOKUP(C454,'[1]ESFUERZO PROPIO 2015'!$D$10:$H$135,4,0)</f>
        <v>#REF!</v>
      </c>
      <c r="P454" s="49" t="str">
        <f t="shared" ref="P454:P460" si="909">+F454-L454</f>
        <v>#REF!</v>
      </c>
      <c r="Q454" s="49" t="str">
        <f t="shared" ref="Q454:Q460" si="910">+ROUND(P454,0)</f>
        <v>#REF!</v>
      </c>
      <c r="R454" s="49" t="str">
        <f t="shared" ref="R454:R460" si="911">+M454+Q454</f>
        <v>#REF!</v>
      </c>
      <c r="S454" s="49" t="str">
        <f t="shared" ref="S454:S460" si="912">+Q454</f>
        <v>#REF!</v>
      </c>
      <c r="T454" s="50"/>
      <c r="U454" s="50"/>
      <c r="V454" s="50"/>
      <c r="W454" s="50"/>
      <c r="X454" s="50"/>
      <c r="Y454" s="50"/>
      <c r="Z454" s="50"/>
    </row>
    <row r="455" ht="15.75" customHeight="1" outlineLevel="2">
      <c r="A455" s="46" t="s">
        <v>172</v>
      </c>
      <c r="B455" s="46" t="s">
        <v>15</v>
      </c>
      <c r="C455" s="21" t="s">
        <v>173</v>
      </c>
      <c r="D455" s="46" t="s">
        <v>21</v>
      </c>
      <c r="E455" s="20" t="s">
        <v>22</v>
      </c>
      <c r="F455" s="22">
        <v>2484.18</v>
      </c>
      <c r="G455" s="47">
        <v>311.23</v>
      </c>
      <c r="H455" s="48"/>
      <c r="I455" s="47" t="str">
        <f t="shared" si="902"/>
        <v>#REF!</v>
      </c>
      <c r="J455" s="47" t="str">
        <f t="shared" si="903"/>
        <v>#REF!</v>
      </c>
      <c r="K455" s="47" t="str">
        <f t="shared" si="904"/>
        <v>#REF!</v>
      </c>
      <c r="L455" s="49" t="str">
        <f t="shared" si="905"/>
        <v>#REF!</v>
      </c>
      <c r="M455" s="49" t="str">
        <f t="shared" si="906"/>
        <v>#REF!</v>
      </c>
      <c r="N455" s="47" t="str">
        <f t="shared" si="907"/>
        <v>#REF!</v>
      </c>
      <c r="O455" s="47" t="str">
        <f t="shared" si="908"/>
        <v>#REF!</v>
      </c>
      <c r="P455" s="49" t="str">
        <f t="shared" si="909"/>
        <v>#REF!</v>
      </c>
      <c r="Q455" s="49" t="str">
        <f t="shared" si="910"/>
        <v>#REF!</v>
      </c>
      <c r="R455" s="49" t="str">
        <f t="shared" si="911"/>
        <v>#REF!</v>
      </c>
      <c r="S455" s="49" t="str">
        <f t="shared" si="912"/>
        <v>#REF!</v>
      </c>
      <c r="T455" s="50"/>
      <c r="U455" s="50"/>
      <c r="V455" s="50"/>
      <c r="W455" s="50"/>
      <c r="X455" s="50"/>
      <c r="Y455" s="50"/>
      <c r="Z455" s="50"/>
    </row>
    <row r="456" ht="15.75" customHeight="1" outlineLevel="2">
      <c r="A456" s="46" t="s">
        <v>172</v>
      </c>
      <c r="B456" s="46" t="s">
        <v>15</v>
      </c>
      <c r="C456" s="21" t="s">
        <v>173</v>
      </c>
      <c r="D456" s="46" t="s">
        <v>27</v>
      </c>
      <c r="E456" s="20" t="s">
        <v>28</v>
      </c>
      <c r="F456" s="22">
        <v>42.17</v>
      </c>
      <c r="G456" s="47">
        <v>5.28</v>
      </c>
      <c r="H456" s="48"/>
      <c r="I456" s="47" t="str">
        <f t="shared" si="902"/>
        <v>#REF!</v>
      </c>
      <c r="J456" s="47" t="str">
        <f t="shared" si="903"/>
        <v>#REF!</v>
      </c>
      <c r="K456" s="47" t="str">
        <f t="shared" si="904"/>
        <v>#REF!</v>
      </c>
      <c r="L456" s="49" t="str">
        <f t="shared" si="905"/>
        <v>#REF!</v>
      </c>
      <c r="M456" s="49" t="str">
        <f t="shared" si="906"/>
        <v>#REF!</v>
      </c>
      <c r="N456" s="47" t="str">
        <f t="shared" si="907"/>
        <v>#REF!</v>
      </c>
      <c r="O456" s="47" t="str">
        <f t="shared" si="908"/>
        <v>#REF!</v>
      </c>
      <c r="P456" s="49" t="str">
        <f t="shared" si="909"/>
        <v>#REF!</v>
      </c>
      <c r="Q456" s="49" t="str">
        <f t="shared" si="910"/>
        <v>#REF!</v>
      </c>
      <c r="R456" s="49" t="str">
        <f t="shared" si="911"/>
        <v>#REF!</v>
      </c>
      <c r="S456" s="49" t="str">
        <f t="shared" si="912"/>
        <v>#REF!</v>
      </c>
      <c r="T456" s="50"/>
      <c r="U456" s="50"/>
      <c r="V456" s="50"/>
      <c r="W456" s="50"/>
      <c r="X456" s="50"/>
      <c r="Y456" s="50"/>
      <c r="Z456" s="50"/>
    </row>
    <row r="457" ht="15.75" customHeight="1" outlineLevel="2">
      <c r="A457" s="46" t="s">
        <v>172</v>
      </c>
      <c r="B457" s="46" t="s">
        <v>15</v>
      </c>
      <c r="C457" s="21" t="s">
        <v>173</v>
      </c>
      <c r="D457" s="46" t="s">
        <v>29</v>
      </c>
      <c r="E457" s="20" t="s">
        <v>30</v>
      </c>
      <c r="F457" s="22">
        <v>75800.32</v>
      </c>
      <c r="G457" s="47">
        <v>9496.78</v>
      </c>
      <c r="H457" s="48"/>
      <c r="I457" s="47" t="str">
        <f t="shared" si="902"/>
        <v>#REF!</v>
      </c>
      <c r="J457" s="47" t="str">
        <f t="shared" si="903"/>
        <v>#REF!</v>
      </c>
      <c r="K457" s="47" t="str">
        <f t="shared" si="904"/>
        <v>#REF!</v>
      </c>
      <c r="L457" s="49" t="str">
        <f t="shared" si="905"/>
        <v>#REF!</v>
      </c>
      <c r="M457" s="49" t="str">
        <f t="shared" si="906"/>
        <v>#REF!</v>
      </c>
      <c r="N457" s="47" t="str">
        <f t="shared" si="907"/>
        <v>#REF!</v>
      </c>
      <c r="O457" s="47" t="str">
        <f t="shared" si="908"/>
        <v>#REF!</v>
      </c>
      <c r="P457" s="49" t="str">
        <f t="shared" si="909"/>
        <v>#REF!</v>
      </c>
      <c r="Q457" s="49" t="str">
        <f t="shared" si="910"/>
        <v>#REF!</v>
      </c>
      <c r="R457" s="49" t="str">
        <f t="shared" si="911"/>
        <v>#REF!</v>
      </c>
      <c r="S457" s="49" t="str">
        <f t="shared" si="912"/>
        <v>#REF!</v>
      </c>
      <c r="T457" s="50"/>
      <c r="U457" s="50"/>
      <c r="V457" s="50"/>
      <c r="W457" s="50"/>
      <c r="X457" s="50"/>
      <c r="Y457" s="50"/>
      <c r="Z457" s="50"/>
    </row>
    <row r="458" ht="15.75" customHeight="1" outlineLevel="2">
      <c r="A458" s="46" t="s">
        <v>172</v>
      </c>
      <c r="B458" s="46" t="s">
        <v>15</v>
      </c>
      <c r="C458" s="21" t="s">
        <v>173</v>
      </c>
      <c r="D458" s="46" t="s">
        <v>31</v>
      </c>
      <c r="E458" s="20" t="s">
        <v>32</v>
      </c>
      <c r="F458" s="22">
        <v>343221.98</v>
      </c>
      <c r="G458" s="47">
        <v>43001.17</v>
      </c>
      <c r="H458" s="48"/>
      <c r="I458" s="47" t="str">
        <f t="shared" si="902"/>
        <v>#REF!</v>
      </c>
      <c r="J458" s="47" t="str">
        <f t="shared" si="903"/>
        <v>#REF!</v>
      </c>
      <c r="K458" s="47" t="str">
        <f t="shared" si="904"/>
        <v>#REF!</v>
      </c>
      <c r="L458" s="49" t="str">
        <f t="shared" si="905"/>
        <v>#REF!</v>
      </c>
      <c r="M458" s="49" t="str">
        <f t="shared" si="906"/>
        <v>#REF!</v>
      </c>
      <c r="N458" s="47" t="str">
        <f t="shared" si="907"/>
        <v>#REF!</v>
      </c>
      <c r="O458" s="47" t="str">
        <f t="shared" si="908"/>
        <v>#REF!</v>
      </c>
      <c r="P458" s="49" t="str">
        <f t="shared" si="909"/>
        <v>#REF!</v>
      </c>
      <c r="Q458" s="49" t="str">
        <f t="shared" si="910"/>
        <v>#REF!</v>
      </c>
      <c r="R458" s="49" t="str">
        <f t="shared" si="911"/>
        <v>#REF!</v>
      </c>
      <c r="S458" s="49" t="str">
        <f t="shared" si="912"/>
        <v>#REF!</v>
      </c>
      <c r="T458" s="50"/>
      <c r="U458" s="50"/>
      <c r="V458" s="50"/>
      <c r="W458" s="50"/>
      <c r="X458" s="50"/>
      <c r="Y458" s="50"/>
      <c r="Z458" s="50"/>
    </row>
    <row r="459" ht="15.75" customHeight="1" outlineLevel="2">
      <c r="A459" s="46" t="s">
        <v>172</v>
      </c>
      <c r="B459" s="46" t="s">
        <v>15</v>
      </c>
      <c r="C459" s="21" t="s">
        <v>173</v>
      </c>
      <c r="D459" s="46" t="s">
        <v>39</v>
      </c>
      <c r="E459" s="20" t="s">
        <v>40</v>
      </c>
      <c r="F459" s="22">
        <v>118092.5</v>
      </c>
      <c r="G459" s="47">
        <v>14795.43</v>
      </c>
      <c r="H459" s="48"/>
      <c r="I459" s="47" t="str">
        <f t="shared" si="902"/>
        <v>#REF!</v>
      </c>
      <c r="J459" s="47" t="str">
        <f t="shared" si="903"/>
        <v>#REF!</v>
      </c>
      <c r="K459" s="47" t="str">
        <f t="shared" si="904"/>
        <v>#REF!</v>
      </c>
      <c r="L459" s="49" t="str">
        <f t="shared" si="905"/>
        <v>#REF!</v>
      </c>
      <c r="M459" s="49" t="str">
        <f t="shared" si="906"/>
        <v>#REF!</v>
      </c>
      <c r="N459" s="47" t="str">
        <f t="shared" si="907"/>
        <v>#REF!</v>
      </c>
      <c r="O459" s="47" t="str">
        <f t="shared" si="908"/>
        <v>#REF!</v>
      </c>
      <c r="P459" s="49" t="str">
        <f t="shared" si="909"/>
        <v>#REF!</v>
      </c>
      <c r="Q459" s="49" t="str">
        <f t="shared" si="910"/>
        <v>#REF!</v>
      </c>
      <c r="R459" s="49" t="str">
        <f t="shared" si="911"/>
        <v>#REF!</v>
      </c>
      <c r="S459" s="49" t="str">
        <f t="shared" si="912"/>
        <v>#REF!</v>
      </c>
      <c r="T459" s="50"/>
      <c r="U459" s="50"/>
      <c r="V459" s="50"/>
      <c r="W459" s="50"/>
      <c r="X459" s="50"/>
      <c r="Y459" s="50"/>
      <c r="Z459" s="50"/>
    </row>
    <row r="460" ht="15.75" customHeight="1" outlineLevel="2">
      <c r="A460" s="46" t="s">
        <v>172</v>
      </c>
      <c r="B460" s="46" t="s">
        <v>15</v>
      </c>
      <c r="C460" s="21" t="s">
        <v>173</v>
      </c>
      <c r="D460" s="46" t="s">
        <v>47</v>
      </c>
      <c r="E460" s="20" t="s">
        <v>48</v>
      </c>
      <c r="F460" s="22">
        <v>3.190995082E7</v>
      </c>
      <c r="G460" s="47">
        <v>3997893.94</v>
      </c>
      <c r="H460" s="48"/>
      <c r="I460" s="47" t="str">
        <f t="shared" si="902"/>
        <v>#REF!</v>
      </c>
      <c r="J460" s="47" t="str">
        <f t="shared" si="903"/>
        <v>#REF!</v>
      </c>
      <c r="K460" s="47" t="str">
        <f t="shared" si="904"/>
        <v>#REF!</v>
      </c>
      <c r="L460" s="49" t="str">
        <f t="shared" si="905"/>
        <v>#REF!</v>
      </c>
      <c r="M460" s="49" t="str">
        <f t="shared" si="906"/>
        <v>#REF!</v>
      </c>
      <c r="N460" s="47" t="str">
        <f t="shared" si="907"/>
        <v>#REF!</v>
      </c>
      <c r="O460" s="47" t="str">
        <f t="shared" si="908"/>
        <v>#REF!</v>
      </c>
      <c r="P460" s="49" t="str">
        <f t="shared" si="909"/>
        <v>#REF!</v>
      </c>
      <c r="Q460" s="49" t="str">
        <f t="shared" si="910"/>
        <v>#REF!</v>
      </c>
      <c r="R460" s="49" t="str">
        <f t="shared" si="911"/>
        <v>#REF!</v>
      </c>
      <c r="S460" s="49" t="str">
        <f t="shared" si="912"/>
        <v>#REF!</v>
      </c>
      <c r="T460" s="50"/>
      <c r="U460" s="50"/>
      <c r="V460" s="50"/>
      <c r="W460" s="50"/>
      <c r="X460" s="50"/>
      <c r="Y460" s="50"/>
      <c r="Z460" s="50"/>
    </row>
    <row r="461" ht="15.75" customHeight="1" outlineLevel="1">
      <c r="A461" s="46"/>
      <c r="B461" s="46"/>
      <c r="C461" s="53" t="s">
        <v>384</v>
      </c>
      <c r="D461" s="46"/>
      <c r="E461" s="20"/>
      <c r="F461" s="22">
        <f t="shared" ref="F461:H461" si="913">SUBTOTAL(9,F454:F460)</f>
        <v>32470673</v>
      </c>
      <c r="G461" s="47">
        <f t="shared" si="913"/>
        <v>4068145</v>
      </c>
      <c r="H461" s="48">
        <f t="shared" si="913"/>
        <v>0</v>
      </c>
      <c r="I461" s="47"/>
      <c r="J461" s="47"/>
      <c r="K461" s="47"/>
      <c r="L461" s="49" t="str">
        <f t="shared" ref="L461:M461" si="914">SUBTOTAL(9,L454:L460)</f>
        <v>#REF!</v>
      </c>
      <c r="M461" s="49" t="str">
        <f t="shared" si="914"/>
        <v>#REF!</v>
      </c>
      <c r="N461" s="47"/>
      <c r="O461" s="47"/>
      <c r="P461" s="49" t="str">
        <f t="shared" ref="P461:S461" si="915">SUBTOTAL(9,P454:P460)</f>
        <v>#REF!</v>
      </c>
      <c r="Q461" s="49" t="str">
        <f t="shared" si="915"/>
        <v>#REF!</v>
      </c>
      <c r="R461" s="49" t="str">
        <f t="shared" si="915"/>
        <v>#REF!</v>
      </c>
      <c r="S461" s="49" t="str">
        <f t="shared" si="915"/>
        <v>#REF!</v>
      </c>
      <c r="T461" s="50"/>
      <c r="U461" s="50"/>
      <c r="V461" s="50"/>
      <c r="W461" s="50"/>
      <c r="X461" s="50"/>
      <c r="Y461" s="50"/>
      <c r="Z461" s="50"/>
    </row>
    <row r="462" ht="15.75" customHeight="1" outlineLevel="2">
      <c r="A462" s="46" t="s">
        <v>174</v>
      </c>
      <c r="B462" s="46" t="s">
        <v>15</v>
      </c>
      <c r="C462" s="21" t="s">
        <v>175</v>
      </c>
      <c r="D462" s="46" t="s">
        <v>17</v>
      </c>
      <c r="E462" s="20" t="s">
        <v>18</v>
      </c>
      <c r="F462" s="22">
        <v>1.524138099E7</v>
      </c>
      <c r="G462" s="47">
        <v>6372951.59</v>
      </c>
      <c r="H462" s="48"/>
      <c r="I462" s="47" t="str">
        <f t="shared" ref="I462:I469" si="916">+VLOOKUP(C462,'[1]ESFUERZO PROPIO 2015'!$D$10:$H$135,3,0)</f>
        <v>#REF!</v>
      </c>
      <c r="J462" s="47" t="str">
        <f t="shared" ref="J462:J469" si="917">+VLOOKUP(C462,'[1]ESFUERZO PROPIO 2015'!$D$10:$H$135,2,0)</f>
        <v>#REF!</v>
      </c>
      <c r="K462" s="47" t="str">
        <f t="shared" ref="K462:K469" si="918">+I462/11</f>
        <v>#REF!</v>
      </c>
      <c r="L462" s="49" t="str">
        <f t="shared" ref="L462:L469" si="919">+H462*K462</f>
        <v>#REF!</v>
      </c>
      <c r="M462" s="49" t="str">
        <f t="shared" ref="M462:M469" si="920">+IF(F462-Q462&lt;1,0,F462-Q462)</f>
        <v>#REF!</v>
      </c>
      <c r="N462" s="47" t="str">
        <f t="shared" ref="N462:N469" si="921">+VLOOKUP(C462,'[1]ESFUERZO PROPIO 2015'!$D$10:$H$135,5,0)</f>
        <v>#REF!</v>
      </c>
      <c r="O462" s="47" t="str">
        <f t="shared" ref="O462:O469" si="922">+VLOOKUP(C462,'[1]ESFUERZO PROPIO 2015'!$D$10:$H$135,4,0)</f>
        <v>#REF!</v>
      </c>
      <c r="P462" s="49" t="str">
        <f t="shared" ref="P462:P469" si="923">+F462-L462</f>
        <v>#REF!</v>
      </c>
      <c r="Q462" s="49" t="str">
        <f t="shared" ref="Q462:Q469" si="924">+ROUND(P462,0)</f>
        <v>#REF!</v>
      </c>
      <c r="R462" s="49" t="str">
        <f t="shared" ref="R462:R469" si="925">+M462+Q462</f>
        <v>#REF!</v>
      </c>
      <c r="S462" s="49" t="str">
        <f t="shared" ref="S462:S469" si="926">+Q462</f>
        <v>#REF!</v>
      </c>
      <c r="T462" s="50"/>
      <c r="U462" s="50"/>
      <c r="V462" s="50"/>
      <c r="W462" s="50"/>
      <c r="X462" s="50"/>
      <c r="Y462" s="50"/>
      <c r="Z462" s="50"/>
    </row>
    <row r="463" ht="15.75" customHeight="1" outlineLevel="2">
      <c r="A463" s="46" t="s">
        <v>174</v>
      </c>
      <c r="B463" s="46" t="s">
        <v>15</v>
      </c>
      <c r="C463" s="21" t="s">
        <v>175</v>
      </c>
      <c r="D463" s="46" t="s">
        <v>45</v>
      </c>
      <c r="E463" s="20" t="s">
        <v>46</v>
      </c>
      <c r="F463" s="22">
        <v>8232716.62</v>
      </c>
      <c r="G463" s="47">
        <v>3442385.21</v>
      </c>
      <c r="H463" s="48"/>
      <c r="I463" s="47" t="str">
        <f t="shared" si="916"/>
        <v>#REF!</v>
      </c>
      <c r="J463" s="47" t="str">
        <f t="shared" si="917"/>
        <v>#REF!</v>
      </c>
      <c r="K463" s="47" t="str">
        <f t="shared" si="918"/>
        <v>#REF!</v>
      </c>
      <c r="L463" s="49" t="str">
        <f t="shared" si="919"/>
        <v>#REF!</v>
      </c>
      <c r="M463" s="49" t="str">
        <f t="shared" si="920"/>
        <v>#REF!</v>
      </c>
      <c r="N463" s="47" t="str">
        <f t="shared" si="921"/>
        <v>#REF!</v>
      </c>
      <c r="O463" s="47" t="str">
        <f t="shared" si="922"/>
        <v>#REF!</v>
      </c>
      <c r="P463" s="49" t="str">
        <f t="shared" si="923"/>
        <v>#REF!</v>
      </c>
      <c r="Q463" s="49" t="str">
        <f t="shared" si="924"/>
        <v>#REF!</v>
      </c>
      <c r="R463" s="49" t="str">
        <f t="shared" si="925"/>
        <v>#REF!</v>
      </c>
      <c r="S463" s="49" t="str">
        <f t="shared" si="926"/>
        <v>#REF!</v>
      </c>
      <c r="T463" s="50"/>
      <c r="U463" s="50"/>
      <c r="V463" s="50"/>
      <c r="W463" s="50"/>
      <c r="X463" s="50"/>
      <c r="Y463" s="50"/>
      <c r="Z463" s="50"/>
    </row>
    <row r="464" ht="15.75" customHeight="1" outlineLevel="2">
      <c r="A464" s="46" t="s">
        <v>174</v>
      </c>
      <c r="B464" s="46" t="s">
        <v>15</v>
      </c>
      <c r="C464" s="21" t="s">
        <v>175</v>
      </c>
      <c r="D464" s="46" t="s">
        <v>19</v>
      </c>
      <c r="E464" s="20" t="s">
        <v>20</v>
      </c>
      <c r="F464" s="22">
        <v>1348.79</v>
      </c>
      <c r="G464" s="47">
        <v>563.97</v>
      </c>
      <c r="H464" s="48"/>
      <c r="I464" s="47" t="str">
        <f t="shared" si="916"/>
        <v>#REF!</v>
      </c>
      <c r="J464" s="47" t="str">
        <f t="shared" si="917"/>
        <v>#REF!</v>
      </c>
      <c r="K464" s="47" t="str">
        <f t="shared" si="918"/>
        <v>#REF!</v>
      </c>
      <c r="L464" s="49" t="str">
        <f t="shared" si="919"/>
        <v>#REF!</v>
      </c>
      <c r="M464" s="49" t="str">
        <f t="shared" si="920"/>
        <v>#REF!</v>
      </c>
      <c r="N464" s="47" t="str">
        <f t="shared" si="921"/>
        <v>#REF!</v>
      </c>
      <c r="O464" s="47" t="str">
        <f t="shared" si="922"/>
        <v>#REF!</v>
      </c>
      <c r="P464" s="49" t="str">
        <f t="shared" si="923"/>
        <v>#REF!</v>
      </c>
      <c r="Q464" s="49" t="str">
        <f t="shared" si="924"/>
        <v>#REF!</v>
      </c>
      <c r="R464" s="49" t="str">
        <f t="shared" si="925"/>
        <v>#REF!</v>
      </c>
      <c r="S464" s="49" t="str">
        <f t="shared" si="926"/>
        <v>#REF!</v>
      </c>
      <c r="T464" s="50"/>
      <c r="U464" s="50"/>
      <c r="V464" s="50"/>
      <c r="W464" s="50"/>
      <c r="X464" s="50"/>
      <c r="Y464" s="50"/>
      <c r="Z464" s="50"/>
    </row>
    <row r="465" ht="15.75" customHeight="1" outlineLevel="2">
      <c r="A465" s="46" t="s">
        <v>174</v>
      </c>
      <c r="B465" s="46" t="s">
        <v>15</v>
      </c>
      <c r="C465" s="21" t="s">
        <v>175</v>
      </c>
      <c r="D465" s="46" t="s">
        <v>27</v>
      </c>
      <c r="E465" s="20" t="s">
        <v>28</v>
      </c>
      <c r="F465" s="22">
        <v>1119993.27</v>
      </c>
      <c r="G465" s="47">
        <v>468308.15</v>
      </c>
      <c r="H465" s="48"/>
      <c r="I465" s="47" t="str">
        <f t="shared" si="916"/>
        <v>#REF!</v>
      </c>
      <c r="J465" s="47" t="str">
        <f t="shared" si="917"/>
        <v>#REF!</v>
      </c>
      <c r="K465" s="47" t="str">
        <f t="shared" si="918"/>
        <v>#REF!</v>
      </c>
      <c r="L465" s="49" t="str">
        <f t="shared" si="919"/>
        <v>#REF!</v>
      </c>
      <c r="M465" s="49" t="str">
        <f t="shared" si="920"/>
        <v>#REF!</v>
      </c>
      <c r="N465" s="47" t="str">
        <f t="shared" si="921"/>
        <v>#REF!</v>
      </c>
      <c r="O465" s="47" t="str">
        <f t="shared" si="922"/>
        <v>#REF!</v>
      </c>
      <c r="P465" s="49" t="str">
        <f t="shared" si="923"/>
        <v>#REF!</v>
      </c>
      <c r="Q465" s="49" t="str">
        <f t="shared" si="924"/>
        <v>#REF!</v>
      </c>
      <c r="R465" s="49" t="str">
        <f t="shared" si="925"/>
        <v>#REF!</v>
      </c>
      <c r="S465" s="49" t="str">
        <f t="shared" si="926"/>
        <v>#REF!</v>
      </c>
      <c r="T465" s="50"/>
      <c r="U465" s="50"/>
      <c r="V465" s="50"/>
      <c r="W465" s="50"/>
      <c r="X465" s="50"/>
      <c r="Y465" s="50"/>
      <c r="Z465" s="50"/>
    </row>
    <row r="466" ht="15.75" customHeight="1" outlineLevel="2">
      <c r="A466" s="46" t="s">
        <v>174</v>
      </c>
      <c r="B466" s="46" t="s">
        <v>15</v>
      </c>
      <c r="C466" s="21" t="s">
        <v>175</v>
      </c>
      <c r="D466" s="46" t="s">
        <v>29</v>
      </c>
      <c r="E466" s="20" t="s">
        <v>30</v>
      </c>
      <c r="F466" s="22">
        <v>260779.81</v>
      </c>
      <c r="G466" s="47">
        <v>109041.11</v>
      </c>
      <c r="H466" s="48"/>
      <c r="I466" s="47" t="str">
        <f t="shared" si="916"/>
        <v>#REF!</v>
      </c>
      <c r="J466" s="47" t="str">
        <f t="shared" si="917"/>
        <v>#REF!</v>
      </c>
      <c r="K466" s="47" t="str">
        <f t="shared" si="918"/>
        <v>#REF!</v>
      </c>
      <c r="L466" s="49" t="str">
        <f t="shared" si="919"/>
        <v>#REF!</v>
      </c>
      <c r="M466" s="49" t="str">
        <f t="shared" si="920"/>
        <v>#REF!</v>
      </c>
      <c r="N466" s="47" t="str">
        <f t="shared" si="921"/>
        <v>#REF!</v>
      </c>
      <c r="O466" s="47" t="str">
        <f t="shared" si="922"/>
        <v>#REF!</v>
      </c>
      <c r="P466" s="49" t="str">
        <f t="shared" si="923"/>
        <v>#REF!</v>
      </c>
      <c r="Q466" s="49" t="str">
        <f t="shared" si="924"/>
        <v>#REF!</v>
      </c>
      <c r="R466" s="49" t="str">
        <f t="shared" si="925"/>
        <v>#REF!</v>
      </c>
      <c r="S466" s="49" t="str">
        <f t="shared" si="926"/>
        <v>#REF!</v>
      </c>
      <c r="T466" s="50"/>
      <c r="U466" s="50"/>
      <c r="V466" s="50"/>
      <c r="W466" s="50"/>
      <c r="X466" s="50"/>
      <c r="Y466" s="50"/>
      <c r="Z466" s="50"/>
    </row>
    <row r="467" ht="15.75" customHeight="1" outlineLevel="2">
      <c r="A467" s="46" t="s">
        <v>174</v>
      </c>
      <c r="B467" s="46" t="s">
        <v>15</v>
      </c>
      <c r="C467" s="21" t="s">
        <v>175</v>
      </c>
      <c r="D467" s="46" t="s">
        <v>31</v>
      </c>
      <c r="E467" s="20" t="s">
        <v>32</v>
      </c>
      <c r="F467" s="22">
        <v>1354575.74</v>
      </c>
      <c r="G467" s="47">
        <v>566395.24</v>
      </c>
      <c r="H467" s="48"/>
      <c r="I467" s="47" t="str">
        <f t="shared" si="916"/>
        <v>#REF!</v>
      </c>
      <c r="J467" s="47" t="str">
        <f t="shared" si="917"/>
        <v>#REF!</v>
      </c>
      <c r="K467" s="47" t="str">
        <f t="shared" si="918"/>
        <v>#REF!</v>
      </c>
      <c r="L467" s="49" t="str">
        <f t="shared" si="919"/>
        <v>#REF!</v>
      </c>
      <c r="M467" s="49" t="str">
        <f t="shared" si="920"/>
        <v>#REF!</v>
      </c>
      <c r="N467" s="47" t="str">
        <f t="shared" si="921"/>
        <v>#REF!</v>
      </c>
      <c r="O467" s="47" t="str">
        <f t="shared" si="922"/>
        <v>#REF!</v>
      </c>
      <c r="P467" s="49" t="str">
        <f t="shared" si="923"/>
        <v>#REF!</v>
      </c>
      <c r="Q467" s="49" t="str">
        <f t="shared" si="924"/>
        <v>#REF!</v>
      </c>
      <c r="R467" s="49" t="str">
        <f t="shared" si="925"/>
        <v>#REF!</v>
      </c>
      <c r="S467" s="49" t="str">
        <f t="shared" si="926"/>
        <v>#REF!</v>
      </c>
      <c r="T467" s="50"/>
      <c r="U467" s="50"/>
      <c r="V467" s="50"/>
      <c r="W467" s="50"/>
      <c r="X467" s="50"/>
      <c r="Y467" s="50"/>
      <c r="Z467" s="50"/>
    </row>
    <row r="468" ht="15.75" customHeight="1" outlineLevel="2">
      <c r="A468" s="46" t="s">
        <v>174</v>
      </c>
      <c r="B468" s="46" t="s">
        <v>15</v>
      </c>
      <c r="C468" s="21" t="s">
        <v>175</v>
      </c>
      <c r="D468" s="46" t="s">
        <v>39</v>
      </c>
      <c r="E468" s="20" t="s">
        <v>40</v>
      </c>
      <c r="F468" s="22">
        <v>244023.87</v>
      </c>
      <c r="G468" s="47">
        <v>102034.87</v>
      </c>
      <c r="H468" s="48"/>
      <c r="I468" s="47" t="str">
        <f t="shared" si="916"/>
        <v>#REF!</v>
      </c>
      <c r="J468" s="47" t="str">
        <f t="shared" si="917"/>
        <v>#REF!</v>
      </c>
      <c r="K468" s="47" t="str">
        <f t="shared" si="918"/>
        <v>#REF!</v>
      </c>
      <c r="L468" s="49" t="str">
        <f t="shared" si="919"/>
        <v>#REF!</v>
      </c>
      <c r="M468" s="49" t="str">
        <f t="shared" si="920"/>
        <v>#REF!</v>
      </c>
      <c r="N468" s="47" t="str">
        <f t="shared" si="921"/>
        <v>#REF!</v>
      </c>
      <c r="O468" s="47" t="str">
        <f t="shared" si="922"/>
        <v>#REF!</v>
      </c>
      <c r="P468" s="49" t="str">
        <f t="shared" si="923"/>
        <v>#REF!</v>
      </c>
      <c r="Q468" s="49" t="str">
        <f t="shared" si="924"/>
        <v>#REF!</v>
      </c>
      <c r="R468" s="49" t="str">
        <f t="shared" si="925"/>
        <v>#REF!</v>
      </c>
      <c r="S468" s="49" t="str">
        <f t="shared" si="926"/>
        <v>#REF!</v>
      </c>
      <c r="T468" s="50"/>
      <c r="U468" s="50"/>
      <c r="V468" s="50"/>
      <c r="W468" s="50"/>
      <c r="X468" s="50"/>
      <c r="Y468" s="50"/>
      <c r="Z468" s="50"/>
    </row>
    <row r="469" ht="15.75" customHeight="1" outlineLevel="2">
      <c r="A469" s="46" t="s">
        <v>174</v>
      </c>
      <c r="B469" s="46" t="s">
        <v>15</v>
      </c>
      <c r="C469" s="21" t="s">
        <v>175</v>
      </c>
      <c r="D469" s="46" t="s">
        <v>59</v>
      </c>
      <c r="E469" s="20" t="s">
        <v>60</v>
      </c>
      <c r="F469" s="22">
        <v>1.687600291E7</v>
      </c>
      <c r="G469" s="47">
        <v>7056443.86</v>
      </c>
      <c r="H469" s="48"/>
      <c r="I469" s="47" t="str">
        <f t="shared" si="916"/>
        <v>#REF!</v>
      </c>
      <c r="J469" s="47" t="str">
        <f t="shared" si="917"/>
        <v>#REF!</v>
      </c>
      <c r="K469" s="47" t="str">
        <f t="shared" si="918"/>
        <v>#REF!</v>
      </c>
      <c r="L469" s="49" t="str">
        <f t="shared" si="919"/>
        <v>#REF!</v>
      </c>
      <c r="M469" s="49" t="str">
        <f t="shared" si="920"/>
        <v>#REF!</v>
      </c>
      <c r="N469" s="47" t="str">
        <f t="shared" si="921"/>
        <v>#REF!</v>
      </c>
      <c r="O469" s="47" t="str">
        <f t="shared" si="922"/>
        <v>#REF!</v>
      </c>
      <c r="P469" s="49" t="str">
        <f t="shared" si="923"/>
        <v>#REF!</v>
      </c>
      <c r="Q469" s="49" t="str">
        <f t="shared" si="924"/>
        <v>#REF!</v>
      </c>
      <c r="R469" s="49" t="str">
        <f t="shared" si="925"/>
        <v>#REF!</v>
      </c>
      <c r="S469" s="49" t="str">
        <f t="shared" si="926"/>
        <v>#REF!</v>
      </c>
      <c r="T469" s="50"/>
      <c r="U469" s="50"/>
      <c r="V469" s="50"/>
      <c r="W469" s="50"/>
      <c r="X469" s="50"/>
      <c r="Y469" s="50"/>
      <c r="Z469" s="50"/>
    </row>
    <row r="470" ht="15.75" customHeight="1" outlineLevel="1">
      <c r="A470" s="46"/>
      <c r="B470" s="46"/>
      <c r="C470" s="53" t="s">
        <v>385</v>
      </c>
      <c r="D470" s="46"/>
      <c r="E470" s="20"/>
      <c r="F470" s="22">
        <f t="shared" ref="F470:H470" si="927">SUBTOTAL(9,F462:F469)</f>
        <v>43330822</v>
      </c>
      <c r="G470" s="47">
        <f t="shared" si="927"/>
        <v>18118124</v>
      </c>
      <c r="H470" s="48">
        <f t="shared" si="927"/>
        <v>0</v>
      </c>
      <c r="I470" s="47"/>
      <c r="J470" s="47"/>
      <c r="K470" s="47"/>
      <c r="L470" s="49" t="str">
        <f t="shared" ref="L470:M470" si="928">SUBTOTAL(9,L462:L469)</f>
        <v>#REF!</v>
      </c>
      <c r="M470" s="49" t="str">
        <f t="shared" si="928"/>
        <v>#REF!</v>
      </c>
      <c r="N470" s="47"/>
      <c r="O470" s="47"/>
      <c r="P470" s="49" t="str">
        <f t="shared" ref="P470:S470" si="929">SUBTOTAL(9,P462:P469)</f>
        <v>#REF!</v>
      </c>
      <c r="Q470" s="49" t="str">
        <f t="shared" si="929"/>
        <v>#REF!</v>
      </c>
      <c r="R470" s="49" t="str">
        <f t="shared" si="929"/>
        <v>#REF!</v>
      </c>
      <c r="S470" s="49" t="str">
        <f t="shared" si="929"/>
        <v>#REF!</v>
      </c>
      <c r="T470" s="50"/>
      <c r="U470" s="50"/>
      <c r="V470" s="50"/>
      <c r="W470" s="50"/>
      <c r="X470" s="50"/>
      <c r="Y470" s="50"/>
      <c r="Z470" s="50"/>
    </row>
    <row r="471" ht="15.75" customHeight="1" outlineLevel="2">
      <c r="A471" s="46" t="s">
        <v>176</v>
      </c>
      <c r="B471" s="46" t="s">
        <v>15</v>
      </c>
      <c r="C471" s="21" t="s">
        <v>177</v>
      </c>
      <c r="D471" s="46" t="s">
        <v>17</v>
      </c>
      <c r="E471" s="20" t="s">
        <v>18</v>
      </c>
      <c r="F471" s="22">
        <v>1.0134787303E8</v>
      </c>
      <c r="G471" s="47">
        <v>1946178.62</v>
      </c>
      <c r="H471" s="48">
        <f t="shared" ref="H471:H475" si="930">+F471/$F$476</f>
        <v>0.7609536854</v>
      </c>
      <c r="I471" s="47" t="str">
        <f t="shared" ref="I471:I475" si="931">+VLOOKUP(C471,'[1]ESFUERZO PROPIO 2015'!$D$10:$H$135,3,0)</f>
        <v>#REF!</v>
      </c>
      <c r="J471" s="47" t="str">
        <f t="shared" ref="J471:J475" si="932">+VLOOKUP(C471,'[1]ESFUERZO PROPIO 2015'!$D$10:$H$135,2,0)</f>
        <v>#REF!</v>
      </c>
      <c r="K471" s="47" t="str">
        <f t="shared" ref="K471:K475" si="933">+I471/11</f>
        <v>#REF!</v>
      </c>
      <c r="L471" s="49" t="str">
        <f t="shared" ref="L471:L475" si="934">+H471*K471</f>
        <v>#REF!</v>
      </c>
      <c r="M471" s="49">
        <f t="shared" ref="M471:M475" si="935">+IF(F471-Q471&lt;1,0,F471-Q471)</f>
        <v>4912843.03</v>
      </c>
      <c r="N471" s="47" t="str">
        <f t="shared" ref="N471:N475" si="936">+VLOOKUP(C471,'[1]ESFUERZO PROPIO 2015'!$D$10:$H$135,5,0)</f>
        <v>#REF!</v>
      </c>
      <c r="O471" s="47" t="str">
        <f t="shared" ref="O471:O475" si="937">+VLOOKUP(C471,'[1]ESFUERZO PROPIO 2015'!$D$10:$H$135,4,0)</f>
        <v>#REF!</v>
      </c>
      <c r="P471" s="49">
        <v>9.643503046263348E7</v>
      </c>
      <c r="Q471" s="49">
        <f t="shared" ref="Q471:Q475" si="938">+ROUND(P471,0)</f>
        <v>96435030</v>
      </c>
      <c r="R471" s="49">
        <f t="shared" ref="R471:R475" si="939">+M471+Q471</f>
        <v>101347873</v>
      </c>
      <c r="S471" s="49">
        <f t="shared" ref="S471:S475" si="940">+Q471</f>
        <v>96435030</v>
      </c>
      <c r="T471" s="50"/>
      <c r="U471" s="50"/>
      <c r="V471" s="50"/>
      <c r="W471" s="50"/>
      <c r="X471" s="50"/>
      <c r="Y471" s="50"/>
      <c r="Z471" s="50"/>
    </row>
    <row r="472" ht="15.75" customHeight="1" outlineLevel="2">
      <c r="A472" s="46" t="s">
        <v>176</v>
      </c>
      <c r="B472" s="46" t="s">
        <v>15</v>
      </c>
      <c r="C472" s="21" t="s">
        <v>177</v>
      </c>
      <c r="D472" s="46" t="s">
        <v>45</v>
      </c>
      <c r="E472" s="20" t="s">
        <v>46</v>
      </c>
      <c r="F472" s="22">
        <v>2.756611048E7</v>
      </c>
      <c r="G472" s="47">
        <v>529350.77</v>
      </c>
      <c r="H472" s="48">
        <f t="shared" si="930"/>
        <v>0.2069755658</v>
      </c>
      <c r="I472" s="47" t="str">
        <f t="shared" si="931"/>
        <v>#REF!</v>
      </c>
      <c r="J472" s="47" t="str">
        <f t="shared" si="932"/>
        <v>#REF!</v>
      </c>
      <c r="K472" s="47" t="str">
        <f t="shared" si="933"/>
        <v>#REF!</v>
      </c>
      <c r="L472" s="49" t="str">
        <f t="shared" si="934"/>
        <v>#REF!</v>
      </c>
      <c r="M472" s="49" t="str">
        <f t="shared" si="935"/>
        <v>#REF!</v>
      </c>
      <c r="N472" s="47" t="str">
        <f t="shared" si="936"/>
        <v>#REF!</v>
      </c>
      <c r="O472" s="47" t="str">
        <f t="shared" si="937"/>
        <v>#REF!</v>
      </c>
      <c r="P472" s="49" t="str">
        <f t="shared" ref="P472:P473" si="941">+F472-L472</f>
        <v>#REF!</v>
      </c>
      <c r="Q472" s="49" t="str">
        <f t="shared" si="938"/>
        <v>#REF!</v>
      </c>
      <c r="R472" s="49" t="str">
        <f t="shared" si="939"/>
        <v>#REF!</v>
      </c>
      <c r="S472" s="49" t="str">
        <f t="shared" si="940"/>
        <v>#REF!</v>
      </c>
      <c r="T472" s="50"/>
      <c r="U472" s="50"/>
      <c r="V472" s="50"/>
      <c r="W472" s="50"/>
      <c r="X472" s="50"/>
      <c r="Y472" s="50"/>
      <c r="Z472" s="50"/>
    </row>
    <row r="473" ht="15.75" customHeight="1" outlineLevel="2">
      <c r="A473" s="46" t="s">
        <v>176</v>
      </c>
      <c r="B473" s="46" t="s">
        <v>15</v>
      </c>
      <c r="C473" s="21" t="s">
        <v>177</v>
      </c>
      <c r="D473" s="46" t="s">
        <v>27</v>
      </c>
      <c r="E473" s="20" t="s">
        <v>28</v>
      </c>
      <c r="F473" s="22">
        <v>3235665.4</v>
      </c>
      <c r="G473" s="47">
        <v>62134.34</v>
      </c>
      <c r="H473" s="48">
        <f t="shared" si="930"/>
        <v>0.02429445668</v>
      </c>
      <c r="I473" s="47" t="str">
        <f t="shared" si="931"/>
        <v>#REF!</v>
      </c>
      <c r="J473" s="47" t="str">
        <f t="shared" si="932"/>
        <v>#REF!</v>
      </c>
      <c r="K473" s="47" t="str">
        <f t="shared" si="933"/>
        <v>#REF!</v>
      </c>
      <c r="L473" s="49" t="str">
        <f t="shared" si="934"/>
        <v>#REF!</v>
      </c>
      <c r="M473" s="49" t="str">
        <f t="shared" si="935"/>
        <v>#REF!</v>
      </c>
      <c r="N473" s="47" t="str">
        <f t="shared" si="936"/>
        <v>#REF!</v>
      </c>
      <c r="O473" s="47" t="str">
        <f t="shared" si="937"/>
        <v>#REF!</v>
      </c>
      <c r="P473" s="49" t="str">
        <f t="shared" si="941"/>
        <v>#REF!</v>
      </c>
      <c r="Q473" s="49" t="str">
        <f t="shared" si="938"/>
        <v>#REF!</v>
      </c>
      <c r="R473" s="49" t="str">
        <f t="shared" si="939"/>
        <v>#REF!</v>
      </c>
      <c r="S473" s="49" t="str">
        <f t="shared" si="940"/>
        <v>#REF!</v>
      </c>
      <c r="T473" s="50"/>
      <c r="U473" s="50"/>
      <c r="V473" s="50"/>
      <c r="W473" s="50"/>
      <c r="X473" s="50"/>
      <c r="Y473" s="50"/>
      <c r="Z473" s="50"/>
    </row>
    <row r="474" ht="15.75" customHeight="1" outlineLevel="2">
      <c r="A474" s="46" t="s">
        <v>176</v>
      </c>
      <c r="B474" s="46" t="s">
        <v>15</v>
      </c>
      <c r="C474" s="21" t="s">
        <v>177</v>
      </c>
      <c r="D474" s="46" t="s">
        <v>31</v>
      </c>
      <c r="E474" s="20" t="s">
        <v>32</v>
      </c>
      <c r="F474" s="22">
        <v>319491.67</v>
      </c>
      <c r="G474" s="47">
        <v>6135.18</v>
      </c>
      <c r="H474" s="48">
        <f t="shared" si="930"/>
        <v>0.002398850183</v>
      </c>
      <c r="I474" s="47" t="str">
        <f t="shared" si="931"/>
        <v>#REF!</v>
      </c>
      <c r="J474" s="47" t="str">
        <f t="shared" si="932"/>
        <v>#REF!</v>
      </c>
      <c r="K474" s="47" t="str">
        <f t="shared" si="933"/>
        <v>#REF!</v>
      </c>
      <c r="L474" s="49" t="str">
        <f t="shared" si="934"/>
        <v>#REF!</v>
      </c>
      <c r="M474" s="49">
        <f t="shared" si="935"/>
        <v>319491.67</v>
      </c>
      <c r="N474" s="47" t="str">
        <f t="shared" si="936"/>
        <v>#REF!</v>
      </c>
      <c r="O474" s="47" t="str">
        <f t="shared" si="937"/>
        <v>#REF!</v>
      </c>
      <c r="P474" s="49">
        <v>0.0</v>
      </c>
      <c r="Q474" s="51">
        <f t="shared" si="938"/>
        <v>0</v>
      </c>
      <c r="R474" s="49">
        <f t="shared" si="939"/>
        <v>319491.67</v>
      </c>
      <c r="S474" s="49">
        <f t="shared" si="940"/>
        <v>0</v>
      </c>
      <c r="T474" s="50"/>
      <c r="U474" s="50"/>
      <c r="V474" s="50"/>
      <c r="W474" s="50"/>
      <c r="X474" s="50"/>
      <c r="Y474" s="50"/>
      <c r="Z474" s="50"/>
    </row>
    <row r="475" ht="15.75" customHeight="1" outlineLevel="2">
      <c r="A475" s="46" t="s">
        <v>176</v>
      </c>
      <c r="B475" s="46" t="s">
        <v>15</v>
      </c>
      <c r="C475" s="21" t="s">
        <v>177</v>
      </c>
      <c r="D475" s="46" t="s">
        <v>39</v>
      </c>
      <c r="E475" s="20" t="s">
        <v>40</v>
      </c>
      <c r="F475" s="22">
        <v>716196.42</v>
      </c>
      <c r="G475" s="47">
        <v>13753.09</v>
      </c>
      <c r="H475" s="48">
        <f t="shared" si="930"/>
        <v>0.005377441963</v>
      </c>
      <c r="I475" s="47" t="str">
        <f t="shared" si="931"/>
        <v>#REF!</v>
      </c>
      <c r="J475" s="47" t="str">
        <f t="shared" si="932"/>
        <v>#REF!</v>
      </c>
      <c r="K475" s="47" t="str">
        <f t="shared" si="933"/>
        <v>#REF!</v>
      </c>
      <c r="L475" s="49" t="str">
        <f t="shared" si="934"/>
        <v>#REF!</v>
      </c>
      <c r="M475" s="49" t="str">
        <f t="shared" si="935"/>
        <v>#REF!</v>
      </c>
      <c r="N475" s="47" t="str">
        <f t="shared" si="936"/>
        <v>#REF!</v>
      </c>
      <c r="O475" s="47" t="str">
        <f t="shared" si="937"/>
        <v>#REF!</v>
      </c>
      <c r="P475" s="49" t="str">
        <f>+F475-L475</f>
        <v>#REF!</v>
      </c>
      <c r="Q475" s="49" t="str">
        <f t="shared" si="938"/>
        <v>#REF!</v>
      </c>
      <c r="R475" s="49" t="str">
        <f t="shared" si="939"/>
        <v>#REF!</v>
      </c>
      <c r="S475" s="49" t="str">
        <f t="shared" si="940"/>
        <v>#REF!</v>
      </c>
      <c r="T475" s="50"/>
      <c r="U475" s="50"/>
      <c r="V475" s="50"/>
      <c r="W475" s="50"/>
      <c r="X475" s="50"/>
      <c r="Y475" s="50"/>
      <c r="Z475" s="50"/>
    </row>
    <row r="476" ht="15.75" customHeight="1" outlineLevel="1">
      <c r="A476" s="46"/>
      <c r="B476" s="46"/>
      <c r="C476" s="53" t="s">
        <v>386</v>
      </c>
      <c r="D476" s="46"/>
      <c r="E476" s="20"/>
      <c r="F476" s="22">
        <f t="shared" ref="F476:H476" si="942">SUBTOTAL(9,F471:F475)</f>
        <v>133185337</v>
      </c>
      <c r="G476" s="47">
        <f t="shared" si="942"/>
        <v>2557552</v>
      </c>
      <c r="H476" s="48">
        <f t="shared" si="942"/>
        <v>1</v>
      </c>
      <c r="I476" s="47"/>
      <c r="J476" s="47"/>
      <c r="K476" s="47"/>
      <c r="L476" s="49" t="str">
        <f t="shared" ref="L476:M476" si="943">SUBTOTAL(9,L471:L475)</f>
        <v>#REF!</v>
      </c>
      <c r="M476" s="49" t="str">
        <f t="shared" si="943"/>
        <v>#REF!</v>
      </c>
      <c r="N476" s="47"/>
      <c r="O476" s="47"/>
      <c r="P476" s="49" t="str">
        <f t="shared" ref="P476:S476" si="944">SUBTOTAL(9,P471:P475)</f>
        <v>#REF!</v>
      </c>
      <c r="Q476" s="49" t="str">
        <f t="shared" si="944"/>
        <v>#REF!</v>
      </c>
      <c r="R476" s="49" t="str">
        <f t="shared" si="944"/>
        <v>#REF!</v>
      </c>
      <c r="S476" s="49" t="str">
        <f t="shared" si="944"/>
        <v>#REF!</v>
      </c>
      <c r="T476" s="50"/>
      <c r="U476" s="50"/>
      <c r="V476" s="50"/>
      <c r="W476" s="50"/>
      <c r="X476" s="50"/>
      <c r="Y476" s="50"/>
      <c r="Z476" s="50"/>
    </row>
    <row r="477" ht="15.75" customHeight="1" outlineLevel="2">
      <c r="A477" s="46" t="s">
        <v>178</v>
      </c>
      <c r="B477" s="46" t="s">
        <v>15</v>
      </c>
      <c r="C477" s="21" t="s">
        <v>179</v>
      </c>
      <c r="D477" s="46" t="s">
        <v>17</v>
      </c>
      <c r="E477" s="20" t="s">
        <v>18</v>
      </c>
      <c r="F477" s="22">
        <v>7.802472427E7</v>
      </c>
      <c r="G477" s="47">
        <v>6332690.94</v>
      </c>
      <c r="H477" s="48"/>
      <c r="I477" s="47" t="str">
        <f t="shared" ref="I477:I480" si="945">+VLOOKUP(C477,'[1]ESFUERZO PROPIO 2015'!$D$10:$H$135,3,0)</f>
        <v>#REF!</v>
      </c>
      <c r="J477" s="47" t="str">
        <f t="shared" ref="J477:J480" si="946">+VLOOKUP(C477,'[1]ESFUERZO PROPIO 2015'!$D$10:$H$135,2,0)</f>
        <v>#REF!</v>
      </c>
      <c r="K477" s="47" t="str">
        <f t="shared" ref="K477:K480" si="947">+I477/11</f>
        <v>#REF!</v>
      </c>
      <c r="L477" s="49" t="str">
        <f t="shared" ref="L477:L480" si="948">+H477*K477</f>
        <v>#REF!</v>
      </c>
      <c r="M477" s="49" t="str">
        <f t="shared" ref="M477:M480" si="949">+IF(F477-Q477&lt;1,0,F477-Q477)</f>
        <v>#REF!</v>
      </c>
      <c r="N477" s="47" t="str">
        <f t="shared" ref="N477:N480" si="950">+VLOOKUP(C477,'[1]ESFUERZO PROPIO 2015'!$D$10:$H$135,5,0)</f>
        <v>#REF!</v>
      </c>
      <c r="O477" s="47" t="str">
        <f t="shared" ref="O477:O480" si="951">+VLOOKUP(C477,'[1]ESFUERZO PROPIO 2015'!$D$10:$H$135,4,0)</f>
        <v>#REF!</v>
      </c>
      <c r="P477" s="49" t="str">
        <f t="shared" ref="P477:P480" si="952">+F477-L477</f>
        <v>#REF!</v>
      </c>
      <c r="Q477" s="49" t="str">
        <f t="shared" ref="Q477:Q480" si="953">+ROUND(P477,0)</f>
        <v>#REF!</v>
      </c>
      <c r="R477" s="49" t="str">
        <f t="shared" ref="R477:R480" si="954">+M477+Q477</f>
        <v>#REF!</v>
      </c>
      <c r="S477" s="49" t="str">
        <f t="shared" ref="S477:S480" si="955">+Q477</f>
        <v>#REF!</v>
      </c>
      <c r="T477" s="50"/>
      <c r="U477" s="50"/>
      <c r="V477" s="50"/>
      <c r="W477" s="50"/>
      <c r="X477" s="50"/>
      <c r="Y477" s="50"/>
      <c r="Z477" s="50"/>
    </row>
    <row r="478" ht="15.75" customHeight="1" outlineLevel="2">
      <c r="A478" s="46" t="s">
        <v>178</v>
      </c>
      <c r="B478" s="46" t="s">
        <v>15</v>
      </c>
      <c r="C478" s="21" t="s">
        <v>179</v>
      </c>
      <c r="D478" s="46" t="s">
        <v>29</v>
      </c>
      <c r="E478" s="20" t="s">
        <v>30</v>
      </c>
      <c r="F478" s="22">
        <v>1358375.51</v>
      </c>
      <c r="G478" s="47">
        <v>110249.31</v>
      </c>
      <c r="H478" s="48"/>
      <c r="I478" s="47" t="str">
        <f t="shared" si="945"/>
        <v>#REF!</v>
      </c>
      <c r="J478" s="47" t="str">
        <f t="shared" si="946"/>
        <v>#REF!</v>
      </c>
      <c r="K478" s="47" t="str">
        <f t="shared" si="947"/>
        <v>#REF!</v>
      </c>
      <c r="L478" s="49" t="str">
        <f t="shared" si="948"/>
        <v>#REF!</v>
      </c>
      <c r="M478" s="49" t="str">
        <f t="shared" si="949"/>
        <v>#REF!</v>
      </c>
      <c r="N478" s="47" t="str">
        <f t="shared" si="950"/>
        <v>#REF!</v>
      </c>
      <c r="O478" s="47" t="str">
        <f t="shared" si="951"/>
        <v>#REF!</v>
      </c>
      <c r="P478" s="49" t="str">
        <f t="shared" si="952"/>
        <v>#REF!</v>
      </c>
      <c r="Q478" s="49" t="str">
        <f t="shared" si="953"/>
        <v>#REF!</v>
      </c>
      <c r="R478" s="49" t="str">
        <f t="shared" si="954"/>
        <v>#REF!</v>
      </c>
      <c r="S478" s="49" t="str">
        <f t="shared" si="955"/>
        <v>#REF!</v>
      </c>
      <c r="T478" s="50"/>
      <c r="U478" s="50"/>
      <c r="V478" s="50"/>
      <c r="W478" s="50"/>
      <c r="X478" s="50"/>
      <c r="Y478" s="50"/>
      <c r="Z478" s="50"/>
    </row>
    <row r="479" ht="15.75" customHeight="1" outlineLevel="2">
      <c r="A479" s="46" t="s">
        <v>178</v>
      </c>
      <c r="B479" s="46" t="s">
        <v>15</v>
      </c>
      <c r="C479" s="21" t="s">
        <v>179</v>
      </c>
      <c r="D479" s="46" t="s">
        <v>31</v>
      </c>
      <c r="E479" s="20" t="s">
        <v>32</v>
      </c>
      <c r="F479" s="22">
        <v>874731.77</v>
      </c>
      <c r="G479" s="47">
        <v>70995.52</v>
      </c>
      <c r="H479" s="48"/>
      <c r="I479" s="47" t="str">
        <f t="shared" si="945"/>
        <v>#REF!</v>
      </c>
      <c r="J479" s="47" t="str">
        <f t="shared" si="946"/>
        <v>#REF!</v>
      </c>
      <c r="K479" s="47" t="str">
        <f t="shared" si="947"/>
        <v>#REF!</v>
      </c>
      <c r="L479" s="49" t="str">
        <f t="shared" si="948"/>
        <v>#REF!</v>
      </c>
      <c r="M479" s="49" t="str">
        <f t="shared" si="949"/>
        <v>#REF!</v>
      </c>
      <c r="N479" s="47" t="str">
        <f t="shared" si="950"/>
        <v>#REF!</v>
      </c>
      <c r="O479" s="47" t="str">
        <f t="shared" si="951"/>
        <v>#REF!</v>
      </c>
      <c r="P479" s="49" t="str">
        <f t="shared" si="952"/>
        <v>#REF!</v>
      </c>
      <c r="Q479" s="49" t="str">
        <f t="shared" si="953"/>
        <v>#REF!</v>
      </c>
      <c r="R479" s="49" t="str">
        <f t="shared" si="954"/>
        <v>#REF!</v>
      </c>
      <c r="S479" s="49" t="str">
        <f t="shared" si="955"/>
        <v>#REF!</v>
      </c>
      <c r="T479" s="50"/>
      <c r="U479" s="50"/>
      <c r="V479" s="50"/>
      <c r="W479" s="50"/>
      <c r="X479" s="50"/>
      <c r="Y479" s="50"/>
      <c r="Z479" s="50"/>
    </row>
    <row r="480" ht="15.75" customHeight="1" outlineLevel="2">
      <c r="A480" s="46" t="s">
        <v>178</v>
      </c>
      <c r="B480" s="46" t="s">
        <v>15</v>
      </c>
      <c r="C480" s="21" t="s">
        <v>179</v>
      </c>
      <c r="D480" s="46" t="s">
        <v>39</v>
      </c>
      <c r="E480" s="20" t="s">
        <v>40</v>
      </c>
      <c r="F480" s="22">
        <v>1105339.32</v>
      </c>
      <c r="G480" s="47">
        <v>89712.23</v>
      </c>
      <c r="H480" s="48"/>
      <c r="I480" s="47" t="str">
        <f t="shared" si="945"/>
        <v>#REF!</v>
      </c>
      <c r="J480" s="47" t="str">
        <f t="shared" si="946"/>
        <v>#REF!</v>
      </c>
      <c r="K480" s="47" t="str">
        <f t="shared" si="947"/>
        <v>#REF!</v>
      </c>
      <c r="L480" s="49" t="str">
        <f t="shared" si="948"/>
        <v>#REF!</v>
      </c>
      <c r="M480" s="49" t="str">
        <f t="shared" si="949"/>
        <v>#REF!</v>
      </c>
      <c r="N480" s="47" t="str">
        <f t="shared" si="950"/>
        <v>#REF!</v>
      </c>
      <c r="O480" s="47" t="str">
        <f t="shared" si="951"/>
        <v>#REF!</v>
      </c>
      <c r="P480" s="49" t="str">
        <f t="shared" si="952"/>
        <v>#REF!</v>
      </c>
      <c r="Q480" s="49" t="str">
        <f t="shared" si="953"/>
        <v>#REF!</v>
      </c>
      <c r="R480" s="49" t="str">
        <f t="shared" si="954"/>
        <v>#REF!</v>
      </c>
      <c r="S480" s="49" t="str">
        <f t="shared" si="955"/>
        <v>#REF!</v>
      </c>
      <c r="T480" s="50"/>
      <c r="U480" s="50"/>
      <c r="V480" s="50"/>
      <c r="W480" s="50"/>
      <c r="X480" s="50"/>
      <c r="Y480" s="50"/>
      <c r="Z480" s="50"/>
    </row>
    <row r="481" ht="15.75" customHeight="1" outlineLevel="1">
      <c r="A481" s="46"/>
      <c r="B481" s="46"/>
      <c r="C481" s="53" t="s">
        <v>387</v>
      </c>
      <c r="D481" s="46"/>
      <c r="E481" s="20"/>
      <c r="F481" s="22">
        <f t="shared" ref="F481:H481" si="956">SUBTOTAL(9,F477:F480)</f>
        <v>81363170.87</v>
      </c>
      <c r="G481" s="47">
        <f t="shared" si="956"/>
        <v>6603648</v>
      </c>
      <c r="H481" s="48">
        <f t="shared" si="956"/>
        <v>0</v>
      </c>
      <c r="I481" s="47"/>
      <c r="J481" s="47"/>
      <c r="K481" s="47"/>
      <c r="L481" s="49" t="str">
        <f t="shared" ref="L481:M481" si="957">SUBTOTAL(9,L477:L480)</f>
        <v>#REF!</v>
      </c>
      <c r="M481" s="49" t="str">
        <f t="shared" si="957"/>
        <v>#REF!</v>
      </c>
      <c r="N481" s="47"/>
      <c r="O481" s="47"/>
      <c r="P481" s="49" t="str">
        <f t="shared" ref="P481:S481" si="958">SUBTOTAL(9,P477:P480)</f>
        <v>#REF!</v>
      </c>
      <c r="Q481" s="49" t="str">
        <f t="shared" si="958"/>
        <v>#REF!</v>
      </c>
      <c r="R481" s="49" t="str">
        <f t="shared" si="958"/>
        <v>#REF!</v>
      </c>
      <c r="S481" s="49" t="str">
        <f t="shared" si="958"/>
        <v>#REF!</v>
      </c>
      <c r="T481" s="50"/>
      <c r="U481" s="50"/>
      <c r="V481" s="50"/>
      <c r="W481" s="50"/>
      <c r="X481" s="50"/>
      <c r="Y481" s="50"/>
      <c r="Z481" s="50"/>
    </row>
    <row r="482" ht="15.75" customHeight="1" outlineLevel="2">
      <c r="A482" s="46" t="s">
        <v>180</v>
      </c>
      <c r="B482" s="46" t="s">
        <v>15</v>
      </c>
      <c r="C482" s="21" t="s">
        <v>181</v>
      </c>
      <c r="D482" s="46" t="s">
        <v>17</v>
      </c>
      <c r="E482" s="20" t="s">
        <v>18</v>
      </c>
      <c r="F482" s="22">
        <v>7154046.72</v>
      </c>
      <c r="G482" s="47">
        <v>8422691.37</v>
      </c>
      <c r="H482" s="48"/>
      <c r="I482" s="47" t="str">
        <f t="shared" ref="I482:I488" si="959">+VLOOKUP(C482,'[1]ESFUERZO PROPIO 2015'!$D$10:$H$135,3,0)</f>
        <v>#REF!</v>
      </c>
      <c r="J482" s="47" t="str">
        <f t="shared" ref="J482:J488" si="960">+VLOOKUP(C482,'[1]ESFUERZO PROPIO 2015'!$D$10:$H$135,2,0)</f>
        <v>#REF!</v>
      </c>
      <c r="K482" s="47" t="str">
        <f t="shared" ref="K482:K488" si="961">+I482/11</f>
        <v>#REF!</v>
      </c>
      <c r="L482" s="49" t="str">
        <f t="shared" ref="L482:L488" si="962">+H482*K482</f>
        <v>#REF!</v>
      </c>
      <c r="M482" s="49" t="str">
        <f t="shared" ref="M482:M488" si="963">+IF(F482-Q482&lt;1,0,F482-Q482)</f>
        <v>#REF!</v>
      </c>
      <c r="N482" s="47" t="str">
        <f t="shared" ref="N482:N488" si="964">+VLOOKUP(C482,'[1]ESFUERZO PROPIO 2015'!$D$10:$H$135,5,0)</f>
        <v>#REF!</v>
      </c>
      <c r="O482" s="47" t="str">
        <f t="shared" ref="O482:O488" si="965">+VLOOKUP(C482,'[1]ESFUERZO PROPIO 2015'!$D$10:$H$135,4,0)</f>
        <v>#REF!</v>
      </c>
      <c r="P482" s="49" t="str">
        <f t="shared" ref="P482:P488" si="966">+F482-L482</f>
        <v>#REF!</v>
      </c>
      <c r="Q482" s="49" t="str">
        <f t="shared" ref="Q482:Q488" si="967">+ROUND(P482,0)</f>
        <v>#REF!</v>
      </c>
      <c r="R482" s="49" t="str">
        <f t="shared" ref="R482:R488" si="968">+M482+Q482</f>
        <v>#REF!</v>
      </c>
      <c r="S482" s="49" t="str">
        <f t="shared" ref="S482:S488" si="969">+Q482</f>
        <v>#REF!</v>
      </c>
      <c r="T482" s="50"/>
      <c r="U482" s="50"/>
      <c r="V482" s="50"/>
      <c r="W482" s="50"/>
      <c r="X482" s="50"/>
      <c r="Y482" s="50"/>
      <c r="Z482" s="50"/>
    </row>
    <row r="483" ht="15.75" customHeight="1" outlineLevel="2">
      <c r="A483" s="46" t="s">
        <v>180</v>
      </c>
      <c r="B483" s="46" t="s">
        <v>15</v>
      </c>
      <c r="C483" s="21" t="s">
        <v>181</v>
      </c>
      <c r="D483" s="46" t="s">
        <v>45</v>
      </c>
      <c r="E483" s="20" t="s">
        <v>46</v>
      </c>
      <c r="F483" s="22">
        <v>3934470.94</v>
      </c>
      <c r="G483" s="47">
        <v>4632180.33</v>
      </c>
      <c r="H483" s="48"/>
      <c r="I483" s="47" t="str">
        <f t="shared" si="959"/>
        <v>#REF!</v>
      </c>
      <c r="J483" s="47" t="str">
        <f t="shared" si="960"/>
        <v>#REF!</v>
      </c>
      <c r="K483" s="47" t="str">
        <f t="shared" si="961"/>
        <v>#REF!</v>
      </c>
      <c r="L483" s="49" t="str">
        <f t="shared" si="962"/>
        <v>#REF!</v>
      </c>
      <c r="M483" s="49" t="str">
        <f t="shared" si="963"/>
        <v>#REF!</v>
      </c>
      <c r="N483" s="47" t="str">
        <f t="shared" si="964"/>
        <v>#REF!</v>
      </c>
      <c r="O483" s="47" t="str">
        <f t="shared" si="965"/>
        <v>#REF!</v>
      </c>
      <c r="P483" s="49" t="str">
        <f t="shared" si="966"/>
        <v>#REF!</v>
      </c>
      <c r="Q483" s="49" t="str">
        <f t="shared" si="967"/>
        <v>#REF!</v>
      </c>
      <c r="R483" s="49" t="str">
        <f t="shared" si="968"/>
        <v>#REF!</v>
      </c>
      <c r="S483" s="49" t="str">
        <f t="shared" si="969"/>
        <v>#REF!</v>
      </c>
      <c r="T483" s="50"/>
      <c r="U483" s="50"/>
      <c r="V483" s="50"/>
      <c r="W483" s="50"/>
      <c r="X483" s="50"/>
      <c r="Y483" s="50"/>
      <c r="Z483" s="50"/>
    </row>
    <row r="484" ht="15.75" customHeight="1" outlineLevel="2">
      <c r="A484" s="46" t="s">
        <v>180</v>
      </c>
      <c r="B484" s="46" t="s">
        <v>15</v>
      </c>
      <c r="C484" s="21" t="s">
        <v>181</v>
      </c>
      <c r="D484" s="46" t="s">
        <v>21</v>
      </c>
      <c r="E484" s="20" t="s">
        <v>22</v>
      </c>
      <c r="F484" s="22">
        <v>9614.49</v>
      </c>
      <c r="G484" s="47">
        <v>11319.45</v>
      </c>
      <c r="H484" s="48"/>
      <c r="I484" s="47" t="str">
        <f t="shared" si="959"/>
        <v>#REF!</v>
      </c>
      <c r="J484" s="47" t="str">
        <f t="shared" si="960"/>
        <v>#REF!</v>
      </c>
      <c r="K484" s="47" t="str">
        <f t="shared" si="961"/>
        <v>#REF!</v>
      </c>
      <c r="L484" s="49" t="str">
        <f t="shared" si="962"/>
        <v>#REF!</v>
      </c>
      <c r="M484" s="49" t="str">
        <f t="shared" si="963"/>
        <v>#REF!</v>
      </c>
      <c r="N484" s="47" t="str">
        <f t="shared" si="964"/>
        <v>#REF!</v>
      </c>
      <c r="O484" s="47" t="str">
        <f t="shared" si="965"/>
        <v>#REF!</v>
      </c>
      <c r="P484" s="49" t="str">
        <f t="shared" si="966"/>
        <v>#REF!</v>
      </c>
      <c r="Q484" s="49" t="str">
        <f t="shared" si="967"/>
        <v>#REF!</v>
      </c>
      <c r="R484" s="49" t="str">
        <f t="shared" si="968"/>
        <v>#REF!</v>
      </c>
      <c r="S484" s="49" t="str">
        <f t="shared" si="969"/>
        <v>#REF!</v>
      </c>
      <c r="T484" s="50"/>
      <c r="U484" s="50"/>
      <c r="V484" s="50"/>
      <c r="W484" s="50"/>
      <c r="X484" s="50"/>
      <c r="Y484" s="50"/>
      <c r="Z484" s="50"/>
    </row>
    <row r="485" ht="15.75" customHeight="1" outlineLevel="2">
      <c r="A485" s="46" t="s">
        <v>180</v>
      </c>
      <c r="B485" s="46" t="s">
        <v>15</v>
      </c>
      <c r="C485" s="21" t="s">
        <v>181</v>
      </c>
      <c r="D485" s="46" t="s">
        <v>27</v>
      </c>
      <c r="E485" s="20" t="s">
        <v>28</v>
      </c>
      <c r="F485" s="22">
        <v>42823.58</v>
      </c>
      <c r="G485" s="47">
        <v>50417.59</v>
      </c>
      <c r="H485" s="48"/>
      <c r="I485" s="47" t="str">
        <f t="shared" si="959"/>
        <v>#REF!</v>
      </c>
      <c r="J485" s="47" t="str">
        <f t="shared" si="960"/>
        <v>#REF!</v>
      </c>
      <c r="K485" s="47" t="str">
        <f t="shared" si="961"/>
        <v>#REF!</v>
      </c>
      <c r="L485" s="49" t="str">
        <f t="shared" si="962"/>
        <v>#REF!</v>
      </c>
      <c r="M485" s="49" t="str">
        <f t="shared" si="963"/>
        <v>#REF!</v>
      </c>
      <c r="N485" s="47" t="str">
        <f t="shared" si="964"/>
        <v>#REF!</v>
      </c>
      <c r="O485" s="47" t="str">
        <f t="shared" si="965"/>
        <v>#REF!</v>
      </c>
      <c r="P485" s="49" t="str">
        <f t="shared" si="966"/>
        <v>#REF!</v>
      </c>
      <c r="Q485" s="49" t="str">
        <f t="shared" si="967"/>
        <v>#REF!</v>
      </c>
      <c r="R485" s="49" t="str">
        <f t="shared" si="968"/>
        <v>#REF!</v>
      </c>
      <c r="S485" s="49" t="str">
        <f t="shared" si="969"/>
        <v>#REF!</v>
      </c>
      <c r="T485" s="50"/>
      <c r="U485" s="50"/>
      <c r="V485" s="50"/>
      <c r="W485" s="50"/>
      <c r="X485" s="50"/>
      <c r="Y485" s="50"/>
      <c r="Z485" s="50"/>
    </row>
    <row r="486" ht="15.75" customHeight="1" outlineLevel="2">
      <c r="A486" s="46" t="s">
        <v>180</v>
      </c>
      <c r="B486" s="46" t="s">
        <v>15</v>
      </c>
      <c r="C486" s="21" t="s">
        <v>181</v>
      </c>
      <c r="D486" s="46" t="s">
        <v>29</v>
      </c>
      <c r="E486" s="20" t="s">
        <v>30</v>
      </c>
      <c r="F486" s="22">
        <v>57289.1</v>
      </c>
      <c r="G486" s="47">
        <v>67448.32</v>
      </c>
      <c r="H486" s="48"/>
      <c r="I486" s="47" t="str">
        <f t="shared" si="959"/>
        <v>#REF!</v>
      </c>
      <c r="J486" s="47" t="str">
        <f t="shared" si="960"/>
        <v>#REF!</v>
      </c>
      <c r="K486" s="47" t="str">
        <f t="shared" si="961"/>
        <v>#REF!</v>
      </c>
      <c r="L486" s="49" t="str">
        <f t="shared" si="962"/>
        <v>#REF!</v>
      </c>
      <c r="M486" s="49" t="str">
        <f t="shared" si="963"/>
        <v>#REF!</v>
      </c>
      <c r="N486" s="47" t="str">
        <f t="shared" si="964"/>
        <v>#REF!</v>
      </c>
      <c r="O486" s="47" t="str">
        <f t="shared" si="965"/>
        <v>#REF!</v>
      </c>
      <c r="P486" s="49" t="str">
        <f t="shared" si="966"/>
        <v>#REF!</v>
      </c>
      <c r="Q486" s="49" t="str">
        <f t="shared" si="967"/>
        <v>#REF!</v>
      </c>
      <c r="R486" s="49" t="str">
        <f t="shared" si="968"/>
        <v>#REF!</v>
      </c>
      <c r="S486" s="49" t="str">
        <f t="shared" si="969"/>
        <v>#REF!</v>
      </c>
      <c r="T486" s="50"/>
      <c r="U486" s="50"/>
      <c r="V486" s="50"/>
      <c r="W486" s="50"/>
      <c r="X486" s="50"/>
      <c r="Y486" s="50"/>
      <c r="Z486" s="50"/>
    </row>
    <row r="487" ht="15.75" customHeight="1" outlineLevel="2">
      <c r="A487" s="46" t="s">
        <v>180</v>
      </c>
      <c r="B487" s="46" t="s">
        <v>15</v>
      </c>
      <c r="C487" s="21" t="s">
        <v>181</v>
      </c>
      <c r="D487" s="46" t="s">
        <v>31</v>
      </c>
      <c r="E487" s="20" t="s">
        <v>32</v>
      </c>
      <c r="F487" s="22">
        <v>261807.02</v>
      </c>
      <c r="G487" s="47">
        <v>308233.91</v>
      </c>
      <c r="H487" s="48"/>
      <c r="I487" s="47" t="str">
        <f t="shared" si="959"/>
        <v>#REF!</v>
      </c>
      <c r="J487" s="47" t="str">
        <f t="shared" si="960"/>
        <v>#REF!</v>
      </c>
      <c r="K487" s="47" t="str">
        <f t="shared" si="961"/>
        <v>#REF!</v>
      </c>
      <c r="L487" s="49" t="str">
        <f t="shared" si="962"/>
        <v>#REF!</v>
      </c>
      <c r="M487" s="49" t="str">
        <f t="shared" si="963"/>
        <v>#REF!</v>
      </c>
      <c r="N487" s="47" t="str">
        <f t="shared" si="964"/>
        <v>#REF!</v>
      </c>
      <c r="O487" s="47" t="str">
        <f t="shared" si="965"/>
        <v>#REF!</v>
      </c>
      <c r="P487" s="49" t="str">
        <f t="shared" si="966"/>
        <v>#REF!</v>
      </c>
      <c r="Q487" s="49" t="str">
        <f t="shared" si="967"/>
        <v>#REF!</v>
      </c>
      <c r="R487" s="49" t="str">
        <f t="shared" si="968"/>
        <v>#REF!</v>
      </c>
      <c r="S487" s="49" t="str">
        <f t="shared" si="969"/>
        <v>#REF!</v>
      </c>
      <c r="T487" s="50"/>
      <c r="U487" s="50"/>
      <c r="V487" s="50"/>
      <c r="W487" s="50"/>
      <c r="X487" s="50"/>
      <c r="Y487" s="50"/>
      <c r="Z487" s="50"/>
    </row>
    <row r="488" ht="15.75" customHeight="1" outlineLevel="2">
      <c r="A488" s="46" t="s">
        <v>180</v>
      </c>
      <c r="B488" s="46" t="s">
        <v>15</v>
      </c>
      <c r="C488" s="21" t="s">
        <v>181</v>
      </c>
      <c r="D488" s="46" t="s">
        <v>39</v>
      </c>
      <c r="E488" s="20" t="s">
        <v>40</v>
      </c>
      <c r="F488" s="22">
        <v>58725.15</v>
      </c>
      <c r="G488" s="47">
        <v>69139.03</v>
      </c>
      <c r="H488" s="48"/>
      <c r="I488" s="47" t="str">
        <f t="shared" si="959"/>
        <v>#REF!</v>
      </c>
      <c r="J488" s="47" t="str">
        <f t="shared" si="960"/>
        <v>#REF!</v>
      </c>
      <c r="K488" s="47" t="str">
        <f t="shared" si="961"/>
        <v>#REF!</v>
      </c>
      <c r="L488" s="49" t="str">
        <f t="shared" si="962"/>
        <v>#REF!</v>
      </c>
      <c r="M488" s="49" t="str">
        <f t="shared" si="963"/>
        <v>#REF!</v>
      </c>
      <c r="N488" s="47" t="str">
        <f t="shared" si="964"/>
        <v>#REF!</v>
      </c>
      <c r="O488" s="47" t="str">
        <f t="shared" si="965"/>
        <v>#REF!</v>
      </c>
      <c r="P488" s="49" t="str">
        <f t="shared" si="966"/>
        <v>#REF!</v>
      </c>
      <c r="Q488" s="49" t="str">
        <f t="shared" si="967"/>
        <v>#REF!</v>
      </c>
      <c r="R488" s="49" t="str">
        <f t="shared" si="968"/>
        <v>#REF!</v>
      </c>
      <c r="S488" s="49" t="str">
        <f t="shared" si="969"/>
        <v>#REF!</v>
      </c>
      <c r="T488" s="50"/>
      <c r="U488" s="50"/>
      <c r="V488" s="50"/>
      <c r="W488" s="50"/>
      <c r="X488" s="50"/>
      <c r="Y488" s="50"/>
      <c r="Z488" s="50"/>
    </row>
    <row r="489" ht="15.75" customHeight="1" outlineLevel="1">
      <c r="A489" s="46"/>
      <c r="B489" s="46"/>
      <c r="C489" s="53" t="s">
        <v>388</v>
      </c>
      <c r="D489" s="46"/>
      <c r="E489" s="20"/>
      <c r="F489" s="22">
        <f t="shared" ref="F489:H489" si="970">SUBTOTAL(9,F482:F488)</f>
        <v>11518777</v>
      </c>
      <c r="G489" s="47">
        <f t="shared" si="970"/>
        <v>13561430</v>
      </c>
      <c r="H489" s="48">
        <f t="shared" si="970"/>
        <v>0</v>
      </c>
      <c r="I489" s="47"/>
      <c r="J489" s="47"/>
      <c r="K489" s="47"/>
      <c r="L489" s="49" t="str">
        <f t="shared" ref="L489:M489" si="971">SUBTOTAL(9,L482:L488)</f>
        <v>#REF!</v>
      </c>
      <c r="M489" s="49" t="str">
        <f t="shared" si="971"/>
        <v>#REF!</v>
      </c>
      <c r="N489" s="47"/>
      <c r="O489" s="47"/>
      <c r="P489" s="49" t="str">
        <f t="shared" ref="P489:S489" si="972">SUBTOTAL(9,P482:P488)</f>
        <v>#REF!</v>
      </c>
      <c r="Q489" s="49" t="str">
        <f t="shared" si="972"/>
        <v>#REF!</v>
      </c>
      <c r="R489" s="49" t="str">
        <f t="shared" si="972"/>
        <v>#REF!</v>
      </c>
      <c r="S489" s="49" t="str">
        <f t="shared" si="972"/>
        <v>#REF!</v>
      </c>
      <c r="T489" s="50"/>
      <c r="U489" s="50"/>
      <c r="V489" s="50"/>
      <c r="W489" s="50"/>
      <c r="X489" s="50"/>
      <c r="Y489" s="50"/>
      <c r="Z489" s="50"/>
    </row>
    <row r="490" ht="15.75" customHeight="1" outlineLevel="2">
      <c r="A490" s="46" t="s">
        <v>182</v>
      </c>
      <c r="B490" s="46" t="s">
        <v>15</v>
      </c>
      <c r="C490" s="21" t="s">
        <v>183</v>
      </c>
      <c r="D490" s="46" t="s">
        <v>17</v>
      </c>
      <c r="E490" s="20" t="s">
        <v>18</v>
      </c>
      <c r="F490" s="22">
        <v>4.480801919E7</v>
      </c>
      <c r="G490" s="47">
        <v>2391964.08</v>
      </c>
      <c r="H490" s="48"/>
      <c r="I490" s="47" t="str">
        <f t="shared" ref="I490:I494" si="973">+VLOOKUP(C490,'[1]ESFUERZO PROPIO 2015'!$D$10:$H$135,3,0)</f>
        <v>#REF!</v>
      </c>
      <c r="J490" s="47" t="str">
        <f t="shared" ref="J490:J494" si="974">+VLOOKUP(C490,'[1]ESFUERZO PROPIO 2015'!$D$10:$H$135,2,0)</f>
        <v>#REF!</v>
      </c>
      <c r="K490" s="47" t="str">
        <f t="shared" ref="K490:K494" si="975">+I490/11</f>
        <v>#REF!</v>
      </c>
      <c r="L490" s="49" t="str">
        <f t="shared" ref="L490:L494" si="976">+H490*K490</f>
        <v>#REF!</v>
      </c>
      <c r="M490" s="49" t="str">
        <f t="shared" ref="M490:M494" si="977">+IF(F490-Q490&lt;1,0,F490-Q490)</f>
        <v>#REF!</v>
      </c>
      <c r="N490" s="47" t="str">
        <f t="shared" ref="N490:N494" si="978">+VLOOKUP(C490,'[1]ESFUERZO PROPIO 2015'!$D$10:$H$135,5,0)</f>
        <v>#REF!</v>
      </c>
      <c r="O490" s="47" t="str">
        <f t="shared" ref="O490:O494" si="979">+VLOOKUP(C490,'[1]ESFUERZO PROPIO 2015'!$D$10:$H$135,4,0)</f>
        <v>#REF!</v>
      </c>
      <c r="P490" s="49" t="str">
        <f t="shared" ref="P490:P494" si="980">+F490-L490</f>
        <v>#REF!</v>
      </c>
      <c r="Q490" s="49" t="str">
        <f t="shared" ref="Q490:Q494" si="981">+ROUND(P490,0)</f>
        <v>#REF!</v>
      </c>
      <c r="R490" s="49" t="str">
        <f t="shared" ref="R490:R494" si="982">+M490+Q490</f>
        <v>#REF!</v>
      </c>
      <c r="S490" s="49" t="str">
        <f t="shared" ref="S490:S494" si="983">+Q490</f>
        <v>#REF!</v>
      </c>
      <c r="T490" s="50"/>
      <c r="U490" s="50"/>
      <c r="V490" s="50"/>
      <c r="W490" s="50"/>
      <c r="X490" s="50"/>
      <c r="Y490" s="50"/>
      <c r="Z490" s="50"/>
    </row>
    <row r="491" ht="15.75" customHeight="1" outlineLevel="2">
      <c r="A491" s="46" t="s">
        <v>182</v>
      </c>
      <c r="B491" s="46" t="s">
        <v>15</v>
      </c>
      <c r="C491" s="21" t="s">
        <v>183</v>
      </c>
      <c r="D491" s="46" t="s">
        <v>45</v>
      </c>
      <c r="E491" s="20" t="s">
        <v>46</v>
      </c>
      <c r="F491" s="22">
        <v>1.194835546E7</v>
      </c>
      <c r="G491" s="47">
        <v>637833.09</v>
      </c>
      <c r="H491" s="48"/>
      <c r="I491" s="47" t="str">
        <f t="shared" si="973"/>
        <v>#REF!</v>
      </c>
      <c r="J491" s="47" t="str">
        <f t="shared" si="974"/>
        <v>#REF!</v>
      </c>
      <c r="K491" s="47" t="str">
        <f t="shared" si="975"/>
        <v>#REF!</v>
      </c>
      <c r="L491" s="49" t="str">
        <f t="shared" si="976"/>
        <v>#REF!</v>
      </c>
      <c r="M491" s="49" t="str">
        <f t="shared" si="977"/>
        <v>#REF!</v>
      </c>
      <c r="N491" s="47" t="str">
        <f t="shared" si="978"/>
        <v>#REF!</v>
      </c>
      <c r="O491" s="47" t="str">
        <f t="shared" si="979"/>
        <v>#REF!</v>
      </c>
      <c r="P491" s="49" t="str">
        <f t="shared" si="980"/>
        <v>#REF!</v>
      </c>
      <c r="Q491" s="49" t="str">
        <f t="shared" si="981"/>
        <v>#REF!</v>
      </c>
      <c r="R491" s="49" t="str">
        <f t="shared" si="982"/>
        <v>#REF!</v>
      </c>
      <c r="S491" s="49" t="str">
        <f t="shared" si="983"/>
        <v>#REF!</v>
      </c>
      <c r="T491" s="50"/>
      <c r="U491" s="50"/>
      <c r="V491" s="50"/>
      <c r="W491" s="50"/>
      <c r="X491" s="50"/>
      <c r="Y491" s="50"/>
      <c r="Z491" s="50"/>
    </row>
    <row r="492" ht="15.75" customHeight="1" outlineLevel="2">
      <c r="A492" s="46" t="s">
        <v>182</v>
      </c>
      <c r="B492" s="46" t="s">
        <v>15</v>
      </c>
      <c r="C492" s="21" t="s">
        <v>183</v>
      </c>
      <c r="D492" s="46" t="s">
        <v>29</v>
      </c>
      <c r="E492" s="20" t="s">
        <v>30</v>
      </c>
      <c r="F492" s="22">
        <v>676478.09</v>
      </c>
      <c r="G492" s="47">
        <v>36112.09</v>
      </c>
      <c r="H492" s="48"/>
      <c r="I492" s="47" t="str">
        <f t="shared" si="973"/>
        <v>#REF!</v>
      </c>
      <c r="J492" s="47" t="str">
        <f t="shared" si="974"/>
        <v>#REF!</v>
      </c>
      <c r="K492" s="47" t="str">
        <f t="shared" si="975"/>
        <v>#REF!</v>
      </c>
      <c r="L492" s="49" t="str">
        <f t="shared" si="976"/>
        <v>#REF!</v>
      </c>
      <c r="M492" s="49" t="str">
        <f t="shared" si="977"/>
        <v>#REF!</v>
      </c>
      <c r="N492" s="47" t="str">
        <f t="shared" si="978"/>
        <v>#REF!</v>
      </c>
      <c r="O492" s="47" t="str">
        <f t="shared" si="979"/>
        <v>#REF!</v>
      </c>
      <c r="P492" s="49" t="str">
        <f t="shared" si="980"/>
        <v>#REF!</v>
      </c>
      <c r="Q492" s="49" t="str">
        <f t="shared" si="981"/>
        <v>#REF!</v>
      </c>
      <c r="R492" s="49" t="str">
        <f t="shared" si="982"/>
        <v>#REF!</v>
      </c>
      <c r="S492" s="49" t="str">
        <f t="shared" si="983"/>
        <v>#REF!</v>
      </c>
      <c r="T492" s="50"/>
      <c r="U492" s="50"/>
      <c r="V492" s="50"/>
      <c r="W492" s="50"/>
      <c r="X492" s="50"/>
      <c r="Y492" s="50"/>
      <c r="Z492" s="50"/>
    </row>
    <row r="493" ht="15.75" customHeight="1" outlineLevel="2">
      <c r="A493" s="46" t="s">
        <v>182</v>
      </c>
      <c r="B493" s="46" t="s">
        <v>15</v>
      </c>
      <c r="C493" s="21" t="s">
        <v>183</v>
      </c>
      <c r="D493" s="46" t="s">
        <v>31</v>
      </c>
      <c r="E493" s="20" t="s">
        <v>32</v>
      </c>
      <c r="F493" s="22">
        <v>88095.86</v>
      </c>
      <c r="G493" s="47">
        <v>4702.78</v>
      </c>
      <c r="H493" s="48"/>
      <c r="I493" s="47" t="str">
        <f t="shared" si="973"/>
        <v>#REF!</v>
      </c>
      <c r="J493" s="47" t="str">
        <f t="shared" si="974"/>
        <v>#REF!</v>
      </c>
      <c r="K493" s="47" t="str">
        <f t="shared" si="975"/>
        <v>#REF!</v>
      </c>
      <c r="L493" s="49" t="str">
        <f t="shared" si="976"/>
        <v>#REF!</v>
      </c>
      <c r="M493" s="49" t="str">
        <f t="shared" si="977"/>
        <v>#REF!</v>
      </c>
      <c r="N493" s="47" t="str">
        <f t="shared" si="978"/>
        <v>#REF!</v>
      </c>
      <c r="O493" s="47" t="str">
        <f t="shared" si="979"/>
        <v>#REF!</v>
      </c>
      <c r="P493" s="49" t="str">
        <f t="shared" si="980"/>
        <v>#REF!</v>
      </c>
      <c r="Q493" s="49" t="str">
        <f t="shared" si="981"/>
        <v>#REF!</v>
      </c>
      <c r="R493" s="49" t="str">
        <f t="shared" si="982"/>
        <v>#REF!</v>
      </c>
      <c r="S493" s="49" t="str">
        <f t="shared" si="983"/>
        <v>#REF!</v>
      </c>
      <c r="T493" s="50"/>
      <c r="U493" s="50"/>
      <c r="V493" s="50"/>
      <c r="W493" s="50"/>
      <c r="X493" s="50"/>
      <c r="Y493" s="50"/>
      <c r="Z493" s="50"/>
    </row>
    <row r="494" ht="15.75" customHeight="1" outlineLevel="2">
      <c r="A494" s="46" t="s">
        <v>182</v>
      </c>
      <c r="B494" s="46" t="s">
        <v>15</v>
      </c>
      <c r="C494" s="21" t="s">
        <v>183</v>
      </c>
      <c r="D494" s="46" t="s">
        <v>39</v>
      </c>
      <c r="E494" s="20" t="s">
        <v>40</v>
      </c>
      <c r="F494" s="22">
        <v>56965.4</v>
      </c>
      <c r="G494" s="47">
        <v>3040.96</v>
      </c>
      <c r="H494" s="48"/>
      <c r="I494" s="47" t="str">
        <f t="shared" si="973"/>
        <v>#REF!</v>
      </c>
      <c r="J494" s="47" t="str">
        <f t="shared" si="974"/>
        <v>#REF!</v>
      </c>
      <c r="K494" s="47" t="str">
        <f t="shared" si="975"/>
        <v>#REF!</v>
      </c>
      <c r="L494" s="49" t="str">
        <f t="shared" si="976"/>
        <v>#REF!</v>
      </c>
      <c r="M494" s="49" t="str">
        <f t="shared" si="977"/>
        <v>#REF!</v>
      </c>
      <c r="N494" s="47" t="str">
        <f t="shared" si="978"/>
        <v>#REF!</v>
      </c>
      <c r="O494" s="47" t="str">
        <f t="shared" si="979"/>
        <v>#REF!</v>
      </c>
      <c r="P494" s="49" t="str">
        <f t="shared" si="980"/>
        <v>#REF!</v>
      </c>
      <c r="Q494" s="49" t="str">
        <f t="shared" si="981"/>
        <v>#REF!</v>
      </c>
      <c r="R494" s="49" t="str">
        <f t="shared" si="982"/>
        <v>#REF!</v>
      </c>
      <c r="S494" s="49" t="str">
        <f t="shared" si="983"/>
        <v>#REF!</v>
      </c>
      <c r="T494" s="50"/>
      <c r="U494" s="50"/>
      <c r="V494" s="50"/>
      <c r="W494" s="50"/>
      <c r="X494" s="50"/>
      <c r="Y494" s="50"/>
      <c r="Z494" s="50"/>
    </row>
    <row r="495" ht="15.75" customHeight="1" outlineLevel="1">
      <c r="A495" s="46"/>
      <c r="B495" s="46"/>
      <c r="C495" s="53" t="s">
        <v>389</v>
      </c>
      <c r="D495" s="46"/>
      <c r="E495" s="20"/>
      <c r="F495" s="22">
        <f t="shared" ref="F495:H495" si="984">SUBTOTAL(9,F490:F494)</f>
        <v>57577914</v>
      </c>
      <c r="G495" s="47">
        <f t="shared" si="984"/>
        <v>3073653</v>
      </c>
      <c r="H495" s="48">
        <f t="shared" si="984"/>
        <v>0</v>
      </c>
      <c r="I495" s="47"/>
      <c r="J495" s="47"/>
      <c r="K495" s="47"/>
      <c r="L495" s="49" t="str">
        <f t="shared" ref="L495:M495" si="985">SUBTOTAL(9,L490:L494)</f>
        <v>#REF!</v>
      </c>
      <c r="M495" s="49" t="str">
        <f t="shared" si="985"/>
        <v>#REF!</v>
      </c>
      <c r="N495" s="47"/>
      <c r="O495" s="47"/>
      <c r="P495" s="49" t="str">
        <f t="shared" ref="P495:S495" si="986">SUBTOTAL(9,P490:P494)</f>
        <v>#REF!</v>
      </c>
      <c r="Q495" s="49" t="str">
        <f t="shared" si="986"/>
        <v>#REF!</v>
      </c>
      <c r="R495" s="49" t="str">
        <f t="shared" si="986"/>
        <v>#REF!</v>
      </c>
      <c r="S495" s="49" t="str">
        <f t="shared" si="986"/>
        <v>#REF!</v>
      </c>
      <c r="T495" s="50"/>
      <c r="U495" s="50"/>
      <c r="V495" s="50"/>
      <c r="W495" s="50"/>
      <c r="X495" s="50"/>
      <c r="Y495" s="50"/>
      <c r="Z495" s="50"/>
    </row>
    <row r="496" ht="15.75" customHeight="1" outlineLevel="2">
      <c r="A496" s="46" t="s">
        <v>184</v>
      </c>
      <c r="B496" s="46" t="s">
        <v>15</v>
      </c>
      <c r="C496" s="21" t="s">
        <v>185</v>
      </c>
      <c r="D496" s="46" t="s">
        <v>17</v>
      </c>
      <c r="E496" s="20" t="s">
        <v>18</v>
      </c>
      <c r="F496" s="22">
        <v>5.705024855E7</v>
      </c>
      <c r="G496" s="47">
        <v>3514736.72</v>
      </c>
      <c r="H496" s="48"/>
      <c r="I496" s="47" t="str">
        <f t="shared" ref="I496:I500" si="987">+VLOOKUP(C496,'[1]ESFUERZO PROPIO 2015'!$D$10:$H$135,3,0)</f>
        <v>#REF!</v>
      </c>
      <c r="J496" s="47" t="str">
        <f t="shared" ref="J496:J500" si="988">+VLOOKUP(C496,'[1]ESFUERZO PROPIO 2015'!$D$10:$H$135,2,0)</f>
        <v>#REF!</v>
      </c>
      <c r="K496" s="47" t="str">
        <f t="shared" ref="K496:K500" si="989">+I496/11</f>
        <v>#REF!</v>
      </c>
      <c r="L496" s="49" t="str">
        <f t="shared" ref="L496:L500" si="990">+H496*K496</f>
        <v>#REF!</v>
      </c>
      <c r="M496" s="49" t="str">
        <f t="shared" ref="M496:M500" si="991">+IF(F496-Q496&lt;1,0,F496-Q496)</f>
        <v>#REF!</v>
      </c>
      <c r="N496" s="47" t="str">
        <f t="shared" ref="N496:N500" si="992">+VLOOKUP(C496,'[1]ESFUERZO PROPIO 2015'!$D$10:$H$135,5,0)</f>
        <v>#REF!</v>
      </c>
      <c r="O496" s="47" t="str">
        <f t="shared" ref="O496:O500" si="993">+VLOOKUP(C496,'[1]ESFUERZO PROPIO 2015'!$D$10:$H$135,4,0)</f>
        <v>#REF!</v>
      </c>
      <c r="P496" s="49" t="str">
        <f t="shared" ref="P496:P500" si="994">+F496-L496</f>
        <v>#REF!</v>
      </c>
      <c r="Q496" s="49" t="str">
        <f t="shared" ref="Q496:Q500" si="995">+ROUND(P496,0)</f>
        <v>#REF!</v>
      </c>
      <c r="R496" s="49" t="str">
        <f t="shared" ref="R496:R500" si="996">+M496+Q496</f>
        <v>#REF!</v>
      </c>
      <c r="S496" s="49" t="str">
        <f t="shared" ref="S496:S500" si="997">+Q496</f>
        <v>#REF!</v>
      </c>
      <c r="T496" s="50"/>
      <c r="U496" s="50"/>
      <c r="V496" s="50"/>
      <c r="W496" s="50"/>
      <c r="X496" s="50"/>
      <c r="Y496" s="50"/>
      <c r="Z496" s="50"/>
    </row>
    <row r="497" ht="15.75" customHeight="1" outlineLevel="2">
      <c r="A497" s="46" t="s">
        <v>184</v>
      </c>
      <c r="B497" s="46" t="s">
        <v>15</v>
      </c>
      <c r="C497" s="21" t="s">
        <v>185</v>
      </c>
      <c r="D497" s="46" t="s">
        <v>45</v>
      </c>
      <c r="E497" s="20" t="s">
        <v>46</v>
      </c>
      <c r="F497" s="22">
        <v>266927.88</v>
      </c>
      <c r="G497" s="47">
        <v>16444.82</v>
      </c>
      <c r="H497" s="48"/>
      <c r="I497" s="47" t="str">
        <f t="shared" si="987"/>
        <v>#REF!</v>
      </c>
      <c r="J497" s="47" t="str">
        <f t="shared" si="988"/>
        <v>#REF!</v>
      </c>
      <c r="K497" s="47" t="str">
        <f t="shared" si="989"/>
        <v>#REF!</v>
      </c>
      <c r="L497" s="49" t="str">
        <f t="shared" si="990"/>
        <v>#REF!</v>
      </c>
      <c r="M497" s="49" t="str">
        <f t="shared" si="991"/>
        <v>#REF!</v>
      </c>
      <c r="N497" s="47" t="str">
        <f t="shared" si="992"/>
        <v>#REF!</v>
      </c>
      <c r="O497" s="47" t="str">
        <f t="shared" si="993"/>
        <v>#REF!</v>
      </c>
      <c r="P497" s="49" t="str">
        <f t="shared" si="994"/>
        <v>#REF!</v>
      </c>
      <c r="Q497" s="49" t="str">
        <f t="shared" si="995"/>
        <v>#REF!</v>
      </c>
      <c r="R497" s="49" t="str">
        <f t="shared" si="996"/>
        <v>#REF!</v>
      </c>
      <c r="S497" s="49" t="str">
        <f t="shared" si="997"/>
        <v>#REF!</v>
      </c>
      <c r="T497" s="50"/>
      <c r="U497" s="50"/>
      <c r="V497" s="50"/>
      <c r="W497" s="50"/>
      <c r="X497" s="50"/>
      <c r="Y497" s="50"/>
      <c r="Z497" s="50"/>
    </row>
    <row r="498" ht="15.75" customHeight="1" outlineLevel="2">
      <c r="A498" s="46" t="s">
        <v>184</v>
      </c>
      <c r="B498" s="46" t="s">
        <v>15</v>
      </c>
      <c r="C498" s="21" t="s">
        <v>185</v>
      </c>
      <c r="D498" s="46" t="s">
        <v>29</v>
      </c>
      <c r="E498" s="20" t="s">
        <v>30</v>
      </c>
      <c r="F498" s="22">
        <v>1099604.59</v>
      </c>
      <c r="G498" s="47">
        <v>67744.15</v>
      </c>
      <c r="H498" s="48"/>
      <c r="I498" s="47" t="str">
        <f t="shared" si="987"/>
        <v>#REF!</v>
      </c>
      <c r="J498" s="47" t="str">
        <f t="shared" si="988"/>
        <v>#REF!</v>
      </c>
      <c r="K498" s="47" t="str">
        <f t="shared" si="989"/>
        <v>#REF!</v>
      </c>
      <c r="L498" s="49" t="str">
        <f t="shared" si="990"/>
        <v>#REF!</v>
      </c>
      <c r="M498" s="49" t="str">
        <f t="shared" si="991"/>
        <v>#REF!</v>
      </c>
      <c r="N498" s="47" t="str">
        <f t="shared" si="992"/>
        <v>#REF!</v>
      </c>
      <c r="O498" s="47" t="str">
        <f t="shared" si="993"/>
        <v>#REF!</v>
      </c>
      <c r="P498" s="49" t="str">
        <f t="shared" si="994"/>
        <v>#REF!</v>
      </c>
      <c r="Q498" s="49" t="str">
        <f t="shared" si="995"/>
        <v>#REF!</v>
      </c>
      <c r="R498" s="49" t="str">
        <f t="shared" si="996"/>
        <v>#REF!</v>
      </c>
      <c r="S498" s="49" t="str">
        <f t="shared" si="997"/>
        <v>#REF!</v>
      </c>
      <c r="T498" s="50"/>
      <c r="U498" s="50"/>
      <c r="V498" s="50"/>
      <c r="W498" s="50"/>
      <c r="X498" s="50"/>
      <c r="Y498" s="50"/>
      <c r="Z498" s="50"/>
    </row>
    <row r="499" ht="15.75" customHeight="1" outlineLevel="2">
      <c r="A499" s="46" t="s">
        <v>184</v>
      </c>
      <c r="B499" s="46" t="s">
        <v>15</v>
      </c>
      <c r="C499" s="21" t="s">
        <v>185</v>
      </c>
      <c r="D499" s="46" t="s">
        <v>31</v>
      </c>
      <c r="E499" s="20" t="s">
        <v>32</v>
      </c>
      <c r="F499" s="22">
        <v>276992.7</v>
      </c>
      <c r="G499" s="47">
        <v>17064.89</v>
      </c>
      <c r="H499" s="48"/>
      <c r="I499" s="47" t="str">
        <f t="shared" si="987"/>
        <v>#REF!</v>
      </c>
      <c r="J499" s="47" t="str">
        <f t="shared" si="988"/>
        <v>#REF!</v>
      </c>
      <c r="K499" s="47" t="str">
        <f t="shared" si="989"/>
        <v>#REF!</v>
      </c>
      <c r="L499" s="49" t="str">
        <f t="shared" si="990"/>
        <v>#REF!</v>
      </c>
      <c r="M499" s="49" t="str">
        <f t="shared" si="991"/>
        <v>#REF!</v>
      </c>
      <c r="N499" s="47" t="str">
        <f t="shared" si="992"/>
        <v>#REF!</v>
      </c>
      <c r="O499" s="47" t="str">
        <f t="shared" si="993"/>
        <v>#REF!</v>
      </c>
      <c r="P499" s="49" t="str">
        <f t="shared" si="994"/>
        <v>#REF!</v>
      </c>
      <c r="Q499" s="49" t="str">
        <f t="shared" si="995"/>
        <v>#REF!</v>
      </c>
      <c r="R499" s="49" t="str">
        <f t="shared" si="996"/>
        <v>#REF!</v>
      </c>
      <c r="S499" s="49" t="str">
        <f t="shared" si="997"/>
        <v>#REF!</v>
      </c>
      <c r="T499" s="50"/>
      <c r="U499" s="50"/>
      <c r="V499" s="50"/>
      <c r="W499" s="50"/>
      <c r="X499" s="50"/>
      <c r="Y499" s="50"/>
      <c r="Z499" s="50"/>
    </row>
    <row r="500" ht="15.75" customHeight="1" outlineLevel="2">
      <c r="A500" s="46" t="s">
        <v>184</v>
      </c>
      <c r="B500" s="46" t="s">
        <v>15</v>
      </c>
      <c r="C500" s="21" t="s">
        <v>185</v>
      </c>
      <c r="D500" s="46" t="s">
        <v>39</v>
      </c>
      <c r="E500" s="20" t="s">
        <v>40</v>
      </c>
      <c r="F500" s="22">
        <v>377946.28</v>
      </c>
      <c r="G500" s="47">
        <v>23284.42</v>
      </c>
      <c r="H500" s="48"/>
      <c r="I500" s="47" t="str">
        <f t="shared" si="987"/>
        <v>#REF!</v>
      </c>
      <c r="J500" s="47" t="str">
        <f t="shared" si="988"/>
        <v>#REF!</v>
      </c>
      <c r="K500" s="47" t="str">
        <f t="shared" si="989"/>
        <v>#REF!</v>
      </c>
      <c r="L500" s="49" t="str">
        <f t="shared" si="990"/>
        <v>#REF!</v>
      </c>
      <c r="M500" s="49" t="str">
        <f t="shared" si="991"/>
        <v>#REF!</v>
      </c>
      <c r="N500" s="47" t="str">
        <f t="shared" si="992"/>
        <v>#REF!</v>
      </c>
      <c r="O500" s="47" t="str">
        <f t="shared" si="993"/>
        <v>#REF!</v>
      </c>
      <c r="P500" s="49" t="str">
        <f t="shared" si="994"/>
        <v>#REF!</v>
      </c>
      <c r="Q500" s="49" t="str">
        <f t="shared" si="995"/>
        <v>#REF!</v>
      </c>
      <c r="R500" s="49" t="str">
        <f t="shared" si="996"/>
        <v>#REF!</v>
      </c>
      <c r="S500" s="49" t="str">
        <f t="shared" si="997"/>
        <v>#REF!</v>
      </c>
      <c r="T500" s="50"/>
      <c r="U500" s="50"/>
      <c r="V500" s="50"/>
      <c r="W500" s="50"/>
      <c r="X500" s="50"/>
      <c r="Y500" s="50"/>
      <c r="Z500" s="50"/>
    </row>
    <row r="501" ht="15.75" customHeight="1" outlineLevel="1">
      <c r="A501" s="46"/>
      <c r="B501" s="46"/>
      <c r="C501" s="53" t="s">
        <v>390</v>
      </c>
      <c r="D501" s="46"/>
      <c r="E501" s="20"/>
      <c r="F501" s="22">
        <f t="shared" ref="F501:H501" si="998">SUBTOTAL(9,F496:F500)</f>
        <v>59071720</v>
      </c>
      <c r="G501" s="47">
        <f t="shared" si="998"/>
        <v>3639275</v>
      </c>
      <c r="H501" s="48">
        <f t="shared" si="998"/>
        <v>0</v>
      </c>
      <c r="I501" s="47"/>
      <c r="J501" s="47"/>
      <c r="K501" s="47"/>
      <c r="L501" s="49" t="str">
        <f t="shared" ref="L501:M501" si="999">SUBTOTAL(9,L496:L500)</f>
        <v>#REF!</v>
      </c>
      <c r="M501" s="49" t="str">
        <f t="shared" si="999"/>
        <v>#REF!</v>
      </c>
      <c r="N501" s="47"/>
      <c r="O501" s="47"/>
      <c r="P501" s="49" t="str">
        <f t="shared" ref="P501:S501" si="1000">SUBTOTAL(9,P496:P500)</f>
        <v>#REF!</v>
      </c>
      <c r="Q501" s="49" t="str">
        <f t="shared" si="1000"/>
        <v>#REF!</v>
      </c>
      <c r="R501" s="49" t="str">
        <f t="shared" si="1000"/>
        <v>#REF!</v>
      </c>
      <c r="S501" s="49" t="str">
        <f t="shared" si="1000"/>
        <v>#REF!</v>
      </c>
      <c r="T501" s="50"/>
      <c r="U501" s="50"/>
      <c r="V501" s="50"/>
      <c r="W501" s="50"/>
      <c r="X501" s="50"/>
      <c r="Y501" s="50"/>
      <c r="Z501" s="50"/>
    </row>
    <row r="502" ht="15.75" customHeight="1" outlineLevel="2">
      <c r="A502" s="46" t="s">
        <v>186</v>
      </c>
      <c r="B502" s="46" t="s">
        <v>15</v>
      </c>
      <c r="C502" s="21" t="s">
        <v>187</v>
      </c>
      <c r="D502" s="46" t="s">
        <v>45</v>
      </c>
      <c r="E502" s="20" t="s">
        <v>46</v>
      </c>
      <c r="F502" s="22">
        <v>8.159637725E7</v>
      </c>
      <c r="G502" s="47">
        <v>3.004698558E7</v>
      </c>
      <c r="H502" s="48"/>
      <c r="I502" s="47" t="str">
        <f t="shared" ref="I502:I507" si="1001">+VLOOKUP(C502,'[1]ESFUERZO PROPIO 2015'!$D$10:$H$135,3,0)</f>
        <v>#REF!</v>
      </c>
      <c r="J502" s="47" t="str">
        <f t="shared" ref="J502:J507" si="1002">+VLOOKUP(C502,'[1]ESFUERZO PROPIO 2015'!$D$10:$H$135,2,0)</f>
        <v>#REF!</v>
      </c>
      <c r="K502" s="47" t="str">
        <f t="shared" ref="K502:K507" si="1003">+I502/11</f>
        <v>#REF!</v>
      </c>
      <c r="L502" s="49" t="str">
        <f t="shared" ref="L502:L507" si="1004">+H502*K502</f>
        <v>#REF!</v>
      </c>
      <c r="M502" s="49" t="str">
        <f t="shared" ref="M502:M507" si="1005">+IF(F502-Q502&lt;1,0,F502-Q502)</f>
        <v>#REF!</v>
      </c>
      <c r="N502" s="47" t="str">
        <f t="shared" ref="N502:N507" si="1006">+VLOOKUP(C502,'[1]ESFUERZO PROPIO 2015'!$D$10:$H$135,5,0)</f>
        <v>#REF!</v>
      </c>
      <c r="O502" s="47" t="str">
        <f t="shared" ref="O502:O507" si="1007">+VLOOKUP(C502,'[1]ESFUERZO PROPIO 2015'!$D$10:$H$135,4,0)</f>
        <v>#REF!</v>
      </c>
      <c r="P502" s="49" t="str">
        <f t="shared" ref="P502:P507" si="1008">+F502-L502</f>
        <v>#REF!</v>
      </c>
      <c r="Q502" s="49" t="str">
        <f t="shared" ref="Q502:Q507" si="1009">+ROUND(P502,0)</f>
        <v>#REF!</v>
      </c>
      <c r="R502" s="49" t="str">
        <f t="shared" ref="R502:R507" si="1010">+M502+Q502</f>
        <v>#REF!</v>
      </c>
      <c r="S502" s="49" t="str">
        <f t="shared" ref="S502:S507" si="1011">+Q502</f>
        <v>#REF!</v>
      </c>
      <c r="T502" s="50"/>
      <c r="U502" s="50"/>
      <c r="V502" s="50"/>
      <c r="W502" s="50"/>
      <c r="X502" s="50"/>
      <c r="Y502" s="50"/>
      <c r="Z502" s="50"/>
    </row>
    <row r="503" ht="15.75" customHeight="1" outlineLevel="2">
      <c r="A503" s="46" t="s">
        <v>186</v>
      </c>
      <c r="B503" s="46" t="s">
        <v>15</v>
      </c>
      <c r="C503" s="21" t="s">
        <v>187</v>
      </c>
      <c r="D503" s="46" t="s">
        <v>21</v>
      </c>
      <c r="E503" s="20" t="s">
        <v>22</v>
      </c>
      <c r="F503" s="22">
        <v>78353.37</v>
      </c>
      <c r="G503" s="47">
        <v>28852.78</v>
      </c>
      <c r="H503" s="48"/>
      <c r="I503" s="47" t="str">
        <f t="shared" si="1001"/>
        <v>#REF!</v>
      </c>
      <c r="J503" s="47" t="str">
        <f t="shared" si="1002"/>
        <v>#REF!</v>
      </c>
      <c r="K503" s="47" t="str">
        <f t="shared" si="1003"/>
        <v>#REF!</v>
      </c>
      <c r="L503" s="49" t="str">
        <f t="shared" si="1004"/>
        <v>#REF!</v>
      </c>
      <c r="M503" s="49" t="str">
        <f t="shared" si="1005"/>
        <v>#REF!</v>
      </c>
      <c r="N503" s="47" t="str">
        <f t="shared" si="1006"/>
        <v>#REF!</v>
      </c>
      <c r="O503" s="47" t="str">
        <f t="shared" si="1007"/>
        <v>#REF!</v>
      </c>
      <c r="P503" s="49" t="str">
        <f t="shared" si="1008"/>
        <v>#REF!</v>
      </c>
      <c r="Q503" s="49" t="str">
        <f t="shared" si="1009"/>
        <v>#REF!</v>
      </c>
      <c r="R503" s="49" t="str">
        <f t="shared" si="1010"/>
        <v>#REF!</v>
      </c>
      <c r="S503" s="49" t="str">
        <f t="shared" si="1011"/>
        <v>#REF!</v>
      </c>
      <c r="T503" s="50"/>
      <c r="U503" s="50"/>
      <c r="V503" s="50"/>
      <c r="W503" s="50"/>
      <c r="X503" s="50"/>
      <c r="Y503" s="50"/>
      <c r="Z503" s="50"/>
    </row>
    <row r="504" ht="15.75" customHeight="1" outlineLevel="2">
      <c r="A504" s="46" t="s">
        <v>186</v>
      </c>
      <c r="B504" s="46" t="s">
        <v>15</v>
      </c>
      <c r="C504" s="21" t="s">
        <v>187</v>
      </c>
      <c r="D504" s="46" t="s">
        <v>27</v>
      </c>
      <c r="E504" s="20" t="s">
        <v>28</v>
      </c>
      <c r="F504" s="22">
        <v>850074.52</v>
      </c>
      <c r="G504" s="47">
        <v>313030.77</v>
      </c>
      <c r="H504" s="48"/>
      <c r="I504" s="47" t="str">
        <f t="shared" si="1001"/>
        <v>#REF!</v>
      </c>
      <c r="J504" s="47" t="str">
        <f t="shared" si="1002"/>
        <v>#REF!</v>
      </c>
      <c r="K504" s="47" t="str">
        <f t="shared" si="1003"/>
        <v>#REF!</v>
      </c>
      <c r="L504" s="49" t="str">
        <f t="shared" si="1004"/>
        <v>#REF!</v>
      </c>
      <c r="M504" s="49" t="str">
        <f t="shared" si="1005"/>
        <v>#REF!</v>
      </c>
      <c r="N504" s="47" t="str">
        <f t="shared" si="1006"/>
        <v>#REF!</v>
      </c>
      <c r="O504" s="47" t="str">
        <f t="shared" si="1007"/>
        <v>#REF!</v>
      </c>
      <c r="P504" s="49" t="str">
        <f t="shared" si="1008"/>
        <v>#REF!</v>
      </c>
      <c r="Q504" s="49" t="str">
        <f t="shared" si="1009"/>
        <v>#REF!</v>
      </c>
      <c r="R504" s="49" t="str">
        <f t="shared" si="1010"/>
        <v>#REF!</v>
      </c>
      <c r="S504" s="49" t="str">
        <f t="shared" si="1011"/>
        <v>#REF!</v>
      </c>
      <c r="T504" s="50"/>
      <c r="U504" s="50"/>
      <c r="V504" s="50"/>
      <c r="W504" s="50"/>
      <c r="X504" s="50"/>
      <c r="Y504" s="50"/>
      <c r="Z504" s="50"/>
    </row>
    <row r="505" ht="15.75" customHeight="1" outlineLevel="2">
      <c r="A505" s="46" t="s">
        <v>186</v>
      </c>
      <c r="B505" s="46" t="s">
        <v>15</v>
      </c>
      <c r="C505" s="21" t="s">
        <v>187</v>
      </c>
      <c r="D505" s="46" t="s">
        <v>29</v>
      </c>
      <c r="E505" s="20" t="s">
        <v>30</v>
      </c>
      <c r="F505" s="22">
        <v>277899.32</v>
      </c>
      <c r="G505" s="47">
        <v>102333.43</v>
      </c>
      <c r="H505" s="48"/>
      <c r="I505" s="47" t="str">
        <f t="shared" si="1001"/>
        <v>#REF!</v>
      </c>
      <c r="J505" s="47" t="str">
        <f t="shared" si="1002"/>
        <v>#REF!</v>
      </c>
      <c r="K505" s="47" t="str">
        <f t="shared" si="1003"/>
        <v>#REF!</v>
      </c>
      <c r="L505" s="49" t="str">
        <f t="shared" si="1004"/>
        <v>#REF!</v>
      </c>
      <c r="M505" s="49" t="str">
        <f t="shared" si="1005"/>
        <v>#REF!</v>
      </c>
      <c r="N505" s="47" t="str">
        <f t="shared" si="1006"/>
        <v>#REF!</v>
      </c>
      <c r="O505" s="47" t="str">
        <f t="shared" si="1007"/>
        <v>#REF!</v>
      </c>
      <c r="P505" s="49" t="str">
        <f t="shared" si="1008"/>
        <v>#REF!</v>
      </c>
      <c r="Q505" s="49" t="str">
        <f t="shared" si="1009"/>
        <v>#REF!</v>
      </c>
      <c r="R505" s="49" t="str">
        <f t="shared" si="1010"/>
        <v>#REF!</v>
      </c>
      <c r="S505" s="49" t="str">
        <f t="shared" si="1011"/>
        <v>#REF!</v>
      </c>
      <c r="T505" s="50"/>
      <c r="U505" s="50"/>
      <c r="V505" s="50"/>
      <c r="W505" s="50"/>
      <c r="X505" s="50"/>
      <c r="Y505" s="50"/>
      <c r="Z505" s="50"/>
    </row>
    <row r="506" ht="15.75" customHeight="1" outlineLevel="2">
      <c r="A506" s="46" t="s">
        <v>186</v>
      </c>
      <c r="B506" s="46" t="s">
        <v>15</v>
      </c>
      <c r="C506" s="21" t="s">
        <v>187</v>
      </c>
      <c r="D506" s="46" t="s">
        <v>31</v>
      </c>
      <c r="E506" s="20" t="s">
        <v>32</v>
      </c>
      <c r="F506" s="22">
        <v>1252000.49</v>
      </c>
      <c r="G506" s="47">
        <v>461035.67</v>
      </c>
      <c r="H506" s="48"/>
      <c r="I506" s="47" t="str">
        <f t="shared" si="1001"/>
        <v>#REF!</v>
      </c>
      <c r="J506" s="47" t="str">
        <f t="shared" si="1002"/>
        <v>#REF!</v>
      </c>
      <c r="K506" s="47" t="str">
        <f t="shared" si="1003"/>
        <v>#REF!</v>
      </c>
      <c r="L506" s="49" t="str">
        <f t="shared" si="1004"/>
        <v>#REF!</v>
      </c>
      <c r="M506" s="49" t="str">
        <f t="shared" si="1005"/>
        <v>#REF!</v>
      </c>
      <c r="N506" s="47" t="str">
        <f t="shared" si="1006"/>
        <v>#REF!</v>
      </c>
      <c r="O506" s="47" t="str">
        <f t="shared" si="1007"/>
        <v>#REF!</v>
      </c>
      <c r="P506" s="49" t="str">
        <f t="shared" si="1008"/>
        <v>#REF!</v>
      </c>
      <c r="Q506" s="49" t="str">
        <f t="shared" si="1009"/>
        <v>#REF!</v>
      </c>
      <c r="R506" s="49" t="str">
        <f t="shared" si="1010"/>
        <v>#REF!</v>
      </c>
      <c r="S506" s="49" t="str">
        <f t="shared" si="1011"/>
        <v>#REF!</v>
      </c>
      <c r="T506" s="50"/>
      <c r="U506" s="50"/>
      <c r="V506" s="50"/>
      <c r="W506" s="50"/>
      <c r="X506" s="50"/>
      <c r="Y506" s="50"/>
      <c r="Z506" s="50"/>
    </row>
    <row r="507" ht="15.75" customHeight="1" outlineLevel="2">
      <c r="A507" s="46" t="s">
        <v>186</v>
      </c>
      <c r="B507" s="46" t="s">
        <v>15</v>
      </c>
      <c r="C507" s="21" t="s">
        <v>187</v>
      </c>
      <c r="D507" s="46" t="s">
        <v>39</v>
      </c>
      <c r="E507" s="20" t="s">
        <v>40</v>
      </c>
      <c r="F507" s="22">
        <v>384847.05</v>
      </c>
      <c r="G507" s="47">
        <v>141715.77</v>
      </c>
      <c r="H507" s="48"/>
      <c r="I507" s="47" t="str">
        <f t="shared" si="1001"/>
        <v>#REF!</v>
      </c>
      <c r="J507" s="47" t="str">
        <f t="shared" si="1002"/>
        <v>#REF!</v>
      </c>
      <c r="K507" s="47" t="str">
        <f t="shared" si="1003"/>
        <v>#REF!</v>
      </c>
      <c r="L507" s="49" t="str">
        <f t="shared" si="1004"/>
        <v>#REF!</v>
      </c>
      <c r="M507" s="49" t="str">
        <f t="shared" si="1005"/>
        <v>#REF!</v>
      </c>
      <c r="N507" s="47" t="str">
        <f t="shared" si="1006"/>
        <v>#REF!</v>
      </c>
      <c r="O507" s="47" t="str">
        <f t="shared" si="1007"/>
        <v>#REF!</v>
      </c>
      <c r="P507" s="49" t="str">
        <f t="shared" si="1008"/>
        <v>#REF!</v>
      </c>
      <c r="Q507" s="49" t="str">
        <f t="shared" si="1009"/>
        <v>#REF!</v>
      </c>
      <c r="R507" s="49" t="str">
        <f t="shared" si="1010"/>
        <v>#REF!</v>
      </c>
      <c r="S507" s="49" t="str">
        <f t="shared" si="1011"/>
        <v>#REF!</v>
      </c>
      <c r="T507" s="50"/>
      <c r="U507" s="50"/>
      <c r="V507" s="50"/>
      <c r="W507" s="50"/>
      <c r="X507" s="50"/>
      <c r="Y507" s="50"/>
      <c r="Z507" s="50"/>
    </row>
    <row r="508" ht="15.75" customHeight="1" outlineLevel="1">
      <c r="A508" s="46"/>
      <c r="B508" s="46"/>
      <c r="C508" s="53" t="s">
        <v>391</v>
      </c>
      <c r="D508" s="46"/>
      <c r="E508" s="20"/>
      <c r="F508" s="22">
        <f t="shared" ref="F508:H508" si="1012">SUBTOTAL(9,F502:F507)</f>
        <v>84439552</v>
      </c>
      <c r="G508" s="47">
        <f t="shared" si="1012"/>
        <v>31093954</v>
      </c>
      <c r="H508" s="48">
        <f t="shared" si="1012"/>
        <v>0</v>
      </c>
      <c r="I508" s="47"/>
      <c r="J508" s="47"/>
      <c r="K508" s="47"/>
      <c r="L508" s="49" t="str">
        <f t="shared" ref="L508:M508" si="1013">SUBTOTAL(9,L502:L507)</f>
        <v>#REF!</v>
      </c>
      <c r="M508" s="49" t="str">
        <f t="shared" si="1013"/>
        <v>#REF!</v>
      </c>
      <c r="N508" s="47"/>
      <c r="O508" s="47"/>
      <c r="P508" s="49" t="str">
        <f t="shared" ref="P508:S508" si="1014">SUBTOTAL(9,P502:P507)</f>
        <v>#REF!</v>
      </c>
      <c r="Q508" s="49" t="str">
        <f t="shared" si="1014"/>
        <v>#REF!</v>
      </c>
      <c r="R508" s="49" t="str">
        <f t="shared" si="1014"/>
        <v>#REF!</v>
      </c>
      <c r="S508" s="49" t="str">
        <f t="shared" si="1014"/>
        <v>#REF!</v>
      </c>
      <c r="T508" s="50"/>
      <c r="U508" s="50"/>
      <c r="V508" s="50"/>
      <c r="W508" s="50"/>
      <c r="X508" s="50"/>
      <c r="Y508" s="50"/>
      <c r="Z508" s="50"/>
    </row>
    <row r="509" ht="15.75" customHeight="1" outlineLevel="2">
      <c r="A509" s="46" t="s">
        <v>188</v>
      </c>
      <c r="B509" s="46" t="s">
        <v>15</v>
      </c>
      <c r="C509" s="21" t="s">
        <v>189</v>
      </c>
      <c r="D509" s="46" t="s">
        <v>45</v>
      </c>
      <c r="E509" s="20" t="s">
        <v>46</v>
      </c>
      <c r="F509" s="22">
        <v>2.005189055E7</v>
      </c>
      <c r="G509" s="47">
        <v>2294549.77</v>
      </c>
      <c r="H509" s="48"/>
      <c r="I509" s="47" t="str">
        <f t="shared" ref="I509:I511" si="1015">+VLOOKUP(C509,'[1]ESFUERZO PROPIO 2015'!$D$10:$H$135,3,0)</f>
        <v>#REF!</v>
      </c>
      <c r="J509" s="47" t="str">
        <f t="shared" ref="J509:J511" si="1016">+VLOOKUP(C509,'[1]ESFUERZO PROPIO 2015'!$D$10:$H$135,2,0)</f>
        <v>#REF!</v>
      </c>
      <c r="K509" s="47" t="str">
        <f t="shared" ref="K509:K511" si="1017">+I509/11</f>
        <v>#REF!</v>
      </c>
      <c r="L509" s="49" t="str">
        <f t="shared" ref="L509:L511" si="1018">+H509*K509</f>
        <v>#REF!</v>
      </c>
      <c r="M509" s="49" t="str">
        <f t="shared" ref="M509:M511" si="1019">+IF(F509-Q509&lt;1,0,F509-Q509)</f>
        <v>#REF!</v>
      </c>
      <c r="N509" s="47" t="str">
        <f t="shared" ref="N509:N511" si="1020">+VLOOKUP(C509,'[1]ESFUERZO PROPIO 2015'!$D$10:$H$135,5,0)</f>
        <v>#REF!</v>
      </c>
      <c r="O509" s="47" t="str">
        <f t="shared" ref="O509:O511" si="1021">+VLOOKUP(C509,'[1]ESFUERZO PROPIO 2015'!$D$10:$H$135,4,0)</f>
        <v>#REF!</v>
      </c>
      <c r="P509" s="49" t="str">
        <f t="shared" ref="P509:P511" si="1022">+F509-L509</f>
        <v>#REF!</v>
      </c>
      <c r="Q509" s="49" t="str">
        <f t="shared" ref="Q509:Q511" si="1023">+ROUND(P509,0)</f>
        <v>#REF!</v>
      </c>
      <c r="R509" s="49" t="str">
        <f t="shared" ref="R509:R511" si="1024">+M509+Q509</f>
        <v>#REF!</v>
      </c>
      <c r="S509" s="49" t="str">
        <f t="shared" ref="S509:S511" si="1025">+Q509</f>
        <v>#REF!</v>
      </c>
      <c r="T509" s="50"/>
      <c r="U509" s="50"/>
      <c r="V509" s="50"/>
      <c r="W509" s="50"/>
      <c r="X509" s="50"/>
      <c r="Y509" s="50"/>
      <c r="Z509" s="50"/>
    </row>
    <row r="510" ht="15.75" customHeight="1" outlineLevel="2">
      <c r="A510" s="46" t="s">
        <v>188</v>
      </c>
      <c r="B510" s="46" t="s">
        <v>15</v>
      </c>
      <c r="C510" s="21" t="s">
        <v>189</v>
      </c>
      <c r="D510" s="46" t="s">
        <v>29</v>
      </c>
      <c r="E510" s="20" t="s">
        <v>30</v>
      </c>
      <c r="F510" s="22">
        <v>189844.79</v>
      </c>
      <c r="G510" s="47">
        <v>21724.05</v>
      </c>
      <c r="H510" s="48"/>
      <c r="I510" s="47" t="str">
        <f t="shared" si="1015"/>
        <v>#REF!</v>
      </c>
      <c r="J510" s="47" t="str">
        <f t="shared" si="1016"/>
        <v>#REF!</v>
      </c>
      <c r="K510" s="47" t="str">
        <f t="shared" si="1017"/>
        <v>#REF!</v>
      </c>
      <c r="L510" s="49" t="str">
        <f t="shared" si="1018"/>
        <v>#REF!</v>
      </c>
      <c r="M510" s="49" t="str">
        <f t="shared" si="1019"/>
        <v>#REF!</v>
      </c>
      <c r="N510" s="47" t="str">
        <f t="shared" si="1020"/>
        <v>#REF!</v>
      </c>
      <c r="O510" s="47" t="str">
        <f t="shared" si="1021"/>
        <v>#REF!</v>
      </c>
      <c r="P510" s="49" t="str">
        <f t="shared" si="1022"/>
        <v>#REF!</v>
      </c>
      <c r="Q510" s="49" t="str">
        <f t="shared" si="1023"/>
        <v>#REF!</v>
      </c>
      <c r="R510" s="49" t="str">
        <f t="shared" si="1024"/>
        <v>#REF!</v>
      </c>
      <c r="S510" s="49" t="str">
        <f t="shared" si="1025"/>
        <v>#REF!</v>
      </c>
      <c r="T510" s="50"/>
      <c r="U510" s="50"/>
      <c r="V510" s="50"/>
      <c r="W510" s="50"/>
      <c r="X510" s="50"/>
      <c r="Y510" s="50"/>
      <c r="Z510" s="50"/>
    </row>
    <row r="511" ht="15.75" customHeight="1" outlineLevel="2">
      <c r="A511" s="46" t="s">
        <v>188</v>
      </c>
      <c r="B511" s="46" t="s">
        <v>15</v>
      </c>
      <c r="C511" s="21" t="s">
        <v>189</v>
      </c>
      <c r="D511" s="46" t="s">
        <v>39</v>
      </c>
      <c r="E511" s="20" t="s">
        <v>40</v>
      </c>
      <c r="F511" s="22">
        <v>110557.66</v>
      </c>
      <c r="G511" s="47">
        <v>12651.18</v>
      </c>
      <c r="H511" s="48"/>
      <c r="I511" s="47" t="str">
        <f t="shared" si="1015"/>
        <v>#REF!</v>
      </c>
      <c r="J511" s="47" t="str">
        <f t="shared" si="1016"/>
        <v>#REF!</v>
      </c>
      <c r="K511" s="47" t="str">
        <f t="shared" si="1017"/>
        <v>#REF!</v>
      </c>
      <c r="L511" s="49" t="str">
        <f t="shared" si="1018"/>
        <v>#REF!</v>
      </c>
      <c r="M511" s="49" t="str">
        <f t="shared" si="1019"/>
        <v>#REF!</v>
      </c>
      <c r="N511" s="47" t="str">
        <f t="shared" si="1020"/>
        <v>#REF!</v>
      </c>
      <c r="O511" s="47" t="str">
        <f t="shared" si="1021"/>
        <v>#REF!</v>
      </c>
      <c r="P511" s="49" t="str">
        <f t="shared" si="1022"/>
        <v>#REF!</v>
      </c>
      <c r="Q511" s="49" t="str">
        <f t="shared" si="1023"/>
        <v>#REF!</v>
      </c>
      <c r="R511" s="49" t="str">
        <f t="shared" si="1024"/>
        <v>#REF!</v>
      </c>
      <c r="S511" s="49" t="str">
        <f t="shared" si="1025"/>
        <v>#REF!</v>
      </c>
      <c r="T511" s="50"/>
      <c r="U511" s="50"/>
      <c r="V511" s="50"/>
      <c r="W511" s="50"/>
      <c r="X511" s="50"/>
      <c r="Y511" s="50"/>
      <c r="Z511" s="50"/>
    </row>
    <row r="512" ht="15.75" customHeight="1" outlineLevel="1">
      <c r="A512" s="46"/>
      <c r="B512" s="46"/>
      <c r="C512" s="53" t="s">
        <v>392</v>
      </c>
      <c r="D512" s="46"/>
      <c r="E512" s="20"/>
      <c r="F512" s="22">
        <f t="shared" ref="F512:H512" si="1026">SUBTOTAL(9,F509:F511)</f>
        <v>20352293</v>
      </c>
      <c r="G512" s="47">
        <f t="shared" si="1026"/>
        <v>2328925</v>
      </c>
      <c r="H512" s="48">
        <f t="shared" si="1026"/>
        <v>0</v>
      </c>
      <c r="I512" s="47"/>
      <c r="J512" s="47"/>
      <c r="K512" s="47"/>
      <c r="L512" s="49" t="str">
        <f t="shared" ref="L512:M512" si="1027">SUBTOTAL(9,L509:L511)</f>
        <v>#REF!</v>
      </c>
      <c r="M512" s="49" t="str">
        <f t="shared" si="1027"/>
        <v>#REF!</v>
      </c>
      <c r="N512" s="47"/>
      <c r="O512" s="47"/>
      <c r="P512" s="49" t="str">
        <f t="shared" ref="P512:S512" si="1028">SUBTOTAL(9,P509:P511)</f>
        <v>#REF!</v>
      </c>
      <c r="Q512" s="49" t="str">
        <f t="shared" si="1028"/>
        <v>#REF!</v>
      </c>
      <c r="R512" s="49" t="str">
        <f t="shared" si="1028"/>
        <v>#REF!</v>
      </c>
      <c r="S512" s="49" t="str">
        <f t="shared" si="1028"/>
        <v>#REF!</v>
      </c>
      <c r="T512" s="50"/>
      <c r="U512" s="50"/>
      <c r="V512" s="50"/>
      <c r="W512" s="50"/>
      <c r="X512" s="50"/>
      <c r="Y512" s="50"/>
      <c r="Z512" s="50"/>
    </row>
    <row r="513" ht="15.75" customHeight="1" outlineLevel="2">
      <c r="A513" s="46" t="s">
        <v>190</v>
      </c>
      <c r="B513" s="46" t="s">
        <v>15</v>
      </c>
      <c r="C513" s="21" t="s">
        <v>191</v>
      </c>
      <c r="D513" s="46" t="s">
        <v>17</v>
      </c>
      <c r="E513" s="20" t="s">
        <v>18</v>
      </c>
      <c r="F513" s="22">
        <v>5508043.11</v>
      </c>
      <c r="G513" s="47">
        <v>561670.58</v>
      </c>
      <c r="H513" s="48"/>
      <c r="I513" s="47" t="str">
        <f t="shared" ref="I513:I517" si="1029">+VLOOKUP(C513,'[1]ESFUERZO PROPIO 2015'!$D$10:$H$135,3,0)</f>
        <v>#REF!</v>
      </c>
      <c r="J513" s="47" t="str">
        <f t="shared" ref="J513:J517" si="1030">+VLOOKUP(C513,'[1]ESFUERZO PROPIO 2015'!$D$10:$H$135,2,0)</f>
        <v>#REF!</v>
      </c>
      <c r="K513" s="47" t="str">
        <f t="shared" ref="K513:K517" si="1031">+I513/11</f>
        <v>#REF!</v>
      </c>
      <c r="L513" s="49" t="str">
        <f t="shared" ref="L513:L517" si="1032">+H513*K513</f>
        <v>#REF!</v>
      </c>
      <c r="M513" s="49" t="str">
        <f t="shared" ref="M513:M517" si="1033">+IF(F513-Q513&lt;1,0,F513-Q513)</f>
        <v>#REF!</v>
      </c>
      <c r="N513" s="47" t="str">
        <f t="shared" ref="N513:N517" si="1034">+VLOOKUP(C513,'[1]ESFUERZO PROPIO 2015'!$D$10:$H$135,5,0)</f>
        <v>#REF!</v>
      </c>
      <c r="O513" s="47" t="str">
        <f t="shared" ref="O513:O517" si="1035">+VLOOKUP(C513,'[1]ESFUERZO PROPIO 2015'!$D$10:$H$135,4,0)</f>
        <v>#REF!</v>
      </c>
      <c r="P513" s="49" t="str">
        <f t="shared" ref="P513:P517" si="1036">+F513-L513</f>
        <v>#REF!</v>
      </c>
      <c r="Q513" s="49" t="str">
        <f t="shared" ref="Q513:Q517" si="1037">+ROUND(P513,0)</f>
        <v>#REF!</v>
      </c>
      <c r="R513" s="49" t="str">
        <f t="shared" ref="R513:R517" si="1038">+M513+Q513</f>
        <v>#REF!</v>
      </c>
      <c r="S513" s="49" t="str">
        <f t="shared" ref="S513:S517" si="1039">+Q513</f>
        <v>#REF!</v>
      </c>
      <c r="T513" s="50"/>
      <c r="U513" s="50"/>
      <c r="V513" s="50"/>
      <c r="W513" s="50"/>
      <c r="X513" s="50"/>
      <c r="Y513" s="50"/>
      <c r="Z513" s="50"/>
    </row>
    <row r="514" ht="15.75" customHeight="1" outlineLevel="2">
      <c r="A514" s="46" t="s">
        <v>190</v>
      </c>
      <c r="B514" s="46" t="s">
        <v>15</v>
      </c>
      <c r="C514" s="21" t="s">
        <v>191</v>
      </c>
      <c r="D514" s="46" t="s">
        <v>74</v>
      </c>
      <c r="E514" s="20" t="s">
        <v>75</v>
      </c>
      <c r="F514" s="22">
        <v>3658757.29</v>
      </c>
      <c r="G514" s="47">
        <v>373093.73</v>
      </c>
      <c r="H514" s="48"/>
      <c r="I514" s="47" t="str">
        <f t="shared" si="1029"/>
        <v>#REF!</v>
      </c>
      <c r="J514" s="47" t="str">
        <f t="shared" si="1030"/>
        <v>#REF!</v>
      </c>
      <c r="K514" s="47" t="str">
        <f t="shared" si="1031"/>
        <v>#REF!</v>
      </c>
      <c r="L514" s="49" t="str">
        <f t="shared" si="1032"/>
        <v>#REF!</v>
      </c>
      <c r="M514" s="49" t="str">
        <f t="shared" si="1033"/>
        <v>#REF!</v>
      </c>
      <c r="N514" s="47" t="str">
        <f t="shared" si="1034"/>
        <v>#REF!</v>
      </c>
      <c r="O514" s="47" t="str">
        <f t="shared" si="1035"/>
        <v>#REF!</v>
      </c>
      <c r="P514" s="49" t="str">
        <f t="shared" si="1036"/>
        <v>#REF!</v>
      </c>
      <c r="Q514" s="49" t="str">
        <f t="shared" si="1037"/>
        <v>#REF!</v>
      </c>
      <c r="R514" s="49" t="str">
        <f t="shared" si="1038"/>
        <v>#REF!</v>
      </c>
      <c r="S514" s="49" t="str">
        <f t="shared" si="1039"/>
        <v>#REF!</v>
      </c>
      <c r="T514" s="50"/>
      <c r="U514" s="50"/>
      <c r="V514" s="50"/>
      <c r="W514" s="50"/>
      <c r="X514" s="50"/>
      <c r="Y514" s="50"/>
      <c r="Z514" s="50"/>
    </row>
    <row r="515" ht="15.75" customHeight="1" outlineLevel="2">
      <c r="A515" s="46" t="s">
        <v>190</v>
      </c>
      <c r="B515" s="46" t="s">
        <v>15</v>
      </c>
      <c r="C515" s="21" t="s">
        <v>191</v>
      </c>
      <c r="D515" s="46" t="s">
        <v>31</v>
      </c>
      <c r="E515" s="20" t="s">
        <v>32</v>
      </c>
      <c r="F515" s="22">
        <v>112424.15</v>
      </c>
      <c r="G515" s="47">
        <v>11464.21</v>
      </c>
      <c r="H515" s="48"/>
      <c r="I515" s="47" t="str">
        <f t="shared" si="1029"/>
        <v>#REF!</v>
      </c>
      <c r="J515" s="47" t="str">
        <f t="shared" si="1030"/>
        <v>#REF!</v>
      </c>
      <c r="K515" s="47" t="str">
        <f t="shared" si="1031"/>
        <v>#REF!</v>
      </c>
      <c r="L515" s="49" t="str">
        <f t="shared" si="1032"/>
        <v>#REF!</v>
      </c>
      <c r="M515" s="49" t="str">
        <f t="shared" si="1033"/>
        <v>#REF!</v>
      </c>
      <c r="N515" s="47" t="str">
        <f t="shared" si="1034"/>
        <v>#REF!</v>
      </c>
      <c r="O515" s="47" t="str">
        <f t="shared" si="1035"/>
        <v>#REF!</v>
      </c>
      <c r="P515" s="49" t="str">
        <f t="shared" si="1036"/>
        <v>#REF!</v>
      </c>
      <c r="Q515" s="49" t="str">
        <f t="shared" si="1037"/>
        <v>#REF!</v>
      </c>
      <c r="R515" s="49" t="str">
        <f t="shared" si="1038"/>
        <v>#REF!</v>
      </c>
      <c r="S515" s="49" t="str">
        <f t="shared" si="1039"/>
        <v>#REF!</v>
      </c>
      <c r="T515" s="50"/>
      <c r="U515" s="50"/>
      <c r="V515" s="50"/>
      <c r="W515" s="50"/>
      <c r="X515" s="50"/>
      <c r="Y515" s="50"/>
      <c r="Z515" s="50"/>
    </row>
    <row r="516" ht="15.75" customHeight="1" outlineLevel="2">
      <c r="A516" s="46" t="s">
        <v>190</v>
      </c>
      <c r="B516" s="46" t="s">
        <v>15</v>
      </c>
      <c r="C516" s="21" t="s">
        <v>191</v>
      </c>
      <c r="D516" s="46" t="s">
        <v>39</v>
      </c>
      <c r="E516" s="20" t="s">
        <v>40</v>
      </c>
      <c r="F516" s="22">
        <v>102002.45</v>
      </c>
      <c r="G516" s="47">
        <v>10401.48</v>
      </c>
      <c r="H516" s="48"/>
      <c r="I516" s="47" t="str">
        <f t="shared" si="1029"/>
        <v>#REF!</v>
      </c>
      <c r="J516" s="47" t="str">
        <f t="shared" si="1030"/>
        <v>#REF!</v>
      </c>
      <c r="K516" s="47" t="str">
        <f t="shared" si="1031"/>
        <v>#REF!</v>
      </c>
      <c r="L516" s="49" t="str">
        <f t="shared" si="1032"/>
        <v>#REF!</v>
      </c>
      <c r="M516" s="49" t="str">
        <f t="shared" si="1033"/>
        <v>#REF!</v>
      </c>
      <c r="N516" s="47" t="str">
        <f t="shared" si="1034"/>
        <v>#REF!</v>
      </c>
      <c r="O516" s="47" t="str">
        <f t="shared" si="1035"/>
        <v>#REF!</v>
      </c>
      <c r="P516" s="49" t="str">
        <f t="shared" si="1036"/>
        <v>#REF!</v>
      </c>
      <c r="Q516" s="49" t="str">
        <f t="shared" si="1037"/>
        <v>#REF!</v>
      </c>
      <c r="R516" s="49" t="str">
        <f t="shared" si="1038"/>
        <v>#REF!</v>
      </c>
      <c r="S516" s="49" t="str">
        <f t="shared" si="1039"/>
        <v>#REF!</v>
      </c>
      <c r="T516" s="50"/>
      <c r="U516" s="50"/>
      <c r="V516" s="50"/>
      <c r="W516" s="50"/>
      <c r="X516" s="50"/>
      <c r="Y516" s="50"/>
      <c r="Z516" s="50"/>
    </row>
    <row r="517" ht="15.75" customHeight="1" outlineLevel="2">
      <c r="A517" s="46" t="s">
        <v>190</v>
      </c>
      <c r="B517" s="46" t="s">
        <v>15</v>
      </c>
      <c r="C517" s="21" t="s">
        <v>191</v>
      </c>
      <c r="D517" s="46" t="s">
        <v>41</v>
      </c>
      <c r="E517" s="20" t="s">
        <v>42</v>
      </c>
      <c r="F517" s="22">
        <v>0.0</v>
      </c>
      <c r="G517" s="47">
        <v>0.0</v>
      </c>
      <c r="H517" s="48"/>
      <c r="I517" s="47" t="str">
        <f t="shared" si="1029"/>
        <v>#REF!</v>
      </c>
      <c r="J517" s="47" t="str">
        <f t="shared" si="1030"/>
        <v>#REF!</v>
      </c>
      <c r="K517" s="47" t="str">
        <f t="shared" si="1031"/>
        <v>#REF!</v>
      </c>
      <c r="L517" s="49" t="str">
        <f t="shared" si="1032"/>
        <v>#REF!</v>
      </c>
      <c r="M517" s="49" t="str">
        <f t="shared" si="1033"/>
        <v>#REF!</v>
      </c>
      <c r="N517" s="47" t="str">
        <f t="shared" si="1034"/>
        <v>#REF!</v>
      </c>
      <c r="O517" s="47" t="str">
        <f t="shared" si="1035"/>
        <v>#REF!</v>
      </c>
      <c r="P517" s="49" t="str">
        <f t="shared" si="1036"/>
        <v>#REF!</v>
      </c>
      <c r="Q517" s="49" t="str">
        <f t="shared" si="1037"/>
        <v>#REF!</v>
      </c>
      <c r="R517" s="49" t="str">
        <f t="shared" si="1038"/>
        <v>#REF!</v>
      </c>
      <c r="S517" s="49" t="str">
        <f t="shared" si="1039"/>
        <v>#REF!</v>
      </c>
      <c r="T517" s="50"/>
      <c r="U517" s="50"/>
      <c r="V517" s="50"/>
      <c r="W517" s="50"/>
      <c r="X517" s="50"/>
      <c r="Y517" s="50"/>
      <c r="Z517" s="50"/>
    </row>
    <row r="518" ht="15.75" customHeight="1" outlineLevel="1">
      <c r="A518" s="46"/>
      <c r="B518" s="46"/>
      <c r="C518" s="53" t="s">
        <v>393</v>
      </c>
      <c r="D518" s="46"/>
      <c r="E518" s="20"/>
      <c r="F518" s="22">
        <f t="shared" ref="F518:H518" si="1040">SUBTOTAL(9,F513:F517)</f>
        <v>9381227</v>
      </c>
      <c r="G518" s="47">
        <f t="shared" si="1040"/>
        <v>956630</v>
      </c>
      <c r="H518" s="48">
        <f t="shared" si="1040"/>
        <v>0</v>
      </c>
      <c r="I518" s="47"/>
      <c r="J518" s="47"/>
      <c r="K518" s="47"/>
      <c r="L518" s="49" t="str">
        <f t="shared" ref="L518:M518" si="1041">SUBTOTAL(9,L513:L517)</f>
        <v>#REF!</v>
      </c>
      <c r="M518" s="49" t="str">
        <f t="shared" si="1041"/>
        <v>#REF!</v>
      </c>
      <c r="N518" s="47"/>
      <c r="O518" s="47"/>
      <c r="P518" s="49" t="str">
        <f t="shared" ref="P518:S518" si="1042">SUBTOTAL(9,P513:P517)</f>
        <v>#REF!</v>
      </c>
      <c r="Q518" s="49" t="str">
        <f t="shared" si="1042"/>
        <v>#REF!</v>
      </c>
      <c r="R518" s="49" t="str">
        <f t="shared" si="1042"/>
        <v>#REF!</v>
      </c>
      <c r="S518" s="49" t="str">
        <f t="shared" si="1042"/>
        <v>#REF!</v>
      </c>
      <c r="T518" s="50"/>
      <c r="U518" s="50"/>
      <c r="V518" s="50"/>
      <c r="W518" s="50"/>
      <c r="X518" s="50"/>
      <c r="Y518" s="50"/>
      <c r="Z518" s="50"/>
    </row>
    <row r="519" ht="15.75" customHeight="1" outlineLevel="2">
      <c r="A519" s="46" t="s">
        <v>192</v>
      </c>
      <c r="B519" s="46" t="s">
        <v>15</v>
      </c>
      <c r="C519" s="21" t="s">
        <v>193</v>
      </c>
      <c r="D519" s="46" t="s">
        <v>17</v>
      </c>
      <c r="E519" s="20" t="s">
        <v>18</v>
      </c>
      <c r="F519" s="22">
        <v>4.750810836E7</v>
      </c>
      <c r="G519" s="47">
        <v>3283110.52</v>
      </c>
      <c r="H519" s="48"/>
      <c r="I519" s="47" t="str">
        <f t="shared" ref="I519:I525" si="1043">+VLOOKUP(C519,'[1]ESFUERZO PROPIO 2015'!$D$10:$H$135,3,0)</f>
        <v>#REF!</v>
      </c>
      <c r="J519" s="47" t="str">
        <f t="shared" ref="J519:J525" si="1044">+VLOOKUP(C519,'[1]ESFUERZO PROPIO 2015'!$D$10:$H$135,2,0)</f>
        <v>#REF!</v>
      </c>
      <c r="K519" s="47" t="str">
        <f t="shared" ref="K519:K525" si="1045">+I519/11</f>
        <v>#REF!</v>
      </c>
      <c r="L519" s="49" t="str">
        <f t="shared" ref="L519:L525" si="1046">+H519*K519</f>
        <v>#REF!</v>
      </c>
      <c r="M519" s="49" t="str">
        <f t="shared" ref="M519:M525" si="1047">+IF(F519-Q519&lt;1,0,F519-Q519)</f>
        <v>#REF!</v>
      </c>
      <c r="N519" s="47" t="str">
        <f t="shared" ref="N519:N525" si="1048">+VLOOKUP(C519,'[1]ESFUERZO PROPIO 2015'!$D$10:$H$135,5,0)</f>
        <v>#REF!</v>
      </c>
      <c r="O519" s="47" t="str">
        <f t="shared" ref="O519:O525" si="1049">+VLOOKUP(C519,'[1]ESFUERZO PROPIO 2015'!$D$10:$H$135,4,0)</f>
        <v>#REF!</v>
      </c>
      <c r="P519" s="49" t="str">
        <f t="shared" ref="P519:P525" si="1050">+F519-L519</f>
        <v>#REF!</v>
      </c>
      <c r="Q519" s="49" t="str">
        <f t="shared" ref="Q519:Q525" si="1051">+ROUND(P519,0)</f>
        <v>#REF!</v>
      </c>
      <c r="R519" s="49" t="str">
        <f t="shared" ref="R519:R525" si="1052">+M519+Q519</f>
        <v>#REF!</v>
      </c>
      <c r="S519" s="49" t="str">
        <f t="shared" ref="S519:S525" si="1053">+Q519</f>
        <v>#REF!</v>
      </c>
      <c r="T519" s="50"/>
      <c r="U519" s="50"/>
      <c r="V519" s="50"/>
      <c r="W519" s="50"/>
      <c r="X519" s="50"/>
      <c r="Y519" s="50"/>
      <c r="Z519" s="50"/>
    </row>
    <row r="520" ht="15.75" customHeight="1" outlineLevel="2">
      <c r="A520" s="46" t="s">
        <v>192</v>
      </c>
      <c r="B520" s="46" t="s">
        <v>15</v>
      </c>
      <c r="C520" s="21" t="s">
        <v>193</v>
      </c>
      <c r="D520" s="46" t="s">
        <v>45</v>
      </c>
      <c r="E520" s="20" t="s">
        <v>46</v>
      </c>
      <c r="F520" s="22">
        <v>4218747.37</v>
      </c>
      <c r="G520" s="47">
        <v>291542.1</v>
      </c>
      <c r="H520" s="48"/>
      <c r="I520" s="47" t="str">
        <f t="shared" si="1043"/>
        <v>#REF!</v>
      </c>
      <c r="J520" s="47" t="str">
        <f t="shared" si="1044"/>
        <v>#REF!</v>
      </c>
      <c r="K520" s="47" t="str">
        <f t="shared" si="1045"/>
        <v>#REF!</v>
      </c>
      <c r="L520" s="49" t="str">
        <f t="shared" si="1046"/>
        <v>#REF!</v>
      </c>
      <c r="M520" s="49" t="str">
        <f t="shared" si="1047"/>
        <v>#REF!</v>
      </c>
      <c r="N520" s="47" t="str">
        <f t="shared" si="1048"/>
        <v>#REF!</v>
      </c>
      <c r="O520" s="47" t="str">
        <f t="shared" si="1049"/>
        <v>#REF!</v>
      </c>
      <c r="P520" s="49" t="str">
        <f t="shared" si="1050"/>
        <v>#REF!</v>
      </c>
      <c r="Q520" s="49" t="str">
        <f t="shared" si="1051"/>
        <v>#REF!</v>
      </c>
      <c r="R520" s="49" t="str">
        <f t="shared" si="1052"/>
        <v>#REF!</v>
      </c>
      <c r="S520" s="49" t="str">
        <f t="shared" si="1053"/>
        <v>#REF!</v>
      </c>
      <c r="T520" s="50"/>
      <c r="U520" s="50"/>
      <c r="V520" s="50"/>
      <c r="W520" s="50"/>
      <c r="X520" s="50"/>
      <c r="Y520" s="50"/>
      <c r="Z520" s="50"/>
    </row>
    <row r="521" ht="15.75" customHeight="1" outlineLevel="2">
      <c r="A521" s="46" t="s">
        <v>192</v>
      </c>
      <c r="B521" s="46" t="s">
        <v>15</v>
      </c>
      <c r="C521" s="21" t="s">
        <v>193</v>
      </c>
      <c r="D521" s="46" t="s">
        <v>74</v>
      </c>
      <c r="E521" s="20" t="s">
        <v>75</v>
      </c>
      <c r="F521" s="22">
        <v>6442542.4</v>
      </c>
      <c r="G521" s="47">
        <v>445220.4</v>
      </c>
      <c r="H521" s="48"/>
      <c r="I521" s="47" t="str">
        <f t="shared" si="1043"/>
        <v>#REF!</v>
      </c>
      <c r="J521" s="47" t="str">
        <f t="shared" si="1044"/>
        <v>#REF!</v>
      </c>
      <c r="K521" s="47" t="str">
        <f t="shared" si="1045"/>
        <v>#REF!</v>
      </c>
      <c r="L521" s="49" t="str">
        <f t="shared" si="1046"/>
        <v>#REF!</v>
      </c>
      <c r="M521" s="49" t="str">
        <f t="shared" si="1047"/>
        <v>#REF!</v>
      </c>
      <c r="N521" s="47" t="str">
        <f t="shared" si="1048"/>
        <v>#REF!</v>
      </c>
      <c r="O521" s="47" t="str">
        <f t="shared" si="1049"/>
        <v>#REF!</v>
      </c>
      <c r="P521" s="49" t="str">
        <f t="shared" si="1050"/>
        <v>#REF!</v>
      </c>
      <c r="Q521" s="49" t="str">
        <f t="shared" si="1051"/>
        <v>#REF!</v>
      </c>
      <c r="R521" s="49" t="str">
        <f t="shared" si="1052"/>
        <v>#REF!</v>
      </c>
      <c r="S521" s="49" t="str">
        <f t="shared" si="1053"/>
        <v>#REF!</v>
      </c>
      <c r="T521" s="50"/>
      <c r="U521" s="50"/>
      <c r="V521" s="50"/>
      <c r="W521" s="50"/>
      <c r="X521" s="50"/>
      <c r="Y521" s="50"/>
      <c r="Z521" s="50"/>
    </row>
    <row r="522" ht="15.75" customHeight="1" outlineLevel="2">
      <c r="A522" s="46" t="s">
        <v>192</v>
      </c>
      <c r="B522" s="46" t="s">
        <v>15</v>
      </c>
      <c r="C522" s="21" t="s">
        <v>193</v>
      </c>
      <c r="D522" s="46" t="s">
        <v>29</v>
      </c>
      <c r="E522" s="20" t="s">
        <v>30</v>
      </c>
      <c r="F522" s="22">
        <v>469191.06</v>
      </c>
      <c r="G522" s="47">
        <v>32424.07</v>
      </c>
      <c r="H522" s="48"/>
      <c r="I522" s="47" t="str">
        <f t="shared" si="1043"/>
        <v>#REF!</v>
      </c>
      <c r="J522" s="47" t="str">
        <f t="shared" si="1044"/>
        <v>#REF!</v>
      </c>
      <c r="K522" s="47" t="str">
        <f t="shared" si="1045"/>
        <v>#REF!</v>
      </c>
      <c r="L522" s="49" t="str">
        <f t="shared" si="1046"/>
        <v>#REF!</v>
      </c>
      <c r="M522" s="49" t="str">
        <f t="shared" si="1047"/>
        <v>#REF!</v>
      </c>
      <c r="N522" s="47" t="str">
        <f t="shared" si="1048"/>
        <v>#REF!</v>
      </c>
      <c r="O522" s="47" t="str">
        <f t="shared" si="1049"/>
        <v>#REF!</v>
      </c>
      <c r="P522" s="49" t="str">
        <f t="shared" si="1050"/>
        <v>#REF!</v>
      </c>
      <c r="Q522" s="49" t="str">
        <f t="shared" si="1051"/>
        <v>#REF!</v>
      </c>
      <c r="R522" s="49" t="str">
        <f t="shared" si="1052"/>
        <v>#REF!</v>
      </c>
      <c r="S522" s="49" t="str">
        <f t="shared" si="1053"/>
        <v>#REF!</v>
      </c>
      <c r="T522" s="50"/>
      <c r="U522" s="50"/>
      <c r="V522" s="50"/>
      <c r="W522" s="50"/>
      <c r="X522" s="50"/>
      <c r="Y522" s="50"/>
      <c r="Z522" s="50"/>
    </row>
    <row r="523" ht="15.75" customHeight="1" outlineLevel="2">
      <c r="A523" s="46" t="s">
        <v>192</v>
      </c>
      <c r="B523" s="46" t="s">
        <v>15</v>
      </c>
      <c r="C523" s="21" t="s">
        <v>193</v>
      </c>
      <c r="D523" s="46" t="s">
        <v>31</v>
      </c>
      <c r="E523" s="20" t="s">
        <v>32</v>
      </c>
      <c r="F523" s="22">
        <v>242546.27</v>
      </c>
      <c r="G523" s="47">
        <v>16761.48</v>
      </c>
      <c r="H523" s="48"/>
      <c r="I523" s="47" t="str">
        <f t="shared" si="1043"/>
        <v>#REF!</v>
      </c>
      <c r="J523" s="47" t="str">
        <f t="shared" si="1044"/>
        <v>#REF!</v>
      </c>
      <c r="K523" s="47" t="str">
        <f t="shared" si="1045"/>
        <v>#REF!</v>
      </c>
      <c r="L523" s="49" t="str">
        <f t="shared" si="1046"/>
        <v>#REF!</v>
      </c>
      <c r="M523" s="49" t="str">
        <f t="shared" si="1047"/>
        <v>#REF!</v>
      </c>
      <c r="N523" s="47" t="str">
        <f t="shared" si="1048"/>
        <v>#REF!</v>
      </c>
      <c r="O523" s="47" t="str">
        <f t="shared" si="1049"/>
        <v>#REF!</v>
      </c>
      <c r="P523" s="49" t="str">
        <f t="shared" si="1050"/>
        <v>#REF!</v>
      </c>
      <c r="Q523" s="49" t="str">
        <f t="shared" si="1051"/>
        <v>#REF!</v>
      </c>
      <c r="R523" s="49" t="str">
        <f t="shared" si="1052"/>
        <v>#REF!</v>
      </c>
      <c r="S523" s="49" t="str">
        <f t="shared" si="1053"/>
        <v>#REF!</v>
      </c>
      <c r="T523" s="50"/>
      <c r="U523" s="50"/>
      <c r="V523" s="50"/>
      <c r="W523" s="50"/>
      <c r="X523" s="50"/>
      <c r="Y523" s="50"/>
      <c r="Z523" s="50"/>
    </row>
    <row r="524" ht="15.75" customHeight="1" outlineLevel="2">
      <c r="A524" s="46" t="s">
        <v>192</v>
      </c>
      <c r="B524" s="46" t="s">
        <v>15</v>
      </c>
      <c r="C524" s="21" t="s">
        <v>193</v>
      </c>
      <c r="D524" s="46" t="s">
        <v>39</v>
      </c>
      <c r="E524" s="20" t="s">
        <v>40</v>
      </c>
      <c r="F524" s="22">
        <v>161629.48</v>
      </c>
      <c r="G524" s="47">
        <v>11169.62</v>
      </c>
      <c r="H524" s="48"/>
      <c r="I524" s="47" t="str">
        <f t="shared" si="1043"/>
        <v>#REF!</v>
      </c>
      <c r="J524" s="47" t="str">
        <f t="shared" si="1044"/>
        <v>#REF!</v>
      </c>
      <c r="K524" s="47" t="str">
        <f t="shared" si="1045"/>
        <v>#REF!</v>
      </c>
      <c r="L524" s="49" t="str">
        <f t="shared" si="1046"/>
        <v>#REF!</v>
      </c>
      <c r="M524" s="49" t="str">
        <f t="shared" si="1047"/>
        <v>#REF!</v>
      </c>
      <c r="N524" s="47" t="str">
        <f t="shared" si="1048"/>
        <v>#REF!</v>
      </c>
      <c r="O524" s="47" t="str">
        <f t="shared" si="1049"/>
        <v>#REF!</v>
      </c>
      <c r="P524" s="49" t="str">
        <f t="shared" si="1050"/>
        <v>#REF!</v>
      </c>
      <c r="Q524" s="49" t="str">
        <f t="shared" si="1051"/>
        <v>#REF!</v>
      </c>
      <c r="R524" s="49" t="str">
        <f t="shared" si="1052"/>
        <v>#REF!</v>
      </c>
      <c r="S524" s="49" t="str">
        <f t="shared" si="1053"/>
        <v>#REF!</v>
      </c>
      <c r="T524" s="50"/>
      <c r="U524" s="50"/>
      <c r="V524" s="50"/>
      <c r="W524" s="50"/>
      <c r="X524" s="50"/>
      <c r="Y524" s="50"/>
      <c r="Z524" s="50"/>
    </row>
    <row r="525" ht="15.75" customHeight="1" outlineLevel="2">
      <c r="A525" s="46" t="s">
        <v>192</v>
      </c>
      <c r="B525" s="46" t="s">
        <v>15</v>
      </c>
      <c r="C525" s="21" t="s">
        <v>193</v>
      </c>
      <c r="D525" s="46" t="s">
        <v>41</v>
      </c>
      <c r="E525" s="20" t="s">
        <v>42</v>
      </c>
      <c r="F525" s="22">
        <v>2305112.06</v>
      </c>
      <c r="G525" s="47">
        <v>159297.81</v>
      </c>
      <c r="H525" s="48"/>
      <c r="I525" s="47" t="str">
        <f t="shared" si="1043"/>
        <v>#REF!</v>
      </c>
      <c r="J525" s="47" t="str">
        <f t="shared" si="1044"/>
        <v>#REF!</v>
      </c>
      <c r="K525" s="47" t="str">
        <f t="shared" si="1045"/>
        <v>#REF!</v>
      </c>
      <c r="L525" s="49" t="str">
        <f t="shared" si="1046"/>
        <v>#REF!</v>
      </c>
      <c r="M525" s="49" t="str">
        <f t="shared" si="1047"/>
        <v>#REF!</v>
      </c>
      <c r="N525" s="47" t="str">
        <f t="shared" si="1048"/>
        <v>#REF!</v>
      </c>
      <c r="O525" s="47" t="str">
        <f t="shared" si="1049"/>
        <v>#REF!</v>
      </c>
      <c r="P525" s="49" t="str">
        <f t="shared" si="1050"/>
        <v>#REF!</v>
      </c>
      <c r="Q525" s="49" t="str">
        <f t="shared" si="1051"/>
        <v>#REF!</v>
      </c>
      <c r="R525" s="49" t="str">
        <f t="shared" si="1052"/>
        <v>#REF!</v>
      </c>
      <c r="S525" s="49" t="str">
        <f t="shared" si="1053"/>
        <v>#REF!</v>
      </c>
      <c r="T525" s="50"/>
      <c r="U525" s="50"/>
      <c r="V525" s="50"/>
      <c r="W525" s="50"/>
      <c r="X525" s="50"/>
      <c r="Y525" s="50"/>
      <c r="Z525" s="50"/>
    </row>
    <row r="526" ht="15.75" customHeight="1" outlineLevel="1">
      <c r="A526" s="46"/>
      <c r="B526" s="46"/>
      <c r="C526" s="53" t="s">
        <v>394</v>
      </c>
      <c r="D526" s="46"/>
      <c r="E526" s="20"/>
      <c r="F526" s="22">
        <f t="shared" ref="F526:H526" si="1054">SUBTOTAL(9,F519:F525)</f>
        <v>61347877</v>
      </c>
      <c r="G526" s="47">
        <f t="shared" si="1054"/>
        <v>4239526</v>
      </c>
      <c r="H526" s="48">
        <f t="shared" si="1054"/>
        <v>0</v>
      </c>
      <c r="I526" s="47"/>
      <c r="J526" s="47"/>
      <c r="K526" s="47"/>
      <c r="L526" s="49" t="str">
        <f t="shared" ref="L526:M526" si="1055">SUBTOTAL(9,L519:L525)</f>
        <v>#REF!</v>
      </c>
      <c r="M526" s="49" t="str">
        <f t="shared" si="1055"/>
        <v>#REF!</v>
      </c>
      <c r="N526" s="47"/>
      <c r="O526" s="47"/>
      <c r="P526" s="49" t="str">
        <f t="shared" ref="P526:S526" si="1056">SUBTOTAL(9,P519:P525)</f>
        <v>#REF!</v>
      </c>
      <c r="Q526" s="49" t="str">
        <f t="shared" si="1056"/>
        <v>#REF!</v>
      </c>
      <c r="R526" s="49" t="str">
        <f t="shared" si="1056"/>
        <v>#REF!</v>
      </c>
      <c r="S526" s="49" t="str">
        <f t="shared" si="1056"/>
        <v>#REF!</v>
      </c>
      <c r="T526" s="50"/>
      <c r="U526" s="50"/>
      <c r="V526" s="50"/>
      <c r="W526" s="50"/>
      <c r="X526" s="50"/>
      <c r="Y526" s="50"/>
      <c r="Z526" s="50"/>
    </row>
    <row r="527" ht="15.75" customHeight="1" outlineLevel="2">
      <c r="A527" s="46" t="s">
        <v>194</v>
      </c>
      <c r="B527" s="46" t="s">
        <v>15</v>
      </c>
      <c r="C527" s="21" t="s">
        <v>195</v>
      </c>
      <c r="D527" s="46" t="s">
        <v>17</v>
      </c>
      <c r="E527" s="20" t="s">
        <v>18</v>
      </c>
      <c r="F527" s="22">
        <v>4.535777065E7</v>
      </c>
      <c r="G527" s="47">
        <v>2075984.6</v>
      </c>
      <c r="H527" s="48"/>
      <c r="I527" s="47" t="str">
        <f t="shared" ref="I527:I530" si="1057">+VLOOKUP(C527,'[1]ESFUERZO PROPIO 2015'!$D$10:$H$135,3,0)</f>
        <v>#REF!</v>
      </c>
      <c r="J527" s="47" t="str">
        <f t="shared" ref="J527:J530" si="1058">+VLOOKUP(C527,'[1]ESFUERZO PROPIO 2015'!$D$10:$H$135,2,0)</f>
        <v>#REF!</v>
      </c>
      <c r="K527" s="47" t="str">
        <f t="shared" ref="K527:K530" si="1059">+I527/11</f>
        <v>#REF!</v>
      </c>
      <c r="L527" s="49" t="str">
        <f t="shared" ref="L527:L530" si="1060">+H527*K527</f>
        <v>#REF!</v>
      </c>
      <c r="M527" s="49" t="str">
        <f t="shared" ref="M527:M530" si="1061">+IF(F527-Q527&lt;1,0,F527-Q527)</f>
        <v>#REF!</v>
      </c>
      <c r="N527" s="47" t="str">
        <f t="shared" ref="N527:N530" si="1062">+VLOOKUP(C527,'[1]ESFUERZO PROPIO 2015'!$D$10:$H$135,5,0)</f>
        <v>#REF!</v>
      </c>
      <c r="O527" s="47" t="str">
        <f t="shared" ref="O527:O530" si="1063">+VLOOKUP(C527,'[1]ESFUERZO PROPIO 2015'!$D$10:$H$135,4,0)</f>
        <v>#REF!</v>
      </c>
      <c r="P527" s="49" t="str">
        <f t="shared" ref="P527:P530" si="1064">+F527-L527</f>
        <v>#REF!</v>
      </c>
      <c r="Q527" s="49" t="str">
        <f t="shared" ref="Q527:Q530" si="1065">+ROUND(P527,0)</f>
        <v>#REF!</v>
      </c>
      <c r="R527" s="49" t="str">
        <f t="shared" ref="R527:R530" si="1066">+M527+Q527</f>
        <v>#REF!</v>
      </c>
      <c r="S527" s="49" t="str">
        <f t="shared" ref="S527:S530" si="1067">+Q527</f>
        <v>#REF!</v>
      </c>
      <c r="T527" s="50"/>
      <c r="U527" s="50"/>
      <c r="V527" s="50"/>
      <c r="W527" s="50"/>
      <c r="X527" s="50"/>
      <c r="Y527" s="50"/>
      <c r="Z527" s="50"/>
    </row>
    <row r="528" ht="15.75" customHeight="1" outlineLevel="2">
      <c r="A528" s="46" t="s">
        <v>194</v>
      </c>
      <c r="B528" s="46" t="s">
        <v>15</v>
      </c>
      <c r="C528" s="21" t="s">
        <v>195</v>
      </c>
      <c r="D528" s="46" t="s">
        <v>29</v>
      </c>
      <c r="E528" s="20" t="s">
        <v>30</v>
      </c>
      <c r="F528" s="22">
        <v>367104.01</v>
      </c>
      <c r="G528" s="47">
        <v>16802.02</v>
      </c>
      <c r="H528" s="48"/>
      <c r="I528" s="47" t="str">
        <f t="shared" si="1057"/>
        <v>#REF!</v>
      </c>
      <c r="J528" s="47" t="str">
        <f t="shared" si="1058"/>
        <v>#REF!</v>
      </c>
      <c r="K528" s="47" t="str">
        <f t="shared" si="1059"/>
        <v>#REF!</v>
      </c>
      <c r="L528" s="49" t="str">
        <f t="shared" si="1060"/>
        <v>#REF!</v>
      </c>
      <c r="M528" s="49" t="str">
        <f t="shared" si="1061"/>
        <v>#REF!</v>
      </c>
      <c r="N528" s="47" t="str">
        <f t="shared" si="1062"/>
        <v>#REF!</v>
      </c>
      <c r="O528" s="47" t="str">
        <f t="shared" si="1063"/>
        <v>#REF!</v>
      </c>
      <c r="P528" s="49" t="str">
        <f t="shared" si="1064"/>
        <v>#REF!</v>
      </c>
      <c r="Q528" s="49" t="str">
        <f t="shared" si="1065"/>
        <v>#REF!</v>
      </c>
      <c r="R528" s="49" t="str">
        <f t="shared" si="1066"/>
        <v>#REF!</v>
      </c>
      <c r="S528" s="49" t="str">
        <f t="shared" si="1067"/>
        <v>#REF!</v>
      </c>
      <c r="T528" s="50"/>
      <c r="U528" s="50"/>
      <c r="V528" s="50"/>
      <c r="W528" s="50"/>
      <c r="X528" s="50"/>
      <c r="Y528" s="50"/>
      <c r="Z528" s="50"/>
    </row>
    <row r="529" ht="15.75" customHeight="1" outlineLevel="2">
      <c r="A529" s="46" t="s">
        <v>194</v>
      </c>
      <c r="B529" s="46" t="s">
        <v>15</v>
      </c>
      <c r="C529" s="21" t="s">
        <v>195</v>
      </c>
      <c r="D529" s="46" t="s">
        <v>39</v>
      </c>
      <c r="E529" s="20" t="s">
        <v>40</v>
      </c>
      <c r="F529" s="22">
        <v>267787.68</v>
      </c>
      <c r="G529" s="47">
        <v>12256.4</v>
      </c>
      <c r="H529" s="48"/>
      <c r="I529" s="47" t="str">
        <f t="shared" si="1057"/>
        <v>#REF!</v>
      </c>
      <c r="J529" s="47" t="str">
        <f t="shared" si="1058"/>
        <v>#REF!</v>
      </c>
      <c r="K529" s="47" t="str">
        <f t="shared" si="1059"/>
        <v>#REF!</v>
      </c>
      <c r="L529" s="49" t="str">
        <f t="shared" si="1060"/>
        <v>#REF!</v>
      </c>
      <c r="M529" s="49" t="str">
        <f t="shared" si="1061"/>
        <v>#REF!</v>
      </c>
      <c r="N529" s="47" t="str">
        <f t="shared" si="1062"/>
        <v>#REF!</v>
      </c>
      <c r="O529" s="47" t="str">
        <f t="shared" si="1063"/>
        <v>#REF!</v>
      </c>
      <c r="P529" s="49" t="str">
        <f t="shared" si="1064"/>
        <v>#REF!</v>
      </c>
      <c r="Q529" s="49" t="str">
        <f t="shared" si="1065"/>
        <v>#REF!</v>
      </c>
      <c r="R529" s="49" t="str">
        <f t="shared" si="1066"/>
        <v>#REF!</v>
      </c>
      <c r="S529" s="49" t="str">
        <f t="shared" si="1067"/>
        <v>#REF!</v>
      </c>
      <c r="T529" s="50"/>
      <c r="U529" s="50"/>
      <c r="V529" s="50"/>
      <c r="W529" s="50"/>
      <c r="X529" s="50"/>
      <c r="Y529" s="50"/>
      <c r="Z529" s="50"/>
    </row>
    <row r="530" ht="15.75" customHeight="1" outlineLevel="2">
      <c r="A530" s="46" t="s">
        <v>194</v>
      </c>
      <c r="B530" s="46" t="s">
        <v>15</v>
      </c>
      <c r="C530" s="21" t="s">
        <v>195</v>
      </c>
      <c r="D530" s="46" t="s">
        <v>59</v>
      </c>
      <c r="E530" s="20" t="s">
        <v>60</v>
      </c>
      <c r="F530" s="22">
        <v>1877051.66</v>
      </c>
      <c r="G530" s="47">
        <v>85910.98</v>
      </c>
      <c r="H530" s="48"/>
      <c r="I530" s="47" t="str">
        <f t="shared" si="1057"/>
        <v>#REF!</v>
      </c>
      <c r="J530" s="47" t="str">
        <f t="shared" si="1058"/>
        <v>#REF!</v>
      </c>
      <c r="K530" s="47" t="str">
        <f t="shared" si="1059"/>
        <v>#REF!</v>
      </c>
      <c r="L530" s="49" t="str">
        <f t="shared" si="1060"/>
        <v>#REF!</v>
      </c>
      <c r="M530" s="49" t="str">
        <f t="shared" si="1061"/>
        <v>#REF!</v>
      </c>
      <c r="N530" s="47" t="str">
        <f t="shared" si="1062"/>
        <v>#REF!</v>
      </c>
      <c r="O530" s="47" t="str">
        <f t="shared" si="1063"/>
        <v>#REF!</v>
      </c>
      <c r="P530" s="49" t="str">
        <f t="shared" si="1064"/>
        <v>#REF!</v>
      </c>
      <c r="Q530" s="49" t="str">
        <f t="shared" si="1065"/>
        <v>#REF!</v>
      </c>
      <c r="R530" s="49" t="str">
        <f t="shared" si="1066"/>
        <v>#REF!</v>
      </c>
      <c r="S530" s="49" t="str">
        <f t="shared" si="1067"/>
        <v>#REF!</v>
      </c>
      <c r="T530" s="50"/>
      <c r="U530" s="50"/>
      <c r="V530" s="50"/>
      <c r="W530" s="50"/>
      <c r="X530" s="50"/>
      <c r="Y530" s="50"/>
      <c r="Z530" s="50"/>
    </row>
    <row r="531" ht="15.75" customHeight="1" outlineLevel="1">
      <c r="A531" s="46"/>
      <c r="B531" s="46"/>
      <c r="C531" s="53" t="s">
        <v>395</v>
      </c>
      <c r="D531" s="46"/>
      <c r="E531" s="20"/>
      <c r="F531" s="22">
        <f t="shared" ref="F531:H531" si="1068">SUBTOTAL(9,F527:F530)</f>
        <v>47869714</v>
      </c>
      <c r="G531" s="47">
        <f t="shared" si="1068"/>
        <v>2190954</v>
      </c>
      <c r="H531" s="48">
        <f t="shared" si="1068"/>
        <v>0</v>
      </c>
      <c r="I531" s="47"/>
      <c r="J531" s="47"/>
      <c r="K531" s="47"/>
      <c r="L531" s="49" t="str">
        <f t="shared" ref="L531:M531" si="1069">SUBTOTAL(9,L527:L530)</f>
        <v>#REF!</v>
      </c>
      <c r="M531" s="49" t="str">
        <f t="shared" si="1069"/>
        <v>#REF!</v>
      </c>
      <c r="N531" s="47"/>
      <c r="O531" s="47"/>
      <c r="P531" s="49" t="str">
        <f t="shared" ref="P531:S531" si="1070">SUBTOTAL(9,P527:P530)</f>
        <v>#REF!</v>
      </c>
      <c r="Q531" s="49" t="str">
        <f t="shared" si="1070"/>
        <v>#REF!</v>
      </c>
      <c r="R531" s="49" t="str">
        <f t="shared" si="1070"/>
        <v>#REF!</v>
      </c>
      <c r="S531" s="49" t="str">
        <f t="shared" si="1070"/>
        <v>#REF!</v>
      </c>
      <c r="T531" s="50"/>
      <c r="U531" s="50"/>
      <c r="V531" s="50"/>
      <c r="W531" s="50"/>
      <c r="X531" s="50"/>
      <c r="Y531" s="50"/>
      <c r="Z531" s="50"/>
    </row>
    <row r="532" ht="15.75" customHeight="1" outlineLevel="2">
      <c r="A532" s="46" t="s">
        <v>196</v>
      </c>
      <c r="B532" s="46" t="s">
        <v>15</v>
      </c>
      <c r="C532" s="21" t="s">
        <v>197</v>
      </c>
      <c r="D532" s="46" t="s">
        <v>17</v>
      </c>
      <c r="E532" s="20" t="s">
        <v>18</v>
      </c>
      <c r="F532" s="22">
        <v>2.4130862013E8</v>
      </c>
      <c r="G532" s="47">
        <v>5692507.13</v>
      </c>
      <c r="H532" s="48"/>
      <c r="I532" s="47" t="str">
        <f t="shared" ref="I532:I539" si="1071">+VLOOKUP(C532,'[1]ESFUERZO PROPIO 2015'!$D$10:$H$135,3,0)</f>
        <v>#REF!</v>
      </c>
      <c r="J532" s="47" t="str">
        <f t="shared" ref="J532:J539" si="1072">+VLOOKUP(C532,'[1]ESFUERZO PROPIO 2015'!$D$10:$H$135,2,0)</f>
        <v>#REF!</v>
      </c>
      <c r="K532" s="47" t="str">
        <f t="shared" ref="K532:K539" si="1073">+I532/11</f>
        <v>#REF!</v>
      </c>
      <c r="L532" s="49" t="str">
        <f t="shared" ref="L532:L539" si="1074">+H532*K532</f>
        <v>#REF!</v>
      </c>
      <c r="M532" s="49" t="str">
        <f t="shared" ref="M532:M539" si="1075">+IF(F532-Q532&lt;1,0,F532-Q532)</f>
        <v>#REF!</v>
      </c>
      <c r="N532" s="47" t="str">
        <f t="shared" ref="N532:N539" si="1076">+VLOOKUP(C532,'[1]ESFUERZO PROPIO 2015'!$D$10:$H$135,5,0)</f>
        <v>#REF!</v>
      </c>
      <c r="O532" s="47" t="str">
        <f t="shared" ref="O532:O539" si="1077">+VLOOKUP(C532,'[1]ESFUERZO PROPIO 2015'!$D$10:$H$135,4,0)</f>
        <v>#REF!</v>
      </c>
      <c r="P532" s="49" t="str">
        <f t="shared" ref="P532:P539" si="1078">+F532-L532</f>
        <v>#REF!</v>
      </c>
      <c r="Q532" s="49" t="str">
        <f t="shared" ref="Q532:Q539" si="1079">+ROUND(P532,0)</f>
        <v>#REF!</v>
      </c>
      <c r="R532" s="49" t="str">
        <f t="shared" ref="R532:R539" si="1080">+M532+Q532</f>
        <v>#REF!</v>
      </c>
      <c r="S532" s="49" t="str">
        <f t="shared" ref="S532:S539" si="1081">+Q532</f>
        <v>#REF!</v>
      </c>
      <c r="T532" s="50"/>
      <c r="U532" s="50"/>
      <c r="V532" s="50"/>
      <c r="W532" s="50"/>
      <c r="X532" s="50"/>
      <c r="Y532" s="50"/>
      <c r="Z532" s="50"/>
    </row>
    <row r="533" ht="15.75" customHeight="1" outlineLevel="2">
      <c r="A533" s="46" t="s">
        <v>196</v>
      </c>
      <c r="B533" s="46" t="s">
        <v>15</v>
      </c>
      <c r="C533" s="21" t="s">
        <v>197</v>
      </c>
      <c r="D533" s="46" t="s">
        <v>45</v>
      </c>
      <c r="E533" s="20" t="s">
        <v>46</v>
      </c>
      <c r="F533" s="22">
        <v>2.154468098E7</v>
      </c>
      <c r="G533" s="47">
        <v>508242.31</v>
      </c>
      <c r="H533" s="48"/>
      <c r="I533" s="47" t="str">
        <f t="shared" si="1071"/>
        <v>#REF!</v>
      </c>
      <c r="J533" s="47" t="str">
        <f t="shared" si="1072"/>
        <v>#REF!</v>
      </c>
      <c r="K533" s="47" t="str">
        <f t="shared" si="1073"/>
        <v>#REF!</v>
      </c>
      <c r="L533" s="49" t="str">
        <f t="shared" si="1074"/>
        <v>#REF!</v>
      </c>
      <c r="M533" s="49" t="str">
        <f t="shared" si="1075"/>
        <v>#REF!</v>
      </c>
      <c r="N533" s="47" t="str">
        <f t="shared" si="1076"/>
        <v>#REF!</v>
      </c>
      <c r="O533" s="47" t="str">
        <f t="shared" si="1077"/>
        <v>#REF!</v>
      </c>
      <c r="P533" s="49" t="str">
        <f t="shared" si="1078"/>
        <v>#REF!</v>
      </c>
      <c r="Q533" s="49" t="str">
        <f t="shared" si="1079"/>
        <v>#REF!</v>
      </c>
      <c r="R533" s="49" t="str">
        <f t="shared" si="1080"/>
        <v>#REF!</v>
      </c>
      <c r="S533" s="49" t="str">
        <f t="shared" si="1081"/>
        <v>#REF!</v>
      </c>
      <c r="T533" s="50"/>
      <c r="U533" s="50"/>
      <c r="V533" s="50"/>
      <c r="W533" s="50"/>
      <c r="X533" s="50"/>
      <c r="Y533" s="50"/>
      <c r="Z533" s="50"/>
    </row>
    <row r="534" ht="15.75" customHeight="1" outlineLevel="2">
      <c r="A534" s="46" t="s">
        <v>196</v>
      </c>
      <c r="B534" s="46" t="s">
        <v>15</v>
      </c>
      <c r="C534" s="21" t="s">
        <v>197</v>
      </c>
      <c r="D534" s="46" t="s">
        <v>74</v>
      </c>
      <c r="E534" s="20" t="s">
        <v>75</v>
      </c>
      <c r="F534" s="22">
        <v>3.040047528E7</v>
      </c>
      <c r="G534" s="47">
        <v>717151.85</v>
      </c>
      <c r="H534" s="48"/>
      <c r="I534" s="47" t="str">
        <f t="shared" si="1071"/>
        <v>#REF!</v>
      </c>
      <c r="J534" s="47" t="str">
        <f t="shared" si="1072"/>
        <v>#REF!</v>
      </c>
      <c r="K534" s="47" t="str">
        <f t="shared" si="1073"/>
        <v>#REF!</v>
      </c>
      <c r="L534" s="49" t="str">
        <f t="shared" si="1074"/>
        <v>#REF!</v>
      </c>
      <c r="M534" s="49" t="str">
        <f t="shared" si="1075"/>
        <v>#REF!</v>
      </c>
      <c r="N534" s="47" t="str">
        <f t="shared" si="1076"/>
        <v>#REF!</v>
      </c>
      <c r="O534" s="47" t="str">
        <f t="shared" si="1077"/>
        <v>#REF!</v>
      </c>
      <c r="P534" s="49" t="str">
        <f t="shared" si="1078"/>
        <v>#REF!</v>
      </c>
      <c r="Q534" s="49" t="str">
        <f t="shared" si="1079"/>
        <v>#REF!</v>
      </c>
      <c r="R534" s="49" t="str">
        <f t="shared" si="1080"/>
        <v>#REF!</v>
      </c>
      <c r="S534" s="49" t="str">
        <f t="shared" si="1081"/>
        <v>#REF!</v>
      </c>
      <c r="T534" s="50"/>
      <c r="U534" s="50"/>
      <c r="V534" s="50"/>
      <c r="W534" s="50"/>
      <c r="X534" s="50"/>
      <c r="Y534" s="50"/>
      <c r="Z534" s="50"/>
    </row>
    <row r="535" ht="15.75" customHeight="1" outlineLevel="2">
      <c r="A535" s="46" t="s">
        <v>196</v>
      </c>
      <c r="B535" s="46" t="s">
        <v>15</v>
      </c>
      <c r="C535" s="21" t="s">
        <v>197</v>
      </c>
      <c r="D535" s="46" t="s">
        <v>21</v>
      </c>
      <c r="E535" s="20" t="s">
        <v>22</v>
      </c>
      <c r="F535" s="22">
        <v>55228.25</v>
      </c>
      <c r="G535" s="47">
        <v>1302.84</v>
      </c>
      <c r="H535" s="48"/>
      <c r="I535" s="47" t="str">
        <f t="shared" si="1071"/>
        <v>#REF!</v>
      </c>
      <c r="J535" s="47" t="str">
        <f t="shared" si="1072"/>
        <v>#REF!</v>
      </c>
      <c r="K535" s="47" t="str">
        <f t="shared" si="1073"/>
        <v>#REF!</v>
      </c>
      <c r="L535" s="49" t="str">
        <f t="shared" si="1074"/>
        <v>#REF!</v>
      </c>
      <c r="M535" s="49" t="str">
        <f t="shared" si="1075"/>
        <v>#REF!</v>
      </c>
      <c r="N535" s="47" t="str">
        <f t="shared" si="1076"/>
        <v>#REF!</v>
      </c>
      <c r="O535" s="47" t="str">
        <f t="shared" si="1077"/>
        <v>#REF!</v>
      </c>
      <c r="P535" s="49" t="str">
        <f t="shared" si="1078"/>
        <v>#REF!</v>
      </c>
      <c r="Q535" s="49" t="str">
        <f t="shared" si="1079"/>
        <v>#REF!</v>
      </c>
      <c r="R535" s="49" t="str">
        <f t="shared" si="1080"/>
        <v>#REF!</v>
      </c>
      <c r="S535" s="49" t="str">
        <f t="shared" si="1081"/>
        <v>#REF!</v>
      </c>
      <c r="T535" s="50"/>
      <c r="U535" s="50"/>
      <c r="V535" s="50"/>
      <c r="W535" s="50"/>
      <c r="X535" s="50"/>
      <c r="Y535" s="50"/>
      <c r="Z535" s="50"/>
    </row>
    <row r="536" ht="15.75" customHeight="1" outlineLevel="2">
      <c r="A536" s="46" t="s">
        <v>196</v>
      </c>
      <c r="B536" s="46" t="s">
        <v>15</v>
      </c>
      <c r="C536" s="21" t="s">
        <v>197</v>
      </c>
      <c r="D536" s="46" t="s">
        <v>29</v>
      </c>
      <c r="E536" s="20" t="s">
        <v>30</v>
      </c>
      <c r="F536" s="22">
        <v>1602197.59</v>
      </c>
      <c r="G536" s="47">
        <v>37796.09</v>
      </c>
      <c r="H536" s="48"/>
      <c r="I536" s="47" t="str">
        <f t="shared" si="1071"/>
        <v>#REF!</v>
      </c>
      <c r="J536" s="47" t="str">
        <f t="shared" si="1072"/>
        <v>#REF!</v>
      </c>
      <c r="K536" s="47" t="str">
        <f t="shared" si="1073"/>
        <v>#REF!</v>
      </c>
      <c r="L536" s="49" t="str">
        <f t="shared" si="1074"/>
        <v>#REF!</v>
      </c>
      <c r="M536" s="49" t="str">
        <f t="shared" si="1075"/>
        <v>#REF!</v>
      </c>
      <c r="N536" s="47" t="str">
        <f t="shared" si="1076"/>
        <v>#REF!</v>
      </c>
      <c r="O536" s="47" t="str">
        <f t="shared" si="1077"/>
        <v>#REF!</v>
      </c>
      <c r="P536" s="49" t="str">
        <f t="shared" si="1078"/>
        <v>#REF!</v>
      </c>
      <c r="Q536" s="49" t="str">
        <f t="shared" si="1079"/>
        <v>#REF!</v>
      </c>
      <c r="R536" s="49" t="str">
        <f t="shared" si="1080"/>
        <v>#REF!</v>
      </c>
      <c r="S536" s="49" t="str">
        <f t="shared" si="1081"/>
        <v>#REF!</v>
      </c>
      <c r="T536" s="50"/>
      <c r="U536" s="50"/>
      <c r="V536" s="50"/>
      <c r="W536" s="50"/>
      <c r="X536" s="50"/>
      <c r="Y536" s="50"/>
      <c r="Z536" s="50"/>
    </row>
    <row r="537" ht="15.75" customHeight="1" outlineLevel="2">
      <c r="A537" s="46" t="s">
        <v>196</v>
      </c>
      <c r="B537" s="46" t="s">
        <v>15</v>
      </c>
      <c r="C537" s="21" t="s">
        <v>197</v>
      </c>
      <c r="D537" s="46" t="s">
        <v>31</v>
      </c>
      <c r="E537" s="20" t="s">
        <v>32</v>
      </c>
      <c r="F537" s="22">
        <v>4513354.4</v>
      </c>
      <c r="G537" s="47">
        <v>106470.72</v>
      </c>
      <c r="H537" s="48"/>
      <c r="I537" s="47" t="str">
        <f t="shared" si="1071"/>
        <v>#REF!</v>
      </c>
      <c r="J537" s="47" t="str">
        <f t="shared" si="1072"/>
        <v>#REF!</v>
      </c>
      <c r="K537" s="47" t="str">
        <f t="shared" si="1073"/>
        <v>#REF!</v>
      </c>
      <c r="L537" s="49" t="str">
        <f t="shared" si="1074"/>
        <v>#REF!</v>
      </c>
      <c r="M537" s="49" t="str">
        <f t="shared" si="1075"/>
        <v>#REF!</v>
      </c>
      <c r="N537" s="47" t="str">
        <f t="shared" si="1076"/>
        <v>#REF!</v>
      </c>
      <c r="O537" s="47" t="str">
        <f t="shared" si="1077"/>
        <v>#REF!</v>
      </c>
      <c r="P537" s="49" t="str">
        <f t="shared" si="1078"/>
        <v>#REF!</v>
      </c>
      <c r="Q537" s="49" t="str">
        <f t="shared" si="1079"/>
        <v>#REF!</v>
      </c>
      <c r="R537" s="49" t="str">
        <f t="shared" si="1080"/>
        <v>#REF!</v>
      </c>
      <c r="S537" s="49" t="str">
        <f t="shared" si="1081"/>
        <v>#REF!</v>
      </c>
      <c r="T537" s="50"/>
      <c r="U537" s="50"/>
      <c r="V537" s="50"/>
      <c r="W537" s="50"/>
      <c r="X537" s="50"/>
      <c r="Y537" s="50"/>
      <c r="Z537" s="50"/>
    </row>
    <row r="538" ht="15.75" customHeight="1" outlineLevel="2">
      <c r="A538" s="46" t="s">
        <v>196</v>
      </c>
      <c r="B538" s="46" t="s">
        <v>15</v>
      </c>
      <c r="C538" s="21" t="s">
        <v>197</v>
      </c>
      <c r="D538" s="46" t="s">
        <v>39</v>
      </c>
      <c r="E538" s="20" t="s">
        <v>40</v>
      </c>
      <c r="F538" s="22">
        <v>583617.15</v>
      </c>
      <c r="G538" s="47">
        <v>13767.62</v>
      </c>
      <c r="H538" s="48"/>
      <c r="I538" s="47" t="str">
        <f t="shared" si="1071"/>
        <v>#REF!</v>
      </c>
      <c r="J538" s="47" t="str">
        <f t="shared" si="1072"/>
        <v>#REF!</v>
      </c>
      <c r="K538" s="47" t="str">
        <f t="shared" si="1073"/>
        <v>#REF!</v>
      </c>
      <c r="L538" s="49" t="str">
        <f t="shared" si="1074"/>
        <v>#REF!</v>
      </c>
      <c r="M538" s="49" t="str">
        <f t="shared" si="1075"/>
        <v>#REF!</v>
      </c>
      <c r="N538" s="47" t="str">
        <f t="shared" si="1076"/>
        <v>#REF!</v>
      </c>
      <c r="O538" s="47" t="str">
        <f t="shared" si="1077"/>
        <v>#REF!</v>
      </c>
      <c r="P538" s="49" t="str">
        <f t="shared" si="1078"/>
        <v>#REF!</v>
      </c>
      <c r="Q538" s="49" t="str">
        <f t="shared" si="1079"/>
        <v>#REF!</v>
      </c>
      <c r="R538" s="49" t="str">
        <f t="shared" si="1080"/>
        <v>#REF!</v>
      </c>
      <c r="S538" s="49" t="str">
        <f t="shared" si="1081"/>
        <v>#REF!</v>
      </c>
      <c r="T538" s="50"/>
      <c r="U538" s="50"/>
      <c r="V538" s="50"/>
      <c r="W538" s="50"/>
      <c r="X538" s="50"/>
      <c r="Y538" s="50"/>
      <c r="Z538" s="50"/>
    </row>
    <row r="539" ht="15.75" customHeight="1" outlineLevel="2">
      <c r="A539" s="46" t="s">
        <v>196</v>
      </c>
      <c r="B539" s="46" t="s">
        <v>15</v>
      </c>
      <c r="C539" s="21" t="s">
        <v>197</v>
      </c>
      <c r="D539" s="46" t="s">
        <v>41</v>
      </c>
      <c r="E539" s="20" t="s">
        <v>42</v>
      </c>
      <c r="F539" s="22">
        <v>2.9675948322E8</v>
      </c>
      <c r="G539" s="47">
        <v>7000601.44</v>
      </c>
      <c r="H539" s="48"/>
      <c r="I539" s="47" t="str">
        <f t="shared" si="1071"/>
        <v>#REF!</v>
      </c>
      <c r="J539" s="47" t="str">
        <f t="shared" si="1072"/>
        <v>#REF!</v>
      </c>
      <c r="K539" s="47" t="str">
        <f t="shared" si="1073"/>
        <v>#REF!</v>
      </c>
      <c r="L539" s="49" t="str">
        <f t="shared" si="1074"/>
        <v>#REF!</v>
      </c>
      <c r="M539" s="49" t="str">
        <f t="shared" si="1075"/>
        <v>#REF!</v>
      </c>
      <c r="N539" s="47" t="str">
        <f t="shared" si="1076"/>
        <v>#REF!</v>
      </c>
      <c r="O539" s="47" t="str">
        <f t="shared" si="1077"/>
        <v>#REF!</v>
      </c>
      <c r="P539" s="49" t="str">
        <f t="shared" si="1078"/>
        <v>#REF!</v>
      </c>
      <c r="Q539" s="49" t="str">
        <f t="shared" si="1079"/>
        <v>#REF!</v>
      </c>
      <c r="R539" s="49" t="str">
        <f t="shared" si="1080"/>
        <v>#REF!</v>
      </c>
      <c r="S539" s="49" t="str">
        <f t="shared" si="1081"/>
        <v>#REF!</v>
      </c>
      <c r="T539" s="50"/>
      <c r="U539" s="50"/>
      <c r="V539" s="50"/>
      <c r="W539" s="50"/>
      <c r="X539" s="50"/>
      <c r="Y539" s="50"/>
      <c r="Z539" s="50"/>
    </row>
    <row r="540" ht="15.75" customHeight="1" outlineLevel="1">
      <c r="A540" s="46"/>
      <c r="B540" s="46"/>
      <c r="C540" s="53" t="s">
        <v>396</v>
      </c>
      <c r="D540" s="46"/>
      <c r="E540" s="20"/>
      <c r="F540" s="22">
        <f t="shared" ref="F540:H540" si="1082">SUBTOTAL(9,F532:F539)</f>
        <v>596767657</v>
      </c>
      <c r="G540" s="47">
        <f t="shared" si="1082"/>
        <v>14077840</v>
      </c>
      <c r="H540" s="48">
        <f t="shared" si="1082"/>
        <v>0</v>
      </c>
      <c r="I540" s="47"/>
      <c r="J540" s="47"/>
      <c r="K540" s="47"/>
      <c r="L540" s="49" t="str">
        <f t="shared" ref="L540:M540" si="1083">SUBTOTAL(9,L532:L539)</f>
        <v>#REF!</v>
      </c>
      <c r="M540" s="49" t="str">
        <f t="shared" si="1083"/>
        <v>#REF!</v>
      </c>
      <c r="N540" s="47"/>
      <c r="O540" s="47"/>
      <c r="P540" s="49" t="str">
        <f t="shared" ref="P540:S540" si="1084">SUBTOTAL(9,P532:P539)</f>
        <v>#REF!</v>
      </c>
      <c r="Q540" s="49" t="str">
        <f t="shared" si="1084"/>
        <v>#REF!</v>
      </c>
      <c r="R540" s="49" t="str">
        <f t="shared" si="1084"/>
        <v>#REF!</v>
      </c>
      <c r="S540" s="49" t="str">
        <f t="shared" si="1084"/>
        <v>#REF!</v>
      </c>
      <c r="T540" s="50"/>
      <c r="U540" s="50"/>
      <c r="V540" s="50"/>
      <c r="W540" s="50"/>
      <c r="X540" s="50"/>
      <c r="Y540" s="50"/>
      <c r="Z540" s="50"/>
    </row>
    <row r="541" ht="15.75" customHeight="1" outlineLevel="2">
      <c r="A541" s="46" t="s">
        <v>198</v>
      </c>
      <c r="B541" s="46" t="s">
        <v>15</v>
      </c>
      <c r="C541" s="21" t="s">
        <v>199</v>
      </c>
      <c r="D541" s="46" t="s">
        <v>45</v>
      </c>
      <c r="E541" s="20" t="s">
        <v>46</v>
      </c>
      <c r="F541" s="22">
        <v>1.943917219E7</v>
      </c>
      <c r="G541" s="47">
        <v>1915328.95</v>
      </c>
      <c r="H541" s="48"/>
      <c r="I541" s="47" t="str">
        <f t="shared" ref="I541:I546" si="1085">+VLOOKUP(C541,'[1]ESFUERZO PROPIO 2015'!$D$10:$H$135,3,0)</f>
        <v>#REF!</v>
      </c>
      <c r="J541" s="47" t="str">
        <f t="shared" ref="J541:J546" si="1086">+VLOOKUP(C541,'[1]ESFUERZO PROPIO 2015'!$D$10:$H$135,2,0)</f>
        <v>#REF!</v>
      </c>
      <c r="K541" s="47" t="str">
        <f t="shared" ref="K541:K546" si="1087">+I541/11</f>
        <v>#REF!</v>
      </c>
      <c r="L541" s="49" t="str">
        <f t="shared" ref="L541:L546" si="1088">+H541*K541</f>
        <v>#REF!</v>
      </c>
      <c r="M541" s="49" t="str">
        <f t="shared" ref="M541:M546" si="1089">+IF(F541-Q541&lt;1,0,F541-Q541)</f>
        <v>#REF!</v>
      </c>
      <c r="N541" s="47" t="str">
        <f t="shared" ref="N541:N546" si="1090">+VLOOKUP(C541,'[1]ESFUERZO PROPIO 2015'!$D$10:$H$135,5,0)</f>
        <v>#REF!</v>
      </c>
      <c r="O541" s="47" t="str">
        <f t="shared" ref="O541:O546" si="1091">+VLOOKUP(C541,'[1]ESFUERZO PROPIO 2015'!$D$10:$H$135,4,0)</f>
        <v>#REF!</v>
      </c>
      <c r="P541" s="49" t="str">
        <f t="shared" ref="P541:P546" si="1092">+F541-L541</f>
        <v>#REF!</v>
      </c>
      <c r="Q541" s="49" t="str">
        <f t="shared" ref="Q541:Q546" si="1093">+ROUND(P541,0)</f>
        <v>#REF!</v>
      </c>
      <c r="R541" s="49" t="str">
        <f t="shared" ref="R541:R546" si="1094">+M541+Q541</f>
        <v>#REF!</v>
      </c>
      <c r="S541" s="49" t="str">
        <f t="shared" ref="S541:S546" si="1095">+Q541</f>
        <v>#REF!</v>
      </c>
      <c r="T541" s="50"/>
      <c r="U541" s="50"/>
      <c r="V541" s="50"/>
      <c r="W541" s="50"/>
      <c r="X541" s="50"/>
      <c r="Y541" s="50"/>
      <c r="Z541" s="50"/>
    </row>
    <row r="542" ht="15.75" customHeight="1" outlineLevel="2">
      <c r="A542" s="46" t="s">
        <v>198</v>
      </c>
      <c r="B542" s="46" t="s">
        <v>15</v>
      </c>
      <c r="C542" s="21" t="s">
        <v>199</v>
      </c>
      <c r="D542" s="46" t="s">
        <v>29</v>
      </c>
      <c r="E542" s="20" t="s">
        <v>30</v>
      </c>
      <c r="F542" s="22">
        <v>555057.21</v>
      </c>
      <c r="G542" s="47">
        <v>54689.42</v>
      </c>
      <c r="H542" s="48"/>
      <c r="I542" s="47" t="str">
        <f t="shared" si="1085"/>
        <v>#REF!</v>
      </c>
      <c r="J542" s="47" t="str">
        <f t="shared" si="1086"/>
        <v>#REF!</v>
      </c>
      <c r="K542" s="47" t="str">
        <f t="shared" si="1087"/>
        <v>#REF!</v>
      </c>
      <c r="L542" s="49" t="str">
        <f t="shared" si="1088"/>
        <v>#REF!</v>
      </c>
      <c r="M542" s="49" t="str">
        <f t="shared" si="1089"/>
        <v>#REF!</v>
      </c>
      <c r="N542" s="47" t="str">
        <f t="shared" si="1090"/>
        <v>#REF!</v>
      </c>
      <c r="O542" s="47" t="str">
        <f t="shared" si="1091"/>
        <v>#REF!</v>
      </c>
      <c r="P542" s="49" t="str">
        <f t="shared" si="1092"/>
        <v>#REF!</v>
      </c>
      <c r="Q542" s="49" t="str">
        <f t="shared" si="1093"/>
        <v>#REF!</v>
      </c>
      <c r="R542" s="49" t="str">
        <f t="shared" si="1094"/>
        <v>#REF!</v>
      </c>
      <c r="S542" s="49" t="str">
        <f t="shared" si="1095"/>
        <v>#REF!</v>
      </c>
      <c r="T542" s="50"/>
      <c r="U542" s="50"/>
      <c r="V542" s="50"/>
      <c r="W542" s="50"/>
      <c r="X542" s="50"/>
      <c r="Y542" s="50"/>
      <c r="Z542" s="50"/>
    </row>
    <row r="543" ht="15.75" customHeight="1" outlineLevel="2">
      <c r="A543" s="46" t="s">
        <v>198</v>
      </c>
      <c r="B543" s="46" t="s">
        <v>15</v>
      </c>
      <c r="C543" s="21" t="s">
        <v>199</v>
      </c>
      <c r="D543" s="46" t="s">
        <v>31</v>
      </c>
      <c r="E543" s="20" t="s">
        <v>32</v>
      </c>
      <c r="F543" s="22">
        <v>6364.09</v>
      </c>
      <c r="G543" s="47">
        <v>627.05</v>
      </c>
      <c r="H543" s="48"/>
      <c r="I543" s="47" t="str">
        <f t="shared" si="1085"/>
        <v>#REF!</v>
      </c>
      <c r="J543" s="47" t="str">
        <f t="shared" si="1086"/>
        <v>#REF!</v>
      </c>
      <c r="K543" s="47" t="str">
        <f t="shared" si="1087"/>
        <v>#REF!</v>
      </c>
      <c r="L543" s="49" t="str">
        <f t="shared" si="1088"/>
        <v>#REF!</v>
      </c>
      <c r="M543" s="49" t="str">
        <f t="shared" si="1089"/>
        <v>#REF!</v>
      </c>
      <c r="N543" s="47" t="str">
        <f t="shared" si="1090"/>
        <v>#REF!</v>
      </c>
      <c r="O543" s="47" t="str">
        <f t="shared" si="1091"/>
        <v>#REF!</v>
      </c>
      <c r="P543" s="49" t="str">
        <f t="shared" si="1092"/>
        <v>#REF!</v>
      </c>
      <c r="Q543" s="49" t="str">
        <f t="shared" si="1093"/>
        <v>#REF!</v>
      </c>
      <c r="R543" s="49" t="str">
        <f t="shared" si="1094"/>
        <v>#REF!</v>
      </c>
      <c r="S543" s="49" t="str">
        <f t="shared" si="1095"/>
        <v>#REF!</v>
      </c>
      <c r="T543" s="50"/>
      <c r="U543" s="50"/>
      <c r="V543" s="50"/>
      <c r="W543" s="50"/>
      <c r="X543" s="50"/>
      <c r="Y543" s="50"/>
      <c r="Z543" s="50"/>
    </row>
    <row r="544" ht="15.75" customHeight="1" outlineLevel="2">
      <c r="A544" s="46" t="s">
        <v>198</v>
      </c>
      <c r="B544" s="46" t="s">
        <v>15</v>
      </c>
      <c r="C544" s="21" t="s">
        <v>199</v>
      </c>
      <c r="D544" s="46" t="s">
        <v>39</v>
      </c>
      <c r="E544" s="20" t="s">
        <v>40</v>
      </c>
      <c r="F544" s="22">
        <v>35464.26</v>
      </c>
      <c r="G544" s="47">
        <v>3494.27</v>
      </c>
      <c r="H544" s="48"/>
      <c r="I544" s="47" t="str">
        <f t="shared" si="1085"/>
        <v>#REF!</v>
      </c>
      <c r="J544" s="47" t="str">
        <f t="shared" si="1086"/>
        <v>#REF!</v>
      </c>
      <c r="K544" s="47" t="str">
        <f t="shared" si="1087"/>
        <v>#REF!</v>
      </c>
      <c r="L544" s="49" t="str">
        <f t="shared" si="1088"/>
        <v>#REF!</v>
      </c>
      <c r="M544" s="49" t="str">
        <f t="shared" si="1089"/>
        <v>#REF!</v>
      </c>
      <c r="N544" s="47" t="str">
        <f t="shared" si="1090"/>
        <v>#REF!</v>
      </c>
      <c r="O544" s="47" t="str">
        <f t="shared" si="1091"/>
        <v>#REF!</v>
      </c>
      <c r="P544" s="49" t="str">
        <f t="shared" si="1092"/>
        <v>#REF!</v>
      </c>
      <c r="Q544" s="49" t="str">
        <f t="shared" si="1093"/>
        <v>#REF!</v>
      </c>
      <c r="R544" s="49" t="str">
        <f t="shared" si="1094"/>
        <v>#REF!</v>
      </c>
      <c r="S544" s="49" t="str">
        <f t="shared" si="1095"/>
        <v>#REF!</v>
      </c>
      <c r="T544" s="50"/>
      <c r="U544" s="50"/>
      <c r="V544" s="50"/>
      <c r="W544" s="50"/>
      <c r="X544" s="50"/>
      <c r="Y544" s="50"/>
      <c r="Z544" s="50"/>
    </row>
    <row r="545" ht="15.75" customHeight="1" outlineLevel="2">
      <c r="A545" s="46" t="s">
        <v>198</v>
      </c>
      <c r="B545" s="46" t="s">
        <v>15</v>
      </c>
      <c r="C545" s="21" t="s">
        <v>199</v>
      </c>
      <c r="D545" s="46" t="s">
        <v>41</v>
      </c>
      <c r="E545" s="20" t="s">
        <v>42</v>
      </c>
      <c r="F545" s="22">
        <v>937638.93</v>
      </c>
      <c r="G545" s="47">
        <v>92384.95</v>
      </c>
      <c r="H545" s="48"/>
      <c r="I545" s="47" t="str">
        <f t="shared" si="1085"/>
        <v>#REF!</v>
      </c>
      <c r="J545" s="47" t="str">
        <f t="shared" si="1086"/>
        <v>#REF!</v>
      </c>
      <c r="K545" s="47" t="str">
        <f t="shared" si="1087"/>
        <v>#REF!</v>
      </c>
      <c r="L545" s="49" t="str">
        <f t="shared" si="1088"/>
        <v>#REF!</v>
      </c>
      <c r="M545" s="49" t="str">
        <f t="shared" si="1089"/>
        <v>#REF!</v>
      </c>
      <c r="N545" s="47" t="str">
        <f t="shared" si="1090"/>
        <v>#REF!</v>
      </c>
      <c r="O545" s="47" t="str">
        <f t="shared" si="1091"/>
        <v>#REF!</v>
      </c>
      <c r="P545" s="49" t="str">
        <f t="shared" si="1092"/>
        <v>#REF!</v>
      </c>
      <c r="Q545" s="49" t="str">
        <f t="shared" si="1093"/>
        <v>#REF!</v>
      </c>
      <c r="R545" s="49" t="str">
        <f t="shared" si="1094"/>
        <v>#REF!</v>
      </c>
      <c r="S545" s="49" t="str">
        <f t="shared" si="1095"/>
        <v>#REF!</v>
      </c>
      <c r="T545" s="50"/>
      <c r="U545" s="50"/>
      <c r="V545" s="50"/>
      <c r="W545" s="50"/>
      <c r="X545" s="50"/>
      <c r="Y545" s="50"/>
      <c r="Z545" s="50"/>
    </row>
    <row r="546" ht="15.75" customHeight="1" outlineLevel="2">
      <c r="A546" s="46" t="s">
        <v>198</v>
      </c>
      <c r="B546" s="46" t="s">
        <v>15</v>
      </c>
      <c r="C546" s="21" t="s">
        <v>199</v>
      </c>
      <c r="D546" s="46" t="s">
        <v>47</v>
      </c>
      <c r="E546" s="20" t="s">
        <v>48</v>
      </c>
      <c r="F546" s="22">
        <v>3.455933132E7</v>
      </c>
      <c r="G546" s="47">
        <v>3405108.36</v>
      </c>
      <c r="H546" s="48"/>
      <c r="I546" s="47" t="str">
        <f t="shared" si="1085"/>
        <v>#REF!</v>
      </c>
      <c r="J546" s="47" t="str">
        <f t="shared" si="1086"/>
        <v>#REF!</v>
      </c>
      <c r="K546" s="47" t="str">
        <f t="shared" si="1087"/>
        <v>#REF!</v>
      </c>
      <c r="L546" s="49" t="str">
        <f t="shared" si="1088"/>
        <v>#REF!</v>
      </c>
      <c r="M546" s="49" t="str">
        <f t="shared" si="1089"/>
        <v>#REF!</v>
      </c>
      <c r="N546" s="47" t="str">
        <f t="shared" si="1090"/>
        <v>#REF!</v>
      </c>
      <c r="O546" s="47" t="str">
        <f t="shared" si="1091"/>
        <v>#REF!</v>
      </c>
      <c r="P546" s="49" t="str">
        <f t="shared" si="1092"/>
        <v>#REF!</v>
      </c>
      <c r="Q546" s="49" t="str">
        <f t="shared" si="1093"/>
        <v>#REF!</v>
      </c>
      <c r="R546" s="49" t="str">
        <f t="shared" si="1094"/>
        <v>#REF!</v>
      </c>
      <c r="S546" s="49" t="str">
        <f t="shared" si="1095"/>
        <v>#REF!</v>
      </c>
      <c r="T546" s="50"/>
      <c r="U546" s="50"/>
      <c r="V546" s="50"/>
      <c r="W546" s="50"/>
      <c r="X546" s="50"/>
      <c r="Y546" s="50"/>
      <c r="Z546" s="50"/>
    </row>
    <row r="547" ht="15.75" customHeight="1" outlineLevel="1">
      <c r="A547" s="46"/>
      <c r="B547" s="46"/>
      <c r="C547" s="53" t="s">
        <v>397</v>
      </c>
      <c r="D547" s="46"/>
      <c r="E547" s="20"/>
      <c r="F547" s="22">
        <f t="shared" ref="F547:H547" si="1096">SUBTOTAL(9,F541:F546)</f>
        <v>55533028</v>
      </c>
      <c r="G547" s="47">
        <f t="shared" si="1096"/>
        <v>5471633</v>
      </c>
      <c r="H547" s="48">
        <f t="shared" si="1096"/>
        <v>0</v>
      </c>
      <c r="I547" s="47"/>
      <c r="J547" s="47"/>
      <c r="K547" s="47"/>
      <c r="L547" s="49" t="str">
        <f t="shared" ref="L547:M547" si="1097">SUBTOTAL(9,L541:L546)</f>
        <v>#REF!</v>
      </c>
      <c r="M547" s="49" t="str">
        <f t="shared" si="1097"/>
        <v>#REF!</v>
      </c>
      <c r="N547" s="47"/>
      <c r="O547" s="47"/>
      <c r="P547" s="49" t="str">
        <f t="shared" ref="P547:S547" si="1098">SUBTOTAL(9,P541:P546)</f>
        <v>#REF!</v>
      </c>
      <c r="Q547" s="49" t="str">
        <f t="shared" si="1098"/>
        <v>#REF!</v>
      </c>
      <c r="R547" s="49" t="str">
        <f t="shared" si="1098"/>
        <v>#REF!</v>
      </c>
      <c r="S547" s="49" t="str">
        <f t="shared" si="1098"/>
        <v>#REF!</v>
      </c>
      <c r="T547" s="50"/>
      <c r="U547" s="50"/>
      <c r="V547" s="50"/>
      <c r="W547" s="50"/>
      <c r="X547" s="50"/>
      <c r="Y547" s="50"/>
      <c r="Z547" s="50"/>
    </row>
    <row r="548" ht="15.75" customHeight="1" outlineLevel="2">
      <c r="A548" s="46" t="s">
        <v>200</v>
      </c>
      <c r="B548" s="46" t="s">
        <v>15</v>
      </c>
      <c r="C548" s="21" t="s">
        <v>201</v>
      </c>
      <c r="D548" s="46" t="s">
        <v>17</v>
      </c>
      <c r="E548" s="20" t="s">
        <v>18</v>
      </c>
      <c r="F548" s="22">
        <v>1494297.06</v>
      </c>
      <c r="G548" s="47">
        <v>450546.55</v>
      </c>
      <c r="H548" s="48"/>
      <c r="I548" s="47" t="str">
        <f t="shared" ref="I548:I551" si="1099">+VLOOKUP(C548,'[1]ESFUERZO PROPIO 2015'!$D$10:$H$135,3,0)</f>
        <v>#REF!</v>
      </c>
      <c r="J548" s="47" t="str">
        <f t="shared" ref="J548:J551" si="1100">+VLOOKUP(C548,'[1]ESFUERZO PROPIO 2015'!$D$10:$H$135,2,0)</f>
        <v>#REF!</v>
      </c>
      <c r="K548" s="47" t="str">
        <f t="shared" ref="K548:K551" si="1101">+I548/11</f>
        <v>#REF!</v>
      </c>
      <c r="L548" s="49" t="str">
        <f t="shared" ref="L548:L551" si="1102">+H548*K548</f>
        <v>#REF!</v>
      </c>
      <c r="M548" s="49" t="str">
        <f t="shared" ref="M548:M551" si="1103">+IF(F548-Q548&lt;1,0,F548-Q548)</f>
        <v>#REF!</v>
      </c>
      <c r="N548" s="47" t="str">
        <f t="shared" ref="N548:N551" si="1104">+VLOOKUP(C548,'[1]ESFUERZO PROPIO 2015'!$D$10:$H$135,5,0)</f>
        <v>#REF!</v>
      </c>
      <c r="O548" s="47" t="str">
        <f t="shared" ref="O548:O551" si="1105">+VLOOKUP(C548,'[1]ESFUERZO PROPIO 2015'!$D$10:$H$135,4,0)</f>
        <v>#REF!</v>
      </c>
      <c r="P548" s="49" t="str">
        <f t="shared" ref="P548:P551" si="1106">+F548-L548</f>
        <v>#REF!</v>
      </c>
      <c r="Q548" s="49" t="str">
        <f t="shared" ref="Q548:Q551" si="1107">+ROUND(P548,0)</f>
        <v>#REF!</v>
      </c>
      <c r="R548" s="49" t="str">
        <f t="shared" ref="R548:R551" si="1108">+M548+Q548</f>
        <v>#REF!</v>
      </c>
      <c r="S548" s="49" t="str">
        <f t="shared" ref="S548:S551" si="1109">+Q548</f>
        <v>#REF!</v>
      </c>
      <c r="T548" s="50"/>
      <c r="U548" s="50"/>
      <c r="V548" s="50"/>
      <c r="W548" s="50"/>
      <c r="X548" s="50"/>
      <c r="Y548" s="50"/>
      <c r="Z548" s="50"/>
    </row>
    <row r="549" ht="15.75" customHeight="1" outlineLevel="2">
      <c r="A549" s="46" t="s">
        <v>200</v>
      </c>
      <c r="B549" s="46" t="s">
        <v>15</v>
      </c>
      <c r="C549" s="21" t="s">
        <v>201</v>
      </c>
      <c r="D549" s="46" t="s">
        <v>29</v>
      </c>
      <c r="E549" s="20" t="s">
        <v>30</v>
      </c>
      <c r="F549" s="22">
        <v>43645.46</v>
      </c>
      <c r="G549" s="47">
        <v>13159.57</v>
      </c>
      <c r="H549" s="48"/>
      <c r="I549" s="47" t="str">
        <f t="shared" si="1099"/>
        <v>#REF!</v>
      </c>
      <c r="J549" s="47" t="str">
        <f t="shared" si="1100"/>
        <v>#REF!</v>
      </c>
      <c r="K549" s="47" t="str">
        <f t="shared" si="1101"/>
        <v>#REF!</v>
      </c>
      <c r="L549" s="49" t="str">
        <f t="shared" si="1102"/>
        <v>#REF!</v>
      </c>
      <c r="M549" s="49" t="str">
        <f t="shared" si="1103"/>
        <v>#REF!</v>
      </c>
      <c r="N549" s="47" t="str">
        <f t="shared" si="1104"/>
        <v>#REF!</v>
      </c>
      <c r="O549" s="47" t="str">
        <f t="shared" si="1105"/>
        <v>#REF!</v>
      </c>
      <c r="P549" s="49" t="str">
        <f t="shared" si="1106"/>
        <v>#REF!</v>
      </c>
      <c r="Q549" s="49" t="str">
        <f t="shared" si="1107"/>
        <v>#REF!</v>
      </c>
      <c r="R549" s="49" t="str">
        <f t="shared" si="1108"/>
        <v>#REF!</v>
      </c>
      <c r="S549" s="49" t="str">
        <f t="shared" si="1109"/>
        <v>#REF!</v>
      </c>
      <c r="T549" s="50"/>
      <c r="U549" s="50"/>
      <c r="V549" s="50"/>
      <c r="W549" s="50"/>
      <c r="X549" s="50"/>
      <c r="Y549" s="50"/>
      <c r="Z549" s="50"/>
    </row>
    <row r="550" ht="15.75" customHeight="1" outlineLevel="2">
      <c r="A550" s="46" t="s">
        <v>200</v>
      </c>
      <c r="B550" s="46" t="s">
        <v>15</v>
      </c>
      <c r="C550" s="21" t="s">
        <v>201</v>
      </c>
      <c r="D550" s="46" t="s">
        <v>31</v>
      </c>
      <c r="E550" s="20" t="s">
        <v>32</v>
      </c>
      <c r="F550" s="22">
        <v>1377.2</v>
      </c>
      <c r="G550" s="47">
        <v>415.24</v>
      </c>
      <c r="H550" s="48"/>
      <c r="I550" s="47" t="str">
        <f t="shared" si="1099"/>
        <v>#REF!</v>
      </c>
      <c r="J550" s="47" t="str">
        <f t="shared" si="1100"/>
        <v>#REF!</v>
      </c>
      <c r="K550" s="47" t="str">
        <f t="shared" si="1101"/>
        <v>#REF!</v>
      </c>
      <c r="L550" s="49" t="str">
        <f t="shared" si="1102"/>
        <v>#REF!</v>
      </c>
      <c r="M550" s="49" t="str">
        <f t="shared" si="1103"/>
        <v>#REF!</v>
      </c>
      <c r="N550" s="47" t="str">
        <f t="shared" si="1104"/>
        <v>#REF!</v>
      </c>
      <c r="O550" s="47" t="str">
        <f t="shared" si="1105"/>
        <v>#REF!</v>
      </c>
      <c r="P550" s="49" t="str">
        <f t="shared" si="1106"/>
        <v>#REF!</v>
      </c>
      <c r="Q550" s="49" t="str">
        <f t="shared" si="1107"/>
        <v>#REF!</v>
      </c>
      <c r="R550" s="49" t="str">
        <f t="shared" si="1108"/>
        <v>#REF!</v>
      </c>
      <c r="S550" s="49" t="str">
        <f t="shared" si="1109"/>
        <v>#REF!</v>
      </c>
      <c r="T550" s="50"/>
      <c r="U550" s="50"/>
      <c r="V550" s="50"/>
      <c r="W550" s="50"/>
      <c r="X550" s="50"/>
      <c r="Y550" s="50"/>
      <c r="Z550" s="50"/>
    </row>
    <row r="551" ht="15.75" customHeight="1" outlineLevel="2">
      <c r="A551" s="46" t="s">
        <v>200</v>
      </c>
      <c r="B551" s="46" t="s">
        <v>15</v>
      </c>
      <c r="C551" s="21" t="s">
        <v>201</v>
      </c>
      <c r="D551" s="46" t="s">
        <v>39</v>
      </c>
      <c r="E551" s="20" t="s">
        <v>40</v>
      </c>
      <c r="F551" s="22">
        <v>4340.28</v>
      </c>
      <c r="G551" s="47">
        <v>1308.64</v>
      </c>
      <c r="H551" s="48"/>
      <c r="I551" s="47" t="str">
        <f t="shared" si="1099"/>
        <v>#REF!</v>
      </c>
      <c r="J551" s="47" t="str">
        <f t="shared" si="1100"/>
        <v>#REF!</v>
      </c>
      <c r="K551" s="47" t="str">
        <f t="shared" si="1101"/>
        <v>#REF!</v>
      </c>
      <c r="L551" s="49" t="str">
        <f t="shared" si="1102"/>
        <v>#REF!</v>
      </c>
      <c r="M551" s="49" t="str">
        <f t="shared" si="1103"/>
        <v>#REF!</v>
      </c>
      <c r="N551" s="47" t="str">
        <f t="shared" si="1104"/>
        <v>#REF!</v>
      </c>
      <c r="O551" s="47" t="str">
        <f t="shared" si="1105"/>
        <v>#REF!</v>
      </c>
      <c r="P551" s="49" t="str">
        <f t="shared" si="1106"/>
        <v>#REF!</v>
      </c>
      <c r="Q551" s="49" t="str">
        <f t="shared" si="1107"/>
        <v>#REF!</v>
      </c>
      <c r="R551" s="49" t="str">
        <f t="shared" si="1108"/>
        <v>#REF!</v>
      </c>
      <c r="S551" s="49" t="str">
        <f t="shared" si="1109"/>
        <v>#REF!</v>
      </c>
      <c r="T551" s="50"/>
      <c r="U551" s="50"/>
      <c r="V551" s="50"/>
      <c r="W551" s="50"/>
      <c r="X551" s="50"/>
      <c r="Y551" s="50"/>
      <c r="Z551" s="50"/>
    </row>
    <row r="552" ht="15.75" customHeight="1" outlineLevel="1">
      <c r="A552" s="46"/>
      <c r="B552" s="46"/>
      <c r="C552" s="53" t="s">
        <v>398</v>
      </c>
      <c r="D552" s="46"/>
      <c r="E552" s="20"/>
      <c r="F552" s="22">
        <f t="shared" ref="F552:H552" si="1110">SUBTOTAL(9,F548:F551)</f>
        <v>1543660</v>
      </c>
      <c r="G552" s="47">
        <f t="shared" si="1110"/>
        <v>465430</v>
      </c>
      <c r="H552" s="48">
        <f t="shared" si="1110"/>
        <v>0</v>
      </c>
      <c r="I552" s="47"/>
      <c r="J552" s="47"/>
      <c r="K552" s="47"/>
      <c r="L552" s="49" t="str">
        <f t="shared" ref="L552:M552" si="1111">SUBTOTAL(9,L548:L551)</f>
        <v>#REF!</v>
      </c>
      <c r="M552" s="49" t="str">
        <f t="shared" si="1111"/>
        <v>#REF!</v>
      </c>
      <c r="N552" s="47"/>
      <c r="O552" s="47"/>
      <c r="P552" s="49" t="str">
        <f t="shared" ref="P552:S552" si="1112">SUBTOTAL(9,P548:P551)</f>
        <v>#REF!</v>
      </c>
      <c r="Q552" s="49" t="str">
        <f t="shared" si="1112"/>
        <v>#REF!</v>
      </c>
      <c r="R552" s="49" t="str">
        <f t="shared" si="1112"/>
        <v>#REF!</v>
      </c>
      <c r="S552" s="49" t="str">
        <f t="shared" si="1112"/>
        <v>#REF!</v>
      </c>
      <c r="T552" s="50"/>
      <c r="U552" s="50"/>
      <c r="V552" s="50"/>
      <c r="W552" s="50"/>
      <c r="X552" s="50"/>
      <c r="Y552" s="50"/>
      <c r="Z552" s="50"/>
    </row>
    <row r="553" ht="15.75" customHeight="1" outlineLevel="2">
      <c r="A553" s="46" t="s">
        <v>202</v>
      </c>
      <c r="B553" s="46" t="s">
        <v>15</v>
      </c>
      <c r="C553" s="21" t="s">
        <v>203</v>
      </c>
      <c r="D553" s="46" t="s">
        <v>17</v>
      </c>
      <c r="E553" s="20" t="s">
        <v>18</v>
      </c>
      <c r="F553" s="22">
        <v>3.476457723E7</v>
      </c>
      <c r="G553" s="47">
        <v>9759519.06</v>
      </c>
      <c r="H553" s="48"/>
      <c r="I553" s="47" t="str">
        <f t="shared" ref="I553:I558" si="1113">+VLOOKUP(C553,'[1]ESFUERZO PROPIO 2015'!$D$10:$H$135,3,0)</f>
        <v>#REF!</v>
      </c>
      <c r="J553" s="47" t="str">
        <f t="shared" ref="J553:J558" si="1114">+VLOOKUP(C553,'[1]ESFUERZO PROPIO 2015'!$D$10:$H$135,2,0)</f>
        <v>#REF!</v>
      </c>
      <c r="K553" s="47" t="str">
        <f t="shared" ref="K553:K558" si="1115">+I553/11</f>
        <v>#REF!</v>
      </c>
      <c r="L553" s="49" t="str">
        <f t="shared" ref="L553:L558" si="1116">+H553*K553</f>
        <v>#REF!</v>
      </c>
      <c r="M553" s="49" t="str">
        <f t="shared" ref="M553:M558" si="1117">+IF(F553-Q553&lt;1,0,F553-Q553)</f>
        <v>#REF!</v>
      </c>
      <c r="N553" s="47" t="str">
        <f t="shared" ref="N553:N558" si="1118">+VLOOKUP(C553,'[1]ESFUERZO PROPIO 2015'!$D$10:$H$135,5,0)</f>
        <v>#REF!</v>
      </c>
      <c r="O553" s="47" t="str">
        <f t="shared" ref="O553:O558" si="1119">+VLOOKUP(C553,'[1]ESFUERZO PROPIO 2015'!$D$10:$H$135,4,0)</f>
        <v>#REF!</v>
      </c>
      <c r="P553" s="49" t="str">
        <f t="shared" ref="P553:P558" si="1120">+F553-L553</f>
        <v>#REF!</v>
      </c>
      <c r="Q553" s="49" t="str">
        <f t="shared" ref="Q553:Q558" si="1121">+ROUND(P553,0)</f>
        <v>#REF!</v>
      </c>
      <c r="R553" s="49" t="str">
        <f t="shared" ref="R553:R558" si="1122">+M553+Q553</f>
        <v>#REF!</v>
      </c>
      <c r="S553" s="49" t="str">
        <f t="shared" ref="S553:S558" si="1123">+Q553</f>
        <v>#REF!</v>
      </c>
      <c r="T553" s="50"/>
      <c r="U553" s="50"/>
      <c r="V553" s="50"/>
      <c r="W553" s="50"/>
      <c r="X553" s="50"/>
      <c r="Y553" s="50"/>
      <c r="Z553" s="50"/>
    </row>
    <row r="554" ht="15.75" customHeight="1" outlineLevel="2">
      <c r="A554" s="46" t="s">
        <v>202</v>
      </c>
      <c r="B554" s="46" t="s">
        <v>15</v>
      </c>
      <c r="C554" s="21" t="s">
        <v>203</v>
      </c>
      <c r="D554" s="46" t="s">
        <v>21</v>
      </c>
      <c r="E554" s="20" t="s">
        <v>22</v>
      </c>
      <c r="F554" s="22">
        <v>29333.08</v>
      </c>
      <c r="G554" s="47">
        <v>8234.72</v>
      </c>
      <c r="H554" s="48"/>
      <c r="I554" s="47" t="str">
        <f t="shared" si="1113"/>
        <v>#REF!</v>
      </c>
      <c r="J554" s="47" t="str">
        <f t="shared" si="1114"/>
        <v>#REF!</v>
      </c>
      <c r="K554" s="47" t="str">
        <f t="shared" si="1115"/>
        <v>#REF!</v>
      </c>
      <c r="L554" s="49" t="str">
        <f t="shared" si="1116"/>
        <v>#REF!</v>
      </c>
      <c r="M554" s="49" t="str">
        <f t="shared" si="1117"/>
        <v>#REF!</v>
      </c>
      <c r="N554" s="47" t="str">
        <f t="shared" si="1118"/>
        <v>#REF!</v>
      </c>
      <c r="O554" s="47" t="str">
        <f t="shared" si="1119"/>
        <v>#REF!</v>
      </c>
      <c r="P554" s="49" t="str">
        <f t="shared" si="1120"/>
        <v>#REF!</v>
      </c>
      <c r="Q554" s="49" t="str">
        <f t="shared" si="1121"/>
        <v>#REF!</v>
      </c>
      <c r="R554" s="49" t="str">
        <f t="shared" si="1122"/>
        <v>#REF!</v>
      </c>
      <c r="S554" s="49" t="str">
        <f t="shared" si="1123"/>
        <v>#REF!</v>
      </c>
      <c r="T554" s="50"/>
      <c r="U554" s="50"/>
      <c r="V554" s="50"/>
      <c r="W554" s="50"/>
      <c r="X554" s="50"/>
      <c r="Y554" s="50"/>
      <c r="Z554" s="50"/>
    </row>
    <row r="555" ht="15.75" customHeight="1" outlineLevel="2">
      <c r="A555" s="46" t="s">
        <v>202</v>
      </c>
      <c r="B555" s="46" t="s">
        <v>15</v>
      </c>
      <c r="C555" s="21" t="s">
        <v>203</v>
      </c>
      <c r="D555" s="46" t="s">
        <v>29</v>
      </c>
      <c r="E555" s="20" t="s">
        <v>30</v>
      </c>
      <c r="F555" s="22">
        <v>85371.91</v>
      </c>
      <c r="G555" s="47">
        <v>23966.6</v>
      </c>
      <c r="H555" s="48"/>
      <c r="I555" s="47" t="str">
        <f t="shared" si="1113"/>
        <v>#REF!</v>
      </c>
      <c r="J555" s="47" t="str">
        <f t="shared" si="1114"/>
        <v>#REF!</v>
      </c>
      <c r="K555" s="47" t="str">
        <f t="shared" si="1115"/>
        <v>#REF!</v>
      </c>
      <c r="L555" s="49" t="str">
        <f t="shared" si="1116"/>
        <v>#REF!</v>
      </c>
      <c r="M555" s="49" t="str">
        <f t="shared" si="1117"/>
        <v>#REF!</v>
      </c>
      <c r="N555" s="47" t="str">
        <f t="shared" si="1118"/>
        <v>#REF!</v>
      </c>
      <c r="O555" s="47" t="str">
        <f t="shared" si="1119"/>
        <v>#REF!</v>
      </c>
      <c r="P555" s="49" t="str">
        <f t="shared" si="1120"/>
        <v>#REF!</v>
      </c>
      <c r="Q555" s="49" t="str">
        <f t="shared" si="1121"/>
        <v>#REF!</v>
      </c>
      <c r="R555" s="49" t="str">
        <f t="shared" si="1122"/>
        <v>#REF!</v>
      </c>
      <c r="S555" s="49" t="str">
        <f t="shared" si="1123"/>
        <v>#REF!</v>
      </c>
      <c r="T555" s="50"/>
      <c r="U555" s="50"/>
      <c r="V555" s="50"/>
      <c r="W555" s="50"/>
      <c r="X555" s="50"/>
      <c r="Y555" s="50"/>
      <c r="Z555" s="50"/>
    </row>
    <row r="556" ht="15.75" customHeight="1" outlineLevel="2">
      <c r="A556" s="46" t="s">
        <v>202</v>
      </c>
      <c r="B556" s="46" t="s">
        <v>15</v>
      </c>
      <c r="C556" s="21" t="s">
        <v>203</v>
      </c>
      <c r="D556" s="46" t="s">
        <v>31</v>
      </c>
      <c r="E556" s="20" t="s">
        <v>32</v>
      </c>
      <c r="F556" s="22">
        <v>60238.19</v>
      </c>
      <c r="G556" s="47">
        <v>16910.77</v>
      </c>
      <c r="H556" s="48"/>
      <c r="I556" s="47" t="str">
        <f t="shared" si="1113"/>
        <v>#REF!</v>
      </c>
      <c r="J556" s="47" t="str">
        <f t="shared" si="1114"/>
        <v>#REF!</v>
      </c>
      <c r="K556" s="47" t="str">
        <f t="shared" si="1115"/>
        <v>#REF!</v>
      </c>
      <c r="L556" s="49" t="str">
        <f t="shared" si="1116"/>
        <v>#REF!</v>
      </c>
      <c r="M556" s="49" t="str">
        <f t="shared" si="1117"/>
        <v>#REF!</v>
      </c>
      <c r="N556" s="47" t="str">
        <f t="shared" si="1118"/>
        <v>#REF!</v>
      </c>
      <c r="O556" s="47" t="str">
        <f t="shared" si="1119"/>
        <v>#REF!</v>
      </c>
      <c r="P556" s="49" t="str">
        <f t="shared" si="1120"/>
        <v>#REF!</v>
      </c>
      <c r="Q556" s="49" t="str">
        <f t="shared" si="1121"/>
        <v>#REF!</v>
      </c>
      <c r="R556" s="49" t="str">
        <f t="shared" si="1122"/>
        <v>#REF!</v>
      </c>
      <c r="S556" s="49" t="str">
        <f t="shared" si="1123"/>
        <v>#REF!</v>
      </c>
      <c r="T556" s="50"/>
      <c r="U556" s="50"/>
      <c r="V556" s="50"/>
      <c r="W556" s="50"/>
      <c r="X556" s="50"/>
      <c r="Y556" s="50"/>
      <c r="Z556" s="50"/>
    </row>
    <row r="557" ht="15.75" customHeight="1" outlineLevel="2">
      <c r="A557" s="46" t="s">
        <v>202</v>
      </c>
      <c r="B557" s="46" t="s">
        <v>15</v>
      </c>
      <c r="C557" s="21" t="s">
        <v>203</v>
      </c>
      <c r="D557" s="46" t="s">
        <v>39</v>
      </c>
      <c r="E557" s="20" t="s">
        <v>40</v>
      </c>
      <c r="F557" s="22">
        <v>289976.04</v>
      </c>
      <c r="G557" s="47">
        <v>81405.47</v>
      </c>
      <c r="H557" s="48"/>
      <c r="I557" s="47" t="str">
        <f t="shared" si="1113"/>
        <v>#REF!</v>
      </c>
      <c r="J557" s="47" t="str">
        <f t="shared" si="1114"/>
        <v>#REF!</v>
      </c>
      <c r="K557" s="47" t="str">
        <f t="shared" si="1115"/>
        <v>#REF!</v>
      </c>
      <c r="L557" s="49" t="str">
        <f t="shared" si="1116"/>
        <v>#REF!</v>
      </c>
      <c r="M557" s="49" t="str">
        <f t="shared" si="1117"/>
        <v>#REF!</v>
      </c>
      <c r="N557" s="47" t="str">
        <f t="shared" si="1118"/>
        <v>#REF!</v>
      </c>
      <c r="O557" s="47" t="str">
        <f t="shared" si="1119"/>
        <v>#REF!</v>
      </c>
      <c r="P557" s="49" t="str">
        <f t="shared" si="1120"/>
        <v>#REF!</v>
      </c>
      <c r="Q557" s="49" t="str">
        <f t="shared" si="1121"/>
        <v>#REF!</v>
      </c>
      <c r="R557" s="49" t="str">
        <f t="shared" si="1122"/>
        <v>#REF!</v>
      </c>
      <c r="S557" s="49" t="str">
        <f t="shared" si="1123"/>
        <v>#REF!</v>
      </c>
      <c r="T557" s="50"/>
      <c r="U557" s="50"/>
      <c r="V557" s="50"/>
      <c r="W557" s="50"/>
      <c r="X557" s="50"/>
      <c r="Y557" s="50"/>
      <c r="Z557" s="50"/>
    </row>
    <row r="558" ht="15.75" customHeight="1" outlineLevel="2">
      <c r="A558" s="46" t="s">
        <v>202</v>
      </c>
      <c r="B558" s="46" t="s">
        <v>15</v>
      </c>
      <c r="C558" s="21" t="s">
        <v>203</v>
      </c>
      <c r="D558" s="46" t="s">
        <v>59</v>
      </c>
      <c r="E558" s="20" t="s">
        <v>60</v>
      </c>
      <c r="F558" s="22">
        <v>1.723829655E7</v>
      </c>
      <c r="G558" s="47">
        <v>4839336.38</v>
      </c>
      <c r="H558" s="48"/>
      <c r="I558" s="47" t="str">
        <f t="shared" si="1113"/>
        <v>#REF!</v>
      </c>
      <c r="J558" s="47" t="str">
        <f t="shared" si="1114"/>
        <v>#REF!</v>
      </c>
      <c r="K558" s="47" t="str">
        <f t="shared" si="1115"/>
        <v>#REF!</v>
      </c>
      <c r="L558" s="49" t="str">
        <f t="shared" si="1116"/>
        <v>#REF!</v>
      </c>
      <c r="M558" s="49" t="str">
        <f t="shared" si="1117"/>
        <v>#REF!</v>
      </c>
      <c r="N558" s="47" t="str">
        <f t="shared" si="1118"/>
        <v>#REF!</v>
      </c>
      <c r="O558" s="47" t="str">
        <f t="shared" si="1119"/>
        <v>#REF!</v>
      </c>
      <c r="P558" s="49" t="str">
        <f t="shared" si="1120"/>
        <v>#REF!</v>
      </c>
      <c r="Q558" s="49" t="str">
        <f t="shared" si="1121"/>
        <v>#REF!</v>
      </c>
      <c r="R558" s="49" t="str">
        <f t="shared" si="1122"/>
        <v>#REF!</v>
      </c>
      <c r="S558" s="49" t="str">
        <f t="shared" si="1123"/>
        <v>#REF!</v>
      </c>
      <c r="T558" s="50"/>
      <c r="U558" s="50"/>
      <c r="V558" s="50"/>
      <c r="W558" s="50"/>
      <c r="X558" s="50"/>
      <c r="Y558" s="50"/>
      <c r="Z558" s="50"/>
    </row>
    <row r="559" ht="15.75" customHeight="1" outlineLevel="1">
      <c r="A559" s="46"/>
      <c r="B559" s="46"/>
      <c r="C559" s="53" t="s">
        <v>399</v>
      </c>
      <c r="D559" s="46"/>
      <c r="E559" s="20"/>
      <c r="F559" s="22">
        <f t="shared" ref="F559:H559" si="1124">SUBTOTAL(9,F553:F558)</f>
        <v>52467793</v>
      </c>
      <c r="G559" s="47">
        <f t="shared" si="1124"/>
        <v>14729373</v>
      </c>
      <c r="H559" s="48">
        <f t="shared" si="1124"/>
        <v>0</v>
      </c>
      <c r="I559" s="47"/>
      <c r="J559" s="47"/>
      <c r="K559" s="47"/>
      <c r="L559" s="49" t="str">
        <f t="shared" ref="L559:M559" si="1125">SUBTOTAL(9,L553:L558)</f>
        <v>#REF!</v>
      </c>
      <c r="M559" s="49" t="str">
        <f t="shared" si="1125"/>
        <v>#REF!</v>
      </c>
      <c r="N559" s="47"/>
      <c r="O559" s="47"/>
      <c r="P559" s="49" t="str">
        <f t="shared" ref="P559:S559" si="1126">SUBTOTAL(9,P553:P558)</f>
        <v>#REF!</v>
      </c>
      <c r="Q559" s="49" t="str">
        <f t="shared" si="1126"/>
        <v>#REF!</v>
      </c>
      <c r="R559" s="49" t="str">
        <f t="shared" si="1126"/>
        <v>#REF!</v>
      </c>
      <c r="S559" s="49" t="str">
        <f t="shared" si="1126"/>
        <v>#REF!</v>
      </c>
      <c r="T559" s="50"/>
      <c r="U559" s="50"/>
      <c r="V559" s="50"/>
      <c r="W559" s="50"/>
      <c r="X559" s="50"/>
      <c r="Y559" s="50"/>
      <c r="Z559" s="50"/>
    </row>
    <row r="560" ht="15.75" customHeight="1" outlineLevel="2">
      <c r="A560" s="46" t="s">
        <v>204</v>
      </c>
      <c r="B560" s="46" t="s">
        <v>15</v>
      </c>
      <c r="C560" s="21" t="s">
        <v>205</v>
      </c>
      <c r="D560" s="46" t="s">
        <v>17</v>
      </c>
      <c r="E560" s="20" t="s">
        <v>18</v>
      </c>
      <c r="F560" s="22">
        <v>952177.42</v>
      </c>
      <c r="G560" s="47">
        <v>732329.79</v>
      </c>
      <c r="H560" s="48"/>
      <c r="I560" s="47" t="str">
        <f t="shared" ref="I560:I565" si="1127">+VLOOKUP(C560,'[1]ESFUERZO PROPIO 2015'!$D$10:$H$135,3,0)</f>
        <v>#REF!</v>
      </c>
      <c r="J560" s="47" t="str">
        <f t="shared" ref="J560:J565" si="1128">+VLOOKUP(C560,'[1]ESFUERZO PROPIO 2015'!$D$10:$H$135,2,0)</f>
        <v>#REF!</v>
      </c>
      <c r="K560" s="47" t="str">
        <f t="shared" ref="K560:K565" si="1129">+I560/11</f>
        <v>#REF!</v>
      </c>
      <c r="L560" s="49" t="str">
        <f t="shared" ref="L560:L565" si="1130">+H560*K560</f>
        <v>#REF!</v>
      </c>
      <c r="M560" s="49" t="str">
        <f t="shared" ref="M560:M565" si="1131">+IF(F560-Q560&lt;1,0,F560-Q560)</f>
        <v>#REF!</v>
      </c>
      <c r="N560" s="47" t="str">
        <f t="shared" ref="N560:N565" si="1132">+VLOOKUP(C560,'[1]ESFUERZO PROPIO 2015'!$D$10:$H$135,5,0)</f>
        <v>#REF!</v>
      </c>
      <c r="O560" s="47" t="str">
        <f t="shared" ref="O560:O565" si="1133">+VLOOKUP(C560,'[1]ESFUERZO PROPIO 2015'!$D$10:$H$135,4,0)</f>
        <v>#REF!</v>
      </c>
      <c r="P560" s="49" t="str">
        <f t="shared" ref="P560:P565" si="1134">+F560-L560</f>
        <v>#REF!</v>
      </c>
      <c r="Q560" s="49" t="str">
        <f t="shared" ref="Q560:Q565" si="1135">+ROUND(P560,0)</f>
        <v>#REF!</v>
      </c>
      <c r="R560" s="49" t="str">
        <f t="shared" ref="R560:R565" si="1136">+M560+Q560</f>
        <v>#REF!</v>
      </c>
      <c r="S560" s="49" t="str">
        <f t="shared" ref="S560:S565" si="1137">+Q560</f>
        <v>#REF!</v>
      </c>
      <c r="T560" s="50"/>
      <c r="U560" s="50"/>
      <c r="V560" s="50"/>
      <c r="W560" s="50"/>
      <c r="X560" s="50"/>
      <c r="Y560" s="50"/>
      <c r="Z560" s="50"/>
    </row>
    <row r="561" ht="15.75" customHeight="1" outlineLevel="2">
      <c r="A561" s="46" t="s">
        <v>204</v>
      </c>
      <c r="B561" s="46" t="s">
        <v>15</v>
      </c>
      <c r="C561" s="21" t="s">
        <v>205</v>
      </c>
      <c r="D561" s="46" t="s">
        <v>45</v>
      </c>
      <c r="E561" s="20" t="s">
        <v>46</v>
      </c>
      <c r="F561" s="22">
        <v>594203.66</v>
      </c>
      <c r="G561" s="47">
        <v>457008.36</v>
      </c>
      <c r="H561" s="48"/>
      <c r="I561" s="47" t="str">
        <f t="shared" si="1127"/>
        <v>#REF!</v>
      </c>
      <c r="J561" s="47" t="str">
        <f t="shared" si="1128"/>
        <v>#REF!</v>
      </c>
      <c r="K561" s="47" t="str">
        <f t="shared" si="1129"/>
        <v>#REF!</v>
      </c>
      <c r="L561" s="49" t="str">
        <f t="shared" si="1130"/>
        <v>#REF!</v>
      </c>
      <c r="M561" s="49" t="str">
        <f t="shared" si="1131"/>
        <v>#REF!</v>
      </c>
      <c r="N561" s="47" t="str">
        <f t="shared" si="1132"/>
        <v>#REF!</v>
      </c>
      <c r="O561" s="47" t="str">
        <f t="shared" si="1133"/>
        <v>#REF!</v>
      </c>
      <c r="P561" s="49" t="str">
        <f t="shared" si="1134"/>
        <v>#REF!</v>
      </c>
      <c r="Q561" s="49" t="str">
        <f t="shared" si="1135"/>
        <v>#REF!</v>
      </c>
      <c r="R561" s="49" t="str">
        <f t="shared" si="1136"/>
        <v>#REF!</v>
      </c>
      <c r="S561" s="49" t="str">
        <f t="shared" si="1137"/>
        <v>#REF!</v>
      </c>
      <c r="T561" s="50"/>
      <c r="U561" s="50"/>
      <c r="V561" s="50"/>
      <c r="W561" s="50"/>
      <c r="X561" s="50"/>
      <c r="Y561" s="50"/>
      <c r="Z561" s="50"/>
    </row>
    <row r="562" ht="15.75" customHeight="1" outlineLevel="2">
      <c r="A562" s="46" t="s">
        <v>204</v>
      </c>
      <c r="B562" s="46" t="s">
        <v>15</v>
      </c>
      <c r="C562" s="21" t="s">
        <v>205</v>
      </c>
      <c r="D562" s="46" t="s">
        <v>29</v>
      </c>
      <c r="E562" s="20" t="s">
        <v>30</v>
      </c>
      <c r="F562" s="22">
        <v>57695.0</v>
      </c>
      <c r="G562" s="47">
        <v>44373.84</v>
      </c>
      <c r="H562" s="48"/>
      <c r="I562" s="47" t="str">
        <f t="shared" si="1127"/>
        <v>#REF!</v>
      </c>
      <c r="J562" s="47" t="str">
        <f t="shared" si="1128"/>
        <v>#REF!</v>
      </c>
      <c r="K562" s="47" t="str">
        <f t="shared" si="1129"/>
        <v>#REF!</v>
      </c>
      <c r="L562" s="49" t="str">
        <f t="shared" si="1130"/>
        <v>#REF!</v>
      </c>
      <c r="M562" s="49" t="str">
        <f t="shared" si="1131"/>
        <v>#REF!</v>
      </c>
      <c r="N562" s="47" t="str">
        <f t="shared" si="1132"/>
        <v>#REF!</v>
      </c>
      <c r="O562" s="47" t="str">
        <f t="shared" si="1133"/>
        <v>#REF!</v>
      </c>
      <c r="P562" s="49" t="str">
        <f t="shared" si="1134"/>
        <v>#REF!</v>
      </c>
      <c r="Q562" s="49" t="str">
        <f t="shared" si="1135"/>
        <v>#REF!</v>
      </c>
      <c r="R562" s="49" t="str">
        <f t="shared" si="1136"/>
        <v>#REF!</v>
      </c>
      <c r="S562" s="49" t="str">
        <f t="shared" si="1137"/>
        <v>#REF!</v>
      </c>
      <c r="T562" s="50"/>
      <c r="U562" s="50"/>
      <c r="V562" s="50"/>
      <c r="W562" s="50"/>
      <c r="X562" s="50"/>
      <c r="Y562" s="50"/>
      <c r="Z562" s="50"/>
    </row>
    <row r="563" ht="15.75" customHeight="1" outlineLevel="2">
      <c r="A563" s="46" t="s">
        <v>204</v>
      </c>
      <c r="B563" s="46" t="s">
        <v>15</v>
      </c>
      <c r="C563" s="21" t="s">
        <v>205</v>
      </c>
      <c r="D563" s="46" t="s">
        <v>31</v>
      </c>
      <c r="E563" s="20" t="s">
        <v>32</v>
      </c>
      <c r="F563" s="22">
        <v>482.87</v>
      </c>
      <c r="G563" s="47">
        <v>371.38</v>
      </c>
      <c r="H563" s="48"/>
      <c r="I563" s="47" t="str">
        <f t="shared" si="1127"/>
        <v>#REF!</v>
      </c>
      <c r="J563" s="47" t="str">
        <f t="shared" si="1128"/>
        <v>#REF!</v>
      </c>
      <c r="K563" s="47" t="str">
        <f t="shared" si="1129"/>
        <v>#REF!</v>
      </c>
      <c r="L563" s="49" t="str">
        <f t="shared" si="1130"/>
        <v>#REF!</v>
      </c>
      <c r="M563" s="49" t="str">
        <f t="shared" si="1131"/>
        <v>#REF!</v>
      </c>
      <c r="N563" s="47" t="str">
        <f t="shared" si="1132"/>
        <v>#REF!</v>
      </c>
      <c r="O563" s="47" t="str">
        <f t="shared" si="1133"/>
        <v>#REF!</v>
      </c>
      <c r="P563" s="49" t="str">
        <f t="shared" si="1134"/>
        <v>#REF!</v>
      </c>
      <c r="Q563" s="49" t="str">
        <f t="shared" si="1135"/>
        <v>#REF!</v>
      </c>
      <c r="R563" s="49" t="str">
        <f t="shared" si="1136"/>
        <v>#REF!</v>
      </c>
      <c r="S563" s="49" t="str">
        <f t="shared" si="1137"/>
        <v>#REF!</v>
      </c>
      <c r="T563" s="50"/>
      <c r="U563" s="50"/>
      <c r="V563" s="50"/>
      <c r="W563" s="50"/>
      <c r="X563" s="50"/>
      <c r="Y563" s="50"/>
      <c r="Z563" s="50"/>
    </row>
    <row r="564" ht="15.75" customHeight="1" outlineLevel="2">
      <c r="A564" s="46" t="s">
        <v>204</v>
      </c>
      <c r="B564" s="46" t="s">
        <v>15</v>
      </c>
      <c r="C564" s="21" t="s">
        <v>205</v>
      </c>
      <c r="D564" s="46" t="s">
        <v>39</v>
      </c>
      <c r="E564" s="20" t="s">
        <v>40</v>
      </c>
      <c r="F564" s="22">
        <v>2817.24</v>
      </c>
      <c r="G564" s="47">
        <v>2166.77</v>
      </c>
      <c r="H564" s="48"/>
      <c r="I564" s="47" t="str">
        <f t="shared" si="1127"/>
        <v>#REF!</v>
      </c>
      <c r="J564" s="47" t="str">
        <f t="shared" si="1128"/>
        <v>#REF!</v>
      </c>
      <c r="K564" s="47" t="str">
        <f t="shared" si="1129"/>
        <v>#REF!</v>
      </c>
      <c r="L564" s="49" t="str">
        <f t="shared" si="1130"/>
        <v>#REF!</v>
      </c>
      <c r="M564" s="49" t="str">
        <f t="shared" si="1131"/>
        <v>#REF!</v>
      </c>
      <c r="N564" s="47" t="str">
        <f t="shared" si="1132"/>
        <v>#REF!</v>
      </c>
      <c r="O564" s="47" t="str">
        <f t="shared" si="1133"/>
        <v>#REF!</v>
      </c>
      <c r="P564" s="49" t="str">
        <f t="shared" si="1134"/>
        <v>#REF!</v>
      </c>
      <c r="Q564" s="49" t="str">
        <f t="shared" si="1135"/>
        <v>#REF!</v>
      </c>
      <c r="R564" s="49" t="str">
        <f t="shared" si="1136"/>
        <v>#REF!</v>
      </c>
      <c r="S564" s="49" t="str">
        <f t="shared" si="1137"/>
        <v>#REF!</v>
      </c>
      <c r="T564" s="50"/>
      <c r="U564" s="50"/>
      <c r="V564" s="50"/>
      <c r="W564" s="50"/>
      <c r="X564" s="50"/>
      <c r="Y564" s="50"/>
      <c r="Z564" s="50"/>
    </row>
    <row r="565" ht="15.75" customHeight="1" outlineLevel="2">
      <c r="A565" s="46" t="s">
        <v>204</v>
      </c>
      <c r="B565" s="46" t="s">
        <v>15</v>
      </c>
      <c r="C565" s="21" t="s">
        <v>205</v>
      </c>
      <c r="D565" s="46" t="s">
        <v>47</v>
      </c>
      <c r="E565" s="20" t="s">
        <v>48</v>
      </c>
      <c r="F565" s="22">
        <v>1656797.81</v>
      </c>
      <c r="G565" s="47">
        <v>1274260.86</v>
      </c>
      <c r="H565" s="48"/>
      <c r="I565" s="47" t="str">
        <f t="shared" si="1127"/>
        <v>#REF!</v>
      </c>
      <c r="J565" s="47" t="str">
        <f t="shared" si="1128"/>
        <v>#REF!</v>
      </c>
      <c r="K565" s="47" t="str">
        <f t="shared" si="1129"/>
        <v>#REF!</v>
      </c>
      <c r="L565" s="49" t="str">
        <f t="shared" si="1130"/>
        <v>#REF!</v>
      </c>
      <c r="M565" s="49" t="str">
        <f t="shared" si="1131"/>
        <v>#REF!</v>
      </c>
      <c r="N565" s="47" t="str">
        <f t="shared" si="1132"/>
        <v>#REF!</v>
      </c>
      <c r="O565" s="47" t="str">
        <f t="shared" si="1133"/>
        <v>#REF!</v>
      </c>
      <c r="P565" s="49" t="str">
        <f t="shared" si="1134"/>
        <v>#REF!</v>
      </c>
      <c r="Q565" s="49" t="str">
        <f t="shared" si="1135"/>
        <v>#REF!</v>
      </c>
      <c r="R565" s="49" t="str">
        <f t="shared" si="1136"/>
        <v>#REF!</v>
      </c>
      <c r="S565" s="49" t="str">
        <f t="shared" si="1137"/>
        <v>#REF!</v>
      </c>
      <c r="T565" s="50"/>
      <c r="U565" s="50"/>
      <c r="V565" s="50"/>
      <c r="W565" s="50"/>
      <c r="X565" s="50"/>
      <c r="Y565" s="50"/>
      <c r="Z565" s="50"/>
    </row>
    <row r="566" ht="15.75" customHeight="1" outlineLevel="1">
      <c r="A566" s="46"/>
      <c r="B566" s="46"/>
      <c r="C566" s="53" t="s">
        <v>400</v>
      </c>
      <c r="D566" s="46"/>
      <c r="E566" s="20"/>
      <c r="F566" s="22">
        <f t="shared" ref="F566:H566" si="1138">SUBTOTAL(9,F560:F565)</f>
        <v>3264174</v>
      </c>
      <c r="G566" s="47">
        <f t="shared" si="1138"/>
        <v>2510511</v>
      </c>
      <c r="H566" s="48">
        <f t="shared" si="1138"/>
        <v>0</v>
      </c>
      <c r="I566" s="47"/>
      <c r="J566" s="47"/>
      <c r="K566" s="47"/>
      <c r="L566" s="49" t="str">
        <f t="shared" ref="L566:M566" si="1139">SUBTOTAL(9,L560:L565)</f>
        <v>#REF!</v>
      </c>
      <c r="M566" s="49" t="str">
        <f t="shared" si="1139"/>
        <v>#REF!</v>
      </c>
      <c r="N566" s="47"/>
      <c r="O566" s="47"/>
      <c r="P566" s="49" t="str">
        <f t="shared" ref="P566:S566" si="1140">SUBTOTAL(9,P560:P565)</f>
        <v>#REF!</v>
      </c>
      <c r="Q566" s="49" t="str">
        <f t="shared" si="1140"/>
        <v>#REF!</v>
      </c>
      <c r="R566" s="49" t="str">
        <f t="shared" si="1140"/>
        <v>#REF!</v>
      </c>
      <c r="S566" s="49" t="str">
        <f t="shared" si="1140"/>
        <v>#REF!</v>
      </c>
      <c r="T566" s="50"/>
      <c r="U566" s="50"/>
      <c r="V566" s="50"/>
      <c r="W566" s="50"/>
      <c r="X566" s="50"/>
      <c r="Y566" s="50"/>
      <c r="Z566" s="50"/>
    </row>
    <row r="567" ht="15.75" customHeight="1" outlineLevel="2">
      <c r="A567" s="46" t="s">
        <v>206</v>
      </c>
      <c r="B567" s="46" t="s">
        <v>15</v>
      </c>
      <c r="C567" s="21" t="s">
        <v>207</v>
      </c>
      <c r="D567" s="46" t="s">
        <v>17</v>
      </c>
      <c r="E567" s="20" t="s">
        <v>18</v>
      </c>
      <c r="F567" s="22">
        <v>4580786.28</v>
      </c>
      <c r="G567" s="47">
        <v>515782.56</v>
      </c>
      <c r="H567" s="48"/>
      <c r="I567" s="47" t="str">
        <f t="shared" ref="I567:I574" si="1141">+VLOOKUP(C567,'[1]ESFUERZO PROPIO 2015'!$D$10:$H$135,3,0)</f>
        <v>#REF!</v>
      </c>
      <c r="J567" s="47" t="str">
        <f t="shared" ref="J567:J574" si="1142">+VLOOKUP(C567,'[1]ESFUERZO PROPIO 2015'!$D$10:$H$135,2,0)</f>
        <v>#REF!</v>
      </c>
      <c r="K567" s="47" t="str">
        <f t="shared" ref="K567:K574" si="1143">+I567/11</f>
        <v>#REF!</v>
      </c>
      <c r="L567" s="49" t="str">
        <f t="shared" ref="L567:L574" si="1144">+H567*K567</f>
        <v>#REF!</v>
      </c>
      <c r="M567" s="49" t="str">
        <f t="shared" ref="M567:M574" si="1145">+IF(F567-Q567&lt;1,0,F567-Q567)</f>
        <v>#REF!</v>
      </c>
      <c r="N567" s="47" t="str">
        <f t="shared" ref="N567:N574" si="1146">+VLOOKUP(C567,'[1]ESFUERZO PROPIO 2015'!$D$10:$H$135,5,0)</f>
        <v>#REF!</v>
      </c>
      <c r="O567" s="47" t="str">
        <f t="shared" ref="O567:O574" si="1147">+VLOOKUP(C567,'[1]ESFUERZO PROPIO 2015'!$D$10:$H$135,4,0)</f>
        <v>#REF!</v>
      </c>
      <c r="P567" s="49" t="str">
        <f t="shared" ref="P567:P574" si="1148">+F567-L567</f>
        <v>#REF!</v>
      </c>
      <c r="Q567" s="49" t="str">
        <f t="shared" ref="Q567:Q574" si="1149">+ROUND(P567,0)</f>
        <v>#REF!</v>
      </c>
      <c r="R567" s="49" t="str">
        <f t="shared" ref="R567:R574" si="1150">+M567+Q567</f>
        <v>#REF!</v>
      </c>
      <c r="S567" s="49" t="str">
        <f t="shared" ref="S567:S574" si="1151">+Q567</f>
        <v>#REF!</v>
      </c>
      <c r="T567" s="50"/>
      <c r="U567" s="50"/>
      <c r="V567" s="50"/>
      <c r="W567" s="50"/>
      <c r="X567" s="50"/>
      <c r="Y567" s="50"/>
      <c r="Z567" s="50"/>
    </row>
    <row r="568" ht="15.75" customHeight="1" outlineLevel="2">
      <c r="A568" s="46" t="s">
        <v>206</v>
      </c>
      <c r="B568" s="46" t="s">
        <v>15</v>
      </c>
      <c r="C568" s="21" t="s">
        <v>207</v>
      </c>
      <c r="D568" s="46" t="s">
        <v>45</v>
      </c>
      <c r="E568" s="20" t="s">
        <v>46</v>
      </c>
      <c r="F568" s="22">
        <v>6371049.38</v>
      </c>
      <c r="G568" s="47">
        <v>717360.73</v>
      </c>
      <c r="H568" s="48"/>
      <c r="I568" s="47" t="str">
        <f t="shared" si="1141"/>
        <v>#REF!</v>
      </c>
      <c r="J568" s="47" t="str">
        <f t="shared" si="1142"/>
        <v>#REF!</v>
      </c>
      <c r="K568" s="47" t="str">
        <f t="shared" si="1143"/>
        <v>#REF!</v>
      </c>
      <c r="L568" s="49" t="str">
        <f t="shared" si="1144"/>
        <v>#REF!</v>
      </c>
      <c r="M568" s="49" t="str">
        <f t="shared" si="1145"/>
        <v>#REF!</v>
      </c>
      <c r="N568" s="47" t="str">
        <f t="shared" si="1146"/>
        <v>#REF!</v>
      </c>
      <c r="O568" s="47" t="str">
        <f t="shared" si="1147"/>
        <v>#REF!</v>
      </c>
      <c r="P568" s="49" t="str">
        <f t="shared" si="1148"/>
        <v>#REF!</v>
      </c>
      <c r="Q568" s="49" t="str">
        <f t="shared" si="1149"/>
        <v>#REF!</v>
      </c>
      <c r="R568" s="49" t="str">
        <f t="shared" si="1150"/>
        <v>#REF!</v>
      </c>
      <c r="S568" s="49" t="str">
        <f t="shared" si="1151"/>
        <v>#REF!</v>
      </c>
      <c r="T568" s="50"/>
      <c r="U568" s="50"/>
      <c r="V568" s="50"/>
      <c r="W568" s="50"/>
      <c r="X568" s="50"/>
      <c r="Y568" s="50"/>
      <c r="Z568" s="50"/>
    </row>
    <row r="569" ht="15.75" customHeight="1" outlineLevel="2">
      <c r="A569" s="46" t="s">
        <v>206</v>
      </c>
      <c r="B569" s="46" t="s">
        <v>15</v>
      </c>
      <c r="C569" s="21" t="s">
        <v>207</v>
      </c>
      <c r="D569" s="46" t="s">
        <v>19</v>
      </c>
      <c r="E569" s="20" t="s">
        <v>20</v>
      </c>
      <c r="F569" s="22">
        <v>0.0</v>
      </c>
      <c r="G569" s="47">
        <v>0.0</v>
      </c>
      <c r="H569" s="48"/>
      <c r="I569" s="47" t="str">
        <f t="shared" si="1141"/>
        <v>#REF!</v>
      </c>
      <c r="J569" s="47" t="str">
        <f t="shared" si="1142"/>
        <v>#REF!</v>
      </c>
      <c r="K569" s="47" t="str">
        <f t="shared" si="1143"/>
        <v>#REF!</v>
      </c>
      <c r="L569" s="49" t="str">
        <f t="shared" si="1144"/>
        <v>#REF!</v>
      </c>
      <c r="M569" s="49" t="str">
        <f t="shared" si="1145"/>
        <v>#REF!</v>
      </c>
      <c r="N569" s="47" t="str">
        <f t="shared" si="1146"/>
        <v>#REF!</v>
      </c>
      <c r="O569" s="47" t="str">
        <f t="shared" si="1147"/>
        <v>#REF!</v>
      </c>
      <c r="P569" s="49" t="str">
        <f t="shared" si="1148"/>
        <v>#REF!</v>
      </c>
      <c r="Q569" s="49" t="str">
        <f t="shared" si="1149"/>
        <v>#REF!</v>
      </c>
      <c r="R569" s="49" t="str">
        <f t="shared" si="1150"/>
        <v>#REF!</v>
      </c>
      <c r="S569" s="49" t="str">
        <f t="shared" si="1151"/>
        <v>#REF!</v>
      </c>
      <c r="T569" s="50"/>
      <c r="U569" s="50"/>
      <c r="V569" s="50"/>
      <c r="W569" s="50"/>
      <c r="X569" s="50"/>
      <c r="Y569" s="50"/>
      <c r="Z569" s="50"/>
    </row>
    <row r="570" ht="15.75" customHeight="1" outlineLevel="2">
      <c r="A570" s="46" t="s">
        <v>206</v>
      </c>
      <c r="B570" s="46" t="s">
        <v>15</v>
      </c>
      <c r="C570" s="21" t="s">
        <v>207</v>
      </c>
      <c r="D570" s="46" t="s">
        <v>29</v>
      </c>
      <c r="E570" s="20" t="s">
        <v>30</v>
      </c>
      <c r="F570" s="22">
        <v>184920.43</v>
      </c>
      <c r="G570" s="47">
        <v>20821.48</v>
      </c>
      <c r="H570" s="48"/>
      <c r="I570" s="47" t="str">
        <f t="shared" si="1141"/>
        <v>#REF!</v>
      </c>
      <c r="J570" s="47" t="str">
        <f t="shared" si="1142"/>
        <v>#REF!</v>
      </c>
      <c r="K570" s="47" t="str">
        <f t="shared" si="1143"/>
        <v>#REF!</v>
      </c>
      <c r="L570" s="49" t="str">
        <f t="shared" si="1144"/>
        <v>#REF!</v>
      </c>
      <c r="M570" s="49" t="str">
        <f t="shared" si="1145"/>
        <v>#REF!</v>
      </c>
      <c r="N570" s="47" t="str">
        <f t="shared" si="1146"/>
        <v>#REF!</v>
      </c>
      <c r="O570" s="47" t="str">
        <f t="shared" si="1147"/>
        <v>#REF!</v>
      </c>
      <c r="P570" s="49" t="str">
        <f t="shared" si="1148"/>
        <v>#REF!</v>
      </c>
      <c r="Q570" s="49" t="str">
        <f t="shared" si="1149"/>
        <v>#REF!</v>
      </c>
      <c r="R570" s="49" t="str">
        <f t="shared" si="1150"/>
        <v>#REF!</v>
      </c>
      <c r="S570" s="49" t="str">
        <f t="shared" si="1151"/>
        <v>#REF!</v>
      </c>
      <c r="T570" s="50"/>
      <c r="U570" s="50"/>
      <c r="V570" s="50"/>
      <c r="W570" s="50"/>
      <c r="X570" s="50"/>
      <c r="Y570" s="50"/>
      <c r="Z570" s="50"/>
    </row>
    <row r="571" ht="15.75" customHeight="1" outlineLevel="2">
      <c r="A571" s="46" t="s">
        <v>206</v>
      </c>
      <c r="B571" s="46" t="s">
        <v>15</v>
      </c>
      <c r="C571" s="21" t="s">
        <v>207</v>
      </c>
      <c r="D571" s="46" t="s">
        <v>31</v>
      </c>
      <c r="E571" s="20" t="s">
        <v>32</v>
      </c>
      <c r="F571" s="22">
        <v>0.0</v>
      </c>
      <c r="G571" s="47">
        <v>0.0</v>
      </c>
      <c r="H571" s="48"/>
      <c r="I571" s="47" t="str">
        <f t="shared" si="1141"/>
        <v>#REF!</v>
      </c>
      <c r="J571" s="47" t="str">
        <f t="shared" si="1142"/>
        <v>#REF!</v>
      </c>
      <c r="K571" s="47" t="str">
        <f t="shared" si="1143"/>
        <v>#REF!</v>
      </c>
      <c r="L571" s="49" t="str">
        <f t="shared" si="1144"/>
        <v>#REF!</v>
      </c>
      <c r="M571" s="49" t="str">
        <f t="shared" si="1145"/>
        <v>#REF!</v>
      </c>
      <c r="N571" s="47" t="str">
        <f t="shared" si="1146"/>
        <v>#REF!</v>
      </c>
      <c r="O571" s="47" t="str">
        <f t="shared" si="1147"/>
        <v>#REF!</v>
      </c>
      <c r="P571" s="49" t="str">
        <f t="shared" si="1148"/>
        <v>#REF!</v>
      </c>
      <c r="Q571" s="49" t="str">
        <f t="shared" si="1149"/>
        <v>#REF!</v>
      </c>
      <c r="R571" s="49" t="str">
        <f t="shared" si="1150"/>
        <v>#REF!</v>
      </c>
      <c r="S571" s="49" t="str">
        <f t="shared" si="1151"/>
        <v>#REF!</v>
      </c>
      <c r="T571" s="50"/>
      <c r="U571" s="50"/>
      <c r="V571" s="50"/>
      <c r="W571" s="50"/>
      <c r="X571" s="50"/>
      <c r="Y571" s="50"/>
      <c r="Z571" s="50"/>
    </row>
    <row r="572" ht="15.75" customHeight="1" outlineLevel="2">
      <c r="A572" s="46" t="s">
        <v>206</v>
      </c>
      <c r="B572" s="46" t="s">
        <v>15</v>
      </c>
      <c r="C572" s="21" t="s">
        <v>207</v>
      </c>
      <c r="D572" s="46" t="s">
        <v>39</v>
      </c>
      <c r="E572" s="20" t="s">
        <v>40</v>
      </c>
      <c r="F572" s="22">
        <v>55254.03</v>
      </c>
      <c r="G572" s="47">
        <v>6221.43</v>
      </c>
      <c r="H572" s="48"/>
      <c r="I572" s="47" t="str">
        <f t="shared" si="1141"/>
        <v>#REF!</v>
      </c>
      <c r="J572" s="47" t="str">
        <f t="shared" si="1142"/>
        <v>#REF!</v>
      </c>
      <c r="K572" s="47" t="str">
        <f t="shared" si="1143"/>
        <v>#REF!</v>
      </c>
      <c r="L572" s="49" t="str">
        <f t="shared" si="1144"/>
        <v>#REF!</v>
      </c>
      <c r="M572" s="49" t="str">
        <f t="shared" si="1145"/>
        <v>#REF!</v>
      </c>
      <c r="N572" s="47" t="str">
        <f t="shared" si="1146"/>
        <v>#REF!</v>
      </c>
      <c r="O572" s="47" t="str">
        <f t="shared" si="1147"/>
        <v>#REF!</v>
      </c>
      <c r="P572" s="49" t="str">
        <f t="shared" si="1148"/>
        <v>#REF!</v>
      </c>
      <c r="Q572" s="49" t="str">
        <f t="shared" si="1149"/>
        <v>#REF!</v>
      </c>
      <c r="R572" s="49" t="str">
        <f t="shared" si="1150"/>
        <v>#REF!</v>
      </c>
      <c r="S572" s="49" t="str">
        <f t="shared" si="1151"/>
        <v>#REF!</v>
      </c>
      <c r="T572" s="50"/>
      <c r="U572" s="50"/>
      <c r="V572" s="50"/>
      <c r="W572" s="50"/>
      <c r="X572" s="50"/>
      <c r="Y572" s="50"/>
      <c r="Z572" s="50"/>
    </row>
    <row r="573" ht="15.75" customHeight="1" outlineLevel="2">
      <c r="A573" s="46" t="s">
        <v>206</v>
      </c>
      <c r="B573" s="46" t="s">
        <v>15</v>
      </c>
      <c r="C573" s="21" t="s">
        <v>207</v>
      </c>
      <c r="D573" s="46" t="s">
        <v>47</v>
      </c>
      <c r="E573" s="20" t="s">
        <v>48</v>
      </c>
      <c r="F573" s="22">
        <v>1.681471101E7</v>
      </c>
      <c r="G573" s="47">
        <v>1893285.18</v>
      </c>
      <c r="H573" s="48"/>
      <c r="I573" s="47" t="str">
        <f t="shared" si="1141"/>
        <v>#REF!</v>
      </c>
      <c r="J573" s="47" t="str">
        <f t="shared" si="1142"/>
        <v>#REF!</v>
      </c>
      <c r="K573" s="47" t="str">
        <f t="shared" si="1143"/>
        <v>#REF!</v>
      </c>
      <c r="L573" s="49" t="str">
        <f t="shared" si="1144"/>
        <v>#REF!</v>
      </c>
      <c r="M573" s="49" t="str">
        <f t="shared" si="1145"/>
        <v>#REF!</v>
      </c>
      <c r="N573" s="47" t="str">
        <f t="shared" si="1146"/>
        <v>#REF!</v>
      </c>
      <c r="O573" s="47" t="str">
        <f t="shared" si="1147"/>
        <v>#REF!</v>
      </c>
      <c r="P573" s="49" t="str">
        <f t="shared" si="1148"/>
        <v>#REF!</v>
      </c>
      <c r="Q573" s="49" t="str">
        <f t="shared" si="1149"/>
        <v>#REF!</v>
      </c>
      <c r="R573" s="49" t="str">
        <f t="shared" si="1150"/>
        <v>#REF!</v>
      </c>
      <c r="S573" s="49" t="str">
        <f t="shared" si="1151"/>
        <v>#REF!</v>
      </c>
      <c r="T573" s="50"/>
      <c r="U573" s="50"/>
      <c r="V573" s="50"/>
      <c r="W573" s="50"/>
      <c r="X573" s="50"/>
      <c r="Y573" s="50"/>
      <c r="Z573" s="50"/>
    </row>
    <row r="574" ht="15.75" customHeight="1" outlineLevel="2">
      <c r="A574" s="46" t="s">
        <v>206</v>
      </c>
      <c r="B574" s="46" t="s">
        <v>15</v>
      </c>
      <c r="C574" s="21" t="s">
        <v>207</v>
      </c>
      <c r="D574" s="46" t="s">
        <v>59</v>
      </c>
      <c r="E574" s="20" t="s">
        <v>60</v>
      </c>
      <c r="F574" s="22">
        <v>1235047.87</v>
      </c>
      <c r="G574" s="47">
        <v>139062.62</v>
      </c>
      <c r="H574" s="48"/>
      <c r="I574" s="47" t="str">
        <f t="shared" si="1141"/>
        <v>#REF!</v>
      </c>
      <c r="J574" s="47" t="str">
        <f t="shared" si="1142"/>
        <v>#REF!</v>
      </c>
      <c r="K574" s="47" t="str">
        <f t="shared" si="1143"/>
        <v>#REF!</v>
      </c>
      <c r="L574" s="49" t="str">
        <f t="shared" si="1144"/>
        <v>#REF!</v>
      </c>
      <c r="M574" s="49" t="str">
        <f t="shared" si="1145"/>
        <v>#REF!</v>
      </c>
      <c r="N574" s="47" t="str">
        <f t="shared" si="1146"/>
        <v>#REF!</v>
      </c>
      <c r="O574" s="47" t="str">
        <f t="shared" si="1147"/>
        <v>#REF!</v>
      </c>
      <c r="P574" s="49" t="str">
        <f t="shared" si="1148"/>
        <v>#REF!</v>
      </c>
      <c r="Q574" s="49" t="str">
        <f t="shared" si="1149"/>
        <v>#REF!</v>
      </c>
      <c r="R574" s="49" t="str">
        <f t="shared" si="1150"/>
        <v>#REF!</v>
      </c>
      <c r="S574" s="49" t="str">
        <f t="shared" si="1151"/>
        <v>#REF!</v>
      </c>
      <c r="T574" s="50"/>
      <c r="U574" s="50"/>
      <c r="V574" s="50"/>
      <c r="W574" s="50"/>
      <c r="X574" s="50"/>
      <c r="Y574" s="50"/>
      <c r="Z574" s="50"/>
    </row>
    <row r="575" ht="15.75" customHeight="1" outlineLevel="1">
      <c r="A575" s="46"/>
      <c r="B575" s="46"/>
      <c r="C575" s="53" t="s">
        <v>401</v>
      </c>
      <c r="D575" s="46"/>
      <c r="E575" s="20"/>
      <c r="F575" s="22">
        <f t="shared" ref="F575:H575" si="1152">SUBTOTAL(9,F567:F574)</f>
        <v>29241769</v>
      </c>
      <c r="G575" s="47">
        <f t="shared" si="1152"/>
        <v>3292534</v>
      </c>
      <c r="H575" s="48">
        <f t="shared" si="1152"/>
        <v>0</v>
      </c>
      <c r="I575" s="47"/>
      <c r="J575" s="47"/>
      <c r="K575" s="47"/>
      <c r="L575" s="49" t="str">
        <f t="shared" ref="L575:M575" si="1153">SUBTOTAL(9,L567:L574)</f>
        <v>#REF!</v>
      </c>
      <c r="M575" s="49" t="str">
        <f t="shared" si="1153"/>
        <v>#REF!</v>
      </c>
      <c r="N575" s="47"/>
      <c r="O575" s="47"/>
      <c r="P575" s="49" t="str">
        <f t="shared" ref="P575:S575" si="1154">SUBTOTAL(9,P567:P574)</f>
        <v>#REF!</v>
      </c>
      <c r="Q575" s="49" t="str">
        <f t="shared" si="1154"/>
        <v>#REF!</v>
      </c>
      <c r="R575" s="49" t="str">
        <f t="shared" si="1154"/>
        <v>#REF!</v>
      </c>
      <c r="S575" s="49" t="str">
        <f t="shared" si="1154"/>
        <v>#REF!</v>
      </c>
      <c r="T575" s="50"/>
      <c r="U575" s="50"/>
      <c r="V575" s="50"/>
      <c r="W575" s="50"/>
      <c r="X575" s="50"/>
      <c r="Y575" s="50"/>
      <c r="Z575" s="50"/>
    </row>
    <row r="576" ht="15.75" customHeight="1" outlineLevel="2">
      <c r="A576" s="46" t="s">
        <v>208</v>
      </c>
      <c r="B576" s="46" t="s">
        <v>15</v>
      </c>
      <c r="C576" s="21" t="s">
        <v>209</v>
      </c>
      <c r="D576" s="46" t="s">
        <v>17</v>
      </c>
      <c r="E576" s="20" t="s">
        <v>18</v>
      </c>
      <c r="F576" s="22">
        <v>2.0397375583E8</v>
      </c>
      <c r="G576" s="47">
        <v>2.171475719E7</v>
      </c>
      <c r="H576" s="48"/>
      <c r="I576" s="47" t="str">
        <f t="shared" ref="I576:I582" si="1155">+VLOOKUP(C576,'[1]ESFUERZO PROPIO 2015'!$D$10:$H$135,3,0)</f>
        <v>#REF!</v>
      </c>
      <c r="J576" s="47" t="str">
        <f t="shared" ref="J576:J582" si="1156">+VLOOKUP(C576,'[1]ESFUERZO PROPIO 2015'!$D$10:$H$135,2,0)</f>
        <v>#REF!</v>
      </c>
      <c r="K576" s="47" t="str">
        <f t="shared" ref="K576:K582" si="1157">+I576/11</f>
        <v>#REF!</v>
      </c>
      <c r="L576" s="49" t="str">
        <f t="shared" ref="L576:L582" si="1158">+H576*K576</f>
        <v>#REF!</v>
      </c>
      <c r="M576" s="49" t="str">
        <f t="shared" ref="M576:M582" si="1159">+IF(F576-Q576&lt;1,0,F576-Q576)</f>
        <v>#REF!</v>
      </c>
      <c r="N576" s="47" t="str">
        <f t="shared" ref="N576:N582" si="1160">+VLOOKUP(C576,'[1]ESFUERZO PROPIO 2015'!$D$10:$H$135,5,0)</f>
        <v>#REF!</v>
      </c>
      <c r="O576" s="47" t="str">
        <f t="shared" ref="O576:O582" si="1161">+VLOOKUP(C576,'[1]ESFUERZO PROPIO 2015'!$D$10:$H$135,4,0)</f>
        <v>#REF!</v>
      </c>
      <c r="P576" s="49" t="str">
        <f t="shared" ref="P576:P582" si="1162">+F576-L576</f>
        <v>#REF!</v>
      </c>
      <c r="Q576" s="49" t="str">
        <f t="shared" ref="Q576:Q582" si="1163">+ROUND(P576,0)</f>
        <v>#REF!</v>
      </c>
      <c r="R576" s="49" t="str">
        <f t="shared" ref="R576:R582" si="1164">+M576+Q576</f>
        <v>#REF!</v>
      </c>
      <c r="S576" s="49" t="str">
        <f t="shared" ref="S576:S582" si="1165">+Q576</f>
        <v>#REF!</v>
      </c>
      <c r="T576" s="50"/>
      <c r="U576" s="50"/>
      <c r="V576" s="50"/>
      <c r="W576" s="50"/>
      <c r="X576" s="50"/>
      <c r="Y576" s="50"/>
      <c r="Z576" s="50"/>
    </row>
    <row r="577" ht="15.75" customHeight="1" outlineLevel="2">
      <c r="A577" s="46" t="s">
        <v>208</v>
      </c>
      <c r="B577" s="46" t="s">
        <v>15</v>
      </c>
      <c r="C577" s="21" t="s">
        <v>209</v>
      </c>
      <c r="D577" s="46" t="s">
        <v>45</v>
      </c>
      <c r="E577" s="20" t="s">
        <v>46</v>
      </c>
      <c r="F577" s="22">
        <v>748142.16</v>
      </c>
      <c r="G577" s="47">
        <v>79646.15</v>
      </c>
      <c r="H577" s="48"/>
      <c r="I577" s="47" t="str">
        <f t="shared" si="1155"/>
        <v>#REF!</v>
      </c>
      <c r="J577" s="47" t="str">
        <f t="shared" si="1156"/>
        <v>#REF!</v>
      </c>
      <c r="K577" s="47" t="str">
        <f t="shared" si="1157"/>
        <v>#REF!</v>
      </c>
      <c r="L577" s="49" t="str">
        <f t="shared" si="1158"/>
        <v>#REF!</v>
      </c>
      <c r="M577" s="49" t="str">
        <f t="shared" si="1159"/>
        <v>#REF!</v>
      </c>
      <c r="N577" s="47" t="str">
        <f t="shared" si="1160"/>
        <v>#REF!</v>
      </c>
      <c r="O577" s="47" t="str">
        <f t="shared" si="1161"/>
        <v>#REF!</v>
      </c>
      <c r="P577" s="49" t="str">
        <f t="shared" si="1162"/>
        <v>#REF!</v>
      </c>
      <c r="Q577" s="49" t="str">
        <f t="shared" si="1163"/>
        <v>#REF!</v>
      </c>
      <c r="R577" s="49" t="str">
        <f t="shared" si="1164"/>
        <v>#REF!</v>
      </c>
      <c r="S577" s="49" t="str">
        <f t="shared" si="1165"/>
        <v>#REF!</v>
      </c>
      <c r="T577" s="50"/>
      <c r="U577" s="50"/>
      <c r="V577" s="50"/>
      <c r="W577" s="50"/>
      <c r="X577" s="50"/>
      <c r="Y577" s="50"/>
      <c r="Z577" s="50"/>
    </row>
    <row r="578" ht="15.75" customHeight="1" outlineLevel="2">
      <c r="A578" s="46" t="s">
        <v>208</v>
      </c>
      <c r="B578" s="46" t="s">
        <v>15</v>
      </c>
      <c r="C578" s="21" t="s">
        <v>209</v>
      </c>
      <c r="D578" s="46" t="s">
        <v>21</v>
      </c>
      <c r="E578" s="20" t="s">
        <v>22</v>
      </c>
      <c r="F578" s="22">
        <v>6997.93</v>
      </c>
      <c r="G578" s="47">
        <v>744.99</v>
      </c>
      <c r="H578" s="48"/>
      <c r="I578" s="47" t="str">
        <f t="shared" si="1155"/>
        <v>#REF!</v>
      </c>
      <c r="J578" s="47" t="str">
        <f t="shared" si="1156"/>
        <v>#REF!</v>
      </c>
      <c r="K578" s="47" t="str">
        <f t="shared" si="1157"/>
        <v>#REF!</v>
      </c>
      <c r="L578" s="49" t="str">
        <f t="shared" si="1158"/>
        <v>#REF!</v>
      </c>
      <c r="M578" s="49" t="str">
        <f t="shared" si="1159"/>
        <v>#REF!</v>
      </c>
      <c r="N578" s="47" t="str">
        <f t="shared" si="1160"/>
        <v>#REF!</v>
      </c>
      <c r="O578" s="47" t="str">
        <f t="shared" si="1161"/>
        <v>#REF!</v>
      </c>
      <c r="P578" s="49" t="str">
        <f t="shared" si="1162"/>
        <v>#REF!</v>
      </c>
      <c r="Q578" s="49" t="str">
        <f t="shared" si="1163"/>
        <v>#REF!</v>
      </c>
      <c r="R578" s="49" t="str">
        <f t="shared" si="1164"/>
        <v>#REF!</v>
      </c>
      <c r="S578" s="49" t="str">
        <f t="shared" si="1165"/>
        <v>#REF!</v>
      </c>
      <c r="T578" s="50"/>
      <c r="U578" s="50"/>
      <c r="V578" s="50"/>
      <c r="W578" s="50"/>
      <c r="X578" s="50"/>
      <c r="Y578" s="50"/>
      <c r="Z578" s="50"/>
    </row>
    <row r="579" ht="15.75" customHeight="1" outlineLevel="2">
      <c r="A579" s="46" t="s">
        <v>208</v>
      </c>
      <c r="B579" s="46" t="s">
        <v>15</v>
      </c>
      <c r="C579" s="21" t="s">
        <v>209</v>
      </c>
      <c r="D579" s="46" t="s">
        <v>29</v>
      </c>
      <c r="E579" s="20" t="s">
        <v>30</v>
      </c>
      <c r="F579" s="22">
        <v>1.312640232E7</v>
      </c>
      <c r="G579" s="47">
        <v>1397418.2</v>
      </c>
      <c r="H579" s="48"/>
      <c r="I579" s="47" t="str">
        <f t="shared" si="1155"/>
        <v>#REF!</v>
      </c>
      <c r="J579" s="47" t="str">
        <f t="shared" si="1156"/>
        <v>#REF!</v>
      </c>
      <c r="K579" s="47" t="str">
        <f t="shared" si="1157"/>
        <v>#REF!</v>
      </c>
      <c r="L579" s="49" t="str">
        <f t="shared" si="1158"/>
        <v>#REF!</v>
      </c>
      <c r="M579" s="49" t="str">
        <f t="shared" si="1159"/>
        <v>#REF!</v>
      </c>
      <c r="N579" s="47" t="str">
        <f t="shared" si="1160"/>
        <v>#REF!</v>
      </c>
      <c r="O579" s="47" t="str">
        <f t="shared" si="1161"/>
        <v>#REF!</v>
      </c>
      <c r="P579" s="49" t="str">
        <f t="shared" si="1162"/>
        <v>#REF!</v>
      </c>
      <c r="Q579" s="49" t="str">
        <f t="shared" si="1163"/>
        <v>#REF!</v>
      </c>
      <c r="R579" s="49" t="str">
        <f t="shared" si="1164"/>
        <v>#REF!</v>
      </c>
      <c r="S579" s="49" t="str">
        <f t="shared" si="1165"/>
        <v>#REF!</v>
      </c>
      <c r="T579" s="50"/>
      <c r="U579" s="50"/>
      <c r="V579" s="50"/>
      <c r="W579" s="50"/>
      <c r="X579" s="50"/>
      <c r="Y579" s="50"/>
      <c r="Z579" s="50"/>
    </row>
    <row r="580" ht="15.75" customHeight="1" outlineLevel="2">
      <c r="A580" s="46" t="s">
        <v>208</v>
      </c>
      <c r="B580" s="46" t="s">
        <v>15</v>
      </c>
      <c r="C580" s="21" t="s">
        <v>209</v>
      </c>
      <c r="D580" s="46" t="s">
        <v>31</v>
      </c>
      <c r="E580" s="20" t="s">
        <v>32</v>
      </c>
      <c r="F580" s="22">
        <v>2464050.49</v>
      </c>
      <c r="G580" s="47">
        <v>262319.33</v>
      </c>
      <c r="H580" s="48"/>
      <c r="I580" s="47" t="str">
        <f t="shared" si="1155"/>
        <v>#REF!</v>
      </c>
      <c r="J580" s="47" t="str">
        <f t="shared" si="1156"/>
        <v>#REF!</v>
      </c>
      <c r="K580" s="47" t="str">
        <f t="shared" si="1157"/>
        <v>#REF!</v>
      </c>
      <c r="L580" s="49" t="str">
        <f t="shared" si="1158"/>
        <v>#REF!</v>
      </c>
      <c r="M580" s="49" t="str">
        <f t="shared" si="1159"/>
        <v>#REF!</v>
      </c>
      <c r="N580" s="47" t="str">
        <f t="shared" si="1160"/>
        <v>#REF!</v>
      </c>
      <c r="O580" s="47" t="str">
        <f t="shared" si="1161"/>
        <v>#REF!</v>
      </c>
      <c r="P580" s="49" t="str">
        <f t="shared" si="1162"/>
        <v>#REF!</v>
      </c>
      <c r="Q580" s="49" t="str">
        <f t="shared" si="1163"/>
        <v>#REF!</v>
      </c>
      <c r="R580" s="49" t="str">
        <f t="shared" si="1164"/>
        <v>#REF!</v>
      </c>
      <c r="S580" s="49" t="str">
        <f t="shared" si="1165"/>
        <v>#REF!</v>
      </c>
      <c r="T580" s="50"/>
      <c r="U580" s="50"/>
      <c r="V580" s="50"/>
      <c r="W580" s="50"/>
      <c r="X580" s="50"/>
      <c r="Y580" s="50"/>
      <c r="Z580" s="50"/>
    </row>
    <row r="581" ht="15.75" customHeight="1" outlineLevel="2">
      <c r="A581" s="46" t="s">
        <v>208</v>
      </c>
      <c r="B581" s="46" t="s">
        <v>15</v>
      </c>
      <c r="C581" s="21" t="s">
        <v>209</v>
      </c>
      <c r="D581" s="46" t="s">
        <v>39</v>
      </c>
      <c r="E581" s="20" t="s">
        <v>40</v>
      </c>
      <c r="F581" s="22">
        <v>501553.77</v>
      </c>
      <c r="G581" s="47">
        <v>53394.7</v>
      </c>
      <c r="H581" s="48"/>
      <c r="I581" s="47" t="str">
        <f t="shared" si="1155"/>
        <v>#REF!</v>
      </c>
      <c r="J581" s="47" t="str">
        <f t="shared" si="1156"/>
        <v>#REF!</v>
      </c>
      <c r="K581" s="47" t="str">
        <f t="shared" si="1157"/>
        <v>#REF!</v>
      </c>
      <c r="L581" s="49" t="str">
        <f t="shared" si="1158"/>
        <v>#REF!</v>
      </c>
      <c r="M581" s="49" t="str">
        <f t="shared" si="1159"/>
        <v>#REF!</v>
      </c>
      <c r="N581" s="47" t="str">
        <f t="shared" si="1160"/>
        <v>#REF!</v>
      </c>
      <c r="O581" s="47" t="str">
        <f t="shared" si="1161"/>
        <v>#REF!</v>
      </c>
      <c r="P581" s="49" t="str">
        <f t="shared" si="1162"/>
        <v>#REF!</v>
      </c>
      <c r="Q581" s="49" t="str">
        <f t="shared" si="1163"/>
        <v>#REF!</v>
      </c>
      <c r="R581" s="49" t="str">
        <f t="shared" si="1164"/>
        <v>#REF!</v>
      </c>
      <c r="S581" s="49" t="str">
        <f t="shared" si="1165"/>
        <v>#REF!</v>
      </c>
      <c r="T581" s="50"/>
      <c r="U581" s="50"/>
      <c r="V581" s="50"/>
      <c r="W581" s="50"/>
      <c r="X581" s="50"/>
      <c r="Y581" s="50"/>
      <c r="Z581" s="50"/>
    </row>
    <row r="582" ht="15.75" customHeight="1" outlineLevel="2">
      <c r="A582" s="46" t="s">
        <v>208</v>
      </c>
      <c r="B582" s="46" t="s">
        <v>15</v>
      </c>
      <c r="C582" s="21" t="s">
        <v>209</v>
      </c>
      <c r="D582" s="46" t="s">
        <v>41</v>
      </c>
      <c r="E582" s="20" t="s">
        <v>42</v>
      </c>
      <c r="F582" s="22">
        <v>2.89215705E7</v>
      </c>
      <c r="G582" s="47">
        <v>3078949.44</v>
      </c>
      <c r="H582" s="48"/>
      <c r="I582" s="47" t="str">
        <f t="shared" si="1155"/>
        <v>#REF!</v>
      </c>
      <c r="J582" s="47" t="str">
        <f t="shared" si="1156"/>
        <v>#REF!</v>
      </c>
      <c r="K582" s="47" t="str">
        <f t="shared" si="1157"/>
        <v>#REF!</v>
      </c>
      <c r="L582" s="49" t="str">
        <f t="shared" si="1158"/>
        <v>#REF!</v>
      </c>
      <c r="M582" s="49" t="str">
        <f t="shared" si="1159"/>
        <v>#REF!</v>
      </c>
      <c r="N582" s="47" t="str">
        <f t="shared" si="1160"/>
        <v>#REF!</v>
      </c>
      <c r="O582" s="47" t="str">
        <f t="shared" si="1161"/>
        <v>#REF!</v>
      </c>
      <c r="P582" s="49" t="str">
        <f t="shared" si="1162"/>
        <v>#REF!</v>
      </c>
      <c r="Q582" s="49" t="str">
        <f t="shared" si="1163"/>
        <v>#REF!</v>
      </c>
      <c r="R582" s="49" t="str">
        <f t="shared" si="1164"/>
        <v>#REF!</v>
      </c>
      <c r="S582" s="49" t="str">
        <f t="shared" si="1165"/>
        <v>#REF!</v>
      </c>
      <c r="T582" s="50"/>
      <c r="U582" s="50"/>
      <c r="V582" s="50"/>
      <c r="W582" s="50"/>
      <c r="X582" s="50"/>
      <c r="Y582" s="50"/>
      <c r="Z582" s="50"/>
    </row>
    <row r="583" ht="15.75" customHeight="1" outlineLevel="1">
      <c r="A583" s="46"/>
      <c r="B583" s="46"/>
      <c r="C583" s="53" t="s">
        <v>402</v>
      </c>
      <c r="D583" s="46"/>
      <c r="E583" s="20"/>
      <c r="F583" s="22">
        <f t="shared" ref="F583:H583" si="1166">SUBTOTAL(9,F576:F582)</f>
        <v>249742473</v>
      </c>
      <c r="G583" s="47">
        <f t="shared" si="1166"/>
        <v>26587230</v>
      </c>
      <c r="H583" s="48">
        <f t="shared" si="1166"/>
        <v>0</v>
      </c>
      <c r="I583" s="47"/>
      <c r="J583" s="47"/>
      <c r="K583" s="47"/>
      <c r="L583" s="49" t="str">
        <f t="shared" ref="L583:M583" si="1167">SUBTOTAL(9,L576:L582)</f>
        <v>#REF!</v>
      </c>
      <c r="M583" s="49" t="str">
        <f t="shared" si="1167"/>
        <v>#REF!</v>
      </c>
      <c r="N583" s="47"/>
      <c r="O583" s="47"/>
      <c r="P583" s="49" t="str">
        <f t="shared" ref="P583:S583" si="1168">SUBTOTAL(9,P576:P582)</f>
        <v>#REF!</v>
      </c>
      <c r="Q583" s="49" t="str">
        <f t="shared" si="1168"/>
        <v>#REF!</v>
      </c>
      <c r="R583" s="49" t="str">
        <f t="shared" si="1168"/>
        <v>#REF!</v>
      </c>
      <c r="S583" s="49" t="str">
        <f t="shared" si="1168"/>
        <v>#REF!</v>
      </c>
      <c r="T583" s="50"/>
      <c r="U583" s="50"/>
      <c r="V583" s="50"/>
      <c r="W583" s="50"/>
      <c r="X583" s="50"/>
      <c r="Y583" s="50"/>
      <c r="Z583" s="50"/>
    </row>
    <row r="584" ht="15.75" customHeight="1" outlineLevel="2">
      <c r="A584" s="46" t="s">
        <v>210</v>
      </c>
      <c r="B584" s="46" t="s">
        <v>15</v>
      </c>
      <c r="C584" s="21" t="s">
        <v>211</v>
      </c>
      <c r="D584" s="46" t="s">
        <v>17</v>
      </c>
      <c r="E584" s="20" t="s">
        <v>18</v>
      </c>
      <c r="F584" s="22">
        <v>5.300552787E7</v>
      </c>
      <c r="G584" s="47">
        <v>3087649.36</v>
      </c>
      <c r="H584" s="48"/>
      <c r="I584" s="47" t="str">
        <f t="shared" ref="I584:I588" si="1169">+VLOOKUP(C584,'[1]ESFUERZO PROPIO 2015'!$D$10:$H$135,3,0)</f>
        <v>#REF!</v>
      </c>
      <c r="J584" s="47" t="str">
        <f t="shared" ref="J584:J588" si="1170">+VLOOKUP(C584,'[1]ESFUERZO PROPIO 2015'!$D$10:$H$135,2,0)</f>
        <v>#REF!</v>
      </c>
      <c r="K584" s="47" t="str">
        <f t="shared" ref="K584:K588" si="1171">+I584/11</f>
        <v>#REF!</v>
      </c>
      <c r="L584" s="49" t="str">
        <f t="shared" ref="L584:L588" si="1172">+H584*K584</f>
        <v>#REF!</v>
      </c>
      <c r="M584" s="49" t="str">
        <f t="shared" ref="M584:M588" si="1173">+IF(F584-Q584&lt;1,0,F584-Q584)</f>
        <v>#REF!</v>
      </c>
      <c r="N584" s="47" t="str">
        <f t="shared" ref="N584:N588" si="1174">+VLOOKUP(C584,'[1]ESFUERZO PROPIO 2015'!$D$10:$H$135,5,0)</f>
        <v>#REF!</v>
      </c>
      <c r="O584" s="47" t="str">
        <f t="shared" ref="O584:O588" si="1175">+VLOOKUP(C584,'[1]ESFUERZO PROPIO 2015'!$D$10:$H$135,4,0)</f>
        <v>#REF!</v>
      </c>
      <c r="P584" s="49" t="str">
        <f t="shared" ref="P584:P588" si="1176">+F584-L584</f>
        <v>#REF!</v>
      </c>
      <c r="Q584" s="49" t="str">
        <f t="shared" ref="Q584:Q588" si="1177">+ROUND(P584,0)</f>
        <v>#REF!</v>
      </c>
      <c r="R584" s="49" t="str">
        <f t="shared" ref="R584:R588" si="1178">+M584+Q584</f>
        <v>#REF!</v>
      </c>
      <c r="S584" s="49" t="str">
        <f t="shared" ref="S584:S588" si="1179">+Q584</f>
        <v>#REF!</v>
      </c>
      <c r="T584" s="50"/>
      <c r="U584" s="50"/>
      <c r="V584" s="50"/>
      <c r="W584" s="50"/>
      <c r="X584" s="50"/>
      <c r="Y584" s="50"/>
      <c r="Z584" s="50"/>
    </row>
    <row r="585" ht="15.75" customHeight="1" outlineLevel="2">
      <c r="A585" s="46" t="s">
        <v>210</v>
      </c>
      <c r="B585" s="46" t="s">
        <v>15</v>
      </c>
      <c r="C585" s="21" t="s">
        <v>211</v>
      </c>
      <c r="D585" s="46" t="s">
        <v>29</v>
      </c>
      <c r="E585" s="20" t="s">
        <v>30</v>
      </c>
      <c r="F585" s="22">
        <v>2490997.8</v>
      </c>
      <c r="G585" s="47">
        <v>145104.26</v>
      </c>
      <c r="H585" s="48"/>
      <c r="I585" s="47" t="str">
        <f t="shared" si="1169"/>
        <v>#REF!</v>
      </c>
      <c r="J585" s="47" t="str">
        <f t="shared" si="1170"/>
        <v>#REF!</v>
      </c>
      <c r="K585" s="47" t="str">
        <f t="shared" si="1171"/>
        <v>#REF!</v>
      </c>
      <c r="L585" s="49" t="str">
        <f t="shared" si="1172"/>
        <v>#REF!</v>
      </c>
      <c r="M585" s="49" t="str">
        <f t="shared" si="1173"/>
        <v>#REF!</v>
      </c>
      <c r="N585" s="47" t="str">
        <f t="shared" si="1174"/>
        <v>#REF!</v>
      </c>
      <c r="O585" s="47" t="str">
        <f t="shared" si="1175"/>
        <v>#REF!</v>
      </c>
      <c r="P585" s="49" t="str">
        <f t="shared" si="1176"/>
        <v>#REF!</v>
      </c>
      <c r="Q585" s="49" t="str">
        <f t="shared" si="1177"/>
        <v>#REF!</v>
      </c>
      <c r="R585" s="49" t="str">
        <f t="shared" si="1178"/>
        <v>#REF!</v>
      </c>
      <c r="S585" s="49" t="str">
        <f t="shared" si="1179"/>
        <v>#REF!</v>
      </c>
      <c r="T585" s="50"/>
      <c r="U585" s="50"/>
      <c r="V585" s="50"/>
      <c r="W585" s="50"/>
      <c r="X585" s="50"/>
      <c r="Y585" s="50"/>
      <c r="Z585" s="50"/>
    </row>
    <row r="586" ht="15.75" customHeight="1" outlineLevel="2">
      <c r="A586" s="46" t="s">
        <v>210</v>
      </c>
      <c r="B586" s="46" t="s">
        <v>15</v>
      </c>
      <c r="C586" s="21" t="s">
        <v>211</v>
      </c>
      <c r="D586" s="46" t="s">
        <v>31</v>
      </c>
      <c r="E586" s="20" t="s">
        <v>32</v>
      </c>
      <c r="F586" s="22">
        <v>376526.92</v>
      </c>
      <c r="G586" s="47">
        <v>21933.24</v>
      </c>
      <c r="H586" s="48"/>
      <c r="I586" s="47" t="str">
        <f t="shared" si="1169"/>
        <v>#REF!</v>
      </c>
      <c r="J586" s="47" t="str">
        <f t="shared" si="1170"/>
        <v>#REF!</v>
      </c>
      <c r="K586" s="47" t="str">
        <f t="shared" si="1171"/>
        <v>#REF!</v>
      </c>
      <c r="L586" s="49" t="str">
        <f t="shared" si="1172"/>
        <v>#REF!</v>
      </c>
      <c r="M586" s="49" t="str">
        <f t="shared" si="1173"/>
        <v>#REF!</v>
      </c>
      <c r="N586" s="47" t="str">
        <f t="shared" si="1174"/>
        <v>#REF!</v>
      </c>
      <c r="O586" s="47" t="str">
        <f t="shared" si="1175"/>
        <v>#REF!</v>
      </c>
      <c r="P586" s="49" t="str">
        <f t="shared" si="1176"/>
        <v>#REF!</v>
      </c>
      <c r="Q586" s="49" t="str">
        <f t="shared" si="1177"/>
        <v>#REF!</v>
      </c>
      <c r="R586" s="49" t="str">
        <f t="shared" si="1178"/>
        <v>#REF!</v>
      </c>
      <c r="S586" s="49" t="str">
        <f t="shared" si="1179"/>
        <v>#REF!</v>
      </c>
      <c r="T586" s="50"/>
      <c r="U586" s="50"/>
      <c r="V586" s="50"/>
      <c r="W586" s="50"/>
      <c r="X586" s="50"/>
      <c r="Y586" s="50"/>
      <c r="Z586" s="50"/>
    </row>
    <row r="587" ht="15.75" customHeight="1" outlineLevel="2">
      <c r="A587" s="46" t="s">
        <v>210</v>
      </c>
      <c r="B587" s="46" t="s">
        <v>15</v>
      </c>
      <c r="C587" s="21" t="s">
        <v>211</v>
      </c>
      <c r="D587" s="46" t="s">
        <v>39</v>
      </c>
      <c r="E587" s="20" t="s">
        <v>40</v>
      </c>
      <c r="F587" s="22">
        <v>361251.74</v>
      </c>
      <c r="G587" s="47">
        <v>21043.44</v>
      </c>
      <c r="H587" s="48"/>
      <c r="I587" s="47" t="str">
        <f t="shared" si="1169"/>
        <v>#REF!</v>
      </c>
      <c r="J587" s="47" t="str">
        <f t="shared" si="1170"/>
        <v>#REF!</v>
      </c>
      <c r="K587" s="47" t="str">
        <f t="shared" si="1171"/>
        <v>#REF!</v>
      </c>
      <c r="L587" s="49" t="str">
        <f t="shared" si="1172"/>
        <v>#REF!</v>
      </c>
      <c r="M587" s="49" t="str">
        <f t="shared" si="1173"/>
        <v>#REF!</v>
      </c>
      <c r="N587" s="47" t="str">
        <f t="shared" si="1174"/>
        <v>#REF!</v>
      </c>
      <c r="O587" s="47" t="str">
        <f t="shared" si="1175"/>
        <v>#REF!</v>
      </c>
      <c r="P587" s="49" t="str">
        <f t="shared" si="1176"/>
        <v>#REF!</v>
      </c>
      <c r="Q587" s="49" t="str">
        <f t="shared" si="1177"/>
        <v>#REF!</v>
      </c>
      <c r="R587" s="49" t="str">
        <f t="shared" si="1178"/>
        <v>#REF!</v>
      </c>
      <c r="S587" s="49" t="str">
        <f t="shared" si="1179"/>
        <v>#REF!</v>
      </c>
      <c r="T587" s="50"/>
      <c r="U587" s="50"/>
      <c r="V587" s="50"/>
      <c r="W587" s="50"/>
      <c r="X587" s="50"/>
      <c r="Y587" s="50"/>
      <c r="Z587" s="50"/>
    </row>
    <row r="588" ht="15.75" customHeight="1" outlineLevel="2">
      <c r="A588" s="46" t="s">
        <v>210</v>
      </c>
      <c r="B588" s="46" t="s">
        <v>15</v>
      </c>
      <c r="C588" s="21" t="s">
        <v>211</v>
      </c>
      <c r="D588" s="46" t="s">
        <v>59</v>
      </c>
      <c r="E588" s="20" t="s">
        <v>60</v>
      </c>
      <c r="F588" s="22">
        <v>1.362809967E7</v>
      </c>
      <c r="G588" s="47">
        <v>793856.7</v>
      </c>
      <c r="H588" s="48"/>
      <c r="I588" s="47" t="str">
        <f t="shared" si="1169"/>
        <v>#REF!</v>
      </c>
      <c r="J588" s="47" t="str">
        <f t="shared" si="1170"/>
        <v>#REF!</v>
      </c>
      <c r="K588" s="47" t="str">
        <f t="shared" si="1171"/>
        <v>#REF!</v>
      </c>
      <c r="L588" s="49" t="str">
        <f t="shared" si="1172"/>
        <v>#REF!</v>
      </c>
      <c r="M588" s="49" t="str">
        <f t="shared" si="1173"/>
        <v>#REF!</v>
      </c>
      <c r="N588" s="47" t="str">
        <f t="shared" si="1174"/>
        <v>#REF!</v>
      </c>
      <c r="O588" s="47" t="str">
        <f t="shared" si="1175"/>
        <v>#REF!</v>
      </c>
      <c r="P588" s="49" t="str">
        <f t="shared" si="1176"/>
        <v>#REF!</v>
      </c>
      <c r="Q588" s="49" t="str">
        <f t="shared" si="1177"/>
        <v>#REF!</v>
      </c>
      <c r="R588" s="49" t="str">
        <f t="shared" si="1178"/>
        <v>#REF!</v>
      </c>
      <c r="S588" s="49" t="str">
        <f t="shared" si="1179"/>
        <v>#REF!</v>
      </c>
      <c r="T588" s="50"/>
      <c r="U588" s="50"/>
      <c r="V588" s="50"/>
      <c r="W588" s="50"/>
      <c r="X588" s="50"/>
      <c r="Y588" s="50"/>
      <c r="Z588" s="50"/>
    </row>
    <row r="589" ht="15.75" customHeight="1" outlineLevel="1">
      <c r="A589" s="46"/>
      <c r="B589" s="46"/>
      <c r="C589" s="53" t="s">
        <v>403</v>
      </c>
      <c r="D589" s="46"/>
      <c r="E589" s="20"/>
      <c r="F589" s="22">
        <f t="shared" ref="F589:H589" si="1180">SUBTOTAL(9,F584:F588)</f>
        <v>69862404</v>
      </c>
      <c r="G589" s="47">
        <f t="shared" si="1180"/>
        <v>4069587</v>
      </c>
      <c r="H589" s="48">
        <f t="shared" si="1180"/>
        <v>0</v>
      </c>
      <c r="I589" s="47"/>
      <c r="J589" s="47"/>
      <c r="K589" s="47"/>
      <c r="L589" s="49" t="str">
        <f t="shared" ref="L589:M589" si="1181">SUBTOTAL(9,L584:L588)</f>
        <v>#REF!</v>
      </c>
      <c r="M589" s="49" t="str">
        <f t="shared" si="1181"/>
        <v>#REF!</v>
      </c>
      <c r="N589" s="47"/>
      <c r="O589" s="47"/>
      <c r="P589" s="49" t="str">
        <f t="shared" ref="P589:S589" si="1182">SUBTOTAL(9,P584:P588)</f>
        <v>#REF!</v>
      </c>
      <c r="Q589" s="49" t="str">
        <f t="shared" si="1182"/>
        <v>#REF!</v>
      </c>
      <c r="R589" s="49" t="str">
        <f t="shared" si="1182"/>
        <v>#REF!</v>
      </c>
      <c r="S589" s="49" t="str">
        <f t="shared" si="1182"/>
        <v>#REF!</v>
      </c>
      <c r="T589" s="50"/>
      <c r="U589" s="50"/>
      <c r="V589" s="50"/>
      <c r="W589" s="50"/>
      <c r="X589" s="50"/>
      <c r="Y589" s="50"/>
      <c r="Z589" s="50"/>
    </row>
    <row r="590" ht="15.75" customHeight="1" outlineLevel="2">
      <c r="A590" s="46" t="s">
        <v>212</v>
      </c>
      <c r="B590" s="46" t="s">
        <v>15</v>
      </c>
      <c r="C590" s="21" t="s">
        <v>213</v>
      </c>
      <c r="D590" s="46" t="s">
        <v>17</v>
      </c>
      <c r="E590" s="20" t="s">
        <v>18</v>
      </c>
      <c r="F590" s="22">
        <v>6.801773863E7</v>
      </c>
      <c r="G590" s="47">
        <v>2417543.85</v>
      </c>
      <c r="H590" s="48"/>
      <c r="I590" s="47" t="str">
        <f t="shared" ref="I590:I594" si="1183">+VLOOKUP(C590,'[1]ESFUERZO PROPIO 2015'!$D$10:$H$135,3,0)</f>
        <v>#REF!</v>
      </c>
      <c r="J590" s="47" t="str">
        <f t="shared" ref="J590:J594" si="1184">+VLOOKUP(C590,'[1]ESFUERZO PROPIO 2015'!$D$10:$H$135,2,0)</f>
        <v>#REF!</v>
      </c>
      <c r="K590" s="47" t="str">
        <f t="shared" ref="K590:K594" si="1185">+I590/11</f>
        <v>#REF!</v>
      </c>
      <c r="L590" s="49" t="str">
        <f t="shared" ref="L590:L594" si="1186">+H590*K590</f>
        <v>#REF!</v>
      </c>
      <c r="M590" s="49" t="str">
        <f t="shared" ref="M590:M594" si="1187">+IF(F590-Q590&lt;1,0,F590-Q590)</f>
        <v>#REF!</v>
      </c>
      <c r="N590" s="47" t="str">
        <f t="shared" ref="N590:N594" si="1188">+VLOOKUP(C590,'[1]ESFUERZO PROPIO 2015'!$D$10:$H$135,5,0)</f>
        <v>#REF!</v>
      </c>
      <c r="O590" s="47" t="str">
        <f t="shared" ref="O590:O594" si="1189">+VLOOKUP(C590,'[1]ESFUERZO PROPIO 2015'!$D$10:$H$135,4,0)</f>
        <v>#REF!</v>
      </c>
      <c r="P590" s="49" t="str">
        <f t="shared" ref="P590:P594" si="1190">+F590-L590</f>
        <v>#REF!</v>
      </c>
      <c r="Q590" s="49" t="str">
        <f t="shared" ref="Q590:Q594" si="1191">+ROUND(P590,0)</f>
        <v>#REF!</v>
      </c>
      <c r="R590" s="49" t="str">
        <f t="shared" ref="R590:R594" si="1192">+M590+Q590</f>
        <v>#REF!</v>
      </c>
      <c r="S590" s="49" t="str">
        <f t="shared" ref="S590:S594" si="1193">+Q590</f>
        <v>#REF!</v>
      </c>
      <c r="T590" s="50"/>
      <c r="U590" s="50"/>
      <c r="V590" s="50"/>
      <c r="W590" s="50"/>
      <c r="X590" s="50"/>
      <c r="Y590" s="50"/>
      <c r="Z590" s="50"/>
    </row>
    <row r="591" ht="15.75" customHeight="1" outlineLevel="2">
      <c r="A591" s="46" t="s">
        <v>212</v>
      </c>
      <c r="B591" s="46" t="s">
        <v>15</v>
      </c>
      <c r="C591" s="21" t="s">
        <v>213</v>
      </c>
      <c r="D591" s="46" t="s">
        <v>29</v>
      </c>
      <c r="E591" s="20" t="s">
        <v>30</v>
      </c>
      <c r="F591" s="22">
        <v>838520.17</v>
      </c>
      <c r="G591" s="47">
        <v>29803.39</v>
      </c>
      <c r="H591" s="48"/>
      <c r="I591" s="47" t="str">
        <f t="shared" si="1183"/>
        <v>#REF!</v>
      </c>
      <c r="J591" s="47" t="str">
        <f t="shared" si="1184"/>
        <v>#REF!</v>
      </c>
      <c r="K591" s="47" t="str">
        <f t="shared" si="1185"/>
        <v>#REF!</v>
      </c>
      <c r="L591" s="49" t="str">
        <f t="shared" si="1186"/>
        <v>#REF!</v>
      </c>
      <c r="M591" s="49" t="str">
        <f t="shared" si="1187"/>
        <v>#REF!</v>
      </c>
      <c r="N591" s="47" t="str">
        <f t="shared" si="1188"/>
        <v>#REF!</v>
      </c>
      <c r="O591" s="47" t="str">
        <f t="shared" si="1189"/>
        <v>#REF!</v>
      </c>
      <c r="P591" s="49" t="str">
        <f t="shared" si="1190"/>
        <v>#REF!</v>
      </c>
      <c r="Q591" s="49" t="str">
        <f t="shared" si="1191"/>
        <v>#REF!</v>
      </c>
      <c r="R591" s="49" t="str">
        <f t="shared" si="1192"/>
        <v>#REF!</v>
      </c>
      <c r="S591" s="49" t="str">
        <f t="shared" si="1193"/>
        <v>#REF!</v>
      </c>
      <c r="T591" s="50"/>
      <c r="U591" s="50"/>
      <c r="V591" s="50"/>
      <c r="W591" s="50"/>
      <c r="X591" s="50"/>
      <c r="Y591" s="50"/>
      <c r="Z591" s="50"/>
    </row>
    <row r="592" ht="15.75" customHeight="1" outlineLevel="2">
      <c r="A592" s="46" t="s">
        <v>212</v>
      </c>
      <c r="B592" s="46" t="s">
        <v>15</v>
      </c>
      <c r="C592" s="21" t="s">
        <v>213</v>
      </c>
      <c r="D592" s="46" t="s">
        <v>31</v>
      </c>
      <c r="E592" s="20" t="s">
        <v>32</v>
      </c>
      <c r="F592" s="22">
        <v>233146.89</v>
      </c>
      <c r="G592" s="47">
        <v>8286.7</v>
      </c>
      <c r="H592" s="48"/>
      <c r="I592" s="47" t="str">
        <f t="shared" si="1183"/>
        <v>#REF!</v>
      </c>
      <c r="J592" s="47" t="str">
        <f t="shared" si="1184"/>
        <v>#REF!</v>
      </c>
      <c r="K592" s="47" t="str">
        <f t="shared" si="1185"/>
        <v>#REF!</v>
      </c>
      <c r="L592" s="49" t="str">
        <f t="shared" si="1186"/>
        <v>#REF!</v>
      </c>
      <c r="M592" s="49" t="str">
        <f t="shared" si="1187"/>
        <v>#REF!</v>
      </c>
      <c r="N592" s="47" t="str">
        <f t="shared" si="1188"/>
        <v>#REF!</v>
      </c>
      <c r="O592" s="47" t="str">
        <f t="shared" si="1189"/>
        <v>#REF!</v>
      </c>
      <c r="P592" s="49" t="str">
        <f t="shared" si="1190"/>
        <v>#REF!</v>
      </c>
      <c r="Q592" s="49" t="str">
        <f t="shared" si="1191"/>
        <v>#REF!</v>
      </c>
      <c r="R592" s="49" t="str">
        <f t="shared" si="1192"/>
        <v>#REF!</v>
      </c>
      <c r="S592" s="49" t="str">
        <f t="shared" si="1193"/>
        <v>#REF!</v>
      </c>
      <c r="T592" s="50"/>
      <c r="U592" s="50"/>
      <c r="V592" s="50"/>
      <c r="W592" s="50"/>
      <c r="X592" s="50"/>
      <c r="Y592" s="50"/>
      <c r="Z592" s="50"/>
    </row>
    <row r="593" ht="15.75" customHeight="1" outlineLevel="2">
      <c r="A593" s="46" t="s">
        <v>212</v>
      </c>
      <c r="B593" s="46" t="s">
        <v>15</v>
      </c>
      <c r="C593" s="21" t="s">
        <v>213</v>
      </c>
      <c r="D593" s="46" t="s">
        <v>39</v>
      </c>
      <c r="E593" s="20" t="s">
        <v>40</v>
      </c>
      <c r="F593" s="22">
        <v>648045.91</v>
      </c>
      <c r="G593" s="47">
        <v>23033.39</v>
      </c>
      <c r="H593" s="48"/>
      <c r="I593" s="47" t="str">
        <f t="shared" si="1183"/>
        <v>#REF!</v>
      </c>
      <c r="J593" s="47" t="str">
        <f t="shared" si="1184"/>
        <v>#REF!</v>
      </c>
      <c r="K593" s="47" t="str">
        <f t="shared" si="1185"/>
        <v>#REF!</v>
      </c>
      <c r="L593" s="49" t="str">
        <f t="shared" si="1186"/>
        <v>#REF!</v>
      </c>
      <c r="M593" s="49" t="str">
        <f t="shared" si="1187"/>
        <v>#REF!</v>
      </c>
      <c r="N593" s="47" t="str">
        <f t="shared" si="1188"/>
        <v>#REF!</v>
      </c>
      <c r="O593" s="47" t="str">
        <f t="shared" si="1189"/>
        <v>#REF!</v>
      </c>
      <c r="P593" s="49" t="str">
        <f t="shared" si="1190"/>
        <v>#REF!</v>
      </c>
      <c r="Q593" s="49" t="str">
        <f t="shared" si="1191"/>
        <v>#REF!</v>
      </c>
      <c r="R593" s="49" t="str">
        <f t="shared" si="1192"/>
        <v>#REF!</v>
      </c>
      <c r="S593" s="49" t="str">
        <f t="shared" si="1193"/>
        <v>#REF!</v>
      </c>
      <c r="T593" s="50"/>
      <c r="U593" s="50"/>
      <c r="V593" s="50"/>
      <c r="W593" s="50"/>
      <c r="X593" s="50"/>
      <c r="Y593" s="50"/>
      <c r="Z593" s="50"/>
    </row>
    <row r="594" ht="15.75" customHeight="1" outlineLevel="2">
      <c r="A594" s="46" t="s">
        <v>212</v>
      </c>
      <c r="B594" s="46" t="s">
        <v>15</v>
      </c>
      <c r="C594" s="21" t="s">
        <v>213</v>
      </c>
      <c r="D594" s="46" t="s">
        <v>59</v>
      </c>
      <c r="E594" s="20" t="s">
        <v>60</v>
      </c>
      <c r="F594" s="22">
        <v>1.59223804E7</v>
      </c>
      <c r="G594" s="47">
        <v>565926.67</v>
      </c>
      <c r="H594" s="48"/>
      <c r="I594" s="47" t="str">
        <f t="shared" si="1183"/>
        <v>#REF!</v>
      </c>
      <c r="J594" s="47" t="str">
        <f t="shared" si="1184"/>
        <v>#REF!</v>
      </c>
      <c r="K594" s="47" t="str">
        <f t="shared" si="1185"/>
        <v>#REF!</v>
      </c>
      <c r="L594" s="49" t="str">
        <f t="shared" si="1186"/>
        <v>#REF!</v>
      </c>
      <c r="M594" s="49" t="str">
        <f t="shared" si="1187"/>
        <v>#REF!</v>
      </c>
      <c r="N594" s="47" t="str">
        <f t="shared" si="1188"/>
        <v>#REF!</v>
      </c>
      <c r="O594" s="47" t="str">
        <f t="shared" si="1189"/>
        <v>#REF!</v>
      </c>
      <c r="P594" s="49" t="str">
        <f t="shared" si="1190"/>
        <v>#REF!</v>
      </c>
      <c r="Q594" s="49" t="str">
        <f t="shared" si="1191"/>
        <v>#REF!</v>
      </c>
      <c r="R594" s="49" t="str">
        <f t="shared" si="1192"/>
        <v>#REF!</v>
      </c>
      <c r="S594" s="49" t="str">
        <f t="shared" si="1193"/>
        <v>#REF!</v>
      </c>
      <c r="T594" s="50"/>
      <c r="U594" s="50"/>
      <c r="V594" s="50"/>
      <c r="W594" s="50"/>
      <c r="X594" s="50"/>
      <c r="Y594" s="50"/>
      <c r="Z594" s="50"/>
    </row>
    <row r="595" ht="15.75" customHeight="1" outlineLevel="1">
      <c r="A595" s="46"/>
      <c r="B595" s="46"/>
      <c r="C595" s="53" t="s">
        <v>404</v>
      </c>
      <c r="D595" s="46"/>
      <c r="E595" s="20"/>
      <c r="F595" s="22">
        <f t="shared" ref="F595:H595" si="1194">SUBTOTAL(9,F590:F594)</f>
        <v>85659832</v>
      </c>
      <c r="G595" s="47">
        <f t="shared" si="1194"/>
        <v>3044594</v>
      </c>
      <c r="H595" s="48">
        <f t="shared" si="1194"/>
        <v>0</v>
      </c>
      <c r="I595" s="47"/>
      <c r="J595" s="47"/>
      <c r="K595" s="47"/>
      <c r="L595" s="49" t="str">
        <f t="shared" ref="L595:M595" si="1195">SUBTOTAL(9,L590:L594)</f>
        <v>#REF!</v>
      </c>
      <c r="M595" s="49" t="str">
        <f t="shared" si="1195"/>
        <v>#REF!</v>
      </c>
      <c r="N595" s="47"/>
      <c r="O595" s="47"/>
      <c r="P595" s="49" t="str">
        <f t="shared" ref="P595:S595" si="1196">SUBTOTAL(9,P590:P594)</f>
        <v>#REF!</v>
      </c>
      <c r="Q595" s="49" t="str">
        <f t="shared" si="1196"/>
        <v>#REF!</v>
      </c>
      <c r="R595" s="49" t="str">
        <f t="shared" si="1196"/>
        <v>#REF!</v>
      </c>
      <c r="S595" s="49" t="str">
        <f t="shared" si="1196"/>
        <v>#REF!</v>
      </c>
      <c r="T595" s="50"/>
      <c r="U595" s="50"/>
      <c r="V595" s="50"/>
      <c r="W595" s="50"/>
      <c r="X595" s="50"/>
      <c r="Y595" s="50"/>
      <c r="Z595" s="50"/>
    </row>
    <row r="596" ht="15.75" customHeight="1" outlineLevel="2">
      <c r="A596" s="46" t="s">
        <v>214</v>
      </c>
      <c r="B596" s="46" t="s">
        <v>15</v>
      </c>
      <c r="C596" s="21" t="s">
        <v>215</v>
      </c>
      <c r="D596" s="46" t="s">
        <v>17</v>
      </c>
      <c r="E596" s="20" t="s">
        <v>18</v>
      </c>
      <c r="F596" s="22">
        <v>2.095826526E7</v>
      </c>
      <c r="G596" s="47">
        <v>974380.45</v>
      </c>
      <c r="H596" s="48"/>
      <c r="I596" s="47" t="str">
        <f t="shared" ref="I596:I602" si="1197">+VLOOKUP(C596,'[1]ESFUERZO PROPIO 2015'!$D$10:$H$135,3,0)</f>
        <v>#REF!</v>
      </c>
      <c r="J596" s="47" t="str">
        <f t="shared" ref="J596:J602" si="1198">+VLOOKUP(C596,'[1]ESFUERZO PROPIO 2015'!$D$10:$H$135,2,0)</f>
        <v>#REF!</v>
      </c>
      <c r="K596" s="47" t="str">
        <f t="shared" ref="K596:K602" si="1199">+I596/11</f>
        <v>#REF!</v>
      </c>
      <c r="L596" s="49" t="str">
        <f t="shared" ref="L596:L602" si="1200">+H596*K596</f>
        <v>#REF!</v>
      </c>
      <c r="M596" s="49" t="str">
        <f t="shared" ref="M596:M602" si="1201">+IF(F596-Q596&lt;1,0,F596-Q596)</f>
        <v>#REF!</v>
      </c>
      <c r="N596" s="47" t="str">
        <f t="shared" ref="N596:N602" si="1202">+VLOOKUP(C596,'[1]ESFUERZO PROPIO 2015'!$D$10:$H$135,5,0)</f>
        <v>#REF!</v>
      </c>
      <c r="O596" s="47" t="str">
        <f t="shared" ref="O596:O602" si="1203">+VLOOKUP(C596,'[1]ESFUERZO PROPIO 2015'!$D$10:$H$135,4,0)</f>
        <v>#REF!</v>
      </c>
      <c r="P596" s="49" t="str">
        <f t="shared" ref="P596:P602" si="1204">+F596-L596</f>
        <v>#REF!</v>
      </c>
      <c r="Q596" s="49" t="str">
        <f t="shared" ref="Q596:Q602" si="1205">+ROUND(P596,0)</f>
        <v>#REF!</v>
      </c>
      <c r="R596" s="49" t="str">
        <f t="shared" ref="R596:R602" si="1206">+M596+Q596</f>
        <v>#REF!</v>
      </c>
      <c r="S596" s="49" t="str">
        <f t="shared" ref="S596:S602" si="1207">+Q596</f>
        <v>#REF!</v>
      </c>
      <c r="T596" s="50"/>
      <c r="U596" s="50"/>
      <c r="V596" s="50"/>
      <c r="W596" s="50"/>
      <c r="X596" s="50"/>
      <c r="Y596" s="50"/>
      <c r="Z596" s="50"/>
    </row>
    <row r="597" ht="15.75" customHeight="1" outlineLevel="2">
      <c r="A597" s="46" t="s">
        <v>214</v>
      </c>
      <c r="B597" s="46" t="s">
        <v>15</v>
      </c>
      <c r="C597" s="21" t="s">
        <v>215</v>
      </c>
      <c r="D597" s="46" t="s">
        <v>45</v>
      </c>
      <c r="E597" s="20" t="s">
        <v>46</v>
      </c>
      <c r="F597" s="22">
        <v>2.275397529E7</v>
      </c>
      <c r="G597" s="47">
        <v>1057865.64</v>
      </c>
      <c r="H597" s="48"/>
      <c r="I597" s="47" t="str">
        <f t="shared" si="1197"/>
        <v>#REF!</v>
      </c>
      <c r="J597" s="47" t="str">
        <f t="shared" si="1198"/>
        <v>#REF!</v>
      </c>
      <c r="K597" s="47" t="str">
        <f t="shared" si="1199"/>
        <v>#REF!</v>
      </c>
      <c r="L597" s="49" t="str">
        <f t="shared" si="1200"/>
        <v>#REF!</v>
      </c>
      <c r="M597" s="49" t="str">
        <f t="shared" si="1201"/>
        <v>#REF!</v>
      </c>
      <c r="N597" s="47" t="str">
        <f t="shared" si="1202"/>
        <v>#REF!</v>
      </c>
      <c r="O597" s="47" t="str">
        <f t="shared" si="1203"/>
        <v>#REF!</v>
      </c>
      <c r="P597" s="49" t="str">
        <f t="shared" si="1204"/>
        <v>#REF!</v>
      </c>
      <c r="Q597" s="49" t="str">
        <f t="shared" si="1205"/>
        <v>#REF!</v>
      </c>
      <c r="R597" s="49" t="str">
        <f t="shared" si="1206"/>
        <v>#REF!</v>
      </c>
      <c r="S597" s="49" t="str">
        <f t="shared" si="1207"/>
        <v>#REF!</v>
      </c>
      <c r="T597" s="50"/>
      <c r="U597" s="50"/>
      <c r="V597" s="50"/>
      <c r="W597" s="50"/>
      <c r="X597" s="50"/>
      <c r="Y597" s="50"/>
      <c r="Z597" s="50"/>
    </row>
    <row r="598" ht="15.75" customHeight="1" outlineLevel="2">
      <c r="A598" s="46" t="s">
        <v>214</v>
      </c>
      <c r="B598" s="46" t="s">
        <v>15</v>
      </c>
      <c r="C598" s="21" t="s">
        <v>215</v>
      </c>
      <c r="D598" s="46" t="s">
        <v>29</v>
      </c>
      <c r="E598" s="20" t="s">
        <v>30</v>
      </c>
      <c r="F598" s="22">
        <v>2672764.94</v>
      </c>
      <c r="G598" s="47">
        <v>124260.76</v>
      </c>
      <c r="H598" s="48"/>
      <c r="I598" s="47" t="str">
        <f t="shared" si="1197"/>
        <v>#REF!</v>
      </c>
      <c r="J598" s="47" t="str">
        <f t="shared" si="1198"/>
        <v>#REF!</v>
      </c>
      <c r="K598" s="47" t="str">
        <f t="shared" si="1199"/>
        <v>#REF!</v>
      </c>
      <c r="L598" s="49" t="str">
        <f t="shared" si="1200"/>
        <v>#REF!</v>
      </c>
      <c r="M598" s="49" t="str">
        <f t="shared" si="1201"/>
        <v>#REF!</v>
      </c>
      <c r="N598" s="47" t="str">
        <f t="shared" si="1202"/>
        <v>#REF!</v>
      </c>
      <c r="O598" s="47" t="str">
        <f t="shared" si="1203"/>
        <v>#REF!</v>
      </c>
      <c r="P598" s="49" t="str">
        <f t="shared" si="1204"/>
        <v>#REF!</v>
      </c>
      <c r="Q598" s="49" t="str">
        <f t="shared" si="1205"/>
        <v>#REF!</v>
      </c>
      <c r="R598" s="49" t="str">
        <f t="shared" si="1206"/>
        <v>#REF!</v>
      </c>
      <c r="S598" s="49" t="str">
        <f t="shared" si="1207"/>
        <v>#REF!</v>
      </c>
      <c r="T598" s="50"/>
      <c r="U598" s="50"/>
      <c r="V598" s="50"/>
      <c r="W598" s="50"/>
      <c r="X598" s="50"/>
      <c r="Y598" s="50"/>
      <c r="Z598" s="50"/>
    </row>
    <row r="599" ht="15.75" customHeight="1" outlineLevel="2">
      <c r="A599" s="46" t="s">
        <v>214</v>
      </c>
      <c r="B599" s="46" t="s">
        <v>15</v>
      </c>
      <c r="C599" s="21" t="s">
        <v>215</v>
      </c>
      <c r="D599" s="46" t="s">
        <v>31</v>
      </c>
      <c r="E599" s="20" t="s">
        <v>32</v>
      </c>
      <c r="F599" s="22">
        <v>683043.46</v>
      </c>
      <c r="G599" s="47">
        <v>31755.69</v>
      </c>
      <c r="H599" s="48"/>
      <c r="I599" s="47" t="str">
        <f t="shared" si="1197"/>
        <v>#REF!</v>
      </c>
      <c r="J599" s="47" t="str">
        <f t="shared" si="1198"/>
        <v>#REF!</v>
      </c>
      <c r="K599" s="47" t="str">
        <f t="shared" si="1199"/>
        <v>#REF!</v>
      </c>
      <c r="L599" s="49" t="str">
        <f t="shared" si="1200"/>
        <v>#REF!</v>
      </c>
      <c r="M599" s="49" t="str">
        <f t="shared" si="1201"/>
        <v>#REF!</v>
      </c>
      <c r="N599" s="47" t="str">
        <f t="shared" si="1202"/>
        <v>#REF!</v>
      </c>
      <c r="O599" s="47" t="str">
        <f t="shared" si="1203"/>
        <v>#REF!</v>
      </c>
      <c r="P599" s="49" t="str">
        <f t="shared" si="1204"/>
        <v>#REF!</v>
      </c>
      <c r="Q599" s="49" t="str">
        <f t="shared" si="1205"/>
        <v>#REF!</v>
      </c>
      <c r="R599" s="49" t="str">
        <f t="shared" si="1206"/>
        <v>#REF!</v>
      </c>
      <c r="S599" s="49" t="str">
        <f t="shared" si="1207"/>
        <v>#REF!</v>
      </c>
      <c r="T599" s="50"/>
      <c r="U599" s="50"/>
      <c r="V599" s="50"/>
      <c r="W599" s="50"/>
      <c r="X599" s="50"/>
      <c r="Y599" s="50"/>
      <c r="Z599" s="50"/>
    </row>
    <row r="600" ht="15.75" customHeight="1" outlineLevel="2">
      <c r="A600" s="46" t="s">
        <v>214</v>
      </c>
      <c r="B600" s="46" t="s">
        <v>15</v>
      </c>
      <c r="C600" s="21" t="s">
        <v>215</v>
      </c>
      <c r="D600" s="46" t="s">
        <v>33</v>
      </c>
      <c r="E600" s="20" t="s">
        <v>34</v>
      </c>
      <c r="F600" s="22">
        <v>8284.69</v>
      </c>
      <c r="G600" s="47">
        <v>385.17</v>
      </c>
      <c r="H600" s="48"/>
      <c r="I600" s="47" t="str">
        <f t="shared" si="1197"/>
        <v>#REF!</v>
      </c>
      <c r="J600" s="47" t="str">
        <f t="shared" si="1198"/>
        <v>#REF!</v>
      </c>
      <c r="K600" s="47" t="str">
        <f t="shared" si="1199"/>
        <v>#REF!</v>
      </c>
      <c r="L600" s="49" t="str">
        <f t="shared" si="1200"/>
        <v>#REF!</v>
      </c>
      <c r="M600" s="49" t="str">
        <f t="shared" si="1201"/>
        <v>#REF!</v>
      </c>
      <c r="N600" s="47" t="str">
        <f t="shared" si="1202"/>
        <v>#REF!</v>
      </c>
      <c r="O600" s="47" t="str">
        <f t="shared" si="1203"/>
        <v>#REF!</v>
      </c>
      <c r="P600" s="49" t="str">
        <f t="shared" si="1204"/>
        <v>#REF!</v>
      </c>
      <c r="Q600" s="49" t="str">
        <f t="shared" si="1205"/>
        <v>#REF!</v>
      </c>
      <c r="R600" s="49" t="str">
        <f t="shared" si="1206"/>
        <v>#REF!</v>
      </c>
      <c r="S600" s="49" t="str">
        <f t="shared" si="1207"/>
        <v>#REF!</v>
      </c>
      <c r="T600" s="50"/>
      <c r="U600" s="50"/>
      <c r="V600" s="50"/>
      <c r="W600" s="50"/>
      <c r="X600" s="50"/>
      <c r="Y600" s="50"/>
      <c r="Z600" s="50"/>
    </row>
    <row r="601" ht="15.75" customHeight="1" outlineLevel="2">
      <c r="A601" s="46" t="s">
        <v>214</v>
      </c>
      <c r="B601" s="46" t="s">
        <v>15</v>
      </c>
      <c r="C601" s="21" t="s">
        <v>215</v>
      </c>
      <c r="D601" s="46" t="s">
        <v>39</v>
      </c>
      <c r="E601" s="20" t="s">
        <v>40</v>
      </c>
      <c r="F601" s="22">
        <v>343511.01</v>
      </c>
      <c r="G601" s="47">
        <v>15970.33</v>
      </c>
      <c r="H601" s="48"/>
      <c r="I601" s="47" t="str">
        <f t="shared" si="1197"/>
        <v>#REF!</v>
      </c>
      <c r="J601" s="47" t="str">
        <f t="shared" si="1198"/>
        <v>#REF!</v>
      </c>
      <c r="K601" s="47" t="str">
        <f t="shared" si="1199"/>
        <v>#REF!</v>
      </c>
      <c r="L601" s="49" t="str">
        <f t="shared" si="1200"/>
        <v>#REF!</v>
      </c>
      <c r="M601" s="49" t="str">
        <f t="shared" si="1201"/>
        <v>#REF!</v>
      </c>
      <c r="N601" s="47" t="str">
        <f t="shared" si="1202"/>
        <v>#REF!</v>
      </c>
      <c r="O601" s="47" t="str">
        <f t="shared" si="1203"/>
        <v>#REF!</v>
      </c>
      <c r="P601" s="49" t="str">
        <f t="shared" si="1204"/>
        <v>#REF!</v>
      </c>
      <c r="Q601" s="49" t="str">
        <f t="shared" si="1205"/>
        <v>#REF!</v>
      </c>
      <c r="R601" s="49" t="str">
        <f t="shared" si="1206"/>
        <v>#REF!</v>
      </c>
      <c r="S601" s="49" t="str">
        <f t="shared" si="1207"/>
        <v>#REF!</v>
      </c>
      <c r="T601" s="50"/>
      <c r="U601" s="50"/>
      <c r="V601" s="50"/>
      <c r="W601" s="50"/>
      <c r="X601" s="50"/>
      <c r="Y601" s="50"/>
      <c r="Z601" s="50"/>
    </row>
    <row r="602" ht="15.75" customHeight="1" outlineLevel="2">
      <c r="A602" s="46" t="s">
        <v>214</v>
      </c>
      <c r="B602" s="46" t="s">
        <v>15</v>
      </c>
      <c r="C602" s="21" t="s">
        <v>215</v>
      </c>
      <c r="D602" s="46" t="s">
        <v>47</v>
      </c>
      <c r="E602" s="20" t="s">
        <v>48</v>
      </c>
      <c r="F602" s="22">
        <v>7.813954635E7</v>
      </c>
      <c r="G602" s="47">
        <v>3632821.96</v>
      </c>
      <c r="H602" s="48"/>
      <c r="I602" s="47" t="str">
        <f t="shared" si="1197"/>
        <v>#REF!</v>
      </c>
      <c r="J602" s="47" t="str">
        <f t="shared" si="1198"/>
        <v>#REF!</v>
      </c>
      <c r="K602" s="47" t="str">
        <f t="shared" si="1199"/>
        <v>#REF!</v>
      </c>
      <c r="L602" s="49" t="str">
        <f t="shared" si="1200"/>
        <v>#REF!</v>
      </c>
      <c r="M602" s="49" t="str">
        <f t="shared" si="1201"/>
        <v>#REF!</v>
      </c>
      <c r="N602" s="47" t="str">
        <f t="shared" si="1202"/>
        <v>#REF!</v>
      </c>
      <c r="O602" s="47" t="str">
        <f t="shared" si="1203"/>
        <v>#REF!</v>
      </c>
      <c r="P602" s="49" t="str">
        <f t="shared" si="1204"/>
        <v>#REF!</v>
      </c>
      <c r="Q602" s="49" t="str">
        <f t="shared" si="1205"/>
        <v>#REF!</v>
      </c>
      <c r="R602" s="49" t="str">
        <f t="shared" si="1206"/>
        <v>#REF!</v>
      </c>
      <c r="S602" s="49" t="str">
        <f t="shared" si="1207"/>
        <v>#REF!</v>
      </c>
      <c r="T602" s="50"/>
      <c r="U602" s="50"/>
      <c r="V602" s="50"/>
      <c r="W602" s="50"/>
      <c r="X602" s="50"/>
      <c r="Y602" s="50"/>
      <c r="Z602" s="50"/>
    </row>
    <row r="603" ht="15.75" customHeight="1" outlineLevel="1">
      <c r="A603" s="46"/>
      <c r="B603" s="46"/>
      <c r="C603" s="53" t="s">
        <v>405</v>
      </c>
      <c r="D603" s="46"/>
      <c r="E603" s="20"/>
      <c r="F603" s="22">
        <f t="shared" ref="F603:H603" si="1208">SUBTOTAL(9,F596:F602)</f>
        <v>125559391</v>
      </c>
      <c r="G603" s="47">
        <f t="shared" si="1208"/>
        <v>5837440</v>
      </c>
      <c r="H603" s="48">
        <f t="shared" si="1208"/>
        <v>0</v>
      </c>
      <c r="I603" s="47"/>
      <c r="J603" s="47"/>
      <c r="K603" s="47"/>
      <c r="L603" s="49" t="str">
        <f t="shared" ref="L603:M603" si="1209">SUBTOTAL(9,L596:L602)</f>
        <v>#REF!</v>
      </c>
      <c r="M603" s="49" t="str">
        <f t="shared" si="1209"/>
        <v>#REF!</v>
      </c>
      <c r="N603" s="47"/>
      <c r="O603" s="47"/>
      <c r="P603" s="49" t="str">
        <f t="shared" ref="P603:S603" si="1210">SUBTOTAL(9,P596:P602)</f>
        <v>#REF!</v>
      </c>
      <c r="Q603" s="49" t="str">
        <f t="shared" si="1210"/>
        <v>#REF!</v>
      </c>
      <c r="R603" s="49" t="str">
        <f t="shared" si="1210"/>
        <v>#REF!</v>
      </c>
      <c r="S603" s="49" t="str">
        <f t="shared" si="1210"/>
        <v>#REF!</v>
      </c>
      <c r="T603" s="50"/>
      <c r="U603" s="50"/>
      <c r="V603" s="50"/>
      <c r="W603" s="50"/>
      <c r="X603" s="50"/>
      <c r="Y603" s="50"/>
      <c r="Z603" s="50"/>
    </row>
    <row r="604" ht="15.75" customHeight="1" outlineLevel="2">
      <c r="A604" s="46" t="s">
        <v>216</v>
      </c>
      <c r="B604" s="46" t="s">
        <v>15</v>
      </c>
      <c r="C604" s="21" t="s">
        <v>217</v>
      </c>
      <c r="D604" s="46" t="s">
        <v>17</v>
      </c>
      <c r="E604" s="20" t="s">
        <v>18</v>
      </c>
      <c r="F604" s="22">
        <v>6209997.85</v>
      </c>
      <c r="G604" s="47">
        <v>9157289.24</v>
      </c>
      <c r="H604" s="48"/>
      <c r="I604" s="47" t="str">
        <f t="shared" ref="I604:I609" si="1211">+VLOOKUP(C604,'[1]ESFUERZO PROPIO 2015'!$D$10:$H$135,3,0)</f>
        <v>#REF!</v>
      </c>
      <c r="J604" s="47" t="str">
        <f t="shared" ref="J604:J609" si="1212">+VLOOKUP(C604,'[1]ESFUERZO PROPIO 2015'!$D$10:$H$135,2,0)</f>
        <v>#REF!</v>
      </c>
      <c r="K604" s="47" t="str">
        <f t="shared" ref="K604:K609" si="1213">+I604/11</f>
        <v>#REF!</v>
      </c>
      <c r="L604" s="49" t="str">
        <f t="shared" ref="L604:L609" si="1214">+H604*K604</f>
        <v>#REF!</v>
      </c>
      <c r="M604" s="49" t="str">
        <f t="shared" ref="M604:M609" si="1215">+IF(F604-Q604&lt;1,0,F604-Q604)</f>
        <v>#REF!</v>
      </c>
      <c r="N604" s="47" t="str">
        <f t="shared" ref="N604:N609" si="1216">+VLOOKUP(C604,'[1]ESFUERZO PROPIO 2015'!$D$10:$H$135,5,0)</f>
        <v>#REF!</v>
      </c>
      <c r="O604" s="47" t="str">
        <f t="shared" ref="O604:O609" si="1217">+VLOOKUP(C604,'[1]ESFUERZO PROPIO 2015'!$D$10:$H$135,4,0)</f>
        <v>#REF!</v>
      </c>
      <c r="P604" s="49" t="str">
        <f t="shared" ref="P604:P609" si="1218">+F604-L604</f>
        <v>#REF!</v>
      </c>
      <c r="Q604" s="49" t="str">
        <f t="shared" ref="Q604:Q609" si="1219">+ROUND(P604,0)</f>
        <v>#REF!</v>
      </c>
      <c r="R604" s="49" t="str">
        <f t="shared" ref="R604:R609" si="1220">+M604+Q604</f>
        <v>#REF!</v>
      </c>
      <c r="S604" s="49" t="str">
        <f t="shared" ref="S604:S609" si="1221">+Q604</f>
        <v>#REF!</v>
      </c>
      <c r="T604" s="50"/>
      <c r="U604" s="50"/>
      <c r="V604" s="50"/>
      <c r="W604" s="50"/>
      <c r="X604" s="50"/>
      <c r="Y604" s="50"/>
      <c r="Z604" s="50"/>
    </row>
    <row r="605" ht="15.75" customHeight="1" outlineLevel="2">
      <c r="A605" s="46" t="s">
        <v>216</v>
      </c>
      <c r="B605" s="46" t="s">
        <v>15</v>
      </c>
      <c r="C605" s="21" t="s">
        <v>217</v>
      </c>
      <c r="D605" s="46" t="s">
        <v>27</v>
      </c>
      <c r="E605" s="20" t="s">
        <v>28</v>
      </c>
      <c r="F605" s="22">
        <v>101115.61</v>
      </c>
      <c r="G605" s="47">
        <v>149105.52</v>
      </c>
      <c r="H605" s="48"/>
      <c r="I605" s="47" t="str">
        <f t="shared" si="1211"/>
        <v>#REF!</v>
      </c>
      <c r="J605" s="47" t="str">
        <f t="shared" si="1212"/>
        <v>#REF!</v>
      </c>
      <c r="K605" s="47" t="str">
        <f t="shared" si="1213"/>
        <v>#REF!</v>
      </c>
      <c r="L605" s="49" t="str">
        <f t="shared" si="1214"/>
        <v>#REF!</v>
      </c>
      <c r="M605" s="49" t="str">
        <f t="shared" si="1215"/>
        <v>#REF!</v>
      </c>
      <c r="N605" s="47" t="str">
        <f t="shared" si="1216"/>
        <v>#REF!</v>
      </c>
      <c r="O605" s="47" t="str">
        <f t="shared" si="1217"/>
        <v>#REF!</v>
      </c>
      <c r="P605" s="49" t="str">
        <f t="shared" si="1218"/>
        <v>#REF!</v>
      </c>
      <c r="Q605" s="49" t="str">
        <f t="shared" si="1219"/>
        <v>#REF!</v>
      </c>
      <c r="R605" s="49" t="str">
        <f t="shared" si="1220"/>
        <v>#REF!</v>
      </c>
      <c r="S605" s="49" t="str">
        <f t="shared" si="1221"/>
        <v>#REF!</v>
      </c>
      <c r="T605" s="50"/>
      <c r="U605" s="50"/>
      <c r="V605" s="50"/>
      <c r="W605" s="50"/>
      <c r="X605" s="50"/>
      <c r="Y605" s="50"/>
      <c r="Z605" s="50"/>
    </row>
    <row r="606" ht="15.75" customHeight="1" outlineLevel="2">
      <c r="A606" s="46" t="s">
        <v>216</v>
      </c>
      <c r="B606" s="46" t="s">
        <v>15</v>
      </c>
      <c r="C606" s="21" t="s">
        <v>217</v>
      </c>
      <c r="D606" s="46" t="s">
        <v>29</v>
      </c>
      <c r="E606" s="20" t="s">
        <v>30</v>
      </c>
      <c r="F606" s="22">
        <v>75428.09</v>
      </c>
      <c r="G606" s="47">
        <v>111226.59</v>
      </c>
      <c r="H606" s="48"/>
      <c r="I606" s="47" t="str">
        <f t="shared" si="1211"/>
        <v>#REF!</v>
      </c>
      <c r="J606" s="47" t="str">
        <f t="shared" si="1212"/>
        <v>#REF!</v>
      </c>
      <c r="K606" s="47" t="str">
        <f t="shared" si="1213"/>
        <v>#REF!</v>
      </c>
      <c r="L606" s="49" t="str">
        <f t="shared" si="1214"/>
        <v>#REF!</v>
      </c>
      <c r="M606" s="49" t="str">
        <f t="shared" si="1215"/>
        <v>#REF!</v>
      </c>
      <c r="N606" s="47" t="str">
        <f t="shared" si="1216"/>
        <v>#REF!</v>
      </c>
      <c r="O606" s="47" t="str">
        <f t="shared" si="1217"/>
        <v>#REF!</v>
      </c>
      <c r="P606" s="49" t="str">
        <f t="shared" si="1218"/>
        <v>#REF!</v>
      </c>
      <c r="Q606" s="49" t="str">
        <f t="shared" si="1219"/>
        <v>#REF!</v>
      </c>
      <c r="R606" s="49" t="str">
        <f t="shared" si="1220"/>
        <v>#REF!</v>
      </c>
      <c r="S606" s="49" t="str">
        <f t="shared" si="1221"/>
        <v>#REF!</v>
      </c>
      <c r="T606" s="50"/>
      <c r="U606" s="50"/>
      <c r="V606" s="50"/>
      <c r="W606" s="50"/>
      <c r="X606" s="50"/>
      <c r="Y606" s="50"/>
      <c r="Z606" s="50"/>
    </row>
    <row r="607" ht="15.75" customHeight="1" outlineLevel="2">
      <c r="A607" s="46" t="s">
        <v>216</v>
      </c>
      <c r="B607" s="46" t="s">
        <v>15</v>
      </c>
      <c r="C607" s="21" t="s">
        <v>217</v>
      </c>
      <c r="D607" s="46" t="s">
        <v>31</v>
      </c>
      <c r="E607" s="20" t="s">
        <v>32</v>
      </c>
      <c r="F607" s="22">
        <v>94573.99</v>
      </c>
      <c r="G607" s="47">
        <v>139459.2</v>
      </c>
      <c r="H607" s="48"/>
      <c r="I607" s="47" t="str">
        <f t="shared" si="1211"/>
        <v>#REF!</v>
      </c>
      <c r="J607" s="47" t="str">
        <f t="shared" si="1212"/>
        <v>#REF!</v>
      </c>
      <c r="K607" s="47" t="str">
        <f t="shared" si="1213"/>
        <v>#REF!</v>
      </c>
      <c r="L607" s="49" t="str">
        <f t="shared" si="1214"/>
        <v>#REF!</v>
      </c>
      <c r="M607" s="49" t="str">
        <f t="shared" si="1215"/>
        <v>#REF!</v>
      </c>
      <c r="N607" s="47" t="str">
        <f t="shared" si="1216"/>
        <v>#REF!</v>
      </c>
      <c r="O607" s="47" t="str">
        <f t="shared" si="1217"/>
        <v>#REF!</v>
      </c>
      <c r="P607" s="49" t="str">
        <f t="shared" si="1218"/>
        <v>#REF!</v>
      </c>
      <c r="Q607" s="49" t="str">
        <f t="shared" si="1219"/>
        <v>#REF!</v>
      </c>
      <c r="R607" s="49" t="str">
        <f t="shared" si="1220"/>
        <v>#REF!</v>
      </c>
      <c r="S607" s="49" t="str">
        <f t="shared" si="1221"/>
        <v>#REF!</v>
      </c>
      <c r="T607" s="50"/>
      <c r="U607" s="50"/>
      <c r="V607" s="50"/>
      <c r="W607" s="50"/>
      <c r="X607" s="50"/>
      <c r="Y607" s="50"/>
      <c r="Z607" s="50"/>
    </row>
    <row r="608" ht="15.75" customHeight="1" outlineLevel="2">
      <c r="A608" s="46" t="s">
        <v>216</v>
      </c>
      <c r="B608" s="46" t="s">
        <v>15</v>
      </c>
      <c r="C608" s="21" t="s">
        <v>217</v>
      </c>
      <c r="D608" s="46" t="s">
        <v>39</v>
      </c>
      <c r="E608" s="20" t="s">
        <v>40</v>
      </c>
      <c r="F608" s="22">
        <v>94844.72</v>
      </c>
      <c r="G608" s="47">
        <v>139858.44</v>
      </c>
      <c r="H608" s="48"/>
      <c r="I608" s="47" t="str">
        <f t="shared" si="1211"/>
        <v>#REF!</v>
      </c>
      <c r="J608" s="47" t="str">
        <f t="shared" si="1212"/>
        <v>#REF!</v>
      </c>
      <c r="K608" s="47" t="str">
        <f t="shared" si="1213"/>
        <v>#REF!</v>
      </c>
      <c r="L608" s="49" t="str">
        <f t="shared" si="1214"/>
        <v>#REF!</v>
      </c>
      <c r="M608" s="49" t="str">
        <f t="shared" si="1215"/>
        <v>#REF!</v>
      </c>
      <c r="N608" s="47" t="str">
        <f t="shared" si="1216"/>
        <v>#REF!</v>
      </c>
      <c r="O608" s="47" t="str">
        <f t="shared" si="1217"/>
        <v>#REF!</v>
      </c>
      <c r="P608" s="49" t="str">
        <f t="shared" si="1218"/>
        <v>#REF!</v>
      </c>
      <c r="Q608" s="49" t="str">
        <f t="shared" si="1219"/>
        <v>#REF!</v>
      </c>
      <c r="R608" s="49" t="str">
        <f t="shared" si="1220"/>
        <v>#REF!</v>
      </c>
      <c r="S608" s="49" t="str">
        <f t="shared" si="1221"/>
        <v>#REF!</v>
      </c>
      <c r="T608" s="50"/>
      <c r="U608" s="50"/>
      <c r="V608" s="50"/>
      <c r="W608" s="50"/>
      <c r="X608" s="50"/>
      <c r="Y608" s="50"/>
      <c r="Z608" s="50"/>
    </row>
    <row r="609" ht="15.75" customHeight="1" outlineLevel="2">
      <c r="A609" s="46" t="s">
        <v>216</v>
      </c>
      <c r="B609" s="46" t="s">
        <v>15</v>
      </c>
      <c r="C609" s="21" t="s">
        <v>217</v>
      </c>
      <c r="D609" s="46" t="s">
        <v>59</v>
      </c>
      <c r="E609" s="20" t="s">
        <v>60</v>
      </c>
      <c r="F609" s="22">
        <v>520701.74</v>
      </c>
      <c r="G609" s="47">
        <v>767829.01</v>
      </c>
      <c r="H609" s="48"/>
      <c r="I609" s="47" t="str">
        <f t="shared" si="1211"/>
        <v>#REF!</v>
      </c>
      <c r="J609" s="47" t="str">
        <f t="shared" si="1212"/>
        <v>#REF!</v>
      </c>
      <c r="K609" s="47" t="str">
        <f t="shared" si="1213"/>
        <v>#REF!</v>
      </c>
      <c r="L609" s="49" t="str">
        <f t="shared" si="1214"/>
        <v>#REF!</v>
      </c>
      <c r="M609" s="49" t="str">
        <f t="shared" si="1215"/>
        <v>#REF!</v>
      </c>
      <c r="N609" s="47" t="str">
        <f t="shared" si="1216"/>
        <v>#REF!</v>
      </c>
      <c r="O609" s="47" t="str">
        <f t="shared" si="1217"/>
        <v>#REF!</v>
      </c>
      <c r="P609" s="49" t="str">
        <f t="shared" si="1218"/>
        <v>#REF!</v>
      </c>
      <c r="Q609" s="49" t="str">
        <f t="shared" si="1219"/>
        <v>#REF!</v>
      </c>
      <c r="R609" s="49" t="str">
        <f t="shared" si="1220"/>
        <v>#REF!</v>
      </c>
      <c r="S609" s="49" t="str">
        <f t="shared" si="1221"/>
        <v>#REF!</v>
      </c>
      <c r="T609" s="50"/>
      <c r="U609" s="50"/>
      <c r="V609" s="50"/>
      <c r="W609" s="50"/>
      <c r="X609" s="50"/>
      <c r="Y609" s="50"/>
      <c r="Z609" s="50"/>
    </row>
    <row r="610" ht="15.75" customHeight="1" outlineLevel="1">
      <c r="A610" s="46"/>
      <c r="B610" s="46"/>
      <c r="C610" s="53" t="s">
        <v>406</v>
      </c>
      <c r="D610" s="46"/>
      <c r="E610" s="20"/>
      <c r="F610" s="22">
        <f t="shared" ref="F610:H610" si="1222">SUBTOTAL(9,F604:F609)</f>
        <v>7096662</v>
      </c>
      <c r="G610" s="47">
        <f t="shared" si="1222"/>
        <v>10464768</v>
      </c>
      <c r="H610" s="48">
        <f t="shared" si="1222"/>
        <v>0</v>
      </c>
      <c r="I610" s="47"/>
      <c r="J610" s="47"/>
      <c r="K610" s="47"/>
      <c r="L610" s="49" t="str">
        <f t="shared" ref="L610:M610" si="1223">SUBTOTAL(9,L604:L609)</f>
        <v>#REF!</v>
      </c>
      <c r="M610" s="49" t="str">
        <f t="shared" si="1223"/>
        <v>#REF!</v>
      </c>
      <c r="N610" s="47"/>
      <c r="O610" s="47"/>
      <c r="P610" s="49" t="str">
        <f t="shared" ref="P610:S610" si="1224">SUBTOTAL(9,P604:P609)</f>
        <v>#REF!</v>
      </c>
      <c r="Q610" s="49" t="str">
        <f t="shared" si="1224"/>
        <v>#REF!</v>
      </c>
      <c r="R610" s="49" t="str">
        <f t="shared" si="1224"/>
        <v>#REF!</v>
      </c>
      <c r="S610" s="49" t="str">
        <f t="shared" si="1224"/>
        <v>#REF!</v>
      </c>
      <c r="T610" s="50"/>
      <c r="U610" s="50"/>
      <c r="V610" s="50"/>
      <c r="W610" s="50"/>
      <c r="X610" s="50"/>
      <c r="Y610" s="50"/>
      <c r="Z610" s="50"/>
    </row>
    <row r="611" ht="15.75" customHeight="1" outlineLevel="2">
      <c r="A611" s="46" t="s">
        <v>218</v>
      </c>
      <c r="B611" s="46" t="s">
        <v>15</v>
      </c>
      <c r="C611" s="21" t="s">
        <v>219</v>
      </c>
      <c r="D611" s="46" t="s">
        <v>17</v>
      </c>
      <c r="E611" s="20" t="s">
        <v>18</v>
      </c>
      <c r="F611" s="22">
        <v>0.0</v>
      </c>
      <c r="G611" s="47">
        <v>2.409292034E7</v>
      </c>
      <c r="H611" s="48"/>
      <c r="I611" s="47" t="str">
        <f t="shared" ref="I611:I621" si="1225">+VLOOKUP(C611,'[1]ESFUERZO PROPIO 2015'!$D$10:$H$135,3,0)</f>
        <v>#REF!</v>
      </c>
      <c r="J611" s="47" t="str">
        <f t="shared" ref="J611:J621" si="1226">+VLOOKUP(C611,'[1]ESFUERZO PROPIO 2015'!$D$10:$H$135,2,0)</f>
        <v>#REF!</v>
      </c>
      <c r="K611" s="47" t="str">
        <f t="shared" ref="K611:K621" si="1227">+I611/11</f>
        <v>#REF!</v>
      </c>
      <c r="L611" s="49" t="str">
        <f t="shared" ref="L611:L621" si="1228">+H611*K611</f>
        <v>#REF!</v>
      </c>
      <c r="M611" s="49" t="str">
        <f t="shared" ref="M611:M621" si="1229">+IF(F611-Q611&lt;1,0,F611-Q611)</f>
        <v>#REF!</v>
      </c>
      <c r="N611" s="47" t="str">
        <f t="shared" ref="N611:N621" si="1230">+VLOOKUP(C611,'[1]ESFUERZO PROPIO 2015'!$D$10:$H$135,5,0)</f>
        <v>#REF!</v>
      </c>
      <c r="O611" s="47" t="str">
        <f t="shared" ref="O611:O621" si="1231">+VLOOKUP(C611,'[1]ESFUERZO PROPIO 2015'!$D$10:$H$135,4,0)</f>
        <v>#REF!</v>
      </c>
      <c r="P611" s="49" t="str">
        <f t="shared" ref="P611:P621" si="1232">+F611-L611</f>
        <v>#REF!</v>
      </c>
      <c r="Q611" s="49" t="str">
        <f t="shared" ref="Q611:Q621" si="1233">+ROUND(P611,0)</f>
        <v>#REF!</v>
      </c>
      <c r="R611" s="49" t="str">
        <f t="shared" ref="R611:R621" si="1234">+M611+Q611</f>
        <v>#REF!</v>
      </c>
      <c r="S611" s="49" t="str">
        <f t="shared" ref="S611:S621" si="1235">+Q611</f>
        <v>#REF!</v>
      </c>
      <c r="T611" s="50"/>
      <c r="U611" s="50"/>
      <c r="V611" s="50"/>
      <c r="W611" s="50"/>
      <c r="X611" s="50"/>
      <c r="Y611" s="50"/>
      <c r="Z611" s="50"/>
    </row>
    <row r="612" ht="15.75" customHeight="1" outlineLevel="2">
      <c r="A612" s="46" t="s">
        <v>218</v>
      </c>
      <c r="B612" s="46" t="s">
        <v>15</v>
      </c>
      <c r="C612" s="21" t="s">
        <v>219</v>
      </c>
      <c r="D612" s="46" t="s">
        <v>19</v>
      </c>
      <c r="E612" s="20" t="s">
        <v>20</v>
      </c>
      <c r="F612" s="22">
        <v>0.0</v>
      </c>
      <c r="G612" s="47">
        <v>2551.68</v>
      </c>
      <c r="H612" s="48"/>
      <c r="I612" s="47" t="str">
        <f t="shared" si="1225"/>
        <v>#REF!</v>
      </c>
      <c r="J612" s="47" t="str">
        <f t="shared" si="1226"/>
        <v>#REF!</v>
      </c>
      <c r="K612" s="47" t="str">
        <f t="shared" si="1227"/>
        <v>#REF!</v>
      </c>
      <c r="L612" s="49" t="str">
        <f t="shared" si="1228"/>
        <v>#REF!</v>
      </c>
      <c r="M612" s="49" t="str">
        <f t="shared" si="1229"/>
        <v>#REF!</v>
      </c>
      <c r="N612" s="47" t="str">
        <f t="shared" si="1230"/>
        <v>#REF!</v>
      </c>
      <c r="O612" s="47" t="str">
        <f t="shared" si="1231"/>
        <v>#REF!</v>
      </c>
      <c r="P612" s="49" t="str">
        <f t="shared" si="1232"/>
        <v>#REF!</v>
      </c>
      <c r="Q612" s="49" t="str">
        <f t="shared" si="1233"/>
        <v>#REF!</v>
      </c>
      <c r="R612" s="49" t="str">
        <f t="shared" si="1234"/>
        <v>#REF!</v>
      </c>
      <c r="S612" s="49" t="str">
        <f t="shared" si="1235"/>
        <v>#REF!</v>
      </c>
      <c r="T612" s="50"/>
      <c r="U612" s="50"/>
      <c r="V612" s="50"/>
      <c r="W612" s="50"/>
      <c r="X612" s="50"/>
      <c r="Y612" s="50"/>
      <c r="Z612" s="50"/>
    </row>
    <row r="613" ht="15.75" customHeight="1" outlineLevel="2">
      <c r="A613" s="46" t="s">
        <v>218</v>
      </c>
      <c r="B613" s="46" t="s">
        <v>15</v>
      </c>
      <c r="C613" s="21" t="s">
        <v>219</v>
      </c>
      <c r="D613" s="46" t="s">
        <v>21</v>
      </c>
      <c r="E613" s="20" t="s">
        <v>22</v>
      </c>
      <c r="F613" s="22">
        <v>0.0</v>
      </c>
      <c r="G613" s="47">
        <v>131707.49</v>
      </c>
      <c r="H613" s="48"/>
      <c r="I613" s="47" t="str">
        <f t="shared" si="1225"/>
        <v>#REF!</v>
      </c>
      <c r="J613" s="47" t="str">
        <f t="shared" si="1226"/>
        <v>#REF!</v>
      </c>
      <c r="K613" s="47" t="str">
        <f t="shared" si="1227"/>
        <v>#REF!</v>
      </c>
      <c r="L613" s="49" t="str">
        <f t="shared" si="1228"/>
        <v>#REF!</v>
      </c>
      <c r="M613" s="49" t="str">
        <f t="shared" si="1229"/>
        <v>#REF!</v>
      </c>
      <c r="N613" s="47" t="str">
        <f t="shared" si="1230"/>
        <v>#REF!</v>
      </c>
      <c r="O613" s="47" t="str">
        <f t="shared" si="1231"/>
        <v>#REF!</v>
      </c>
      <c r="P613" s="49" t="str">
        <f t="shared" si="1232"/>
        <v>#REF!</v>
      </c>
      <c r="Q613" s="49" t="str">
        <f t="shared" si="1233"/>
        <v>#REF!</v>
      </c>
      <c r="R613" s="49" t="str">
        <f t="shared" si="1234"/>
        <v>#REF!</v>
      </c>
      <c r="S613" s="49" t="str">
        <f t="shared" si="1235"/>
        <v>#REF!</v>
      </c>
      <c r="T613" s="50"/>
      <c r="U613" s="50"/>
      <c r="V613" s="50"/>
      <c r="W613" s="50"/>
      <c r="X613" s="50"/>
      <c r="Y613" s="50"/>
      <c r="Z613" s="50"/>
    </row>
    <row r="614" ht="15.75" customHeight="1" outlineLevel="2">
      <c r="A614" s="46" t="s">
        <v>218</v>
      </c>
      <c r="B614" s="46" t="s">
        <v>15</v>
      </c>
      <c r="C614" s="21" t="s">
        <v>219</v>
      </c>
      <c r="D614" s="46" t="s">
        <v>25</v>
      </c>
      <c r="E614" s="20" t="s">
        <v>26</v>
      </c>
      <c r="F614" s="22">
        <v>0.0</v>
      </c>
      <c r="G614" s="47">
        <v>5164.73</v>
      </c>
      <c r="H614" s="48"/>
      <c r="I614" s="47" t="str">
        <f t="shared" si="1225"/>
        <v>#REF!</v>
      </c>
      <c r="J614" s="47" t="str">
        <f t="shared" si="1226"/>
        <v>#REF!</v>
      </c>
      <c r="K614" s="47" t="str">
        <f t="shared" si="1227"/>
        <v>#REF!</v>
      </c>
      <c r="L614" s="49" t="str">
        <f t="shared" si="1228"/>
        <v>#REF!</v>
      </c>
      <c r="M614" s="49" t="str">
        <f t="shared" si="1229"/>
        <v>#REF!</v>
      </c>
      <c r="N614" s="47" t="str">
        <f t="shared" si="1230"/>
        <v>#REF!</v>
      </c>
      <c r="O614" s="47" t="str">
        <f t="shared" si="1231"/>
        <v>#REF!</v>
      </c>
      <c r="P614" s="49" t="str">
        <f t="shared" si="1232"/>
        <v>#REF!</v>
      </c>
      <c r="Q614" s="49" t="str">
        <f t="shared" si="1233"/>
        <v>#REF!</v>
      </c>
      <c r="R614" s="49" t="str">
        <f t="shared" si="1234"/>
        <v>#REF!</v>
      </c>
      <c r="S614" s="49" t="str">
        <f t="shared" si="1235"/>
        <v>#REF!</v>
      </c>
      <c r="T614" s="50"/>
      <c r="U614" s="50"/>
      <c r="V614" s="50"/>
      <c r="W614" s="50"/>
      <c r="X614" s="50"/>
      <c r="Y614" s="50"/>
      <c r="Z614" s="50"/>
    </row>
    <row r="615" ht="15.75" customHeight="1" outlineLevel="2">
      <c r="A615" s="46" t="s">
        <v>218</v>
      </c>
      <c r="B615" s="46" t="s">
        <v>15</v>
      </c>
      <c r="C615" s="21" t="s">
        <v>219</v>
      </c>
      <c r="D615" s="46" t="s">
        <v>27</v>
      </c>
      <c r="E615" s="20" t="s">
        <v>28</v>
      </c>
      <c r="F615" s="22">
        <v>0.0</v>
      </c>
      <c r="G615" s="47">
        <v>802775.18</v>
      </c>
      <c r="H615" s="48"/>
      <c r="I615" s="47" t="str">
        <f t="shared" si="1225"/>
        <v>#REF!</v>
      </c>
      <c r="J615" s="47" t="str">
        <f t="shared" si="1226"/>
        <v>#REF!</v>
      </c>
      <c r="K615" s="47" t="str">
        <f t="shared" si="1227"/>
        <v>#REF!</v>
      </c>
      <c r="L615" s="49" t="str">
        <f t="shared" si="1228"/>
        <v>#REF!</v>
      </c>
      <c r="M615" s="49" t="str">
        <f t="shared" si="1229"/>
        <v>#REF!</v>
      </c>
      <c r="N615" s="47" t="str">
        <f t="shared" si="1230"/>
        <v>#REF!</v>
      </c>
      <c r="O615" s="47" t="str">
        <f t="shared" si="1231"/>
        <v>#REF!</v>
      </c>
      <c r="P615" s="49" t="str">
        <f t="shared" si="1232"/>
        <v>#REF!</v>
      </c>
      <c r="Q615" s="49" t="str">
        <f t="shared" si="1233"/>
        <v>#REF!</v>
      </c>
      <c r="R615" s="49" t="str">
        <f t="shared" si="1234"/>
        <v>#REF!</v>
      </c>
      <c r="S615" s="49" t="str">
        <f t="shared" si="1235"/>
        <v>#REF!</v>
      </c>
      <c r="T615" s="50"/>
      <c r="U615" s="50"/>
      <c r="V615" s="50"/>
      <c r="W615" s="50"/>
      <c r="X615" s="50"/>
      <c r="Y615" s="50"/>
      <c r="Z615" s="50"/>
    </row>
    <row r="616" ht="15.75" customHeight="1" outlineLevel="2">
      <c r="A616" s="46" t="s">
        <v>218</v>
      </c>
      <c r="B616" s="46" t="s">
        <v>15</v>
      </c>
      <c r="C616" s="21" t="s">
        <v>219</v>
      </c>
      <c r="D616" s="46" t="s">
        <v>29</v>
      </c>
      <c r="E616" s="20" t="s">
        <v>30</v>
      </c>
      <c r="F616" s="22">
        <v>0.0</v>
      </c>
      <c r="G616" s="47">
        <v>325205.08</v>
      </c>
      <c r="H616" s="48"/>
      <c r="I616" s="47" t="str">
        <f t="shared" si="1225"/>
        <v>#REF!</v>
      </c>
      <c r="J616" s="47" t="str">
        <f t="shared" si="1226"/>
        <v>#REF!</v>
      </c>
      <c r="K616" s="47" t="str">
        <f t="shared" si="1227"/>
        <v>#REF!</v>
      </c>
      <c r="L616" s="49" t="str">
        <f t="shared" si="1228"/>
        <v>#REF!</v>
      </c>
      <c r="M616" s="49" t="str">
        <f t="shared" si="1229"/>
        <v>#REF!</v>
      </c>
      <c r="N616" s="47" t="str">
        <f t="shared" si="1230"/>
        <v>#REF!</v>
      </c>
      <c r="O616" s="47" t="str">
        <f t="shared" si="1231"/>
        <v>#REF!</v>
      </c>
      <c r="P616" s="49" t="str">
        <f t="shared" si="1232"/>
        <v>#REF!</v>
      </c>
      <c r="Q616" s="49" t="str">
        <f t="shared" si="1233"/>
        <v>#REF!</v>
      </c>
      <c r="R616" s="49" t="str">
        <f t="shared" si="1234"/>
        <v>#REF!</v>
      </c>
      <c r="S616" s="49" t="str">
        <f t="shared" si="1235"/>
        <v>#REF!</v>
      </c>
      <c r="T616" s="50"/>
      <c r="U616" s="50"/>
      <c r="V616" s="50"/>
      <c r="W616" s="50"/>
      <c r="X616" s="50"/>
      <c r="Y616" s="50"/>
      <c r="Z616" s="50"/>
    </row>
    <row r="617" ht="15.75" customHeight="1" outlineLevel="2">
      <c r="A617" s="46" t="s">
        <v>218</v>
      </c>
      <c r="B617" s="46" t="s">
        <v>15</v>
      </c>
      <c r="C617" s="21" t="s">
        <v>219</v>
      </c>
      <c r="D617" s="46" t="s">
        <v>31</v>
      </c>
      <c r="E617" s="20" t="s">
        <v>32</v>
      </c>
      <c r="F617" s="22">
        <v>0.0</v>
      </c>
      <c r="G617" s="47">
        <v>599218.32</v>
      </c>
      <c r="H617" s="48"/>
      <c r="I617" s="47" t="str">
        <f t="shared" si="1225"/>
        <v>#REF!</v>
      </c>
      <c r="J617" s="47" t="str">
        <f t="shared" si="1226"/>
        <v>#REF!</v>
      </c>
      <c r="K617" s="47" t="str">
        <f t="shared" si="1227"/>
        <v>#REF!</v>
      </c>
      <c r="L617" s="49" t="str">
        <f t="shared" si="1228"/>
        <v>#REF!</v>
      </c>
      <c r="M617" s="49" t="str">
        <f t="shared" si="1229"/>
        <v>#REF!</v>
      </c>
      <c r="N617" s="47" t="str">
        <f t="shared" si="1230"/>
        <v>#REF!</v>
      </c>
      <c r="O617" s="47" t="str">
        <f t="shared" si="1231"/>
        <v>#REF!</v>
      </c>
      <c r="P617" s="49" t="str">
        <f t="shared" si="1232"/>
        <v>#REF!</v>
      </c>
      <c r="Q617" s="49" t="str">
        <f t="shared" si="1233"/>
        <v>#REF!</v>
      </c>
      <c r="R617" s="49" t="str">
        <f t="shared" si="1234"/>
        <v>#REF!</v>
      </c>
      <c r="S617" s="49" t="str">
        <f t="shared" si="1235"/>
        <v>#REF!</v>
      </c>
      <c r="T617" s="50"/>
      <c r="U617" s="50"/>
      <c r="V617" s="50"/>
      <c r="W617" s="50"/>
      <c r="X617" s="50"/>
      <c r="Y617" s="50"/>
      <c r="Z617" s="50"/>
    </row>
    <row r="618" ht="15.75" customHeight="1" outlineLevel="2">
      <c r="A618" s="46" t="s">
        <v>218</v>
      </c>
      <c r="B618" s="46" t="s">
        <v>15</v>
      </c>
      <c r="C618" s="21" t="s">
        <v>219</v>
      </c>
      <c r="D618" s="46" t="s">
        <v>35</v>
      </c>
      <c r="E618" s="20" t="s">
        <v>36</v>
      </c>
      <c r="F618" s="22">
        <v>0.0</v>
      </c>
      <c r="G618" s="47">
        <v>6857.53</v>
      </c>
      <c r="H618" s="48"/>
      <c r="I618" s="47" t="str">
        <f t="shared" si="1225"/>
        <v>#REF!</v>
      </c>
      <c r="J618" s="47" t="str">
        <f t="shared" si="1226"/>
        <v>#REF!</v>
      </c>
      <c r="K618" s="47" t="str">
        <f t="shared" si="1227"/>
        <v>#REF!</v>
      </c>
      <c r="L618" s="49" t="str">
        <f t="shared" si="1228"/>
        <v>#REF!</v>
      </c>
      <c r="M618" s="49" t="str">
        <f t="shared" si="1229"/>
        <v>#REF!</v>
      </c>
      <c r="N618" s="47" t="str">
        <f t="shared" si="1230"/>
        <v>#REF!</v>
      </c>
      <c r="O618" s="47" t="str">
        <f t="shared" si="1231"/>
        <v>#REF!</v>
      </c>
      <c r="P618" s="49" t="str">
        <f t="shared" si="1232"/>
        <v>#REF!</v>
      </c>
      <c r="Q618" s="49" t="str">
        <f t="shared" si="1233"/>
        <v>#REF!</v>
      </c>
      <c r="R618" s="49" t="str">
        <f t="shared" si="1234"/>
        <v>#REF!</v>
      </c>
      <c r="S618" s="49" t="str">
        <f t="shared" si="1235"/>
        <v>#REF!</v>
      </c>
      <c r="T618" s="50"/>
      <c r="U618" s="50"/>
      <c r="V618" s="50"/>
      <c r="W618" s="50"/>
      <c r="X618" s="50"/>
      <c r="Y618" s="50"/>
      <c r="Z618" s="50"/>
    </row>
    <row r="619" ht="15.75" customHeight="1" outlineLevel="2">
      <c r="A619" s="46" t="s">
        <v>218</v>
      </c>
      <c r="B619" s="46" t="s">
        <v>15</v>
      </c>
      <c r="C619" s="21" t="s">
        <v>219</v>
      </c>
      <c r="D619" s="46" t="s">
        <v>67</v>
      </c>
      <c r="E619" s="20" t="s">
        <v>68</v>
      </c>
      <c r="F619" s="22">
        <v>0.0</v>
      </c>
      <c r="G619" s="47">
        <v>3158.65</v>
      </c>
      <c r="H619" s="48"/>
      <c r="I619" s="47" t="str">
        <f t="shared" si="1225"/>
        <v>#REF!</v>
      </c>
      <c r="J619" s="47" t="str">
        <f t="shared" si="1226"/>
        <v>#REF!</v>
      </c>
      <c r="K619" s="47" t="str">
        <f t="shared" si="1227"/>
        <v>#REF!</v>
      </c>
      <c r="L619" s="49" t="str">
        <f t="shared" si="1228"/>
        <v>#REF!</v>
      </c>
      <c r="M619" s="49" t="str">
        <f t="shared" si="1229"/>
        <v>#REF!</v>
      </c>
      <c r="N619" s="47" t="str">
        <f t="shared" si="1230"/>
        <v>#REF!</v>
      </c>
      <c r="O619" s="47" t="str">
        <f t="shared" si="1231"/>
        <v>#REF!</v>
      </c>
      <c r="P619" s="49" t="str">
        <f t="shared" si="1232"/>
        <v>#REF!</v>
      </c>
      <c r="Q619" s="49" t="str">
        <f t="shared" si="1233"/>
        <v>#REF!</v>
      </c>
      <c r="R619" s="49" t="str">
        <f t="shared" si="1234"/>
        <v>#REF!</v>
      </c>
      <c r="S619" s="49" t="str">
        <f t="shared" si="1235"/>
        <v>#REF!</v>
      </c>
      <c r="T619" s="50"/>
      <c r="U619" s="50"/>
      <c r="V619" s="50"/>
      <c r="W619" s="50"/>
      <c r="X619" s="50"/>
      <c r="Y619" s="50"/>
      <c r="Z619" s="50"/>
    </row>
    <row r="620" ht="15.75" customHeight="1" outlineLevel="2">
      <c r="A620" s="46" t="s">
        <v>218</v>
      </c>
      <c r="B620" s="46" t="s">
        <v>15</v>
      </c>
      <c r="C620" s="21" t="s">
        <v>219</v>
      </c>
      <c r="D620" s="46" t="s">
        <v>39</v>
      </c>
      <c r="E620" s="20" t="s">
        <v>40</v>
      </c>
      <c r="F620" s="22">
        <v>0.0</v>
      </c>
      <c r="G620" s="47">
        <v>401557.74</v>
      </c>
      <c r="H620" s="48"/>
      <c r="I620" s="47" t="str">
        <f t="shared" si="1225"/>
        <v>#REF!</v>
      </c>
      <c r="J620" s="47" t="str">
        <f t="shared" si="1226"/>
        <v>#REF!</v>
      </c>
      <c r="K620" s="47" t="str">
        <f t="shared" si="1227"/>
        <v>#REF!</v>
      </c>
      <c r="L620" s="49" t="str">
        <f t="shared" si="1228"/>
        <v>#REF!</v>
      </c>
      <c r="M620" s="49" t="str">
        <f t="shared" si="1229"/>
        <v>#REF!</v>
      </c>
      <c r="N620" s="47" t="str">
        <f t="shared" si="1230"/>
        <v>#REF!</v>
      </c>
      <c r="O620" s="47" t="str">
        <f t="shared" si="1231"/>
        <v>#REF!</v>
      </c>
      <c r="P620" s="49" t="str">
        <f t="shared" si="1232"/>
        <v>#REF!</v>
      </c>
      <c r="Q620" s="49" t="str">
        <f t="shared" si="1233"/>
        <v>#REF!</v>
      </c>
      <c r="R620" s="49" t="str">
        <f t="shared" si="1234"/>
        <v>#REF!</v>
      </c>
      <c r="S620" s="49" t="str">
        <f t="shared" si="1235"/>
        <v>#REF!</v>
      </c>
      <c r="T620" s="50"/>
      <c r="U620" s="50"/>
      <c r="V620" s="50"/>
      <c r="W620" s="50"/>
      <c r="X620" s="50"/>
      <c r="Y620" s="50"/>
      <c r="Z620" s="50"/>
    </row>
    <row r="621" ht="15.75" customHeight="1" outlineLevel="2">
      <c r="A621" s="46" t="s">
        <v>218</v>
      </c>
      <c r="B621" s="46" t="s">
        <v>15</v>
      </c>
      <c r="C621" s="21" t="s">
        <v>219</v>
      </c>
      <c r="D621" s="46" t="s">
        <v>59</v>
      </c>
      <c r="E621" s="20" t="s">
        <v>60</v>
      </c>
      <c r="F621" s="22">
        <v>0.0</v>
      </c>
      <c r="G621" s="47">
        <v>2843130.26</v>
      </c>
      <c r="H621" s="48"/>
      <c r="I621" s="47" t="str">
        <f t="shared" si="1225"/>
        <v>#REF!</v>
      </c>
      <c r="J621" s="47" t="str">
        <f t="shared" si="1226"/>
        <v>#REF!</v>
      </c>
      <c r="K621" s="47" t="str">
        <f t="shared" si="1227"/>
        <v>#REF!</v>
      </c>
      <c r="L621" s="49" t="str">
        <f t="shared" si="1228"/>
        <v>#REF!</v>
      </c>
      <c r="M621" s="49" t="str">
        <f t="shared" si="1229"/>
        <v>#REF!</v>
      </c>
      <c r="N621" s="47" t="str">
        <f t="shared" si="1230"/>
        <v>#REF!</v>
      </c>
      <c r="O621" s="47" t="str">
        <f t="shared" si="1231"/>
        <v>#REF!</v>
      </c>
      <c r="P621" s="49" t="str">
        <f t="shared" si="1232"/>
        <v>#REF!</v>
      </c>
      <c r="Q621" s="49" t="str">
        <f t="shared" si="1233"/>
        <v>#REF!</v>
      </c>
      <c r="R621" s="49" t="str">
        <f t="shared" si="1234"/>
        <v>#REF!</v>
      </c>
      <c r="S621" s="49" t="str">
        <f t="shared" si="1235"/>
        <v>#REF!</v>
      </c>
      <c r="T621" s="50"/>
      <c r="U621" s="50"/>
      <c r="V621" s="50"/>
      <c r="W621" s="50"/>
      <c r="X621" s="50"/>
      <c r="Y621" s="50"/>
      <c r="Z621" s="50"/>
    </row>
    <row r="622" ht="15.75" customHeight="1" outlineLevel="1">
      <c r="A622" s="46"/>
      <c r="B622" s="46"/>
      <c r="C622" s="53" t="s">
        <v>407</v>
      </c>
      <c r="D622" s="46"/>
      <c r="E622" s="20"/>
      <c r="F622" s="22">
        <f t="shared" ref="F622:H622" si="1236">SUBTOTAL(9,F611:F621)</f>
        <v>0</v>
      </c>
      <c r="G622" s="47">
        <f t="shared" si="1236"/>
        <v>29214247</v>
      </c>
      <c r="H622" s="48">
        <f t="shared" si="1236"/>
        <v>0</v>
      </c>
      <c r="I622" s="47"/>
      <c r="J622" s="47"/>
      <c r="K622" s="47"/>
      <c r="L622" s="49" t="str">
        <f t="shared" ref="L622:M622" si="1237">SUBTOTAL(9,L611:L621)</f>
        <v>#REF!</v>
      </c>
      <c r="M622" s="49" t="str">
        <f t="shared" si="1237"/>
        <v>#REF!</v>
      </c>
      <c r="N622" s="47"/>
      <c r="O622" s="47"/>
      <c r="P622" s="49" t="str">
        <f t="shared" ref="P622:S622" si="1238">SUBTOTAL(9,P611:P621)</f>
        <v>#REF!</v>
      </c>
      <c r="Q622" s="49" t="str">
        <f t="shared" si="1238"/>
        <v>#REF!</v>
      </c>
      <c r="R622" s="49" t="str">
        <f t="shared" si="1238"/>
        <v>#REF!</v>
      </c>
      <c r="S622" s="49" t="str">
        <f t="shared" si="1238"/>
        <v>#REF!</v>
      </c>
      <c r="T622" s="50"/>
      <c r="U622" s="50"/>
      <c r="V622" s="50"/>
      <c r="W622" s="50"/>
      <c r="X622" s="50"/>
      <c r="Y622" s="50"/>
      <c r="Z622" s="50"/>
    </row>
    <row r="623" ht="15.75" customHeight="1" outlineLevel="2">
      <c r="A623" s="46" t="s">
        <v>220</v>
      </c>
      <c r="B623" s="46" t="s">
        <v>15</v>
      </c>
      <c r="C623" s="21" t="s">
        <v>221</v>
      </c>
      <c r="D623" s="46" t="s">
        <v>17</v>
      </c>
      <c r="E623" s="20" t="s">
        <v>18</v>
      </c>
      <c r="F623" s="22">
        <v>2.611288215E7</v>
      </c>
      <c r="G623" s="47">
        <v>1715290.36</v>
      </c>
      <c r="H623" s="48"/>
      <c r="I623" s="47" t="str">
        <f t="shared" ref="I623:I629" si="1239">+VLOOKUP(C623,'[1]ESFUERZO PROPIO 2015'!$D$10:$H$135,3,0)</f>
        <v>#REF!</v>
      </c>
      <c r="J623" s="47" t="str">
        <f t="shared" ref="J623:J629" si="1240">+VLOOKUP(C623,'[1]ESFUERZO PROPIO 2015'!$D$10:$H$135,2,0)</f>
        <v>#REF!</v>
      </c>
      <c r="K623" s="47" t="str">
        <f t="shared" ref="K623:K629" si="1241">+I623/11</f>
        <v>#REF!</v>
      </c>
      <c r="L623" s="49" t="str">
        <f t="shared" ref="L623:L629" si="1242">+H623*K623</f>
        <v>#REF!</v>
      </c>
      <c r="M623" s="49" t="str">
        <f t="shared" ref="M623:M629" si="1243">+IF(F623-Q623&lt;1,0,F623-Q623)</f>
        <v>#REF!</v>
      </c>
      <c r="N623" s="47" t="str">
        <f t="shared" ref="N623:N629" si="1244">+VLOOKUP(C623,'[1]ESFUERZO PROPIO 2015'!$D$10:$H$135,5,0)</f>
        <v>#REF!</v>
      </c>
      <c r="O623" s="47" t="str">
        <f t="shared" ref="O623:O629" si="1245">+VLOOKUP(C623,'[1]ESFUERZO PROPIO 2015'!$D$10:$H$135,4,0)</f>
        <v>#REF!</v>
      </c>
      <c r="P623" s="49" t="str">
        <f t="shared" ref="P623:P629" si="1246">+F623-L623</f>
        <v>#REF!</v>
      </c>
      <c r="Q623" s="49" t="str">
        <f t="shared" ref="Q623:Q629" si="1247">+ROUND(P623,0)</f>
        <v>#REF!</v>
      </c>
      <c r="R623" s="49" t="str">
        <f t="shared" ref="R623:R629" si="1248">+M623+Q623</f>
        <v>#REF!</v>
      </c>
      <c r="S623" s="49" t="str">
        <f t="shared" ref="S623:S629" si="1249">+Q623</f>
        <v>#REF!</v>
      </c>
      <c r="T623" s="50"/>
      <c r="U623" s="50"/>
      <c r="V623" s="50"/>
      <c r="W623" s="50"/>
      <c r="X623" s="50"/>
      <c r="Y623" s="50"/>
      <c r="Z623" s="50"/>
    </row>
    <row r="624" ht="15.75" customHeight="1" outlineLevel="2">
      <c r="A624" s="46" t="s">
        <v>220</v>
      </c>
      <c r="B624" s="46" t="s">
        <v>15</v>
      </c>
      <c r="C624" s="21" t="s">
        <v>221</v>
      </c>
      <c r="D624" s="46" t="s">
        <v>45</v>
      </c>
      <c r="E624" s="20" t="s">
        <v>46</v>
      </c>
      <c r="F624" s="22">
        <v>3422898.9</v>
      </c>
      <c r="G624" s="47">
        <v>224841.72</v>
      </c>
      <c r="H624" s="48"/>
      <c r="I624" s="47" t="str">
        <f t="shared" si="1239"/>
        <v>#REF!</v>
      </c>
      <c r="J624" s="47" t="str">
        <f t="shared" si="1240"/>
        <v>#REF!</v>
      </c>
      <c r="K624" s="47" t="str">
        <f t="shared" si="1241"/>
        <v>#REF!</v>
      </c>
      <c r="L624" s="49" t="str">
        <f t="shared" si="1242"/>
        <v>#REF!</v>
      </c>
      <c r="M624" s="49" t="str">
        <f t="shared" si="1243"/>
        <v>#REF!</v>
      </c>
      <c r="N624" s="47" t="str">
        <f t="shared" si="1244"/>
        <v>#REF!</v>
      </c>
      <c r="O624" s="47" t="str">
        <f t="shared" si="1245"/>
        <v>#REF!</v>
      </c>
      <c r="P624" s="49" t="str">
        <f t="shared" si="1246"/>
        <v>#REF!</v>
      </c>
      <c r="Q624" s="49" t="str">
        <f t="shared" si="1247"/>
        <v>#REF!</v>
      </c>
      <c r="R624" s="49" t="str">
        <f t="shared" si="1248"/>
        <v>#REF!</v>
      </c>
      <c r="S624" s="49" t="str">
        <f t="shared" si="1249"/>
        <v>#REF!</v>
      </c>
      <c r="T624" s="50"/>
      <c r="U624" s="50"/>
      <c r="V624" s="50"/>
      <c r="W624" s="50"/>
      <c r="X624" s="50"/>
      <c r="Y624" s="50"/>
      <c r="Z624" s="50"/>
    </row>
    <row r="625" ht="15.75" customHeight="1" outlineLevel="2">
      <c r="A625" s="46" t="s">
        <v>220</v>
      </c>
      <c r="B625" s="46" t="s">
        <v>15</v>
      </c>
      <c r="C625" s="21" t="s">
        <v>221</v>
      </c>
      <c r="D625" s="46" t="s">
        <v>27</v>
      </c>
      <c r="E625" s="20" t="s">
        <v>28</v>
      </c>
      <c r="F625" s="22">
        <v>0.0</v>
      </c>
      <c r="G625" s="47">
        <v>0.0</v>
      </c>
      <c r="H625" s="48"/>
      <c r="I625" s="47" t="str">
        <f t="shared" si="1239"/>
        <v>#REF!</v>
      </c>
      <c r="J625" s="47" t="str">
        <f t="shared" si="1240"/>
        <v>#REF!</v>
      </c>
      <c r="K625" s="47" t="str">
        <f t="shared" si="1241"/>
        <v>#REF!</v>
      </c>
      <c r="L625" s="49" t="str">
        <f t="shared" si="1242"/>
        <v>#REF!</v>
      </c>
      <c r="M625" s="49" t="str">
        <f t="shared" si="1243"/>
        <v>#REF!</v>
      </c>
      <c r="N625" s="47" t="str">
        <f t="shared" si="1244"/>
        <v>#REF!</v>
      </c>
      <c r="O625" s="47" t="str">
        <f t="shared" si="1245"/>
        <v>#REF!</v>
      </c>
      <c r="P625" s="49" t="str">
        <f t="shared" si="1246"/>
        <v>#REF!</v>
      </c>
      <c r="Q625" s="49" t="str">
        <f t="shared" si="1247"/>
        <v>#REF!</v>
      </c>
      <c r="R625" s="49" t="str">
        <f t="shared" si="1248"/>
        <v>#REF!</v>
      </c>
      <c r="S625" s="49" t="str">
        <f t="shared" si="1249"/>
        <v>#REF!</v>
      </c>
      <c r="T625" s="50"/>
      <c r="U625" s="50"/>
      <c r="V625" s="50"/>
      <c r="W625" s="50"/>
      <c r="X625" s="50"/>
      <c r="Y625" s="50"/>
      <c r="Z625" s="50"/>
    </row>
    <row r="626" ht="15.75" customHeight="1" outlineLevel="2">
      <c r="A626" s="46" t="s">
        <v>220</v>
      </c>
      <c r="B626" s="46" t="s">
        <v>15</v>
      </c>
      <c r="C626" s="21" t="s">
        <v>221</v>
      </c>
      <c r="D626" s="46" t="s">
        <v>29</v>
      </c>
      <c r="E626" s="20" t="s">
        <v>30</v>
      </c>
      <c r="F626" s="22">
        <v>376274.19</v>
      </c>
      <c r="G626" s="47">
        <v>24716.52</v>
      </c>
      <c r="H626" s="48"/>
      <c r="I626" s="47" t="str">
        <f t="shared" si="1239"/>
        <v>#REF!</v>
      </c>
      <c r="J626" s="47" t="str">
        <f t="shared" si="1240"/>
        <v>#REF!</v>
      </c>
      <c r="K626" s="47" t="str">
        <f t="shared" si="1241"/>
        <v>#REF!</v>
      </c>
      <c r="L626" s="49" t="str">
        <f t="shared" si="1242"/>
        <v>#REF!</v>
      </c>
      <c r="M626" s="49" t="str">
        <f t="shared" si="1243"/>
        <v>#REF!</v>
      </c>
      <c r="N626" s="47" t="str">
        <f t="shared" si="1244"/>
        <v>#REF!</v>
      </c>
      <c r="O626" s="47" t="str">
        <f t="shared" si="1245"/>
        <v>#REF!</v>
      </c>
      <c r="P626" s="49" t="str">
        <f t="shared" si="1246"/>
        <v>#REF!</v>
      </c>
      <c r="Q626" s="49" t="str">
        <f t="shared" si="1247"/>
        <v>#REF!</v>
      </c>
      <c r="R626" s="49" t="str">
        <f t="shared" si="1248"/>
        <v>#REF!</v>
      </c>
      <c r="S626" s="49" t="str">
        <f t="shared" si="1249"/>
        <v>#REF!</v>
      </c>
      <c r="T626" s="50"/>
      <c r="U626" s="50"/>
      <c r="V626" s="50"/>
      <c r="W626" s="50"/>
      <c r="X626" s="50"/>
      <c r="Y626" s="50"/>
      <c r="Z626" s="50"/>
    </row>
    <row r="627" ht="15.75" customHeight="1" outlineLevel="2">
      <c r="A627" s="46" t="s">
        <v>220</v>
      </c>
      <c r="B627" s="46" t="s">
        <v>15</v>
      </c>
      <c r="C627" s="21" t="s">
        <v>221</v>
      </c>
      <c r="D627" s="46" t="s">
        <v>31</v>
      </c>
      <c r="E627" s="20" t="s">
        <v>32</v>
      </c>
      <c r="F627" s="22">
        <v>285530.07</v>
      </c>
      <c r="G627" s="47">
        <v>18755.76</v>
      </c>
      <c r="H627" s="48"/>
      <c r="I627" s="47" t="str">
        <f t="shared" si="1239"/>
        <v>#REF!</v>
      </c>
      <c r="J627" s="47" t="str">
        <f t="shared" si="1240"/>
        <v>#REF!</v>
      </c>
      <c r="K627" s="47" t="str">
        <f t="shared" si="1241"/>
        <v>#REF!</v>
      </c>
      <c r="L627" s="49" t="str">
        <f t="shared" si="1242"/>
        <v>#REF!</v>
      </c>
      <c r="M627" s="49" t="str">
        <f t="shared" si="1243"/>
        <v>#REF!</v>
      </c>
      <c r="N627" s="47" t="str">
        <f t="shared" si="1244"/>
        <v>#REF!</v>
      </c>
      <c r="O627" s="47" t="str">
        <f t="shared" si="1245"/>
        <v>#REF!</v>
      </c>
      <c r="P627" s="49" t="str">
        <f t="shared" si="1246"/>
        <v>#REF!</v>
      </c>
      <c r="Q627" s="49" t="str">
        <f t="shared" si="1247"/>
        <v>#REF!</v>
      </c>
      <c r="R627" s="49" t="str">
        <f t="shared" si="1248"/>
        <v>#REF!</v>
      </c>
      <c r="S627" s="49" t="str">
        <f t="shared" si="1249"/>
        <v>#REF!</v>
      </c>
      <c r="T627" s="50"/>
      <c r="U627" s="50"/>
      <c r="V627" s="50"/>
      <c r="W627" s="50"/>
      <c r="X627" s="50"/>
      <c r="Y627" s="50"/>
      <c r="Z627" s="50"/>
    </row>
    <row r="628" ht="15.75" customHeight="1" outlineLevel="2">
      <c r="A628" s="46" t="s">
        <v>220</v>
      </c>
      <c r="B628" s="46" t="s">
        <v>15</v>
      </c>
      <c r="C628" s="21" t="s">
        <v>221</v>
      </c>
      <c r="D628" s="46" t="s">
        <v>39</v>
      </c>
      <c r="E628" s="20" t="s">
        <v>40</v>
      </c>
      <c r="F628" s="22">
        <v>47506.91</v>
      </c>
      <c r="G628" s="47">
        <v>3120.61</v>
      </c>
      <c r="H628" s="48"/>
      <c r="I628" s="47" t="str">
        <f t="shared" si="1239"/>
        <v>#REF!</v>
      </c>
      <c r="J628" s="47" t="str">
        <f t="shared" si="1240"/>
        <v>#REF!</v>
      </c>
      <c r="K628" s="47" t="str">
        <f t="shared" si="1241"/>
        <v>#REF!</v>
      </c>
      <c r="L628" s="49" t="str">
        <f t="shared" si="1242"/>
        <v>#REF!</v>
      </c>
      <c r="M628" s="49" t="str">
        <f t="shared" si="1243"/>
        <v>#REF!</v>
      </c>
      <c r="N628" s="47" t="str">
        <f t="shared" si="1244"/>
        <v>#REF!</v>
      </c>
      <c r="O628" s="47" t="str">
        <f t="shared" si="1245"/>
        <v>#REF!</v>
      </c>
      <c r="P628" s="49" t="str">
        <f t="shared" si="1246"/>
        <v>#REF!</v>
      </c>
      <c r="Q628" s="49" t="str">
        <f t="shared" si="1247"/>
        <v>#REF!</v>
      </c>
      <c r="R628" s="49" t="str">
        <f t="shared" si="1248"/>
        <v>#REF!</v>
      </c>
      <c r="S628" s="49" t="str">
        <f t="shared" si="1249"/>
        <v>#REF!</v>
      </c>
      <c r="T628" s="50"/>
      <c r="U628" s="50"/>
      <c r="V628" s="50"/>
      <c r="W628" s="50"/>
      <c r="X628" s="50"/>
      <c r="Y628" s="50"/>
      <c r="Z628" s="50"/>
    </row>
    <row r="629" ht="15.75" customHeight="1" outlineLevel="2">
      <c r="A629" s="46" t="s">
        <v>220</v>
      </c>
      <c r="B629" s="46" t="s">
        <v>15</v>
      </c>
      <c r="C629" s="21" t="s">
        <v>221</v>
      </c>
      <c r="D629" s="46" t="s">
        <v>59</v>
      </c>
      <c r="E629" s="20" t="s">
        <v>60</v>
      </c>
      <c r="F629" s="22">
        <v>461031.78</v>
      </c>
      <c r="G629" s="47">
        <v>30284.03</v>
      </c>
      <c r="H629" s="48"/>
      <c r="I629" s="47" t="str">
        <f t="shared" si="1239"/>
        <v>#REF!</v>
      </c>
      <c r="J629" s="47" t="str">
        <f t="shared" si="1240"/>
        <v>#REF!</v>
      </c>
      <c r="K629" s="47" t="str">
        <f t="shared" si="1241"/>
        <v>#REF!</v>
      </c>
      <c r="L629" s="49" t="str">
        <f t="shared" si="1242"/>
        <v>#REF!</v>
      </c>
      <c r="M629" s="49" t="str">
        <f t="shared" si="1243"/>
        <v>#REF!</v>
      </c>
      <c r="N629" s="47" t="str">
        <f t="shared" si="1244"/>
        <v>#REF!</v>
      </c>
      <c r="O629" s="47" t="str">
        <f t="shared" si="1245"/>
        <v>#REF!</v>
      </c>
      <c r="P629" s="49" t="str">
        <f t="shared" si="1246"/>
        <v>#REF!</v>
      </c>
      <c r="Q629" s="49" t="str">
        <f t="shared" si="1247"/>
        <v>#REF!</v>
      </c>
      <c r="R629" s="49" t="str">
        <f t="shared" si="1248"/>
        <v>#REF!</v>
      </c>
      <c r="S629" s="49" t="str">
        <f t="shared" si="1249"/>
        <v>#REF!</v>
      </c>
      <c r="T629" s="50"/>
      <c r="U629" s="50"/>
      <c r="V629" s="50"/>
      <c r="W629" s="50"/>
      <c r="X629" s="50"/>
      <c r="Y629" s="50"/>
      <c r="Z629" s="50"/>
    </row>
    <row r="630" ht="15.75" customHeight="1" outlineLevel="1">
      <c r="A630" s="46"/>
      <c r="B630" s="46"/>
      <c r="C630" s="53" t="s">
        <v>408</v>
      </c>
      <c r="D630" s="46"/>
      <c r="E630" s="20"/>
      <c r="F630" s="22">
        <f t="shared" ref="F630:H630" si="1250">SUBTOTAL(9,F623:F629)</f>
        <v>30706124</v>
      </c>
      <c r="G630" s="47">
        <f t="shared" si="1250"/>
        <v>2017009</v>
      </c>
      <c r="H630" s="48">
        <f t="shared" si="1250"/>
        <v>0</v>
      </c>
      <c r="I630" s="47"/>
      <c r="J630" s="47"/>
      <c r="K630" s="47"/>
      <c r="L630" s="49" t="str">
        <f t="shared" ref="L630:M630" si="1251">SUBTOTAL(9,L623:L629)</f>
        <v>#REF!</v>
      </c>
      <c r="M630" s="49" t="str">
        <f t="shared" si="1251"/>
        <v>#REF!</v>
      </c>
      <c r="N630" s="47"/>
      <c r="O630" s="47"/>
      <c r="P630" s="49" t="str">
        <f t="shared" ref="P630:S630" si="1252">SUBTOTAL(9,P623:P629)</f>
        <v>#REF!</v>
      </c>
      <c r="Q630" s="49" t="str">
        <f t="shared" si="1252"/>
        <v>#REF!</v>
      </c>
      <c r="R630" s="49" t="str">
        <f t="shared" si="1252"/>
        <v>#REF!</v>
      </c>
      <c r="S630" s="49" t="str">
        <f t="shared" si="1252"/>
        <v>#REF!</v>
      </c>
      <c r="T630" s="50"/>
      <c r="U630" s="50"/>
      <c r="V630" s="50"/>
      <c r="W630" s="50"/>
      <c r="X630" s="50"/>
      <c r="Y630" s="50"/>
      <c r="Z630" s="50"/>
    </row>
    <row r="631" ht="15.75" customHeight="1" outlineLevel="2">
      <c r="A631" s="46" t="s">
        <v>222</v>
      </c>
      <c r="B631" s="46" t="s">
        <v>15</v>
      </c>
      <c r="C631" s="21" t="s">
        <v>223</v>
      </c>
      <c r="D631" s="46" t="s">
        <v>17</v>
      </c>
      <c r="E631" s="20" t="s">
        <v>18</v>
      </c>
      <c r="F631" s="22">
        <v>0.0</v>
      </c>
      <c r="G631" s="47">
        <v>3.638121357E7</v>
      </c>
      <c r="H631" s="48"/>
      <c r="I631" s="47" t="str">
        <f t="shared" ref="I631:I637" si="1253">+VLOOKUP(C631,'[1]ESFUERZO PROPIO 2015'!$D$10:$H$135,3,0)</f>
        <v>#REF!</v>
      </c>
      <c r="J631" s="47" t="str">
        <f t="shared" ref="J631:J637" si="1254">+VLOOKUP(C631,'[1]ESFUERZO PROPIO 2015'!$D$10:$H$135,2,0)</f>
        <v>#REF!</v>
      </c>
      <c r="K631" s="47" t="str">
        <f t="shared" ref="K631:K637" si="1255">+I631/11</f>
        <v>#REF!</v>
      </c>
      <c r="L631" s="49" t="str">
        <f t="shared" ref="L631:L637" si="1256">+H631*K631</f>
        <v>#REF!</v>
      </c>
      <c r="M631" s="49" t="str">
        <f t="shared" ref="M631:M637" si="1257">+IF(F631-Q631&lt;1,0,F631-Q631)</f>
        <v>#REF!</v>
      </c>
      <c r="N631" s="47" t="str">
        <f t="shared" ref="N631:N637" si="1258">+VLOOKUP(C631,'[1]ESFUERZO PROPIO 2015'!$D$10:$H$135,5,0)</f>
        <v>#REF!</v>
      </c>
      <c r="O631" s="47" t="str">
        <f t="shared" ref="O631:O637" si="1259">+VLOOKUP(C631,'[1]ESFUERZO PROPIO 2015'!$D$10:$H$135,4,0)</f>
        <v>#REF!</v>
      </c>
      <c r="P631" s="49" t="str">
        <f t="shared" ref="P631:P637" si="1260">+F631-L631</f>
        <v>#REF!</v>
      </c>
      <c r="Q631" s="49" t="str">
        <f t="shared" ref="Q631:Q637" si="1261">+ROUND(P631,0)</f>
        <v>#REF!</v>
      </c>
      <c r="R631" s="49" t="str">
        <f t="shared" ref="R631:R637" si="1262">+M631+Q631</f>
        <v>#REF!</v>
      </c>
      <c r="S631" s="49" t="str">
        <f t="shared" ref="S631:S637" si="1263">+Q631</f>
        <v>#REF!</v>
      </c>
      <c r="T631" s="50"/>
      <c r="U631" s="50"/>
      <c r="V631" s="50"/>
      <c r="W631" s="50"/>
      <c r="X631" s="50"/>
      <c r="Y631" s="50"/>
      <c r="Z631" s="50"/>
    </row>
    <row r="632" ht="15.75" customHeight="1" outlineLevel="2">
      <c r="A632" s="46" t="s">
        <v>222</v>
      </c>
      <c r="B632" s="46" t="s">
        <v>15</v>
      </c>
      <c r="C632" s="21" t="s">
        <v>223</v>
      </c>
      <c r="D632" s="46" t="s">
        <v>45</v>
      </c>
      <c r="E632" s="20" t="s">
        <v>46</v>
      </c>
      <c r="F632" s="22">
        <v>0.0</v>
      </c>
      <c r="G632" s="47">
        <v>233531.42</v>
      </c>
      <c r="H632" s="48"/>
      <c r="I632" s="47" t="str">
        <f t="shared" si="1253"/>
        <v>#REF!</v>
      </c>
      <c r="J632" s="47" t="str">
        <f t="shared" si="1254"/>
        <v>#REF!</v>
      </c>
      <c r="K632" s="47" t="str">
        <f t="shared" si="1255"/>
        <v>#REF!</v>
      </c>
      <c r="L632" s="49" t="str">
        <f t="shared" si="1256"/>
        <v>#REF!</v>
      </c>
      <c r="M632" s="49" t="str">
        <f t="shared" si="1257"/>
        <v>#REF!</v>
      </c>
      <c r="N632" s="47" t="str">
        <f t="shared" si="1258"/>
        <v>#REF!</v>
      </c>
      <c r="O632" s="47" t="str">
        <f t="shared" si="1259"/>
        <v>#REF!</v>
      </c>
      <c r="P632" s="49" t="str">
        <f t="shared" si="1260"/>
        <v>#REF!</v>
      </c>
      <c r="Q632" s="49" t="str">
        <f t="shared" si="1261"/>
        <v>#REF!</v>
      </c>
      <c r="R632" s="49" t="str">
        <f t="shared" si="1262"/>
        <v>#REF!</v>
      </c>
      <c r="S632" s="49" t="str">
        <f t="shared" si="1263"/>
        <v>#REF!</v>
      </c>
      <c r="T632" s="50"/>
      <c r="U632" s="50"/>
      <c r="V632" s="50"/>
      <c r="W632" s="50"/>
      <c r="X632" s="50"/>
      <c r="Y632" s="50"/>
      <c r="Z632" s="50"/>
    </row>
    <row r="633" ht="15.75" customHeight="1" outlineLevel="2">
      <c r="A633" s="46" t="s">
        <v>222</v>
      </c>
      <c r="B633" s="46" t="s">
        <v>15</v>
      </c>
      <c r="C633" s="21" t="s">
        <v>223</v>
      </c>
      <c r="D633" s="46" t="s">
        <v>19</v>
      </c>
      <c r="E633" s="20" t="s">
        <v>20</v>
      </c>
      <c r="F633" s="22">
        <v>0.0</v>
      </c>
      <c r="G633" s="47">
        <v>18352.35</v>
      </c>
      <c r="H633" s="48"/>
      <c r="I633" s="47" t="str">
        <f t="shared" si="1253"/>
        <v>#REF!</v>
      </c>
      <c r="J633" s="47" t="str">
        <f t="shared" si="1254"/>
        <v>#REF!</v>
      </c>
      <c r="K633" s="47" t="str">
        <f t="shared" si="1255"/>
        <v>#REF!</v>
      </c>
      <c r="L633" s="49" t="str">
        <f t="shared" si="1256"/>
        <v>#REF!</v>
      </c>
      <c r="M633" s="49" t="str">
        <f t="shared" si="1257"/>
        <v>#REF!</v>
      </c>
      <c r="N633" s="47" t="str">
        <f t="shared" si="1258"/>
        <v>#REF!</v>
      </c>
      <c r="O633" s="47" t="str">
        <f t="shared" si="1259"/>
        <v>#REF!</v>
      </c>
      <c r="P633" s="49" t="str">
        <f t="shared" si="1260"/>
        <v>#REF!</v>
      </c>
      <c r="Q633" s="49" t="str">
        <f t="shared" si="1261"/>
        <v>#REF!</v>
      </c>
      <c r="R633" s="49" t="str">
        <f t="shared" si="1262"/>
        <v>#REF!</v>
      </c>
      <c r="S633" s="49" t="str">
        <f t="shared" si="1263"/>
        <v>#REF!</v>
      </c>
      <c r="T633" s="50"/>
      <c r="U633" s="50"/>
      <c r="V633" s="50"/>
      <c r="W633" s="50"/>
      <c r="X633" s="50"/>
      <c r="Y633" s="50"/>
      <c r="Z633" s="50"/>
    </row>
    <row r="634" ht="15.75" customHeight="1" outlineLevel="2">
      <c r="A634" s="46" t="s">
        <v>222</v>
      </c>
      <c r="B634" s="46" t="s">
        <v>15</v>
      </c>
      <c r="C634" s="21" t="s">
        <v>223</v>
      </c>
      <c r="D634" s="46" t="s">
        <v>27</v>
      </c>
      <c r="E634" s="20" t="s">
        <v>28</v>
      </c>
      <c r="F634" s="22">
        <v>0.0</v>
      </c>
      <c r="G634" s="47">
        <v>665226.08</v>
      </c>
      <c r="H634" s="48"/>
      <c r="I634" s="47" t="str">
        <f t="shared" si="1253"/>
        <v>#REF!</v>
      </c>
      <c r="J634" s="47" t="str">
        <f t="shared" si="1254"/>
        <v>#REF!</v>
      </c>
      <c r="K634" s="47" t="str">
        <f t="shared" si="1255"/>
        <v>#REF!</v>
      </c>
      <c r="L634" s="49" t="str">
        <f t="shared" si="1256"/>
        <v>#REF!</v>
      </c>
      <c r="M634" s="49" t="str">
        <f t="shared" si="1257"/>
        <v>#REF!</v>
      </c>
      <c r="N634" s="47" t="str">
        <f t="shared" si="1258"/>
        <v>#REF!</v>
      </c>
      <c r="O634" s="47" t="str">
        <f t="shared" si="1259"/>
        <v>#REF!</v>
      </c>
      <c r="P634" s="49" t="str">
        <f t="shared" si="1260"/>
        <v>#REF!</v>
      </c>
      <c r="Q634" s="49" t="str">
        <f t="shared" si="1261"/>
        <v>#REF!</v>
      </c>
      <c r="R634" s="49" t="str">
        <f t="shared" si="1262"/>
        <v>#REF!</v>
      </c>
      <c r="S634" s="49" t="str">
        <f t="shared" si="1263"/>
        <v>#REF!</v>
      </c>
      <c r="T634" s="50"/>
      <c r="U634" s="50"/>
      <c r="V634" s="50"/>
      <c r="W634" s="50"/>
      <c r="X634" s="50"/>
      <c r="Y634" s="50"/>
      <c r="Z634" s="50"/>
    </row>
    <row r="635" ht="15.75" customHeight="1" outlineLevel="2">
      <c r="A635" s="46" t="s">
        <v>222</v>
      </c>
      <c r="B635" s="46" t="s">
        <v>15</v>
      </c>
      <c r="C635" s="21" t="s">
        <v>223</v>
      </c>
      <c r="D635" s="46" t="s">
        <v>29</v>
      </c>
      <c r="E635" s="20" t="s">
        <v>30</v>
      </c>
      <c r="F635" s="22">
        <v>0.0</v>
      </c>
      <c r="G635" s="47">
        <v>258875.3</v>
      </c>
      <c r="H635" s="48"/>
      <c r="I635" s="47" t="str">
        <f t="shared" si="1253"/>
        <v>#REF!</v>
      </c>
      <c r="J635" s="47" t="str">
        <f t="shared" si="1254"/>
        <v>#REF!</v>
      </c>
      <c r="K635" s="47" t="str">
        <f t="shared" si="1255"/>
        <v>#REF!</v>
      </c>
      <c r="L635" s="49" t="str">
        <f t="shared" si="1256"/>
        <v>#REF!</v>
      </c>
      <c r="M635" s="49" t="str">
        <f t="shared" si="1257"/>
        <v>#REF!</v>
      </c>
      <c r="N635" s="47" t="str">
        <f t="shared" si="1258"/>
        <v>#REF!</v>
      </c>
      <c r="O635" s="47" t="str">
        <f t="shared" si="1259"/>
        <v>#REF!</v>
      </c>
      <c r="P635" s="49" t="str">
        <f t="shared" si="1260"/>
        <v>#REF!</v>
      </c>
      <c r="Q635" s="49" t="str">
        <f t="shared" si="1261"/>
        <v>#REF!</v>
      </c>
      <c r="R635" s="49" t="str">
        <f t="shared" si="1262"/>
        <v>#REF!</v>
      </c>
      <c r="S635" s="49" t="str">
        <f t="shared" si="1263"/>
        <v>#REF!</v>
      </c>
      <c r="T635" s="50"/>
      <c r="U635" s="50"/>
      <c r="V635" s="50"/>
      <c r="W635" s="50"/>
      <c r="X635" s="50"/>
      <c r="Y635" s="50"/>
      <c r="Z635" s="50"/>
    </row>
    <row r="636" ht="15.75" customHeight="1" outlineLevel="2">
      <c r="A636" s="46" t="s">
        <v>222</v>
      </c>
      <c r="B636" s="46" t="s">
        <v>15</v>
      </c>
      <c r="C636" s="21" t="s">
        <v>223</v>
      </c>
      <c r="D636" s="46" t="s">
        <v>31</v>
      </c>
      <c r="E636" s="20" t="s">
        <v>32</v>
      </c>
      <c r="F636" s="22">
        <v>0.0</v>
      </c>
      <c r="G636" s="47">
        <v>148542.66</v>
      </c>
      <c r="H636" s="48"/>
      <c r="I636" s="47" t="str">
        <f t="shared" si="1253"/>
        <v>#REF!</v>
      </c>
      <c r="J636" s="47" t="str">
        <f t="shared" si="1254"/>
        <v>#REF!</v>
      </c>
      <c r="K636" s="47" t="str">
        <f t="shared" si="1255"/>
        <v>#REF!</v>
      </c>
      <c r="L636" s="49" t="str">
        <f t="shared" si="1256"/>
        <v>#REF!</v>
      </c>
      <c r="M636" s="49" t="str">
        <f t="shared" si="1257"/>
        <v>#REF!</v>
      </c>
      <c r="N636" s="47" t="str">
        <f t="shared" si="1258"/>
        <v>#REF!</v>
      </c>
      <c r="O636" s="47" t="str">
        <f t="shared" si="1259"/>
        <v>#REF!</v>
      </c>
      <c r="P636" s="49" t="str">
        <f t="shared" si="1260"/>
        <v>#REF!</v>
      </c>
      <c r="Q636" s="49" t="str">
        <f t="shared" si="1261"/>
        <v>#REF!</v>
      </c>
      <c r="R636" s="49" t="str">
        <f t="shared" si="1262"/>
        <v>#REF!</v>
      </c>
      <c r="S636" s="49" t="str">
        <f t="shared" si="1263"/>
        <v>#REF!</v>
      </c>
      <c r="T636" s="50"/>
      <c r="U636" s="50"/>
      <c r="V636" s="50"/>
      <c r="W636" s="50"/>
      <c r="X636" s="50"/>
      <c r="Y636" s="50"/>
      <c r="Z636" s="50"/>
    </row>
    <row r="637" ht="15.75" customHeight="1" outlineLevel="2">
      <c r="A637" s="46" t="s">
        <v>222</v>
      </c>
      <c r="B637" s="46" t="s">
        <v>15</v>
      </c>
      <c r="C637" s="21" t="s">
        <v>223</v>
      </c>
      <c r="D637" s="46" t="s">
        <v>39</v>
      </c>
      <c r="E637" s="20" t="s">
        <v>40</v>
      </c>
      <c r="F637" s="22">
        <v>0.0</v>
      </c>
      <c r="G637" s="47">
        <v>141619.62</v>
      </c>
      <c r="H637" s="48"/>
      <c r="I637" s="47" t="str">
        <f t="shared" si="1253"/>
        <v>#REF!</v>
      </c>
      <c r="J637" s="47" t="str">
        <f t="shared" si="1254"/>
        <v>#REF!</v>
      </c>
      <c r="K637" s="47" t="str">
        <f t="shared" si="1255"/>
        <v>#REF!</v>
      </c>
      <c r="L637" s="49" t="str">
        <f t="shared" si="1256"/>
        <v>#REF!</v>
      </c>
      <c r="M637" s="49" t="str">
        <f t="shared" si="1257"/>
        <v>#REF!</v>
      </c>
      <c r="N637" s="47" t="str">
        <f t="shared" si="1258"/>
        <v>#REF!</v>
      </c>
      <c r="O637" s="47" t="str">
        <f t="shared" si="1259"/>
        <v>#REF!</v>
      </c>
      <c r="P637" s="49" t="str">
        <f t="shared" si="1260"/>
        <v>#REF!</v>
      </c>
      <c r="Q637" s="49" t="str">
        <f t="shared" si="1261"/>
        <v>#REF!</v>
      </c>
      <c r="R637" s="49" t="str">
        <f t="shared" si="1262"/>
        <v>#REF!</v>
      </c>
      <c r="S637" s="49" t="str">
        <f t="shared" si="1263"/>
        <v>#REF!</v>
      </c>
      <c r="T637" s="50"/>
      <c r="U637" s="50"/>
      <c r="V637" s="50"/>
      <c r="W637" s="50"/>
      <c r="X637" s="50"/>
      <c r="Y637" s="50"/>
      <c r="Z637" s="50"/>
    </row>
    <row r="638" ht="15.75" customHeight="1" outlineLevel="1">
      <c r="A638" s="46"/>
      <c r="B638" s="46"/>
      <c r="C638" s="53" t="s">
        <v>409</v>
      </c>
      <c r="D638" s="46"/>
      <c r="E638" s="20"/>
      <c r="F638" s="22">
        <f t="shared" ref="F638:H638" si="1264">SUBTOTAL(9,F631:F637)</f>
        <v>0</v>
      </c>
      <c r="G638" s="47">
        <f t="shared" si="1264"/>
        <v>37847361</v>
      </c>
      <c r="H638" s="48">
        <f t="shared" si="1264"/>
        <v>0</v>
      </c>
      <c r="I638" s="47"/>
      <c r="J638" s="47"/>
      <c r="K638" s="47"/>
      <c r="L638" s="49" t="str">
        <f t="shared" ref="L638:M638" si="1265">SUBTOTAL(9,L631:L637)</f>
        <v>#REF!</v>
      </c>
      <c r="M638" s="49" t="str">
        <f t="shared" si="1265"/>
        <v>#REF!</v>
      </c>
      <c r="N638" s="47"/>
      <c r="O638" s="47"/>
      <c r="P638" s="49" t="str">
        <f t="shared" ref="P638:S638" si="1266">SUBTOTAL(9,P631:P637)</f>
        <v>#REF!</v>
      </c>
      <c r="Q638" s="49" t="str">
        <f t="shared" si="1266"/>
        <v>#REF!</v>
      </c>
      <c r="R638" s="49" t="str">
        <f t="shared" si="1266"/>
        <v>#REF!</v>
      </c>
      <c r="S638" s="49" t="str">
        <f t="shared" si="1266"/>
        <v>#REF!</v>
      </c>
      <c r="T638" s="50"/>
      <c r="U638" s="50"/>
      <c r="V638" s="50"/>
      <c r="W638" s="50"/>
      <c r="X638" s="50"/>
      <c r="Y638" s="50"/>
      <c r="Z638" s="50"/>
    </row>
    <row r="639" ht="15.75" customHeight="1" outlineLevel="2">
      <c r="A639" s="46" t="s">
        <v>224</v>
      </c>
      <c r="B639" s="46" t="s">
        <v>15</v>
      </c>
      <c r="C639" s="21" t="s">
        <v>225</v>
      </c>
      <c r="D639" s="46" t="s">
        <v>17</v>
      </c>
      <c r="E639" s="20" t="s">
        <v>18</v>
      </c>
      <c r="F639" s="22">
        <v>2.638141055E7</v>
      </c>
      <c r="G639" s="47">
        <v>2419683.4</v>
      </c>
      <c r="H639" s="48"/>
      <c r="I639" s="47" t="str">
        <f t="shared" ref="I639:I645" si="1267">+VLOOKUP(C639,'[1]ESFUERZO PROPIO 2015'!$D$10:$H$135,3,0)</f>
        <v>#REF!</v>
      </c>
      <c r="J639" s="47" t="str">
        <f t="shared" ref="J639:J645" si="1268">+VLOOKUP(C639,'[1]ESFUERZO PROPIO 2015'!$D$10:$H$135,2,0)</f>
        <v>#REF!</v>
      </c>
      <c r="K639" s="47" t="str">
        <f t="shared" ref="K639:K645" si="1269">+I639/11</f>
        <v>#REF!</v>
      </c>
      <c r="L639" s="49" t="str">
        <f t="shared" ref="L639:L645" si="1270">+H639*K639</f>
        <v>#REF!</v>
      </c>
      <c r="M639" s="49" t="str">
        <f t="shared" ref="M639:M645" si="1271">+IF(F639-Q639&lt;1,0,F639-Q639)</f>
        <v>#REF!</v>
      </c>
      <c r="N639" s="47" t="str">
        <f t="shared" ref="N639:N645" si="1272">+VLOOKUP(C639,'[1]ESFUERZO PROPIO 2015'!$D$10:$H$135,5,0)</f>
        <v>#REF!</v>
      </c>
      <c r="O639" s="47" t="str">
        <f t="shared" ref="O639:O645" si="1273">+VLOOKUP(C639,'[1]ESFUERZO PROPIO 2015'!$D$10:$H$135,4,0)</f>
        <v>#REF!</v>
      </c>
      <c r="P639" s="49" t="str">
        <f t="shared" ref="P639:P645" si="1274">+F639-L639</f>
        <v>#REF!</v>
      </c>
      <c r="Q639" s="49" t="str">
        <f t="shared" ref="Q639:Q645" si="1275">+ROUND(P639,0)</f>
        <v>#REF!</v>
      </c>
      <c r="R639" s="49" t="str">
        <f t="shared" ref="R639:R645" si="1276">+M639+Q639</f>
        <v>#REF!</v>
      </c>
      <c r="S639" s="49" t="str">
        <f t="shared" ref="S639:S645" si="1277">+Q639</f>
        <v>#REF!</v>
      </c>
      <c r="T639" s="50"/>
      <c r="U639" s="50"/>
      <c r="V639" s="50"/>
      <c r="W639" s="50"/>
      <c r="X639" s="50"/>
      <c r="Y639" s="50"/>
      <c r="Z639" s="50"/>
    </row>
    <row r="640" ht="15.75" customHeight="1" outlineLevel="2">
      <c r="A640" s="46" t="s">
        <v>224</v>
      </c>
      <c r="B640" s="46" t="s">
        <v>15</v>
      </c>
      <c r="C640" s="21" t="s">
        <v>225</v>
      </c>
      <c r="D640" s="46" t="s">
        <v>19</v>
      </c>
      <c r="E640" s="20" t="s">
        <v>20</v>
      </c>
      <c r="F640" s="22">
        <v>67409.1</v>
      </c>
      <c r="G640" s="47">
        <v>6182.71</v>
      </c>
      <c r="H640" s="48"/>
      <c r="I640" s="47" t="str">
        <f t="shared" si="1267"/>
        <v>#REF!</v>
      </c>
      <c r="J640" s="47" t="str">
        <f t="shared" si="1268"/>
        <v>#REF!</v>
      </c>
      <c r="K640" s="47" t="str">
        <f t="shared" si="1269"/>
        <v>#REF!</v>
      </c>
      <c r="L640" s="49" t="str">
        <f t="shared" si="1270"/>
        <v>#REF!</v>
      </c>
      <c r="M640" s="49" t="str">
        <f t="shared" si="1271"/>
        <v>#REF!</v>
      </c>
      <c r="N640" s="47" t="str">
        <f t="shared" si="1272"/>
        <v>#REF!</v>
      </c>
      <c r="O640" s="47" t="str">
        <f t="shared" si="1273"/>
        <v>#REF!</v>
      </c>
      <c r="P640" s="49" t="str">
        <f t="shared" si="1274"/>
        <v>#REF!</v>
      </c>
      <c r="Q640" s="49" t="str">
        <f t="shared" si="1275"/>
        <v>#REF!</v>
      </c>
      <c r="R640" s="49" t="str">
        <f t="shared" si="1276"/>
        <v>#REF!</v>
      </c>
      <c r="S640" s="49" t="str">
        <f t="shared" si="1277"/>
        <v>#REF!</v>
      </c>
      <c r="T640" s="50"/>
      <c r="U640" s="50"/>
      <c r="V640" s="50"/>
      <c r="W640" s="50"/>
      <c r="X640" s="50"/>
      <c r="Y640" s="50"/>
      <c r="Z640" s="50"/>
    </row>
    <row r="641" ht="15.75" customHeight="1" outlineLevel="2">
      <c r="A641" s="46" t="s">
        <v>224</v>
      </c>
      <c r="B641" s="46" t="s">
        <v>15</v>
      </c>
      <c r="C641" s="21" t="s">
        <v>225</v>
      </c>
      <c r="D641" s="46" t="s">
        <v>21</v>
      </c>
      <c r="E641" s="20" t="s">
        <v>22</v>
      </c>
      <c r="F641" s="22">
        <v>2342.66</v>
      </c>
      <c r="G641" s="47">
        <v>214.87</v>
      </c>
      <c r="H641" s="48"/>
      <c r="I641" s="47" t="str">
        <f t="shared" si="1267"/>
        <v>#REF!</v>
      </c>
      <c r="J641" s="47" t="str">
        <f t="shared" si="1268"/>
        <v>#REF!</v>
      </c>
      <c r="K641" s="47" t="str">
        <f t="shared" si="1269"/>
        <v>#REF!</v>
      </c>
      <c r="L641" s="49" t="str">
        <f t="shared" si="1270"/>
        <v>#REF!</v>
      </c>
      <c r="M641" s="49" t="str">
        <f t="shared" si="1271"/>
        <v>#REF!</v>
      </c>
      <c r="N641" s="47" t="str">
        <f t="shared" si="1272"/>
        <v>#REF!</v>
      </c>
      <c r="O641" s="47" t="str">
        <f t="shared" si="1273"/>
        <v>#REF!</v>
      </c>
      <c r="P641" s="49" t="str">
        <f t="shared" si="1274"/>
        <v>#REF!</v>
      </c>
      <c r="Q641" s="49" t="str">
        <f t="shared" si="1275"/>
        <v>#REF!</v>
      </c>
      <c r="R641" s="49" t="str">
        <f t="shared" si="1276"/>
        <v>#REF!</v>
      </c>
      <c r="S641" s="49" t="str">
        <f t="shared" si="1277"/>
        <v>#REF!</v>
      </c>
      <c r="T641" s="50"/>
      <c r="U641" s="50"/>
      <c r="V641" s="50"/>
      <c r="W641" s="50"/>
      <c r="X641" s="50"/>
      <c r="Y641" s="50"/>
      <c r="Z641" s="50"/>
    </row>
    <row r="642" ht="15.75" customHeight="1" outlineLevel="2">
      <c r="A642" s="46" t="s">
        <v>224</v>
      </c>
      <c r="B642" s="46" t="s">
        <v>15</v>
      </c>
      <c r="C642" s="21" t="s">
        <v>225</v>
      </c>
      <c r="D642" s="46" t="s">
        <v>29</v>
      </c>
      <c r="E642" s="20" t="s">
        <v>30</v>
      </c>
      <c r="F642" s="22">
        <v>232999.41</v>
      </c>
      <c r="G642" s="47">
        <v>21370.53</v>
      </c>
      <c r="H642" s="48"/>
      <c r="I642" s="47" t="str">
        <f t="shared" si="1267"/>
        <v>#REF!</v>
      </c>
      <c r="J642" s="47" t="str">
        <f t="shared" si="1268"/>
        <v>#REF!</v>
      </c>
      <c r="K642" s="47" t="str">
        <f t="shared" si="1269"/>
        <v>#REF!</v>
      </c>
      <c r="L642" s="49" t="str">
        <f t="shared" si="1270"/>
        <v>#REF!</v>
      </c>
      <c r="M642" s="49" t="str">
        <f t="shared" si="1271"/>
        <v>#REF!</v>
      </c>
      <c r="N642" s="47" t="str">
        <f t="shared" si="1272"/>
        <v>#REF!</v>
      </c>
      <c r="O642" s="47" t="str">
        <f t="shared" si="1273"/>
        <v>#REF!</v>
      </c>
      <c r="P642" s="49" t="str">
        <f t="shared" si="1274"/>
        <v>#REF!</v>
      </c>
      <c r="Q642" s="49" t="str">
        <f t="shared" si="1275"/>
        <v>#REF!</v>
      </c>
      <c r="R642" s="49" t="str">
        <f t="shared" si="1276"/>
        <v>#REF!</v>
      </c>
      <c r="S642" s="49" t="str">
        <f t="shared" si="1277"/>
        <v>#REF!</v>
      </c>
      <c r="T642" s="50"/>
      <c r="U642" s="50"/>
      <c r="V642" s="50"/>
      <c r="W642" s="50"/>
      <c r="X642" s="50"/>
      <c r="Y642" s="50"/>
      <c r="Z642" s="50"/>
    </row>
    <row r="643" ht="15.75" customHeight="1" outlineLevel="2">
      <c r="A643" s="46" t="s">
        <v>224</v>
      </c>
      <c r="B643" s="46" t="s">
        <v>15</v>
      </c>
      <c r="C643" s="21" t="s">
        <v>225</v>
      </c>
      <c r="D643" s="46" t="s">
        <v>31</v>
      </c>
      <c r="E643" s="20" t="s">
        <v>32</v>
      </c>
      <c r="F643" s="22">
        <v>112794.69</v>
      </c>
      <c r="G643" s="47">
        <v>10345.45</v>
      </c>
      <c r="H643" s="48"/>
      <c r="I643" s="47" t="str">
        <f t="shared" si="1267"/>
        <v>#REF!</v>
      </c>
      <c r="J643" s="47" t="str">
        <f t="shared" si="1268"/>
        <v>#REF!</v>
      </c>
      <c r="K643" s="47" t="str">
        <f t="shared" si="1269"/>
        <v>#REF!</v>
      </c>
      <c r="L643" s="49" t="str">
        <f t="shared" si="1270"/>
        <v>#REF!</v>
      </c>
      <c r="M643" s="49" t="str">
        <f t="shared" si="1271"/>
        <v>#REF!</v>
      </c>
      <c r="N643" s="47" t="str">
        <f t="shared" si="1272"/>
        <v>#REF!</v>
      </c>
      <c r="O643" s="47" t="str">
        <f t="shared" si="1273"/>
        <v>#REF!</v>
      </c>
      <c r="P643" s="49" t="str">
        <f t="shared" si="1274"/>
        <v>#REF!</v>
      </c>
      <c r="Q643" s="49" t="str">
        <f t="shared" si="1275"/>
        <v>#REF!</v>
      </c>
      <c r="R643" s="49" t="str">
        <f t="shared" si="1276"/>
        <v>#REF!</v>
      </c>
      <c r="S643" s="49" t="str">
        <f t="shared" si="1277"/>
        <v>#REF!</v>
      </c>
      <c r="T643" s="50"/>
      <c r="U643" s="50"/>
      <c r="V643" s="50"/>
      <c r="W643" s="50"/>
      <c r="X643" s="50"/>
      <c r="Y643" s="50"/>
      <c r="Z643" s="50"/>
    </row>
    <row r="644" ht="15.75" customHeight="1" outlineLevel="2">
      <c r="A644" s="46" t="s">
        <v>224</v>
      </c>
      <c r="B644" s="46" t="s">
        <v>15</v>
      </c>
      <c r="C644" s="21" t="s">
        <v>225</v>
      </c>
      <c r="D644" s="46" t="s">
        <v>39</v>
      </c>
      <c r="E644" s="20" t="s">
        <v>40</v>
      </c>
      <c r="F644" s="22">
        <v>122198.33</v>
      </c>
      <c r="G644" s="47">
        <v>11207.94</v>
      </c>
      <c r="H644" s="48"/>
      <c r="I644" s="47" t="str">
        <f t="shared" si="1267"/>
        <v>#REF!</v>
      </c>
      <c r="J644" s="47" t="str">
        <f t="shared" si="1268"/>
        <v>#REF!</v>
      </c>
      <c r="K644" s="47" t="str">
        <f t="shared" si="1269"/>
        <v>#REF!</v>
      </c>
      <c r="L644" s="49" t="str">
        <f t="shared" si="1270"/>
        <v>#REF!</v>
      </c>
      <c r="M644" s="49" t="str">
        <f t="shared" si="1271"/>
        <v>#REF!</v>
      </c>
      <c r="N644" s="47" t="str">
        <f t="shared" si="1272"/>
        <v>#REF!</v>
      </c>
      <c r="O644" s="47" t="str">
        <f t="shared" si="1273"/>
        <v>#REF!</v>
      </c>
      <c r="P644" s="49" t="str">
        <f t="shared" si="1274"/>
        <v>#REF!</v>
      </c>
      <c r="Q644" s="49" t="str">
        <f t="shared" si="1275"/>
        <v>#REF!</v>
      </c>
      <c r="R644" s="49" t="str">
        <f t="shared" si="1276"/>
        <v>#REF!</v>
      </c>
      <c r="S644" s="49" t="str">
        <f t="shared" si="1277"/>
        <v>#REF!</v>
      </c>
      <c r="T644" s="50"/>
      <c r="U644" s="50"/>
      <c r="V644" s="50"/>
      <c r="W644" s="50"/>
      <c r="X644" s="50"/>
      <c r="Y644" s="50"/>
      <c r="Z644" s="50"/>
    </row>
    <row r="645" ht="15.75" customHeight="1" outlineLevel="2">
      <c r="A645" s="46" t="s">
        <v>224</v>
      </c>
      <c r="B645" s="46" t="s">
        <v>15</v>
      </c>
      <c r="C645" s="21" t="s">
        <v>225</v>
      </c>
      <c r="D645" s="46" t="s">
        <v>59</v>
      </c>
      <c r="E645" s="20" t="s">
        <v>60</v>
      </c>
      <c r="F645" s="22">
        <v>2.483929926E7</v>
      </c>
      <c r="G645" s="47">
        <v>2278242.1</v>
      </c>
      <c r="H645" s="48"/>
      <c r="I645" s="47" t="str">
        <f t="shared" si="1267"/>
        <v>#REF!</v>
      </c>
      <c r="J645" s="47" t="str">
        <f t="shared" si="1268"/>
        <v>#REF!</v>
      </c>
      <c r="K645" s="47" t="str">
        <f t="shared" si="1269"/>
        <v>#REF!</v>
      </c>
      <c r="L645" s="49" t="str">
        <f t="shared" si="1270"/>
        <v>#REF!</v>
      </c>
      <c r="M645" s="49" t="str">
        <f t="shared" si="1271"/>
        <v>#REF!</v>
      </c>
      <c r="N645" s="47" t="str">
        <f t="shared" si="1272"/>
        <v>#REF!</v>
      </c>
      <c r="O645" s="47" t="str">
        <f t="shared" si="1273"/>
        <v>#REF!</v>
      </c>
      <c r="P645" s="49" t="str">
        <f t="shared" si="1274"/>
        <v>#REF!</v>
      </c>
      <c r="Q645" s="49" t="str">
        <f t="shared" si="1275"/>
        <v>#REF!</v>
      </c>
      <c r="R645" s="49" t="str">
        <f t="shared" si="1276"/>
        <v>#REF!</v>
      </c>
      <c r="S645" s="49" t="str">
        <f t="shared" si="1277"/>
        <v>#REF!</v>
      </c>
      <c r="T645" s="50"/>
      <c r="U645" s="50"/>
      <c r="V645" s="50"/>
      <c r="W645" s="50"/>
      <c r="X645" s="50"/>
      <c r="Y645" s="50"/>
      <c r="Z645" s="50"/>
    </row>
    <row r="646" ht="15.75" customHeight="1" outlineLevel="1">
      <c r="A646" s="46"/>
      <c r="B646" s="46"/>
      <c r="C646" s="53" t="s">
        <v>410</v>
      </c>
      <c r="D646" s="46"/>
      <c r="E646" s="20"/>
      <c r="F646" s="22">
        <f t="shared" ref="F646:H646" si="1278">SUBTOTAL(9,F639:F645)</f>
        <v>51758454</v>
      </c>
      <c r="G646" s="47">
        <f t="shared" si="1278"/>
        <v>4747247</v>
      </c>
      <c r="H646" s="48">
        <f t="shared" si="1278"/>
        <v>0</v>
      </c>
      <c r="I646" s="47"/>
      <c r="J646" s="47"/>
      <c r="K646" s="47"/>
      <c r="L646" s="49" t="str">
        <f t="shared" ref="L646:M646" si="1279">SUBTOTAL(9,L639:L645)</f>
        <v>#REF!</v>
      </c>
      <c r="M646" s="49" t="str">
        <f t="shared" si="1279"/>
        <v>#REF!</v>
      </c>
      <c r="N646" s="47"/>
      <c r="O646" s="47"/>
      <c r="P646" s="49" t="str">
        <f t="shared" ref="P646:S646" si="1280">SUBTOTAL(9,P639:P645)</f>
        <v>#REF!</v>
      </c>
      <c r="Q646" s="49" t="str">
        <f t="shared" si="1280"/>
        <v>#REF!</v>
      </c>
      <c r="R646" s="49" t="str">
        <f t="shared" si="1280"/>
        <v>#REF!</v>
      </c>
      <c r="S646" s="49" t="str">
        <f t="shared" si="1280"/>
        <v>#REF!</v>
      </c>
      <c r="T646" s="50"/>
      <c r="U646" s="50"/>
      <c r="V646" s="50"/>
      <c r="W646" s="50"/>
      <c r="X646" s="50"/>
      <c r="Y646" s="50"/>
      <c r="Z646" s="50"/>
    </row>
    <row r="647" ht="15.75" customHeight="1" outlineLevel="2">
      <c r="A647" s="46" t="s">
        <v>226</v>
      </c>
      <c r="B647" s="46" t="s">
        <v>15</v>
      </c>
      <c r="C647" s="21" t="s">
        <v>227</v>
      </c>
      <c r="D647" s="46" t="s">
        <v>17</v>
      </c>
      <c r="E647" s="20" t="s">
        <v>18</v>
      </c>
      <c r="F647" s="22">
        <v>1.216664343E7</v>
      </c>
      <c r="G647" s="47">
        <v>1092466.53</v>
      </c>
      <c r="H647" s="48"/>
      <c r="I647" s="47" t="str">
        <f t="shared" ref="I647:I651" si="1281">+VLOOKUP(C647,'[1]ESFUERZO PROPIO 2015'!$D$10:$H$135,3,0)</f>
        <v>#REF!</v>
      </c>
      <c r="J647" s="47" t="str">
        <f t="shared" ref="J647:J651" si="1282">+VLOOKUP(C647,'[1]ESFUERZO PROPIO 2015'!$D$10:$H$135,2,0)</f>
        <v>#REF!</v>
      </c>
      <c r="K647" s="47" t="str">
        <f t="shared" ref="K647:K651" si="1283">+I647/11</f>
        <v>#REF!</v>
      </c>
      <c r="L647" s="49" t="str">
        <f t="shared" ref="L647:L651" si="1284">+H647*K647</f>
        <v>#REF!</v>
      </c>
      <c r="M647" s="49" t="str">
        <f t="shared" ref="M647:M651" si="1285">+IF(F647-Q647&lt;1,0,F647-Q647)</f>
        <v>#REF!</v>
      </c>
      <c r="N647" s="47" t="str">
        <f t="shared" ref="N647:N651" si="1286">+VLOOKUP(C647,'[1]ESFUERZO PROPIO 2015'!$D$10:$H$135,5,0)</f>
        <v>#REF!</v>
      </c>
      <c r="O647" s="47" t="str">
        <f t="shared" ref="O647:O651" si="1287">+VLOOKUP(C647,'[1]ESFUERZO PROPIO 2015'!$D$10:$H$135,4,0)</f>
        <v>#REF!</v>
      </c>
      <c r="P647" s="49" t="str">
        <f t="shared" ref="P647:P651" si="1288">+F647-L647</f>
        <v>#REF!</v>
      </c>
      <c r="Q647" s="49" t="str">
        <f t="shared" ref="Q647:Q651" si="1289">+ROUND(P647,0)</f>
        <v>#REF!</v>
      </c>
      <c r="R647" s="49" t="str">
        <f t="shared" ref="R647:R651" si="1290">+M647+Q647</f>
        <v>#REF!</v>
      </c>
      <c r="S647" s="49" t="str">
        <f t="shared" ref="S647:S651" si="1291">+Q647</f>
        <v>#REF!</v>
      </c>
      <c r="T647" s="50"/>
      <c r="U647" s="50"/>
      <c r="V647" s="50"/>
      <c r="W647" s="50"/>
      <c r="X647" s="50"/>
      <c r="Y647" s="50"/>
      <c r="Z647" s="50"/>
    </row>
    <row r="648" ht="15.75" customHeight="1" outlineLevel="2">
      <c r="A648" s="46" t="s">
        <v>226</v>
      </c>
      <c r="B648" s="46" t="s">
        <v>15</v>
      </c>
      <c r="C648" s="21" t="s">
        <v>227</v>
      </c>
      <c r="D648" s="46" t="s">
        <v>45</v>
      </c>
      <c r="E648" s="20" t="s">
        <v>46</v>
      </c>
      <c r="F648" s="22">
        <v>3069327.43</v>
      </c>
      <c r="G648" s="47">
        <v>275600.87</v>
      </c>
      <c r="H648" s="48"/>
      <c r="I648" s="47" t="str">
        <f t="shared" si="1281"/>
        <v>#REF!</v>
      </c>
      <c r="J648" s="47" t="str">
        <f t="shared" si="1282"/>
        <v>#REF!</v>
      </c>
      <c r="K648" s="47" t="str">
        <f t="shared" si="1283"/>
        <v>#REF!</v>
      </c>
      <c r="L648" s="49" t="str">
        <f t="shared" si="1284"/>
        <v>#REF!</v>
      </c>
      <c r="M648" s="49" t="str">
        <f t="shared" si="1285"/>
        <v>#REF!</v>
      </c>
      <c r="N648" s="47" t="str">
        <f t="shared" si="1286"/>
        <v>#REF!</v>
      </c>
      <c r="O648" s="47" t="str">
        <f t="shared" si="1287"/>
        <v>#REF!</v>
      </c>
      <c r="P648" s="49" t="str">
        <f t="shared" si="1288"/>
        <v>#REF!</v>
      </c>
      <c r="Q648" s="49" t="str">
        <f t="shared" si="1289"/>
        <v>#REF!</v>
      </c>
      <c r="R648" s="49" t="str">
        <f t="shared" si="1290"/>
        <v>#REF!</v>
      </c>
      <c r="S648" s="49" t="str">
        <f t="shared" si="1291"/>
        <v>#REF!</v>
      </c>
      <c r="T648" s="50"/>
      <c r="U648" s="50"/>
      <c r="V648" s="50"/>
      <c r="W648" s="50"/>
      <c r="X648" s="50"/>
      <c r="Y648" s="50"/>
      <c r="Z648" s="50"/>
    </row>
    <row r="649" ht="15.75" customHeight="1" outlineLevel="2">
      <c r="A649" s="46" t="s">
        <v>226</v>
      </c>
      <c r="B649" s="46" t="s">
        <v>15</v>
      </c>
      <c r="C649" s="21" t="s">
        <v>227</v>
      </c>
      <c r="D649" s="46" t="s">
        <v>29</v>
      </c>
      <c r="E649" s="20" t="s">
        <v>30</v>
      </c>
      <c r="F649" s="22">
        <v>288450.23</v>
      </c>
      <c r="G649" s="47">
        <v>25900.51</v>
      </c>
      <c r="H649" s="48"/>
      <c r="I649" s="47" t="str">
        <f t="shared" si="1281"/>
        <v>#REF!</v>
      </c>
      <c r="J649" s="47" t="str">
        <f t="shared" si="1282"/>
        <v>#REF!</v>
      </c>
      <c r="K649" s="47" t="str">
        <f t="shared" si="1283"/>
        <v>#REF!</v>
      </c>
      <c r="L649" s="49" t="str">
        <f t="shared" si="1284"/>
        <v>#REF!</v>
      </c>
      <c r="M649" s="49" t="str">
        <f t="shared" si="1285"/>
        <v>#REF!</v>
      </c>
      <c r="N649" s="47" t="str">
        <f t="shared" si="1286"/>
        <v>#REF!</v>
      </c>
      <c r="O649" s="47" t="str">
        <f t="shared" si="1287"/>
        <v>#REF!</v>
      </c>
      <c r="P649" s="49" t="str">
        <f t="shared" si="1288"/>
        <v>#REF!</v>
      </c>
      <c r="Q649" s="49" t="str">
        <f t="shared" si="1289"/>
        <v>#REF!</v>
      </c>
      <c r="R649" s="49" t="str">
        <f t="shared" si="1290"/>
        <v>#REF!</v>
      </c>
      <c r="S649" s="49" t="str">
        <f t="shared" si="1291"/>
        <v>#REF!</v>
      </c>
      <c r="T649" s="50"/>
      <c r="U649" s="50"/>
      <c r="V649" s="50"/>
      <c r="W649" s="50"/>
      <c r="X649" s="50"/>
      <c r="Y649" s="50"/>
      <c r="Z649" s="50"/>
    </row>
    <row r="650" ht="15.75" customHeight="1" outlineLevel="2">
      <c r="A650" s="46" t="s">
        <v>226</v>
      </c>
      <c r="B650" s="46" t="s">
        <v>15</v>
      </c>
      <c r="C650" s="21" t="s">
        <v>227</v>
      </c>
      <c r="D650" s="46" t="s">
        <v>31</v>
      </c>
      <c r="E650" s="20" t="s">
        <v>32</v>
      </c>
      <c r="F650" s="22">
        <v>4019.67</v>
      </c>
      <c r="G650" s="47">
        <v>360.93</v>
      </c>
      <c r="H650" s="48"/>
      <c r="I650" s="47" t="str">
        <f t="shared" si="1281"/>
        <v>#REF!</v>
      </c>
      <c r="J650" s="47" t="str">
        <f t="shared" si="1282"/>
        <v>#REF!</v>
      </c>
      <c r="K650" s="47" t="str">
        <f t="shared" si="1283"/>
        <v>#REF!</v>
      </c>
      <c r="L650" s="49" t="str">
        <f t="shared" si="1284"/>
        <v>#REF!</v>
      </c>
      <c r="M650" s="49" t="str">
        <f t="shared" si="1285"/>
        <v>#REF!</v>
      </c>
      <c r="N650" s="47" t="str">
        <f t="shared" si="1286"/>
        <v>#REF!</v>
      </c>
      <c r="O650" s="47" t="str">
        <f t="shared" si="1287"/>
        <v>#REF!</v>
      </c>
      <c r="P650" s="49" t="str">
        <f t="shared" si="1288"/>
        <v>#REF!</v>
      </c>
      <c r="Q650" s="49" t="str">
        <f t="shared" si="1289"/>
        <v>#REF!</v>
      </c>
      <c r="R650" s="49" t="str">
        <f t="shared" si="1290"/>
        <v>#REF!</v>
      </c>
      <c r="S650" s="49" t="str">
        <f t="shared" si="1291"/>
        <v>#REF!</v>
      </c>
      <c r="T650" s="50"/>
      <c r="U650" s="50"/>
      <c r="V650" s="50"/>
      <c r="W650" s="50"/>
      <c r="X650" s="50"/>
      <c r="Y650" s="50"/>
      <c r="Z650" s="50"/>
    </row>
    <row r="651" ht="15.75" customHeight="1" outlineLevel="2">
      <c r="A651" s="46" t="s">
        <v>226</v>
      </c>
      <c r="B651" s="46" t="s">
        <v>15</v>
      </c>
      <c r="C651" s="21" t="s">
        <v>227</v>
      </c>
      <c r="D651" s="46" t="s">
        <v>39</v>
      </c>
      <c r="E651" s="20" t="s">
        <v>40</v>
      </c>
      <c r="F651" s="22">
        <v>151563.24</v>
      </c>
      <c r="G651" s="47">
        <v>13609.16</v>
      </c>
      <c r="H651" s="48"/>
      <c r="I651" s="47" t="str">
        <f t="shared" si="1281"/>
        <v>#REF!</v>
      </c>
      <c r="J651" s="47" t="str">
        <f t="shared" si="1282"/>
        <v>#REF!</v>
      </c>
      <c r="K651" s="47" t="str">
        <f t="shared" si="1283"/>
        <v>#REF!</v>
      </c>
      <c r="L651" s="49" t="str">
        <f t="shared" si="1284"/>
        <v>#REF!</v>
      </c>
      <c r="M651" s="49" t="str">
        <f t="shared" si="1285"/>
        <v>#REF!</v>
      </c>
      <c r="N651" s="47" t="str">
        <f t="shared" si="1286"/>
        <v>#REF!</v>
      </c>
      <c r="O651" s="47" t="str">
        <f t="shared" si="1287"/>
        <v>#REF!</v>
      </c>
      <c r="P651" s="49" t="str">
        <f t="shared" si="1288"/>
        <v>#REF!</v>
      </c>
      <c r="Q651" s="49" t="str">
        <f t="shared" si="1289"/>
        <v>#REF!</v>
      </c>
      <c r="R651" s="49" t="str">
        <f t="shared" si="1290"/>
        <v>#REF!</v>
      </c>
      <c r="S651" s="49" t="str">
        <f t="shared" si="1291"/>
        <v>#REF!</v>
      </c>
      <c r="T651" s="50"/>
      <c r="U651" s="50"/>
      <c r="V651" s="50"/>
      <c r="W651" s="50"/>
      <c r="X651" s="50"/>
      <c r="Y651" s="50"/>
      <c r="Z651" s="50"/>
    </row>
    <row r="652" ht="15.75" customHeight="1" outlineLevel="1">
      <c r="A652" s="46"/>
      <c r="B652" s="46"/>
      <c r="C652" s="53" t="s">
        <v>411</v>
      </c>
      <c r="D652" s="46"/>
      <c r="E652" s="20"/>
      <c r="F652" s="22">
        <f t="shared" ref="F652:H652" si="1292">SUBTOTAL(9,F647:F651)</f>
        <v>15680004</v>
      </c>
      <c r="G652" s="47">
        <f t="shared" si="1292"/>
        <v>1407938</v>
      </c>
      <c r="H652" s="48">
        <f t="shared" si="1292"/>
        <v>0</v>
      </c>
      <c r="I652" s="47"/>
      <c r="J652" s="47"/>
      <c r="K652" s="47"/>
      <c r="L652" s="49" t="str">
        <f t="shared" ref="L652:M652" si="1293">SUBTOTAL(9,L647:L651)</f>
        <v>#REF!</v>
      </c>
      <c r="M652" s="49" t="str">
        <f t="shared" si="1293"/>
        <v>#REF!</v>
      </c>
      <c r="N652" s="47"/>
      <c r="O652" s="47"/>
      <c r="P652" s="49" t="str">
        <f t="shared" ref="P652:S652" si="1294">SUBTOTAL(9,P647:P651)</f>
        <v>#REF!</v>
      </c>
      <c r="Q652" s="49" t="str">
        <f t="shared" si="1294"/>
        <v>#REF!</v>
      </c>
      <c r="R652" s="49" t="str">
        <f t="shared" si="1294"/>
        <v>#REF!</v>
      </c>
      <c r="S652" s="49" t="str">
        <f t="shared" si="1294"/>
        <v>#REF!</v>
      </c>
      <c r="T652" s="50"/>
      <c r="U652" s="50"/>
      <c r="V652" s="50"/>
      <c r="W652" s="50"/>
      <c r="X652" s="50"/>
      <c r="Y652" s="50"/>
      <c r="Z652" s="50"/>
    </row>
    <row r="653" ht="15.75" customHeight="1" outlineLevel="2">
      <c r="A653" s="46" t="s">
        <v>228</v>
      </c>
      <c r="B653" s="46" t="s">
        <v>15</v>
      </c>
      <c r="C653" s="21" t="s">
        <v>229</v>
      </c>
      <c r="D653" s="46" t="s">
        <v>17</v>
      </c>
      <c r="E653" s="20" t="s">
        <v>18</v>
      </c>
      <c r="F653" s="22">
        <v>0.0</v>
      </c>
      <c r="G653" s="47">
        <v>4665506.22</v>
      </c>
      <c r="H653" s="48"/>
      <c r="I653" s="47" t="str">
        <f t="shared" ref="I653:I657" si="1295">+VLOOKUP(C653,'[1]ESFUERZO PROPIO 2015'!$D$10:$H$135,3,0)</f>
        <v>#REF!</v>
      </c>
      <c r="J653" s="47" t="str">
        <f t="shared" ref="J653:J657" si="1296">+VLOOKUP(C653,'[1]ESFUERZO PROPIO 2015'!$D$10:$H$135,2,0)</f>
        <v>#REF!</v>
      </c>
      <c r="K653" s="47" t="str">
        <f t="shared" ref="K653:K657" si="1297">+I653/11</f>
        <v>#REF!</v>
      </c>
      <c r="L653" s="49" t="str">
        <f t="shared" ref="L653:L657" si="1298">+H653*K653</f>
        <v>#REF!</v>
      </c>
      <c r="M653" s="49" t="str">
        <f t="shared" ref="M653:M657" si="1299">+IF(F653-Q653&lt;1,0,F653-Q653)</f>
        <v>#REF!</v>
      </c>
      <c r="N653" s="47" t="str">
        <f t="shared" ref="N653:N657" si="1300">+VLOOKUP(C653,'[1]ESFUERZO PROPIO 2015'!$D$10:$H$135,5,0)</f>
        <v>#REF!</v>
      </c>
      <c r="O653" s="47" t="str">
        <f t="shared" ref="O653:O657" si="1301">+VLOOKUP(C653,'[1]ESFUERZO PROPIO 2015'!$D$10:$H$135,4,0)</f>
        <v>#REF!</v>
      </c>
      <c r="P653" s="49" t="str">
        <f t="shared" ref="P653:P657" si="1302">+F653-L653</f>
        <v>#REF!</v>
      </c>
      <c r="Q653" s="49" t="str">
        <f t="shared" ref="Q653:Q657" si="1303">+ROUND(P653,0)</f>
        <v>#REF!</v>
      </c>
      <c r="R653" s="49" t="str">
        <f t="shared" ref="R653:R657" si="1304">+M653+Q653</f>
        <v>#REF!</v>
      </c>
      <c r="S653" s="49" t="str">
        <f t="shared" ref="S653:S657" si="1305">+Q653</f>
        <v>#REF!</v>
      </c>
      <c r="T653" s="50"/>
      <c r="U653" s="50"/>
      <c r="V653" s="50"/>
      <c r="W653" s="50"/>
      <c r="X653" s="50"/>
      <c r="Y653" s="50"/>
      <c r="Z653" s="50"/>
    </row>
    <row r="654" ht="15.75" customHeight="1" outlineLevel="2">
      <c r="A654" s="46" t="s">
        <v>228</v>
      </c>
      <c r="B654" s="46" t="s">
        <v>15</v>
      </c>
      <c r="C654" s="21" t="s">
        <v>229</v>
      </c>
      <c r="D654" s="46" t="s">
        <v>29</v>
      </c>
      <c r="E654" s="20" t="s">
        <v>30</v>
      </c>
      <c r="F654" s="22">
        <v>0.0</v>
      </c>
      <c r="G654" s="47">
        <v>75763.73</v>
      </c>
      <c r="H654" s="48"/>
      <c r="I654" s="47" t="str">
        <f t="shared" si="1295"/>
        <v>#REF!</v>
      </c>
      <c r="J654" s="47" t="str">
        <f t="shared" si="1296"/>
        <v>#REF!</v>
      </c>
      <c r="K654" s="47" t="str">
        <f t="shared" si="1297"/>
        <v>#REF!</v>
      </c>
      <c r="L654" s="49" t="str">
        <f t="shared" si="1298"/>
        <v>#REF!</v>
      </c>
      <c r="M654" s="49" t="str">
        <f t="shared" si="1299"/>
        <v>#REF!</v>
      </c>
      <c r="N654" s="47" t="str">
        <f t="shared" si="1300"/>
        <v>#REF!</v>
      </c>
      <c r="O654" s="47" t="str">
        <f t="shared" si="1301"/>
        <v>#REF!</v>
      </c>
      <c r="P654" s="49" t="str">
        <f t="shared" si="1302"/>
        <v>#REF!</v>
      </c>
      <c r="Q654" s="49" t="str">
        <f t="shared" si="1303"/>
        <v>#REF!</v>
      </c>
      <c r="R654" s="49" t="str">
        <f t="shared" si="1304"/>
        <v>#REF!</v>
      </c>
      <c r="S654" s="49" t="str">
        <f t="shared" si="1305"/>
        <v>#REF!</v>
      </c>
      <c r="T654" s="50"/>
      <c r="U654" s="50"/>
      <c r="V654" s="50"/>
      <c r="W654" s="50"/>
      <c r="X654" s="50"/>
      <c r="Y654" s="50"/>
      <c r="Z654" s="50"/>
    </row>
    <row r="655" ht="15.75" customHeight="1" outlineLevel="2">
      <c r="A655" s="46" t="s">
        <v>228</v>
      </c>
      <c r="B655" s="46" t="s">
        <v>15</v>
      </c>
      <c r="C655" s="21" t="s">
        <v>229</v>
      </c>
      <c r="D655" s="46" t="s">
        <v>31</v>
      </c>
      <c r="E655" s="20" t="s">
        <v>32</v>
      </c>
      <c r="F655" s="22">
        <v>0.0</v>
      </c>
      <c r="G655" s="47">
        <v>28789.35</v>
      </c>
      <c r="H655" s="48"/>
      <c r="I655" s="47" t="str">
        <f t="shared" si="1295"/>
        <v>#REF!</v>
      </c>
      <c r="J655" s="47" t="str">
        <f t="shared" si="1296"/>
        <v>#REF!</v>
      </c>
      <c r="K655" s="47" t="str">
        <f t="shared" si="1297"/>
        <v>#REF!</v>
      </c>
      <c r="L655" s="49" t="str">
        <f t="shared" si="1298"/>
        <v>#REF!</v>
      </c>
      <c r="M655" s="49" t="str">
        <f t="shared" si="1299"/>
        <v>#REF!</v>
      </c>
      <c r="N655" s="47" t="str">
        <f t="shared" si="1300"/>
        <v>#REF!</v>
      </c>
      <c r="O655" s="47" t="str">
        <f t="shared" si="1301"/>
        <v>#REF!</v>
      </c>
      <c r="P655" s="49" t="str">
        <f t="shared" si="1302"/>
        <v>#REF!</v>
      </c>
      <c r="Q655" s="49" t="str">
        <f t="shared" si="1303"/>
        <v>#REF!</v>
      </c>
      <c r="R655" s="49" t="str">
        <f t="shared" si="1304"/>
        <v>#REF!</v>
      </c>
      <c r="S655" s="49" t="str">
        <f t="shared" si="1305"/>
        <v>#REF!</v>
      </c>
      <c r="T655" s="50"/>
      <c r="U655" s="50"/>
      <c r="V655" s="50"/>
      <c r="W655" s="50"/>
      <c r="X655" s="50"/>
      <c r="Y655" s="50"/>
      <c r="Z655" s="50"/>
    </row>
    <row r="656" ht="15.75" customHeight="1" outlineLevel="2">
      <c r="A656" s="46" t="s">
        <v>228</v>
      </c>
      <c r="B656" s="46" t="s">
        <v>15</v>
      </c>
      <c r="C656" s="21" t="s">
        <v>229</v>
      </c>
      <c r="D656" s="46" t="s">
        <v>39</v>
      </c>
      <c r="E656" s="20" t="s">
        <v>40</v>
      </c>
      <c r="F656" s="22">
        <v>0.0</v>
      </c>
      <c r="G656" s="47">
        <v>19303.43</v>
      </c>
      <c r="H656" s="48"/>
      <c r="I656" s="47" t="str">
        <f t="shared" si="1295"/>
        <v>#REF!</v>
      </c>
      <c r="J656" s="47" t="str">
        <f t="shared" si="1296"/>
        <v>#REF!</v>
      </c>
      <c r="K656" s="47" t="str">
        <f t="shared" si="1297"/>
        <v>#REF!</v>
      </c>
      <c r="L656" s="49" t="str">
        <f t="shared" si="1298"/>
        <v>#REF!</v>
      </c>
      <c r="M656" s="49" t="str">
        <f t="shared" si="1299"/>
        <v>#REF!</v>
      </c>
      <c r="N656" s="47" t="str">
        <f t="shared" si="1300"/>
        <v>#REF!</v>
      </c>
      <c r="O656" s="47" t="str">
        <f t="shared" si="1301"/>
        <v>#REF!</v>
      </c>
      <c r="P656" s="49" t="str">
        <f t="shared" si="1302"/>
        <v>#REF!</v>
      </c>
      <c r="Q656" s="49" t="str">
        <f t="shared" si="1303"/>
        <v>#REF!</v>
      </c>
      <c r="R656" s="49" t="str">
        <f t="shared" si="1304"/>
        <v>#REF!</v>
      </c>
      <c r="S656" s="49" t="str">
        <f t="shared" si="1305"/>
        <v>#REF!</v>
      </c>
      <c r="T656" s="50"/>
      <c r="U656" s="50"/>
      <c r="V656" s="50"/>
      <c r="W656" s="50"/>
      <c r="X656" s="50"/>
      <c r="Y656" s="50"/>
      <c r="Z656" s="50"/>
    </row>
    <row r="657" ht="15.75" customHeight="1" outlineLevel="2">
      <c r="A657" s="46" t="s">
        <v>228</v>
      </c>
      <c r="B657" s="46" t="s">
        <v>15</v>
      </c>
      <c r="C657" s="21" t="s">
        <v>229</v>
      </c>
      <c r="D657" s="46" t="s">
        <v>59</v>
      </c>
      <c r="E657" s="20" t="s">
        <v>60</v>
      </c>
      <c r="F657" s="22">
        <v>0.0</v>
      </c>
      <c r="G657" s="47">
        <v>2508967.27</v>
      </c>
      <c r="H657" s="48"/>
      <c r="I657" s="47" t="str">
        <f t="shared" si="1295"/>
        <v>#REF!</v>
      </c>
      <c r="J657" s="47" t="str">
        <f t="shared" si="1296"/>
        <v>#REF!</v>
      </c>
      <c r="K657" s="47" t="str">
        <f t="shared" si="1297"/>
        <v>#REF!</v>
      </c>
      <c r="L657" s="49" t="str">
        <f t="shared" si="1298"/>
        <v>#REF!</v>
      </c>
      <c r="M657" s="49" t="str">
        <f t="shared" si="1299"/>
        <v>#REF!</v>
      </c>
      <c r="N657" s="47" t="str">
        <f t="shared" si="1300"/>
        <v>#REF!</v>
      </c>
      <c r="O657" s="47" t="str">
        <f t="shared" si="1301"/>
        <v>#REF!</v>
      </c>
      <c r="P657" s="49" t="str">
        <f t="shared" si="1302"/>
        <v>#REF!</v>
      </c>
      <c r="Q657" s="49" t="str">
        <f t="shared" si="1303"/>
        <v>#REF!</v>
      </c>
      <c r="R657" s="49" t="str">
        <f t="shared" si="1304"/>
        <v>#REF!</v>
      </c>
      <c r="S657" s="49" t="str">
        <f t="shared" si="1305"/>
        <v>#REF!</v>
      </c>
      <c r="T657" s="50"/>
      <c r="U657" s="50"/>
      <c r="V657" s="50"/>
      <c r="W657" s="50"/>
      <c r="X657" s="50"/>
      <c r="Y657" s="50"/>
      <c r="Z657" s="50"/>
    </row>
    <row r="658" ht="15.75" customHeight="1" outlineLevel="1">
      <c r="A658" s="46"/>
      <c r="B658" s="46"/>
      <c r="C658" s="53" t="s">
        <v>412</v>
      </c>
      <c r="D658" s="46"/>
      <c r="E658" s="20"/>
      <c r="F658" s="22">
        <f t="shared" ref="F658:H658" si="1306">SUBTOTAL(9,F653:F657)</f>
        <v>0</v>
      </c>
      <c r="G658" s="47">
        <f t="shared" si="1306"/>
        <v>7298330</v>
      </c>
      <c r="H658" s="48">
        <f t="shared" si="1306"/>
        <v>0</v>
      </c>
      <c r="I658" s="47"/>
      <c r="J658" s="47"/>
      <c r="K658" s="47"/>
      <c r="L658" s="49" t="str">
        <f t="shared" ref="L658:M658" si="1307">SUBTOTAL(9,L653:L657)</f>
        <v>#REF!</v>
      </c>
      <c r="M658" s="49" t="str">
        <f t="shared" si="1307"/>
        <v>#REF!</v>
      </c>
      <c r="N658" s="47"/>
      <c r="O658" s="47"/>
      <c r="P658" s="49" t="str">
        <f t="shared" ref="P658:S658" si="1308">SUBTOTAL(9,P653:P657)</f>
        <v>#REF!</v>
      </c>
      <c r="Q658" s="49" t="str">
        <f t="shared" si="1308"/>
        <v>#REF!</v>
      </c>
      <c r="R658" s="49" t="str">
        <f t="shared" si="1308"/>
        <v>#REF!</v>
      </c>
      <c r="S658" s="49" t="str">
        <f t="shared" si="1308"/>
        <v>#REF!</v>
      </c>
      <c r="T658" s="50"/>
      <c r="U658" s="50"/>
      <c r="V658" s="50"/>
      <c r="W658" s="50"/>
      <c r="X658" s="50"/>
      <c r="Y658" s="50"/>
      <c r="Z658" s="50"/>
    </row>
    <row r="659" ht="15.75" customHeight="1" outlineLevel="2">
      <c r="A659" s="46" t="s">
        <v>230</v>
      </c>
      <c r="B659" s="46" t="s">
        <v>15</v>
      </c>
      <c r="C659" s="21" t="s">
        <v>231</v>
      </c>
      <c r="D659" s="46" t="s">
        <v>17</v>
      </c>
      <c r="E659" s="20" t="s">
        <v>18</v>
      </c>
      <c r="F659" s="22">
        <v>947523.48</v>
      </c>
      <c r="G659" s="47">
        <v>1210721.71</v>
      </c>
      <c r="H659" s="48"/>
      <c r="I659" s="47" t="str">
        <f t="shared" ref="I659:I663" si="1309">+VLOOKUP(C659,'[1]ESFUERZO PROPIO 2015'!$D$10:$H$135,3,0)</f>
        <v>#REF!</v>
      </c>
      <c r="J659" s="47" t="str">
        <f t="shared" ref="J659:J663" si="1310">+VLOOKUP(C659,'[1]ESFUERZO PROPIO 2015'!$D$10:$H$135,2,0)</f>
        <v>#REF!</v>
      </c>
      <c r="K659" s="47" t="str">
        <f t="shared" ref="K659:K663" si="1311">+I659/11</f>
        <v>#REF!</v>
      </c>
      <c r="L659" s="49" t="str">
        <f t="shared" ref="L659:L663" si="1312">+H659*K659</f>
        <v>#REF!</v>
      </c>
      <c r="M659" s="49" t="str">
        <f t="shared" ref="M659:M663" si="1313">+IF(F659-Q659&lt;1,0,F659-Q659)</f>
        <v>#REF!</v>
      </c>
      <c r="N659" s="47" t="str">
        <f t="shared" ref="N659:N663" si="1314">+VLOOKUP(C659,'[1]ESFUERZO PROPIO 2015'!$D$10:$H$135,5,0)</f>
        <v>#REF!</v>
      </c>
      <c r="O659" s="47" t="str">
        <f t="shared" ref="O659:O663" si="1315">+VLOOKUP(C659,'[1]ESFUERZO PROPIO 2015'!$D$10:$H$135,4,0)</f>
        <v>#REF!</v>
      </c>
      <c r="P659" s="49" t="str">
        <f t="shared" ref="P659:P663" si="1316">+F659-L659</f>
        <v>#REF!</v>
      </c>
      <c r="Q659" s="49" t="str">
        <f t="shared" ref="Q659:Q663" si="1317">+ROUND(P659,0)</f>
        <v>#REF!</v>
      </c>
      <c r="R659" s="49" t="str">
        <f t="shared" ref="R659:R663" si="1318">+M659+Q659</f>
        <v>#REF!</v>
      </c>
      <c r="S659" s="49" t="str">
        <f t="shared" ref="S659:S663" si="1319">+Q659</f>
        <v>#REF!</v>
      </c>
      <c r="T659" s="50"/>
      <c r="U659" s="50"/>
      <c r="V659" s="50"/>
      <c r="W659" s="50"/>
      <c r="X659" s="50"/>
      <c r="Y659" s="50"/>
      <c r="Z659" s="50"/>
    </row>
    <row r="660" ht="15.75" customHeight="1" outlineLevel="2">
      <c r="A660" s="46" t="s">
        <v>230</v>
      </c>
      <c r="B660" s="46" t="s">
        <v>15</v>
      </c>
      <c r="C660" s="21" t="s">
        <v>231</v>
      </c>
      <c r="D660" s="46" t="s">
        <v>45</v>
      </c>
      <c r="E660" s="20" t="s">
        <v>46</v>
      </c>
      <c r="F660" s="22">
        <v>5935.81</v>
      </c>
      <c r="G660" s="47">
        <v>7584.63</v>
      </c>
      <c r="H660" s="48"/>
      <c r="I660" s="47" t="str">
        <f t="shared" si="1309"/>
        <v>#REF!</v>
      </c>
      <c r="J660" s="47" t="str">
        <f t="shared" si="1310"/>
        <v>#REF!</v>
      </c>
      <c r="K660" s="47" t="str">
        <f t="shared" si="1311"/>
        <v>#REF!</v>
      </c>
      <c r="L660" s="49" t="str">
        <f t="shared" si="1312"/>
        <v>#REF!</v>
      </c>
      <c r="M660" s="49" t="str">
        <f t="shared" si="1313"/>
        <v>#REF!</v>
      </c>
      <c r="N660" s="47" t="str">
        <f t="shared" si="1314"/>
        <v>#REF!</v>
      </c>
      <c r="O660" s="47" t="str">
        <f t="shared" si="1315"/>
        <v>#REF!</v>
      </c>
      <c r="P660" s="49" t="str">
        <f t="shared" si="1316"/>
        <v>#REF!</v>
      </c>
      <c r="Q660" s="49" t="str">
        <f t="shared" si="1317"/>
        <v>#REF!</v>
      </c>
      <c r="R660" s="49" t="str">
        <f t="shared" si="1318"/>
        <v>#REF!</v>
      </c>
      <c r="S660" s="49" t="str">
        <f t="shared" si="1319"/>
        <v>#REF!</v>
      </c>
      <c r="T660" s="50"/>
      <c r="U660" s="50"/>
      <c r="V660" s="50"/>
      <c r="W660" s="50"/>
      <c r="X660" s="50"/>
      <c r="Y660" s="50"/>
      <c r="Z660" s="50"/>
    </row>
    <row r="661" ht="15.75" customHeight="1" outlineLevel="2">
      <c r="A661" s="46" t="s">
        <v>230</v>
      </c>
      <c r="B661" s="46" t="s">
        <v>15</v>
      </c>
      <c r="C661" s="21" t="s">
        <v>231</v>
      </c>
      <c r="D661" s="46" t="s">
        <v>29</v>
      </c>
      <c r="E661" s="20" t="s">
        <v>30</v>
      </c>
      <c r="F661" s="22">
        <v>7542.92</v>
      </c>
      <c r="G661" s="47">
        <v>9638.16</v>
      </c>
      <c r="H661" s="48"/>
      <c r="I661" s="47" t="str">
        <f t="shared" si="1309"/>
        <v>#REF!</v>
      </c>
      <c r="J661" s="47" t="str">
        <f t="shared" si="1310"/>
        <v>#REF!</v>
      </c>
      <c r="K661" s="47" t="str">
        <f t="shared" si="1311"/>
        <v>#REF!</v>
      </c>
      <c r="L661" s="49" t="str">
        <f t="shared" si="1312"/>
        <v>#REF!</v>
      </c>
      <c r="M661" s="49" t="str">
        <f t="shared" si="1313"/>
        <v>#REF!</v>
      </c>
      <c r="N661" s="47" t="str">
        <f t="shared" si="1314"/>
        <v>#REF!</v>
      </c>
      <c r="O661" s="47" t="str">
        <f t="shared" si="1315"/>
        <v>#REF!</v>
      </c>
      <c r="P661" s="49" t="str">
        <f t="shared" si="1316"/>
        <v>#REF!</v>
      </c>
      <c r="Q661" s="49" t="str">
        <f t="shared" si="1317"/>
        <v>#REF!</v>
      </c>
      <c r="R661" s="49" t="str">
        <f t="shared" si="1318"/>
        <v>#REF!</v>
      </c>
      <c r="S661" s="49" t="str">
        <f t="shared" si="1319"/>
        <v>#REF!</v>
      </c>
      <c r="T661" s="50"/>
      <c r="U661" s="50"/>
      <c r="V661" s="50"/>
      <c r="W661" s="50"/>
      <c r="X661" s="50"/>
      <c r="Y661" s="50"/>
      <c r="Z661" s="50"/>
    </row>
    <row r="662" ht="15.75" customHeight="1" outlineLevel="2">
      <c r="A662" s="46" t="s">
        <v>230</v>
      </c>
      <c r="B662" s="46" t="s">
        <v>15</v>
      </c>
      <c r="C662" s="21" t="s">
        <v>231</v>
      </c>
      <c r="D662" s="46" t="s">
        <v>31</v>
      </c>
      <c r="E662" s="20" t="s">
        <v>32</v>
      </c>
      <c r="F662" s="22">
        <v>721.55</v>
      </c>
      <c r="G662" s="47">
        <v>921.97</v>
      </c>
      <c r="H662" s="48"/>
      <c r="I662" s="47" t="str">
        <f t="shared" si="1309"/>
        <v>#REF!</v>
      </c>
      <c r="J662" s="47" t="str">
        <f t="shared" si="1310"/>
        <v>#REF!</v>
      </c>
      <c r="K662" s="47" t="str">
        <f t="shared" si="1311"/>
        <v>#REF!</v>
      </c>
      <c r="L662" s="49" t="str">
        <f t="shared" si="1312"/>
        <v>#REF!</v>
      </c>
      <c r="M662" s="49" t="str">
        <f t="shared" si="1313"/>
        <v>#REF!</v>
      </c>
      <c r="N662" s="47" t="str">
        <f t="shared" si="1314"/>
        <v>#REF!</v>
      </c>
      <c r="O662" s="47" t="str">
        <f t="shared" si="1315"/>
        <v>#REF!</v>
      </c>
      <c r="P662" s="49" t="str">
        <f t="shared" si="1316"/>
        <v>#REF!</v>
      </c>
      <c r="Q662" s="49" t="str">
        <f t="shared" si="1317"/>
        <v>#REF!</v>
      </c>
      <c r="R662" s="49" t="str">
        <f t="shared" si="1318"/>
        <v>#REF!</v>
      </c>
      <c r="S662" s="49" t="str">
        <f t="shared" si="1319"/>
        <v>#REF!</v>
      </c>
      <c r="T662" s="50"/>
      <c r="U662" s="50"/>
      <c r="V662" s="50"/>
      <c r="W662" s="50"/>
      <c r="X662" s="50"/>
      <c r="Y662" s="50"/>
      <c r="Z662" s="50"/>
    </row>
    <row r="663" ht="15.75" customHeight="1" outlineLevel="2">
      <c r="A663" s="46" t="s">
        <v>230</v>
      </c>
      <c r="B663" s="46" t="s">
        <v>15</v>
      </c>
      <c r="C663" s="21" t="s">
        <v>231</v>
      </c>
      <c r="D663" s="46" t="s">
        <v>39</v>
      </c>
      <c r="E663" s="20" t="s">
        <v>40</v>
      </c>
      <c r="F663" s="22">
        <v>2798.24</v>
      </c>
      <c r="G663" s="47">
        <v>3575.53</v>
      </c>
      <c r="H663" s="48"/>
      <c r="I663" s="47" t="str">
        <f t="shared" si="1309"/>
        <v>#REF!</v>
      </c>
      <c r="J663" s="47" t="str">
        <f t="shared" si="1310"/>
        <v>#REF!</v>
      </c>
      <c r="K663" s="47" t="str">
        <f t="shared" si="1311"/>
        <v>#REF!</v>
      </c>
      <c r="L663" s="49" t="str">
        <f t="shared" si="1312"/>
        <v>#REF!</v>
      </c>
      <c r="M663" s="49" t="str">
        <f t="shared" si="1313"/>
        <v>#REF!</v>
      </c>
      <c r="N663" s="47" t="str">
        <f t="shared" si="1314"/>
        <v>#REF!</v>
      </c>
      <c r="O663" s="47" t="str">
        <f t="shared" si="1315"/>
        <v>#REF!</v>
      </c>
      <c r="P663" s="49" t="str">
        <f t="shared" si="1316"/>
        <v>#REF!</v>
      </c>
      <c r="Q663" s="49" t="str">
        <f t="shared" si="1317"/>
        <v>#REF!</v>
      </c>
      <c r="R663" s="49" t="str">
        <f t="shared" si="1318"/>
        <v>#REF!</v>
      </c>
      <c r="S663" s="49" t="str">
        <f t="shared" si="1319"/>
        <v>#REF!</v>
      </c>
      <c r="T663" s="50"/>
      <c r="U663" s="50"/>
      <c r="V663" s="50"/>
      <c r="W663" s="50"/>
      <c r="X663" s="50"/>
      <c r="Y663" s="50"/>
      <c r="Z663" s="50"/>
    </row>
    <row r="664" ht="15.75" customHeight="1" outlineLevel="1">
      <c r="A664" s="46"/>
      <c r="B664" s="46"/>
      <c r="C664" s="53" t="s">
        <v>413</v>
      </c>
      <c r="D664" s="46"/>
      <c r="E664" s="20"/>
      <c r="F664" s="22">
        <f t="shared" ref="F664:H664" si="1320">SUBTOTAL(9,F659:F663)</f>
        <v>964522</v>
      </c>
      <c r="G664" s="47">
        <f t="shared" si="1320"/>
        <v>1232442</v>
      </c>
      <c r="H664" s="48">
        <f t="shared" si="1320"/>
        <v>0</v>
      </c>
      <c r="I664" s="47"/>
      <c r="J664" s="47"/>
      <c r="K664" s="47"/>
      <c r="L664" s="49" t="str">
        <f t="shared" ref="L664:M664" si="1321">SUBTOTAL(9,L659:L663)</f>
        <v>#REF!</v>
      </c>
      <c r="M664" s="49" t="str">
        <f t="shared" si="1321"/>
        <v>#REF!</v>
      </c>
      <c r="N664" s="47"/>
      <c r="O664" s="47"/>
      <c r="P664" s="49" t="str">
        <f t="shared" ref="P664:S664" si="1322">SUBTOTAL(9,P659:P663)</f>
        <v>#REF!</v>
      </c>
      <c r="Q664" s="49" t="str">
        <f t="shared" si="1322"/>
        <v>#REF!</v>
      </c>
      <c r="R664" s="49" t="str">
        <f t="shared" si="1322"/>
        <v>#REF!</v>
      </c>
      <c r="S664" s="49" t="str">
        <f t="shared" si="1322"/>
        <v>#REF!</v>
      </c>
      <c r="T664" s="50"/>
      <c r="U664" s="50"/>
      <c r="V664" s="50"/>
      <c r="W664" s="50"/>
      <c r="X664" s="50"/>
      <c r="Y664" s="50"/>
      <c r="Z664" s="50"/>
    </row>
    <row r="665" ht="15.75" customHeight="1" outlineLevel="2">
      <c r="A665" s="46" t="s">
        <v>232</v>
      </c>
      <c r="B665" s="46" t="s">
        <v>15</v>
      </c>
      <c r="C665" s="21" t="s">
        <v>233</v>
      </c>
      <c r="D665" s="46" t="s">
        <v>17</v>
      </c>
      <c r="E665" s="20" t="s">
        <v>18</v>
      </c>
      <c r="F665" s="22">
        <v>1.092501777E7</v>
      </c>
      <c r="G665" s="47">
        <v>1154948.51</v>
      </c>
      <c r="H665" s="48"/>
      <c r="I665" s="47" t="str">
        <f t="shared" ref="I665:I670" si="1323">+VLOOKUP(C665,'[1]ESFUERZO PROPIO 2015'!$D$10:$H$135,3,0)</f>
        <v>#REF!</v>
      </c>
      <c r="J665" s="47" t="str">
        <f t="shared" ref="J665:J670" si="1324">+VLOOKUP(C665,'[1]ESFUERZO PROPIO 2015'!$D$10:$H$135,2,0)</f>
        <v>#REF!</v>
      </c>
      <c r="K665" s="47" t="str">
        <f t="shared" ref="K665:K670" si="1325">+I665/11</f>
        <v>#REF!</v>
      </c>
      <c r="L665" s="49" t="str">
        <f t="shared" ref="L665:L670" si="1326">+H665*K665</f>
        <v>#REF!</v>
      </c>
      <c r="M665" s="49" t="str">
        <f t="shared" ref="M665:M670" si="1327">+IF(F665-Q665&lt;1,0,F665-Q665)</f>
        <v>#REF!</v>
      </c>
      <c r="N665" s="47" t="str">
        <f t="shared" ref="N665:N670" si="1328">+VLOOKUP(C665,'[1]ESFUERZO PROPIO 2015'!$D$10:$H$135,5,0)</f>
        <v>#REF!</v>
      </c>
      <c r="O665" s="47" t="str">
        <f t="shared" ref="O665:O670" si="1329">+VLOOKUP(C665,'[1]ESFUERZO PROPIO 2015'!$D$10:$H$135,4,0)</f>
        <v>#REF!</v>
      </c>
      <c r="P665" s="49" t="str">
        <f t="shared" ref="P665:P670" si="1330">+F665-L665</f>
        <v>#REF!</v>
      </c>
      <c r="Q665" s="49" t="str">
        <f t="shared" ref="Q665:Q670" si="1331">+ROUND(P665,0)</f>
        <v>#REF!</v>
      </c>
      <c r="R665" s="49" t="str">
        <f t="shared" ref="R665:R670" si="1332">+M665+Q665</f>
        <v>#REF!</v>
      </c>
      <c r="S665" s="49" t="str">
        <f t="shared" ref="S665:S670" si="1333">+Q665</f>
        <v>#REF!</v>
      </c>
      <c r="T665" s="50"/>
      <c r="U665" s="50"/>
      <c r="V665" s="50"/>
      <c r="W665" s="50"/>
      <c r="X665" s="50"/>
      <c r="Y665" s="50"/>
      <c r="Z665" s="50"/>
    </row>
    <row r="666" ht="15.75" customHeight="1" outlineLevel="2">
      <c r="A666" s="46" t="s">
        <v>232</v>
      </c>
      <c r="B666" s="46" t="s">
        <v>15</v>
      </c>
      <c r="C666" s="21" t="s">
        <v>233</v>
      </c>
      <c r="D666" s="46" t="s">
        <v>45</v>
      </c>
      <c r="E666" s="20" t="s">
        <v>46</v>
      </c>
      <c r="F666" s="22">
        <v>2.304147633E7</v>
      </c>
      <c r="G666" s="47">
        <v>2435851.28</v>
      </c>
      <c r="H666" s="48"/>
      <c r="I666" s="47" t="str">
        <f t="shared" si="1323"/>
        <v>#REF!</v>
      </c>
      <c r="J666" s="47" t="str">
        <f t="shared" si="1324"/>
        <v>#REF!</v>
      </c>
      <c r="K666" s="47" t="str">
        <f t="shared" si="1325"/>
        <v>#REF!</v>
      </c>
      <c r="L666" s="49" t="str">
        <f t="shared" si="1326"/>
        <v>#REF!</v>
      </c>
      <c r="M666" s="49" t="str">
        <f t="shared" si="1327"/>
        <v>#REF!</v>
      </c>
      <c r="N666" s="47" t="str">
        <f t="shared" si="1328"/>
        <v>#REF!</v>
      </c>
      <c r="O666" s="47" t="str">
        <f t="shared" si="1329"/>
        <v>#REF!</v>
      </c>
      <c r="P666" s="49" t="str">
        <f t="shared" si="1330"/>
        <v>#REF!</v>
      </c>
      <c r="Q666" s="49" t="str">
        <f t="shared" si="1331"/>
        <v>#REF!</v>
      </c>
      <c r="R666" s="49" t="str">
        <f t="shared" si="1332"/>
        <v>#REF!</v>
      </c>
      <c r="S666" s="49" t="str">
        <f t="shared" si="1333"/>
        <v>#REF!</v>
      </c>
      <c r="T666" s="50"/>
      <c r="U666" s="50"/>
      <c r="V666" s="50"/>
      <c r="W666" s="50"/>
      <c r="X666" s="50"/>
      <c r="Y666" s="50"/>
      <c r="Z666" s="50"/>
    </row>
    <row r="667" ht="15.75" customHeight="1" outlineLevel="2">
      <c r="A667" s="46" t="s">
        <v>232</v>
      </c>
      <c r="B667" s="46" t="s">
        <v>15</v>
      </c>
      <c r="C667" s="21" t="s">
        <v>233</v>
      </c>
      <c r="D667" s="46" t="s">
        <v>29</v>
      </c>
      <c r="E667" s="20" t="s">
        <v>30</v>
      </c>
      <c r="F667" s="22">
        <v>779467.16</v>
      </c>
      <c r="G667" s="47">
        <v>82402.1</v>
      </c>
      <c r="H667" s="48"/>
      <c r="I667" s="47" t="str">
        <f t="shared" si="1323"/>
        <v>#REF!</v>
      </c>
      <c r="J667" s="47" t="str">
        <f t="shared" si="1324"/>
        <v>#REF!</v>
      </c>
      <c r="K667" s="47" t="str">
        <f t="shared" si="1325"/>
        <v>#REF!</v>
      </c>
      <c r="L667" s="49" t="str">
        <f t="shared" si="1326"/>
        <v>#REF!</v>
      </c>
      <c r="M667" s="49" t="str">
        <f t="shared" si="1327"/>
        <v>#REF!</v>
      </c>
      <c r="N667" s="47" t="str">
        <f t="shared" si="1328"/>
        <v>#REF!</v>
      </c>
      <c r="O667" s="47" t="str">
        <f t="shared" si="1329"/>
        <v>#REF!</v>
      </c>
      <c r="P667" s="49" t="str">
        <f t="shared" si="1330"/>
        <v>#REF!</v>
      </c>
      <c r="Q667" s="49" t="str">
        <f t="shared" si="1331"/>
        <v>#REF!</v>
      </c>
      <c r="R667" s="49" t="str">
        <f t="shared" si="1332"/>
        <v>#REF!</v>
      </c>
      <c r="S667" s="49" t="str">
        <f t="shared" si="1333"/>
        <v>#REF!</v>
      </c>
      <c r="T667" s="50"/>
      <c r="U667" s="50"/>
      <c r="V667" s="50"/>
      <c r="W667" s="50"/>
      <c r="X667" s="50"/>
      <c r="Y667" s="50"/>
      <c r="Z667" s="50"/>
    </row>
    <row r="668" ht="15.75" customHeight="1" outlineLevel="2">
      <c r="A668" s="46" t="s">
        <v>232</v>
      </c>
      <c r="B668" s="46" t="s">
        <v>15</v>
      </c>
      <c r="C668" s="21" t="s">
        <v>233</v>
      </c>
      <c r="D668" s="46" t="s">
        <v>31</v>
      </c>
      <c r="E668" s="20" t="s">
        <v>32</v>
      </c>
      <c r="F668" s="22">
        <v>273687.73</v>
      </c>
      <c r="G668" s="47">
        <v>28933.16</v>
      </c>
      <c r="H668" s="48"/>
      <c r="I668" s="47" t="str">
        <f t="shared" si="1323"/>
        <v>#REF!</v>
      </c>
      <c r="J668" s="47" t="str">
        <f t="shared" si="1324"/>
        <v>#REF!</v>
      </c>
      <c r="K668" s="47" t="str">
        <f t="shared" si="1325"/>
        <v>#REF!</v>
      </c>
      <c r="L668" s="49" t="str">
        <f t="shared" si="1326"/>
        <v>#REF!</v>
      </c>
      <c r="M668" s="49" t="str">
        <f t="shared" si="1327"/>
        <v>#REF!</v>
      </c>
      <c r="N668" s="47" t="str">
        <f t="shared" si="1328"/>
        <v>#REF!</v>
      </c>
      <c r="O668" s="47" t="str">
        <f t="shared" si="1329"/>
        <v>#REF!</v>
      </c>
      <c r="P668" s="49" t="str">
        <f t="shared" si="1330"/>
        <v>#REF!</v>
      </c>
      <c r="Q668" s="49" t="str">
        <f t="shared" si="1331"/>
        <v>#REF!</v>
      </c>
      <c r="R668" s="49" t="str">
        <f t="shared" si="1332"/>
        <v>#REF!</v>
      </c>
      <c r="S668" s="49" t="str">
        <f t="shared" si="1333"/>
        <v>#REF!</v>
      </c>
      <c r="T668" s="50"/>
      <c r="U668" s="50"/>
      <c r="V668" s="50"/>
      <c r="W668" s="50"/>
      <c r="X668" s="50"/>
      <c r="Y668" s="50"/>
      <c r="Z668" s="50"/>
    </row>
    <row r="669" ht="15.75" customHeight="1" outlineLevel="2">
      <c r="A669" s="46" t="s">
        <v>232</v>
      </c>
      <c r="B669" s="46" t="s">
        <v>15</v>
      </c>
      <c r="C669" s="21" t="s">
        <v>233</v>
      </c>
      <c r="D669" s="46" t="s">
        <v>39</v>
      </c>
      <c r="E669" s="20" t="s">
        <v>40</v>
      </c>
      <c r="F669" s="22">
        <v>153107.72</v>
      </c>
      <c r="G669" s="47">
        <v>16185.93</v>
      </c>
      <c r="H669" s="48"/>
      <c r="I669" s="47" t="str">
        <f t="shared" si="1323"/>
        <v>#REF!</v>
      </c>
      <c r="J669" s="47" t="str">
        <f t="shared" si="1324"/>
        <v>#REF!</v>
      </c>
      <c r="K669" s="47" t="str">
        <f t="shared" si="1325"/>
        <v>#REF!</v>
      </c>
      <c r="L669" s="49" t="str">
        <f t="shared" si="1326"/>
        <v>#REF!</v>
      </c>
      <c r="M669" s="49" t="str">
        <f t="shared" si="1327"/>
        <v>#REF!</v>
      </c>
      <c r="N669" s="47" t="str">
        <f t="shared" si="1328"/>
        <v>#REF!</v>
      </c>
      <c r="O669" s="47" t="str">
        <f t="shared" si="1329"/>
        <v>#REF!</v>
      </c>
      <c r="P669" s="49" t="str">
        <f t="shared" si="1330"/>
        <v>#REF!</v>
      </c>
      <c r="Q669" s="49" t="str">
        <f t="shared" si="1331"/>
        <v>#REF!</v>
      </c>
      <c r="R669" s="49" t="str">
        <f t="shared" si="1332"/>
        <v>#REF!</v>
      </c>
      <c r="S669" s="49" t="str">
        <f t="shared" si="1333"/>
        <v>#REF!</v>
      </c>
      <c r="T669" s="50"/>
      <c r="U669" s="50"/>
      <c r="V669" s="50"/>
      <c r="W669" s="50"/>
      <c r="X669" s="50"/>
      <c r="Y669" s="50"/>
      <c r="Z669" s="50"/>
    </row>
    <row r="670" ht="15.75" customHeight="1" outlineLevel="2">
      <c r="A670" s="46" t="s">
        <v>232</v>
      </c>
      <c r="B670" s="46" t="s">
        <v>15</v>
      </c>
      <c r="C670" s="21" t="s">
        <v>233</v>
      </c>
      <c r="D670" s="46" t="s">
        <v>59</v>
      </c>
      <c r="E670" s="20" t="s">
        <v>60</v>
      </c>
      <c r="F670" s="22">
        <v>2416731.29</v>
      </c>
      <c r="G670" s="47">
        <v>255487.02</v>
      </c>
      <c r="H670" s="48"/>
      <c r="I670" s="47" t="str">
        <f t="shared" si="1323"/>
        <v>#REF!</v>
      </c>
      <c r="J670" s="47" t="str">
        <f t="shared" si="1324"/>
        <v>#REF!</v>
      </c>
      <c r="K670" s="47" t="str">
        <f t="shared" si="1325"/>
        <v>#REF!</v>
      </c>
      <c r="L670" s="49" t="str">
        <f t="shared" si="1326"/>
        <v>#REF!</v>
      </c>
      <c r="M670" s="49" t="str">
        <f t="shared" si="1327"/>
        <v>#REF!</v>
      </c>
      <c r="N670" s="47" t="str">
        <f t="shared" si="1328"/>
        <v>#REF!</v>
      </c>
      <c r="O670" s="47" t="str">
        <f t="shared" si="1329"/>
        <v>#REF!</v>
      </c>
      <c r="P670" s="49" t="str">
        <f t="shared" si="1330"/>
        <v>#REF!</v>
      </c>
      <c r="Q670" s="49" t="str">
        <f t="shared" si="1331"/>
        <v>#REF!</v>
      </c>
      <c r="R670" s="49" t="str">
        <f t="shared" si="1332"/>
        <v>#REF!</v>
      </c>
      <c r="S670" s="49" t="str">
        <f t="shared" si="1333"/>
        <v>#REF!</v>
      </c>
      <c r="T670" s="50"/>
      <c r="U670" s="50"/>
      <c r="V670" s="50"/>
      <c r="W670" s="50"/>
      <c r="X670" s="50"/>
      <c r="Y670" s="50"/>
      <c r="Z670" s="50"/>
    </row>
    <row r="671" ht="15.75" customHeight="1" outlineLevel="1">
      <c r="A671" s="46"/>
      <c r="B671" s="46"/>
      <c r="C671" s="53" t="s">
        <v>414</v>
      </c>
      <c r="D671" s="46"/>
      <c r="E671" s="20"/>
      <c r="F671" s="22">
        <f t="shared" ref="F671:H671" si="1334">SUBTOTAL(9,F665:F670)</f>
        <v>37589488</v>
      </c>
      <c r="G671" s="47">
        <f t="shared" si="1334"/>
        <v>3973808</v>
      </c>
      <c r="H671" s="48">
        <f t="shared" si="1334"/>
        <v>0</v>
      </c>
      <c r="I671" s="47"/>
      <c r="J671" s="47"/>
      <c r="K671" s="47"/>
      <c r="L671" s="49" t="str">
        <f t="shared" ref="L671:M671" si="1335">SUBTOTAL(9,L665:L670)</f>
        <v>#REF!</v>
      </c>
      <c r="M671" s="49" t="str">
        <f t="shared" si="1335"/>
        <v>#REF!</v>
      </c>
      <c r="N671" s="47"/>
      <c r="O671" s="47"/>
      <c r="P671" s="49" t="str">
        <f t="shared" ref="P671:S671" si="1336">SUBTOTAL(9,P665:P670)</f>
        <v>#REF!</v>
      </c>
      <c r="Q671" s="49" t="str">
        <f t="shared" si="1336"/>
        <v>#REF!</v>
      </c>
      <c r="R671" s="49" t="str">
        <f t="shared" si="1336"/>
        <v>#REF!</v>
      </c>
      <c r="S671" s="49" t="str">
        <f t="shared" si="1336"/>
        <v>#REF!</v>
      </c>
      <c r="T671" s="50"/>
      <c r="U671" s="50"/>
      <c r="V671" s="50"/>
      <c r="W671" s="50"/>
      <c r="X671" s="50"/>
      <c r="Y671" s="50"/>
      <c r="Z671" s="50"/>
    </row>
    <row r="672" ht="15.75" customHeight="1" outlineLevel="2">
      <c r="A672" s="46" t="s">
        <v>234</v>
      </c>
      <c r="B672" s="46" t="s">
        <v>15</v>
      </c>
      <c r="C672" s="21" t="s">
        <v>415</v>
      </c>
      <c r="D672" s="46" t="s">
        <v>17</v>
      </c>
      <c r="E672" s="20" t="s">
        <v>18</v>
      </c>
      <c r="F672" s="22">
        <v>883113.9</v>
      </c>
      <c r="G672" s="47">
        <v>415188.66</v>
      </c>
      <c r="H672" s="48"/>
      <c r="I672" s="47" t="str">
        <f t="shared" ref="I672:I675" si="1337">+VLOOKUP(C672,'[1]ESFUERZO PROPIO 2015'!$D$10:$H$135,3,0)</f>
        <v>#REF!</v>
      </c>
      <c r="J672" s="47" t="str">
        <f t="shared" ref="J672:J675" si="1338">+VLOOKUP(C672,'[1]ESFUERZO PROPIO 2015'!$D$10:$H$135,2,0)</f>
        <v>#REF!</v>
      </c>
      <c r="K672" s="47" t="str">
        <f t="shared" ref="K672:K675" si="1339">+I672/11</f>
        <v>#REF!</v>
      </c>
      <c r="L672" s="49" t="str">
        <f t="shared" ref="L672:L675" si="1340">+H672*K672</f>
        <v>#REF!</v>
      </c>
      <c r="M672" s="49" t="str">
        <f t="shared" ref="M672:M675" si="1341">+IF(F672-Q672&lt;1,0,F672-Q672)</f>
        <v>#REF!</v>
      </c>
      <c r="N672" s="47" t="str">
        <f t="shared" ref="N672:N675" si="1342">+VLOOKUP(C672,'[1]ESFUERZO PROPIO 2015'!$D$10:$H$135,5,0)</f>
        <v>#REF!</v>
      </c>
      <c r="O672" s="47" t="str">
        <f t="shared" ref="O672:O675" si="1343">+VLOOKUP(C672,'[1]ESFUERZO PROPIO 2015'!$D$10:$H$135,4,0)</f>
        <v>#REF!</v>
      </c>
      <c r="P672" s="49" t="str">
        <f t="shared" ref="P672:P675" si="1344">+F672-L672</f>
        <v>#REF!</v>
      </c>
      <c r="Q672" s="49" t="str">
        <f t="shared" ref="Q672:Q675" si="1345">+ROUND(P672,0)</f>
        <v>#REF!</v>
      </c>
      <c r="R672" s="49" t="str">
        <f t="shared" ref="R672:R675" si="1346">+M672+Q672</f>
        <v>#REF!</v>
      </c>
      <c r="S672" s="49" t="str">
        <f t="shared" ref="S672:S675" si="1347">+Q672</f>
        <v>#REF!</v>
      </c>
      <c r="T672" s="50"/>
      <c r="U672" s="50"/>
      <c r="V672" s="50"/>
      <c r="W672" s="50"/>
      <c r="X672" s="50"/>
      <c r="Y672" s="50"/>
      <c r="Z672" s="50"/>
    </row>
    <row r="673" ht="15.75" customHeight="1" outlineLevel="2">
      <c r="A673" s="46" t="s">
        <v>234</v>
      </c>
      <c r="B673" s="46" t="s">
        <v>15</v>
      </c>
      <c r="C673" s="21" t="s">
        <v>415</v>
      </c>
      <c r="D673" s="46" t="s">
        <v>45</v>
      </c>
      <c r="E673" s="20" t="s">
        <v>46</v>
      </c>
      <c r="F673" s="22">
        <v>124331.55</v>
      </c>
      <c r="G673" s="47">
        <v>58453.44</v>
      </c>
      <c r="H673" s="48"/>
      <c r="I673" s="47" t="str">
        <f t="shared" si="1337"/>
        <v>#REF!</v>
      </c>
      <c r="J673" s="47" t="str">
        <f t="shared" si="1338"/>
        <v>#REF!</v>
      </c>
      <c r="K673" s="47" t="str">
        <f t="shared" si="1339"/>
        <v>#REF!</v>
      </c>
      <c r="L673" s="49" t="str">
        <f t="shared" si="1340"/>
        <v>#REF!</v>
      </c>
      <c r="M673" s="49" t="str">
        <f t="shared" si="1341"/>
        <v>#REF!</v>
      </c>
      <c r="N673" s="47" t="str">
        <f t="shared" si="1342"/>
        <v>#REF!</v>
      </c>
      <c r="O673" s="47" t="str">
        <f t="shared" si="1343"/>
        <v>#REF!</v>
      </c>
      <c r="P673" s="49" t="str">
        <f t="shared" si="1344"/>
        <v>#REF!</v>
      </c>
      <c r="Q673" s="49" t="str">
        <f t="shared" si="1345"/>
        <v>#REF!</v>
      </c>
      <c r="R673" s="49" t="str">
        <f t="shared" si="1346"/>
        <v>#REF!</v>
      </c>
      <c r="S673" s="49" t="str">
        <f t="shared" si="1347"/>
        <v>#REF!</v>
      </c>
      <c r="T673" s="50"/>
      <c r="U673" s="50"/>
      <c r="V673" s="50"/>
      <c r="W673" s="50"/>
      <c r="X673" s="50"/>
      <c r="Y673" s="50"/>
      <c r="Z673" s="50"/>
    </row>
    <row r="674" ht="15.75" customHeight="1" outlineLevel="2">
      <c r="A674" s="46" t="s">
        <v>234</v>
      </c>
      <c r="B674" s="46" t="s">
        <v>15</v>
      </c>
      <c r="C674" s="21" t="s">
        <v>415</v>
      </c>
      <c r="D674" s="46" t="s">
        <v>29</v>
      </c>
      <c r="E674" s="20" t="s">
        <v>30</v>
      </c>
      <c r="F674" s="22">
        <v>42722.73</v>
      </c>
      <c r="G674" s="47">
        <v>20085.73</v>
      </c>
      <c r="H674" s="48"/>
      <c r="I674" s="47" t="str">
        <f t="shared" si="1337"/>
        <v>#REF!</v>
      </c>
      <c r="J674" s="47" t="str">
        <f t="shared" si="1338"/>
        <v>#REF!</v>
      </c>
      <c r="K674" s="47" t="str">
        <f t="shared" si="1339"/>
        <v>#REF!</v>
      </c>
      <c r="L674" s="49" t="str">
        <f t="shared" si="1340"/>
        <v>#REF!</v>
      </c>
      <c r="M674" s="49" t="str">
        <f t="shared" si="1341"/>
        <v>#REF!</v>
      </c>
      <c r="N674" s="47" t="str">
        <f t="shared" si="1342"/>
        <v>#REF!</v>
      </c>
      <c r="O674" s="47" t="str">
        <f t="shared" si="1343"/>
        <v>#REF!</v>
      </c>
      <c r="P674" s="49" t="str">
        <f t="shared" si="1344"/>
        <v>#REF!</v>
      </c>
      <c r="Q674" s="49" t="str">
        <f t="shared" si="1345"/>
        <v>#REF!</v>
      </c>
      <c r="R674" s="49" t="str">
        <f t="shared" si="1346"/>
        <v>#REF!</v>
      </c>
      <c r="S674" s="49" t="str">
        <f t="shared" si="1347"/>
        <v>#REF!</v>
      </c>
      <c r="T674" s="50"/>
      <c r="U674" s="50"/>
      <c r="V674" s="50"/>
      <c r="W674" s="50"/>
      <c r="X674" s="50"/>
      <c r="Y674" s="50"/>
      <c r="Z674" s="50"/>
    </row>
    <row r="675" ht="15.75" customHeight="1" outlineLevel="2">
      <c r="A675" s="46" t="s">
        <v>234</v>
      </c>
      <c r="B675" s="46" t="s">
        <v>15</v>
      </c>
      <c r="C675" s="21" t="s">
        <v>415</v>
      </c>
      <c r="D675" s="46" t="s">
        <v>39</v>
      </c>
      <c r="E675" s="20" t="s">
        <v>40</v>
      </c>
      <c r="F675" s="22">
        <v>3256.82</v>
      </c>
      <c r="G675" s="47">
        <v>1531.17</v>
      </c>
      <c r="H675" s="48"/>
      <c r="I675" s="47" t="str">
        <f t="shared" si="1337"/>
        <v>#REF!</v>
      </c>
      <c r="J675" s="47" t="str">
        <f t="shared" si="1338"/>
        <v>#REF!</v>
      </c>
      <c r="K675" s="47" t="str">
        <f t="shared" si="1339"/>
        <v>#REF!</v>
      </c>
      <c r="L675" s="49" t="str">
        <f t="shared" si="1340"/>
        <v>#REF!</v>
      </c>
      <c r="M675" s="49" t="str">
        <f t="shared" si="1341"/>
        <v>#REF!</v>
      </c>
      <c r="N675" s="47" t="str">
        <f t="shared" si="1342"/>
        <v>#REF!</v>
      </c>
      <c r="O675" s="47" t="str">
        <f t="shared" si="1343"/>
        <v>#REF!</v>
      </c>
      <c r="P675" s="49" t="str">
        <f t="shared" si="1344"/>
        <v>#REF!</v>
      </c>
      <c r="Q675" s="49" t="str">
        <f t="shared" si="1345"/>
        <v>#REF!</v>
      </c>
      <c r="R675" s="49" t="str">
        <f t="shared" si="1346"/>
        <v>#REF!</v>
      </c>
      <c r="S675" s="49" t="str">
        <f t="shared" si="1347"/>
        <v>#REF!</v>
      </c>
      <c r="T675" s="50"/>
      <c r="U675" s="50"/>
      <c r="V675" s="50"/>
      <c r="W675" s="50"/>
      <c r="X675" s="50"/>
      <c r="Y675" s="50"/>
      <c r="Z675" s="50"/>
    </row>
    <row r="676" ht="15.75" customHeight="1" outlineLevel="1">
      <c r="A676" s="46"/>
      <c r="B676" s="46"/>
      <c r="C676" s="53" t="s">
        <v>416</v>
      </c>
      <c r="D676" s="46"/>
      <c r="E676" s="20"/>
      <c r="F676" s="22">
        <f t="shared" ref="F676:H676" si="1348">SUBTOTAL(9,F672:F675)</f>
        <v>1053425</v>
      </c>
      <c r="G676" s="47">
        <f t="shared" si="1348"/>
        <v>495259</v>
      </c>
      <c r="H676" s="48">
        <f t="shared" si="1348"/>
        <v>0</v>
      </c>
      <c r="I676" s="47"/>
      <c r="J676" s="47"/>
      <c r="K676" s="47"/>
      <c r="L676" s="49" t="str">
        <f t="shared" ref="L676:M676" si="1349">SUBTOTAL(9,L672:L675)</f>
        <v>#REF!</v>
      </c>
      <c r="M676" s="49" t="str">
        <f t="shared" si="1349"/>
        <v>#REF!</v>
      </c>
      <c r="N676" s="47"/>
      <c r="O676" s="47"/>
      <c r="P676" s="49" t="str">
        <f t="shared" ref="P676:S676" si="1350">SUBTOTAL(9,P672:P675)</f>
        <v>#REF!</v>
      </c>
      <c r="Q676" s="49" t="str">
        <f t="shared" si="1350"/>
        <v>#REF!</v>
      </c>
      <c r="R676" s="49" t="str">
        <f t="shared" si="1350"/>
        <v>#REF!</v>
      </c>
      <c r="S676" s="49" t="str">
        <f t="shared" si="1350"/>
        <v>#REF!</v>
      </c>
      <c r="T676" s="50"/>
      <c r="U676" s="50"/>
      <c r="V676" s="50"/>
      <c r="W676" s="50"/>
      <c r="X676" s="50"/>
      <c r="Y676" s="50"/>
      <c r="Z676" s="50"/>
    </row>
    <row r="677" ht="15.75" customHeight="1" outlineLevel="2">
      <c r="A677" s="46" t="s">
        <v>236</v>
      </c>
      <c r="B677" s="46" t="s">
        <v>15</v>
      </c>
      <c r="C677" s="21" t="s">
        <v>237</v>
      </c>
      <c r="D677" s="46" t="s">
        <v>17</v>
      </c>
      <c r="E677" s="20" t="s">
        <v>18</v>
      </c>
      <c r="F677" s="22">
        <v>4.372838608E7</v>
      </c>
      <c r="G677" s="47">
        <v>3700316.04</v>
      </c>
      <c r="H677" s="48"/>
      <c r="I677" s="47" t="str">
        <f t="shared" ref="I677:I684" si="1351">+VLOOKUP(C677,'[1]ESFUERZO PROPIO 2015'!$D$10:$H$135,3,0)</f>
        <v>#REF!</v>
      </c>
      <c r="J677" s="47" t="str">
        <f t="shared" ref="J677:J684" si="1352">+VLOOKUP(C677,'[1]ESFUERZO PROPIO 2015'!$D$10:$H$135,2,0)</f>
        <v>#REF!</v>
      </c>
      <c r="K677" s="47" t="str">
        <f t="shared" ref="K677:K684" si="1353">+I677/11</f>
        <v>#REF!</v>
      </c>
      <c r="L677" s="49" t="str">
        <f t="shared" ref="L677:L684" si="1354">+H677*K677</f>
        <v>#REF!</v>
      </c>
      <c r="M677" s="49" t="str">
        <f t="shared" ref="M677:M684" si="1355">+IF(F677-Q677&lt;1,0,F677-Q677)</f>
        <v>#REF!</v>
      </c>
      <c r="N677" s="47" t="str">
        <f t="shared" ref="N677:N684" si="1356">+VLOOKUP(C677,'[1]ESFUERZO PROPIO 2015'!$D$10:$H$135,5,0)</f>
        <v>#REF!</v>
      </c>
      <c r="O677" s="47" t="str">
        <f t="shared" ref="O677:O684" si="1357">+VLOOKUP(C677,'[1]ESFUERZO PROPIO 2015'!$D$10:$H$135,4,0)</f>
        <v>#REF!</v>
      </c>
      <c r="P677" s="49" t="str">
        <f t="shared" ref="P677:P684" si="1358">+F677-L677</f>
        <v>#REF!</v>
      </c>
      <c r="Q677" s="49" t="str">
        <f t="shared" ref="Q677:Q684" si="1359">+ROUND(P677,0)</f>
        <v>#REF!</v>
      </c>
      <c r="R677" s="49" t="str">
        <f t="shared" ref="R677:R684" si="1360">+M677+Q677</f>
        <v>#REF!</v>
      </c>
      <c r="S677" s="49" t="str">
        <f t="shared" ref="S677:S684" si="1361">+Q677</f>
        <v>#REF!</v>
      </c>
      <c r="T677" s="50"/>
      <c r="U677" s="50"/>
      <c r="V677" s="50"/>
      <c r="W677" s="50"/>
      <c r="X677" s="50"/>
      <c r="Y677" s="50"/>
      <c r="Z677" s="50"/>
    </row>
    <row r="678" ht="15.75" customHeight="1" outlineLevel="2">
      <c r="A678" s="46" t="s">
        <v>236</v>
      </c>
      <c r="B678" s="46" t="s">
        <v>15</v>
      </c>
      <c r="C678" s="21" t="s">
        <v>237</v>
      </c>
      <c r="D678" s="46" t="s">
        <v>45</v>
      </c>
      <c r="E678" s="20" t="s">
        <v>46</v>
      </c>
      <c r="F678" s="22">
        <v>0.0</v>
      </c>
      <c r="G678" s="47">
        <v>0.0</v>
      </c>
      <c r="H678" s="48"/>
      <c r="I678" s="47" t="str">
        <f t="shared" si="1351"/>
        <v>#REF!</v>
      </c>
      <c r="J678" s="47" t="str">
        <f t="shared" si="1352"/>
        <v>#REF!</v>
      </c>
      <c r="K678" s="47" t="str">
        <f t="shared" si="1353"/>
        <v>#REF!</v>
      </c>
      <c r="L678" s="49" t="str">
        <f t="shared" si="1354"/>
        <v>#REF!</v>
      </c>
      <c r="M678" s="49" t="str">
        <f t="shared" si="1355"/>
        <v>#REF!</v>
      </c>
      <c r="N678" s="47" t="str">
        <f t="shared" si="1356"/>
        <v>#REF!</v>
      </c>
      <c r="O678" s="47" t="str">
        <f t="shared" si="1357"/>
        <v>#REF!</v>
      </c>
      <c r="P678" s="49" t="str">
        <f t="shared" si="1358"/>
        <v>#REF!</v>
      </c>
      <c r="Q678" s="49" t="str">
        <f t="shared" si="1359"/>
        <v>#REF!</v>
      </c>
      <c r="R678" s="49" t="str">
        <f t="shared" si="1360"/>
        <v>#REF!</v>
      </c>
      <c r="S678" s="49" t="str">
        <f t="shared" si="1361"/>
        <v>#REF!</v>
      </c>
      <c r="T678" s="50"/>
      <c r="U678" s="50"/>
      <c r="V678" s="50"/>
      <c r="W678" s="50"/>
      <c r="X678" s="50"/>
      <c r="Y678" s="50"/>
      <c r="Z678" s="50"/>
    </row>
    <row r="679" ht="15.75" customHeight="1" outlineLevel="2">
      <c r="A679" s="46" t="s">
        <v>236</v>
      </c>
      <c r="B679" s="46" t="s">
        <v>15</v>
      </c>
      <c r="C679" s="21" t="s">
        <v>237</v>
      </c>
      <c r="D679" s="46" t="s">
        <v>74</v>
      </c>
      <c r="E679" s="20" t="s">
        <v>75</v>
      </c>
      <c r="F679" s="22">
        <v>3629760.51</v>
      </c>
      <c r="G679" s="47">
        <v>307151.99</v>
      </c>
      <c r="H679" s="48"/>
      <c r="I679" s="47" t="str">
        <f t="shared" si="1351"/>
        <v>#REF!</v>
      </c>
      <c r="J679" s="47" t="str">
        <f t="shared" si="1352"/>
        <v>#REF!</v>
      </c>
      <c r="K679" s="47" t="str">
        <f t="shared" si="1353"/>
        <v>#REF!</v>
      </c>
      <c r="L679" s="49" t="str">
        <f t="shared" si="1354"/>
        <v>#REF!</v>
      </c>
      <c r="M679" s="49" t="str">
        <f t="shared" si="1355"/>
        <v>#REF!</v>
      </c>
      <c r="N679" s="47" t="str">
        <f t="shared" si="1356"/>
        <v>#REF!</v>
      </c>
      <c r="O679" s="47" t="str">
        <f t="shared" si="1357"/>
        <v>#REF!</v>
      </c>
      <c r="P679" s="49" t="str">
        <f t="shared" si="1358"/>
        <v>#REF!</v>
      </c>
      <c r="Q679" s="49" t="str">
        <f t="shared" si="1359"/>
        <v>#REF!</v>
      </c>
      <c r="R679" s="49" t="str">
        <f t="shared" si="1360"/>
        <v>#REF!</v>
      </c>
      <c r="S679" s="49" t="str">
        <f t="shared" si="1361"/>
        <v>#REF!</v>
      </c>
      <c r="T679" s="50"/>
      <c r="U679" s="50"/>
      <c r="V679" s="50"/>
      <c r="W679" s="50"/>
      <c r="X679" s="50"/>
      <c r="Y679" s="50"/>
      <c r="Z679" s="50"/>
    </row>
    <row r="680" ht="15.75" customHeight="1" outlineLevel="2">
      <c r="A680" s="46" t="s">
        <v>236</v>
      </c>
      <c r="B680" s="46" t="s">
        <v>15</v>
      </c>
      <c r="C680" s="21" t="s">
        <v>237</v>
      </c>
      <c r="D680" s="46" t="s">
        <v>27</v>
      </c>
      <c r="E680" s="20" t="s">
        <v>28</v>
      </c>
      <c r="F680" s="22">
        <v>31.69</v>
      </c>
      <c r="G680" s="47">
        <v>2.68</v>
      </c>
      <c r="H680" s="48"/>
      <c r="I680" s="47" t="str">
        <f t="shared" si="1351"/>
        <v>#REF!</v>
      </c>
      <c r="J680" s="47" t="str">
        <f t="shared" si="1352"/>
        <v>#REF!</v>
      </c>
      <c r="K680" s="47" t="str">
        <f t="shared" si="1353"/>
        <v>#REF!</v>
      </c>
      <c r="L680" s="49" t="str">
        <f t="shared" si="1354"/>
        <v>#REF!</v>
      </c>
      <c r="M680" s="49" t="str">
        <f t="shared" si="1355"/>
        <v>#REF!</v>
      </c>
      <c r="N680" s="47" t="str">
        <f t="shared" si="1356"/>
        <v>#REF!</v>
      </c>
      <c r="O680" s="47" t="str">
        <f t="shared" si="1357"/>
        <v>#REF!</v>
      </c>
      <c r="P680" s="49" t="str">
        <f t="shared" si="1358"/>
        <v>#REF!</v>
      </c>
      <c r="Q680" s="49" t="str">
        <f t="shared" si="1359"/>
        <v>#REF!</v>
      </c>
      <c r="R680" s="49" t="str">
        <f t="shared" si="1360"/>
        <v>#REF!</v>
      </c>
      <c r="S680" s="49" t="str">
        <f t="shared" si="1361"/>
        <v>#REF!</v>
      </c>
      <c r="T680" s="50"/>
      <c r="U680" s="50"/>
      <c r="V680" s="50"/>
      <c r="W680" s="50"/>
      <c r="X680" s="50"/>
      <c r="Y680" s="50"/>
      <c r="Z680" s="50"/>
    </row>
    <row r="681" ht="15.75" customHeight="1" outlineLevel="2">
      <c r="A681" s="46" t="s">
        <v>236</v>
      </c>
      <c r="B681" s="46" t="s">
        <v>15</v>
      </c>
      <c r="C681" s="21" t="s">
        <v>237</v>
      </c>
      <c r="D681" s="46" t="s">
        <v>29</v>
      </c>
      <c r="E681" s="20" t="s">
        <v>30</v>
      </c>
      <c r="F681" s="22">
        <v>170154.17</v>
      </c>
      <c r="G681" s="47">
        <v>14398.52</v>
      </c>
      <c r="H681" s="48"/>
      <c r="I681" s="47" t="str">
        <f t="shared" si="1351"/>
        <v>#REF!</v>
      </c>
      <c r="J681" s="47" t="str">
        <f t="shared" si="1352"/>
        <v>#REF!</v>
      </c>
      <c r="K681" s="47" t="str">
        <f t="shared" si="1353"/>
        <v>#REF!</v>
      </c>
      <c r="L681" s="49" t="str">
        <f t="shared" si="1354"/>
        <v>#REF!</v>
      </c>
      <c r="M681" s="49" t="str">
        <f t="shared" si="1355"/>
        <v>#REF!</v>
      </c>
      <c r="N681" s="47" t="str">
        <f t="shared" si="1356"/>
        <v>#REF!</v>
      </c>
      <c r="O681" s="47" t="str">
        <f t="shared" si="1357"/>
        <v>#REF!</v>
      </c>
      <c r="P681" s="49" t="str">
        <f t="shared" si="1358"/>
        <v>#REF!</v>
      </c>
      <c r="Q681" s="49" t="str">
        <f t="shared" si="1359"/>
        <v>#REF!</v>
      </c>
      <c r="R681" s="49" t="str">
        <f t="shared" si="1360"/>
        <v>#REF!</v>
      </c>
      <c r="S681" s="49" t="str">
        <f t="shared" si="1361"/>
        <v>#REF!</v>
      </c>
      <c r="T681" s="50"/>
      <c r="U681" s="50"/>
      <c r="V681" s="50"/>
      <c r="W681" s="50"/>
      <c r="X681" s="50"/>
      <c r="Y681" s="50"/>
      <c r="Z681" s="50"/>
    </row>
    <row r="682" ht="15.75" customHeight="1" outlineLevel="2">
      <c r="A682" s="46" t="s">
        <v>236</v>
      </c>
      <c r="B682" s="46" t="s">
        <v>15</v>
      </c>
      <c r="C682" s="21" t="s">
        <v>237</v>
      </c>
      <c r="D682" s="46" t="s">
        <v>31</v>
      </c>
      <c r="E682" s="20" t="s">
        <v>32</v>
      </c>
      <c r="F682" s="22">
        <v>152852.53</v>
      </c>
      <c r="G682" s="47">
        <v>12934.45</v>
      </c>
      <c r="H682" s="48"/>
      <c r="I682" s="47" t="str">
        <f t="shared" si="1351"/>
        <v>#REF!</v>
      </c>
      <c r="J682" s="47" t="str">
        <f t="shared" si="1352"/>
        <v>#REF!</v>
      </c>
      <c r="K682" s="47" t="str">
        <f t="shared" si="1353"/>
        <v>#REF!</v>
      </c>
      <c r="L682" s="49" t="str">
        <f t="shared" si="1354"/>
        <v>#REF!</v>
      </c>
      <c r="M682" s="49" t="str">
        <f t="shared" si="1355"/>
        <v>#REF!</v>
      </c>
      <c r="N682" s="47" t="str">
        <f t="shared" si="1356"/>
        <v>#REF!</v>
      </c>
      <c r="O682" s="47" t="str">
        <f t="shared" si="1357"/>
        <v>#REF!</v>
      </c>
      <c r="P682" s="49" t="str">
        <f t="shared" si="1358"/>
        <v>#REF!</v>
      </c>
      <c r="Q682" s="49" t="str">
        <f t="shared" si="1359"/>
        <v>#REF!</v>
      </c>
      <c r="R682" s="49" t="str">
        <f t="shared" si="1360"/>
        <v>#REF!</v>
      </c>
      <c r="S682" s="49" t="str">
        <f t="shared" si="1361"/>
        <v>#REF!</v>
      </c>
      <c r="T682" s="50"/>
      <c r="U682" s="50"/>
      <c r="V682" s="50"/>
      <c r="W682" s="50"/>
      <c r="X682" s="50"/>
      <c r="Y682" s="50"/>
      <c r="Z682" s="50"/>
    </row>
    <row r="683" ht="15.75" customHeight="1" outlineLevel="2">
      <c r="A683" s="46" t="s">
        <v>236</v>
      </c>
      <c r="B683" s="46" t="s">
        <v>15</v>
      </c>
      <c r="C683" s="21" t="s">
        <v>237</v>
      </c>
      <c r="D683" s="46" t="s">
        <v>39</v>
      </c>
      <c r="E683" s="20" t="s">
        <v>40</v>
      </c>
      <c r="F683" s="22">
        <v>14842.39</v>
      </c>
      <c r="G683" s="47">
        <v>1255.97</v>
      </c>
      <c r="H683" s="48"/>
      <c r="I683" s="47" t="str">
        <f t="shared" si="1351"/>
        <v>#REF!</v>
      </c>
      <c r="J683" s="47" t="str">
        <f t="shared" si="1352"/>
        <v>#REF!</v>
      </c>
      <c r="K683" s="47" t="str">
        <f t="shared" si="1353"/>
        <v>#REF!</v>
      </c>
      <c r="L683" s="49" t="str">
        <f t="shared" si="1354"/>
        <v>#REF!</v>
      </c>
      <c r="M683" s="49" t="str">
        <f t="shared" si="1355"/>
        <v>#REF!</v>
      </c>
      <c r="N683" s="47" t="str">
        <f t="shared" si="1356"/>
        <v>#REF!</v>
      </c>
      <c r="O683" s="47" t="str">
        <f t="shared" si="1357"/>
        <v>#REF!</v>
      </c>
      <c r="P683" s="49" t="str">
        <f t="shared" si="1358"/>
        <v>#REF!</v>
      </c>
      <c r="Q683" s="49" t="str">
        <f t="shared" si="1359"/>
        <v>#REF!</v>
      </c>
      <c r="R683" s="49" t="str">
        <f t="shared" si="1360"/>
        <v>#REF!</v>
      </c>
      <c r="S683" s="49" t="str">
        <f t="shared" si="1361"/>
        <v>#REF!</v>
      </c>
      <c r="T683" s="50"/>
      <c r="U683" s="50"/>
      <c r="V683" s="50"/>
      <c r="W683" s="50"/>
      <c r="X683" s="50"/>
      <c r="Y683" s="50"/>
      <c r="Z683" s="50"/>
    </row>
    <row r="684" ht="15.75" customHeight="1" outlineLevel="2">
      <c r="A684" s="46" t="s">
        <v>236</v>
      </c>
      <c r="B684" s="46" t="s">
        <v>15</v>
      </c>
      <c r="C684" s="21" t="s">
        <v>237</v>
      </c>
      <c r="D684" s="46" t="s">
        <v>41</v>
      </c>
      <c r="E684" s="20" t="s">
        <v>42</v>
      </c>
      <c r="F684" s="22">
        <v>7643628.63</v>
      </c>
      <c r="G684" s="47">
        <v>646807.35</v>
      </c>
      <c r="H684" s="48"/>
      <c r="I684" s="47" t="str">
        <f t="shared" si="1351"/>
        <v>#REF!</v>
      </c>
      <c r="J684" s="47" t="str">
        <f t="shared" si="1352"/>
        <v>#REF!</v>
      </c>
      <c r="K684" s="47" t="str">
        <f t="shared" si="1353"/>
        <v>#REF!</v>
      </c>
      <c r="L684" s="49" t="str">
        <f t="shared" si="1354"/>
        <v>#REF!</v>
      </c>
      <c r="M684" s="49" t="str">
        <f t="shared" si="1355"/>
        <v>#REF!</v>
      </c>
      <c r="N684" s="47" t="str">
        <f t="shared" si="1356"/>
        <v>#REF!</v>
      </c>
      <c r="O684" s="47" t="str">
        <f t="shared" si="1357"/>
        <v>#REF!</v>
      </c>
      <c r="P684" s="49" t="str">
        <f t="shared" si="1358"/>
        <v>#REF!</v>
      </c>
      <c r="Q684" s="49" t="str">
        <f t="shared" si="1359"/>
        <v>#REF!</v>
      </c>
      <c r="R684" s="49" t="str">
        <f t="shared" si="1360"/>
        <v>#REF!</v>
      </c>
      <c r="S684" s="49" t="str">
        <f t="shared" si="1361"/>
        <v>#REF!</v>
      </c>
      <c r="T684" s="50"/>
      <c r="U684" s="50"/>
      <c r="V684" s="50"/>
      <c r="W684" s="50"/>
      <c r="X684" s="50"/>
      <c r="Y684" s="50"/>
      <c r="Z684" s="50"/>
    </row>
    <row r="685" ht="15.75" customHeight="1" outlineLevel="1">
      <c r="A685" s="46"/>
      <c r="B685" s="46"/>
      <c r="C685" s="53" t="s">
        <v>417</v>
      </c>
      <c r="D685" s="46"/>
      <c r="E685" s="20"/>
      <c r="F685" s="22">
        <f t="shared" ref="F685:H685" si="1362">SUBTOTAL(9,F677:F684)</f>
        <v>55339656</v>
      </c>
      <c r="G685" s="47">
        <f t="shared" si="1362"/>
        <v>4682867</v>
      </c>
      <c r="H685" s="48">
        <f t="shared" si="1362"/>
        <v>0</v>
      </c>
      <c r="I685" s="47"/>
      <c r="J685" s="47"/>
      <c r="K685" s="47"/>
      <c r="L685" s="49" t="str">
        <f t="shared" ref="L685:M685" si="1363">SUBTOTAL(9,L677:L684)</f>
        <v>#REF!</v>
      </c>
      <c r="M685" s="49" t="str">
        <f t="shared" si="1363"/>
        <v>#REF!</v>
      </c>
      <c r="N685" s="47"/>
      <c r="O685" s="47"/>
      <c r="P685" s="49" t="str">
        <f t="shared" ref="P685:S685" si="1364">SUBTOTAL(9,P677:P684)</f>
        <v>#REF!</v>
      </c>
      <c r="Q685" s="49" t="str">
        <f t="shared" si="1364"/>
        <v>#REF!</v>
      </c>
      <c r="R685" s="49" t="str">
        <f t="shared" si="1364"/>
        <v>#REF!</v>
      </c>
      <c r="S685" s="49" t="str">
        <f t="shared" si="1364"/>
        <v>#REF!</v>
      </c>
      <c r="T685" s="50"/>
      <c r="U685" s="50"/>
      <c r="V685" s="50"/>
      <c r="W685" s="50"/>
      <c r="X685" s="50"/>
      <c r="Y685" s="50"/>
      <c r="Z685" s="50"/>
    </row>
    <row r="686" ht="15.75" customHeight="1" outlineLevel="2">
      <c r="A686" s="46" t="s">
        <v>238</v>
      </c>
      <c r="B686" s="46" t="s">
        <v>15</v>
      </c>
      <c r="C686" s="21" t="s">
        <v>239</v>
      </c>
      <c r="D686" s="46" t="s">
        <v>17</v>
      </c>
      <c r="E686" s="20" t="s">
        <v>18</v>
      </c>
      <c r="F686" s="22">
        <v>1.985084171E7</v>
      </c>
      <c r="G686" s="47">
        <v>4996385.88</v>
      </c>
      <c r="H686" s="48"/>
      <c r="I686" s="47" t="str">
        <f t="shared" ref="I686:I691" si="1365">+VLOOKUP(C686,'[1]ESFUERZO PROPIO 2015'!$D$10:$H$135,3,0)</f>
        <v>#REF!</v>
      </c>
      <c r="J686" s="47" t="str">
        <f t="shared" ref="J686:J691" si="1366">+VLOOKUP(C686,'[1]ESFUERZO PROPIO 2015'!$D$10:$H$135,2,0)</f>
        <v>#REF!</v>
      </c>
      <c r="K686" s="47" t="str">
        <f t="shared" ref="K686:K691" si="1367">+I686/11</f>
        <v>#REF!</v>
      </c>
      <c r="L686" s="49" t="str">
        <f t="shared" ref="L686:L691" si="1368">+H686*K686</f>
        <v>#REF!</v>
      </c>
      <c r="M686" s="49" t="str">
        <f t="shared" ref="M686:M691" si="1369">+IF(F686-Q686&lt;1,0,F686-Q686)</f>
        <v>#REF!</v>
      </c>
      <c r="N686" s="47" t="str">
        <f t="shared" ref="N686:N691" si="1370">+VLOOKUP(C686,'[1]ESFUERZO PROPIO 2015'!$D$10:$H$135,5,0)</f>
        <v>#REF!</v>
      </c>
      <c r="O686" s="47" t="str">
        <f t="shared" ref="O686:O691" si="1371">+VLOOKUP(C686,'[1]ESFUERZO PROPIO 2015'!$D$10:$H$135,4,0)</f>
        <v>#REF!</v>
      </c>
      <c r="P686" s="49" t="str">
        <f t="shared" ref="P686:P691" si="1372">+F686-L686</f>
        <v>#REF!</v>
      </c>
      <c r="Q686" s="49" t="str">
        <f t="shared" ref="Q686:Q691" si="1373">+ROUND(P686,0)</f>
        <v>#REF!</v>
      </c>
      <c r="R686" s="49" t="str">
        <f t="shared" ref="R686:R691" si="1374">+M686+Q686</f>
        <v>#REF!</v>
      </c>
      <c r="S686" s="49" t="str">
        <f t="shared" ref="S686:S691" si="1375">+Q686</f>
        <v>#REF!</v>
      </c>
      <c r="T686" s="50"/>
      <c r="U686" s="50"/>
      <c r="V686" s="50"/>
      <c r="W686" s="50"/>
      <c r="X686" s="50"/>
      <c r="Y686" s="50"/>
      <c r="Z686" s="50"/>
    </row>
    <row r="687" ht="15.75" customHeight="1" outlineLevel="2">
      <c r="A687" s="46" t="s">
        <v>238</v>
      </c>
      <c r="B687" s="46" t="s">
        <v>15</v>
      </c>
      <c r="C687" s="21" t="s">
        <v>239</v>
      </c>
      <c r="D687" s="46" t="s">
        <v>45</v>
      </c>
      <c r="E687" s="20" t="s">
        <v>46</v>
      </c>
      <c r="F687" s="22">
        <v>262364.1</v>
      </c>
      <c r="G687" s="47">
        <v>66036.1</v>
      </c>
      <c r="H687" s="48"/>
      <c r="I687" s="47" t="str">
        <f t="shared" si="1365"/>
        <v>#REF!</v>
      </c>
      <c r="J687" s="47" t="str">
        <f t="shared" si="1366"/>
        <v>#REF!</v>
      </c>
      <c r="K687" s="47" t="str">
        <f t="shared" si="1367"/>
        <v>#REF!</v>
      </c>
      <c r="L687" s="49" t="str">
        <f t="shared" si="1368"/>
        <v>#REF!</v>
      </c>
      <c r="M687" s="49" t="str">
        <f t="shared" si="1369"/>
        <v>#REF!</v>
      </c>
      <c r="N687" s="47" t="str">
        <f t="shared" si="1370"/>
        <v>#REF!</v>
      </c>
      <c r="O687" s="47" t="str">
        <f t="shared" si="1371"/>
        <v>#REF!</v>
      </c>
      <c r="P687" s="49" t="str">
        <f t="shared" si="1372"/>
        <v>#REF!</v>
      </c>
      <c r="Q687" s="49" t="str">
        <f t="shared" si="1373"/>
        <v>#REF!</v>
      </c>
      <c r="R687" s="49" t="str">
        <f t="shared" si="1374"/>
        <v>#REF!</v>
      </c>
      <c r="S687" s="49" t="str">
        <f t="shared" si="1375"/>
        <v>#REF!</v>
      </c>
      <c r="T687" s="50"/>
      <c r="U687" s="50"/>
      <c r="V687" s="50"/>
      <c r="W687" s="50"/>
      <c r="X687" s="50"/>
      <c r="Y687" s="50"/>
      <c r="Z687" s="50"/>
    </row>
    <row r="688" ht="15.75" customHeight="1" outlineLevel="2">
      <c r="A688" s="46" t="s">
        <v>238</v>
      </c>
      <c r="B688" s="46" t="s">
        <v>15</v>
      </c>
      <c r="C688" s="21" t="s">
        <v>239</v>
      </c>
      <c r="D688" s="46" t="s">
        <v>21</v>
      </c>
      <c r="E688" s="20" t="s">
        <v>22</v>
      </c>
      <c r="F688" s="22">
        <v>5198.18</v>
      </c>
      <c r="G688" s="47">
        <v>1308.36</v>
      </c>
      <c r="H688" s="48"/>
      <c r="I688" s="47" t="str">
        <f t="shared" si="1365"/>
        <v>#REF!</v>
      </c>
      <c r="J688" s="47" t="str">
        <f t="shared" si="1366"/>
        <v>#REF!</v>
      </c>
      <c r="K688" s="47" t="str">
        <f t="shared" si="1367"/>
        <v>#REF!</v>
      </c>
      <c r="L688" s="49" t="str">
        <f t="shared" si="1368"/>
        <v>#REF!</v>
      </c>
      <c r="M688" s="49" t="str">
        <f t="shared" si="1369"/>
        <v>#REF!</v>
      </c>
      <c r="N688" s="47" t="str">
        <f t="shared" si="1370"/>
        <v>#REF!</v>
      </c>
      <c r="O688" s="47" t="str">
        <f t="shared" si="1371"/>
        <v>#REF!</v>
      </c>
      <c r="P688" s="49" t="str">
        <f t="shared" si="1372"/>
        <v>#REF!</v>
      </c>
      <c r="Q688" s="49" t="str">
        <f t="shared" si="1373"/>
        <v>#REF!</v>
      </c>
      <c r="R688" s="49" t="str">
        <f t="shared" si="1374"/>
        <v>#REF!</v>
      </c>
      <c r="S688" s="49" t="str">
        <f t="shared" si="1375"/>
        <v>#REF!</v>
      </c>
      <c r="T688" s="50"/>
      <c r="U688" s="50"/>
      <c r="V688" s="50"/>
      <c r="W688" s="50"/>
      <c r="X688" s="50"/>
      <c r="Y688" s="50"/>
      <c r="Z688" s="50"/>
    </row>
    <row r="689" ht="15.75" customHeight="1" outlineLevel="2">
      <c r="A689" s="46" t="s">
        <v>238</v>
      </c>
      <c r="B689" s="46" t="s">
        <v>15</v>
      </c>
      <c r="C689" s="21" t="s">
        <v>239</v>
      </c>
      <c r="D689" s="46" t="s">
        <v>29</v>
      </c>
      <c r="E689" s="20" t="s">
        <v>30</v>
      </c>
      <c r="F689" s="22">
        <v>347472.06</v>
      </c>
      <c r="G689" s="47">
        <v>87457.47</v>
      </c>
      <c r="H689" s="48"/>
      <c r="I689" s="47" t="str">
        <f t="shared" si="1365"/>
        <v>#REF!</v>
      </c>
      <c r="J689" s="47" t="str">
        <f t="shared" si="1366"/>
        <v>#REF!</v>
      </c>
      <c r="K689" s="47" t="str">
        <f t="shared" si="1367"/>
        <v>#REF!</v>
      </c>
      <c r="L689" s="49" t="str">
        <f t="shared" si="1368"/>
        <v>#REF!</v>
      </c>
      <c r="M689" s="49" t="str">
        <f t="shared" si="1369"/>
        <v>#REF!</v>
      </c>
      <c r="N689" s="47" t="str">
        <f t="shared" si="1370"/>
        <v>#REF!</v>
      </c>
      <c r="O689" s="47" t="str">
        <f t="shared" si="1371"/>
        <v>#REF!</v>
      </c>
      <c r="P689" s="49" t="str">
        <f t="shared" si="1372"/>
        <v>#REF!</v>
      </c>
      <c r="Q689" s="49" t="str">
        <f t="shared" si="1373"/>
        <v>#REF!</v>
      </c>
      <c r="R689" s="49" t="str">
        <f t="shared" si="1374"/>
        <v>#REF!</v>
      </c>
      <c r="S689" s="49" t="str">
        <f t="shared" si="1375"/>
        <v>#REF!</v>
      </c>
      <c r="T689" s="50"/>
      <c r="U689" s="50"/>
      <c r="V689" s="50"/>
      <c r="W689" s="50"/>
      <c r="X689" s="50"/>
      <c r="Y689" s="50"/>
      <c r="Z689" s="50"/>
    </row>
    <row r="690" ht="15.75" customHeight="1" outlineLevel="2">
      <c r="A690" s="46" t="s">
        <v>238</v>
      </c>
      <c r="B690" s="46" t="s">
        <v>15</v>
      </c>
      <c r="C690" s="21" t="s">
        <v>239</v>
      </c>
      <c r="D690" s="46" t="s">
        <v>31</v>
      </c>
      <c r="E690" s="20" t="s">
        <v>32</v>
      </c>
      <c r="F690" s="22">
        <v>1288.11</v>
      </c>
      <c r="G690" s="47">
        <v>324.21</v>
      </c>
      <c r="H690" s="48"/>
      <c r="I690" s="47" t="str">
        <f t="shared" si="1365"/>
        <v>#REF!</v>
      </c>
      <c r="J690" s="47" t="str">
        <f t="shared" si="1366"/>
        <v>#REF!</v>
      </c>
      <c r="K690" s="47" t="str">
        <f t="shared" si="1367"/>
        <v>#REF!</v>
      </c>
      <c r="L690" s="49" t="str">
        <f t="shared" si="1368"/>
        <v>#REF!</v>
      </c>
      <c r="M690" s="49" t="str">
        <f t="shared" si="1369"/>
        <v>#REF!</v>
      </c>
      <c r="N690" s="47" t="str">
        <f t="shared" si="1370"/>
        <v>#REF!</v>
      </c>
      <c r="O690" s="47" t="str">
        <f t="shared" si="1371"/>
        <v>#REF!</v>
      </c>
      <c r="P690" s="49" t="str">
        <f t="shared" si="1372"/>
        <v>#REF!</v>
      </c>
      <c r="Q690" s="49" t="str">
        <f t="shared" si="1373"/>
        <v>#REF!</v>
      </c>
      <c r="R690" s="49" t="str">
        <f t="shared" si="1374"/>
        <v>#REF!</v>
      </c>
      <c r="S690" s="49" t="str">
        <f t="shared" si="1375"/>
        <v>#REF!</v>
      </c>
      <c r="T690" s="50"/>
      <c r="U690" s="50"/>
      <c r="V690" s="50"/>
      <c r="W690" s="50"/>
      <c r="X690" s="50"/>
      <c r="Y690" s="50"/>
      <c r="Z690" s="50"/>
    </row>
    <row r="691" ht="15.75" customHeight="1" outlineLevel="2">
      <c r="A691" s="46" t="s">
        <v>238</v>
      </c>
      <c r="B691" s="46" t="s">
        <v>15</v>
      </c>
      <c r="C691" s="21" t="s">
        <v>239</v>
      </c>
      <c r="D691" s="46" t="s">
        <v>39</v>
      </c>
      <c r="E691" s="20" t="s">
        <v>40</v>
      </c>
      <c r="F691" s="22">
        <v>144141.84</v>
      </c>
      <c r="G691" s="47">
        <v>36279.98</v>
      </c>
      <c r="H691" s="48"/>
      <c r="I691" s="47" t="str">
        <f t="shared" si="1365"/>
        <v>#REF!</v>
      </c>
      <c r="J691" s="47" t="str">
        <f t="shared" si="1366"/>
        <v>#REF!</v>
      </c>
      <c r="K691" s="47" t="str">
        <f t="shared" si="1367"/>
        <v>#REF!</v>
      </c>
      <c r="L691" s="49" t="str">
        <f t="shared" si="1368"/>
        <v>#REF!</v>
      </c>
      <c r="M691" s="49" t="str">
        <f t="shared" si="1369"/>
        <v>#REF!</v>
      </c>
      <c r="N691" s="47" t="str">
        <f t="shared" si="1370"/>
        <v>#REF!</v>
      </c>
      <c r="O691" s="47" t="str">
        <f t="shared" si="1371"/>
        <v>#REF!</v>
      </c>
      <c r="P691" s="49" t="str">
        <f t="shared" si="1372"/>
        <v>#REF!</v>
      </c>
      <c r="Q691" s="49" t="str">
        <f t="shared" si="1373"/>
        <v>#REF!</v>
      </c>
      <c r="R691" s="49" t="str">
        <f t="shared" si="1374"/>
        <v>#REF!</v>
      </c>
      <c r="S691" s="49" t="str">
        <f t="shared" si="1375"/>
        <v>#REF!</v>
      </c>
      <c r="T691" s="50"/>
      <c r="U691" s="50"/>
      <c r="V691" s="50"/>
      <c r="W691" s="50"/>
      <c r="X691" s="50"/>
      <c r="Y691" s="50"/>
      <c r="Z691" s="50"/>
    </row>
    <row r="692" ht="15.75" customHeight="1" outlineLevel="1">
      <c r="A692" s="46"/>
      <c r="B692" s="46"/>
      <c r="C692" s="53" t="s">
        <v>418</v>
      </c>
      <c r="D692" s="46"/>
      <c r="E692" s="20"/>
      <c r="F692" s="22">
        <f t="shared" ref="F692:H692" si="1376">SUBTOTAL(9,F686:F691)</f>
        <v>20611306</v>
      </c>
      <c r="G692" s="47">
        <f t="shared" si="1376"/>
        <v>5187792</v>
      </c>
      <c r="H692" s="48">
        <f t="shared" si="1376"/>
        <v>0</v>
      </c>
      <c r="I692" s="47"/>
      <c r="J692" s="47"/>
      <c r="K692" s="47"/>
      <c r="L692" s="49" t="str">
        <f t="shared" ref="L692:M692" si="1377">SUBTOTAL(9,L686:L691)</f>
        <v>#REF!</v>
      </c>
      <c r="M692" s="49" t="str">
        <f t="shared" si="1377"/>
        <v>#REF!</v>
      </c>
      <c r="N692" s="47"/>
      <c r="O692" s="47"/>
      <c r="P692" s="49" t="str">
        <f t="shared" ref="P692:S692" si="1378">SUBTOTAL(9,P686:P691)</f>
        <v>#REF!</v>
      </c>
      <c r="Q692" s="49" t="str">
        <f t="shared" si="1378"/>
        <v>#REF!</v>
      </c>
      <c r="R692" s="49" t="str">
        <f t="shared" si="1378"/>
        <v>#REF!</v>
      </c>
      <c r="S692" s="49" t="str">
        <f t="shared" si="1378"/>
        <v>#REF!</v>
      </c>
      <c r="T692" s="50"/>
      <c r="U692" s="50"/>
      <c r="V692" s="50"/>
      <c r="W692" s="50"/>
      <c r="X692" s="50"/>
      <c r="Y692" s="50"/>
      <c r="Z692" s="50"/>
    </row>
    <row r="693" ht="15.75" customHeight="1" outlineLevel="2">
      <c r="A693" s="46" t="s">
        <v>240</v>
      </c>
      <c r="B693" s="46" t="s">
        <v>15</v>
      </c>
      <c r="C693" s="21" t="s">
        <v>241</v>
      </c>
      <c r="D693" s="46" t="s">
        <v>17</v>
      </c>
      <c r="E693" s="20" t="s">
        <v>18</v>
      </c>
      <c r="F693" s="22">
        <v>0.0</v>
      </c>
      <c r="G693" s="47">
        <v>1.27240087E7</v>
      </c>
      <c r="H693" s="48"/>
      <c r="I693" s="47" t="str">
        <f t="shared" ref="I693:I697" si="1379">+VLOOKUP(C693,'[1]ESFUERZO PROPIO 2015'!$D$10:$H$135,3,0)</f>
        <v>#REF!</v>
      </c>
      <c r="J693" s="47" t="str">
        <f t="shared" ref="J693:J697" si="1380">+VLOOKUP(C693,'[1]ESFUERZO PROPIO 2015'!$D$10:$H$135,2,0)</f>
        <v>#REF!</v>
      </c>
      <c r="K693" s="47" t="str">
        <f t="shared" ref="K693:K697" si="1381">+I693/11</f>
        <v>#REF!</v>
      </c>
      <c r="L693" s="49" t="str">
        <f t="shared" ref="L693:L697" si="1382">+H693*K693</f>
        <v>#REF!</v>
      </c>
      <c r="M693" s="49" t="str">
        <f t="shared" ref="M693:M697" si="1383">+IF(F693-Q693&lt;1,0,F693-Q693)</f>
        <v>#REF!</v>
      </c>
      <c r="N693" s="47" t="str">
        <f t="shared" ref="N693:N697" si="1384">+VLOOKUP(C693,'[1]ESFUERZO PROPIO 2015'!$D$10:$H$135,5,0)</f>
        <v>#REF!</v>
      </c>
      <c r="O693" s="47" t="str">
        <f t="shared" ref="O693:O697" si="1385">+VLOOKUP(C693,'[1]ESFUERZO PROPIO 2015'!$D$10:$H$135,4,0)</f>
        <v>#REF!</v>
      </c>
      <c r="P693" s="49" t="str">
        <f t="shared" ref="P693:P697" si="1386">+F693-L693</f>
        <v>#REF!</v>
      </c>
      <c r="Q693" s="49" t="str">
        <f t="shared" ref="Q693:Q697" si="1387">+ROUND(P693,0)</f>
        <v>#REF!</v>
      </c>
      <c r="R693" s="49" t="str">
        <f t="shared" ref="R693:R697" si="1388">+M693+Q693</f>
        <v>#REF!</v>
      </c>
      <c r="S693" s="49" t="str">
        <f t="shared" ref="S693:S697" si="1389">+Q693</f>
        <v>#REF!</v>
      </c>
      <c r="T693" s="50"/>
      <c r="U693" s="50"/>
      <c r="V693" s="50"/>
      <c r="W693" s="50"/>
      <c r="X693" s="50"/>
      <c r="Y693" s="50"/>
      <c r="Z693" s="50"/>
    </row>
    <row r="694" ht="15.75" customHeight="1" outlineLevel="2">
      <c r="A694" s="46" t="s">
        <v>240</v>
      </c>
      <c r="B694" s="46" t="s">
        <v>15</v>
      </c>
      <c r="C694" s="21" t="s">
        <v>241</v>
      </c>
      <c r="D694" s="46" t="s">
        <v>21</v>
      </c>
      <c r="E694" s="20" t="s">
        <v>22</v>
      </c>
      <c r="F694" s="22">
        <v>0.0</v>
      </c>
      <c r="G694" s="47">
        <v>13230.74</v>
      </c>
      <c r="H694" s="48"/>
      <c r="I694" s="47" t="str">
        <f t="shared" si="1379"/>
        <v>#REF!</v>
      </c>
      <c r="J694" s="47" t="str">
        <f t="shared" si="1380"/>
        <v>#REF!</v>
      </c>
      <c r="K694" s="47" t="str">
        <f t="shared" si="1381"/>
        <v>#REF!</v>
      </c>
      <c r="L694" s="49" t="str">
        <f t="shared" si="1382"/>
        <v>#REF!</v>
      </c>
      <c r="M694" s="49" t="str">
        <f t="shared" si="1383"/>
        <v>#REF!</v>
      </c>
      <c r="N694" s="47" t="str">
        <f t="shared" si="1384"/>
        <v>#REF!</v>
      </c>
      <c r="O694" s="47" t="str">
        <f t="shared" si="1385"/>
        <v>#REF!</v>
      </c>
      <c r="P694" s="49" t="str">
        <f t="shared" si="1386"/>
        <v>#REF!</v>
      </c>
      <c r="Q694" s="49" t="str">
        <f t="shared" si="1387"/>
        <v>#REF!</v>
      </c>
      <c r="R694" s="49" t="str">
        <f t="shared" si="1388"/>
        <v>#REF!</v>
      </c>
      <c r="S694" s="49" t="str">
        <f t="shared" si="1389"/>
        <v>#REF!</v>
      </c>
      <c r="T694" s="50"/>
      <c r="U694" s="50"/>
      <c r="V694" s="50"/>
      <c r="W694" s="50"/>
      <c r="X694" s="50"/>
      <c r="Y694" s="50"/>
      <c r="Z694" s="50"/>
    </row>
    <row r="695" ht="15.75" customHeight="1" outlineLevel="2">
      <c r="A695" s="46" t="s">
        <v>240</v>
      </c>
      <c r="B695" s="46" t="s">
        <v>15</v>
      </c>
      <c r="C695" s="21" t="s">
        <v>241</v>
      </c>
      <c r="D695" s="46" t="s">
        <v>29</v>
      </c>
      <c r="E695" s="20" t="s">
        <v>30</v>
      </c>
      <c r="F695" s="22">
        <v>0.0</v>
      </c>
      <c r="G695" s="47">
        <v>115392.67</v>
      </c>
      <c r="H695" s="48"/>
      <c r="I695" s="47" t="str">
        <f t="shared" si="1379"/>
        <v>#REF!</v>
      </c>
      <c r="J695" s="47" t="str">
        <f t="shared" si="1380"/>
        <v>#REF!</v>
      </c>
      <c r="K695" s="47" t="str">
        <f t="shared" si="1381"/>
        <v>#REF!</v>
      </c>
      <c r="L695" s="49" t="str">
        <f t="shared" si="1382"/>
        <v>#REF!</v>
      </c>
      <c r="M695" s="49" t="str">
        <f t="shared" si="1383"/>
        <v>#REF!</v>
      </c>
      <c r="N695" s="47" t="str">
        <f t="shared" si="1384"/>
        <v>#REF!</v>
      </c>
      <c r="O695" s="47" t="str">
        <f t="shared" si="1385"/>
        <v>#REF!</v>
      </c>
      <c r="P695" s="49" t="str">
        <f t="shared" si="1386"/>
        <v>#REF!</v>
      </c>
      <c r="Q695" s="49" t="str">
        <f t="shared" si="1387"/>
        <v>#REF!</v>
      </c>
      <c r="R695" s="49" t="str">
        <f t="shared" si="1388"/>
        <v>#REF!</v>
      </c>
      <c r="S695" s="49" t="str">
        <f t="shared" si="1389"/>
        <v>#REF!</v>
      </c>
      <c r="T695" s="50"/>
      <c r="U695" s="50"/>
      <c r="V695" s="50"/>
      <c r="W695" s="50"/>
      <c r="X695" s="50"/>
      <c r="Y695" s="50"/>
      <c r="Z695" s="50"/>
    </row>
    <row r="696" ht="15.75" customHeight="1" outlineLevel="2">
      <c r="A696" s="46" t="s">
        <v>240</v>
      </c>
      <c r="B696" s="46" t="s">
        <v>15</v>
      </c>
      <c r="C696" s="21" t="s">
        <v>241</v>
      </c>
      <c r="D696" s="46" t="s">
        <v>31</v>
      </c>
      <c r="E696" s="20" t="s">
        <v>32</v>
      </c>
      <c r="F696" s="22">
        <v>0.0</v>
      </c>
      <c r="G696" s="47">
        <v>235779.27</v>
      </c>
      <c r="H696" s="48"/>
      <c r="I696" s="47" t="str">
        <f t="shared" si="1379"/>
        <v>#REF!</v>
      </c>
      <c r="J696" s="47" t="str">
        <f t="shared" si="1380"/>
        <v>#REF!</v>
      </c>
      <c r="K696" s="47" t="str">
        <f t="shared" si="1381"/>
        <v>#REF!</v>
      </c>
      <c r="L696" s="49" t="str">
        <f t="shared" si="1382"/>
        <v>#REF!</v>
      </c>
      <c r="M696" s="49" t="str">
        <f t="shared" si="1383"/>
        <v>#REF!</v>
      </c>
      <c r="N696" s="47" t="str">
        <f t="shared" si="1384"/>
        <v>#REF!</v>
      </c>
      <c r="O696" s="47" t="str">
        <f t="shared" si="1385"/>
        <v>#REF!</v>
      </c>
      <c r="P696" s="49" t="str">
        <f t="shared" si="1386"/>
        <v>#REF!</v>
      </c>
      <c r="Q696" s="49" t="str">
        <f t="shared" si="1387"/>
        <v>#REF!</v>
      </c>
      <c r="R696" s="49" t="str">
        <f t="shared" si="1388"/>
        <v>#REF!</v>
      </c>
      <c r="S696" s="49" t="str">
        <f t="shared" si="1389"/>
        <v>#REF!</v>
      </c>
      <c r="T696" s="50"/>
      <c r="U696" s="50"/>
      <c r="V696" s="50"/>
      <c r="W696" s="50"/>
      <c r="X696" s="50"/>
      <c r="Y696" s="50"/>
      <c r="Z696" s="50"/>
    </row>
    <row r="697" ht="15.75" customHeight="1" outlineLevel="2">
      <c r="A697" s="46" t="s">
        <v>240</v>
      </c>
      <c r="B697" s="46" t="s">
        <v>15</v>
      </c>
      <c r="C697" s="21" t="s">
        <v>241</v>
      </c>
      <c r="D697" s="46" t="s">
        <v>39</v>
      </c>
      <c r="E697" s="20" t="s">
        <v>40</v>
      </c>
      <c r="F697" s="22">
        <v>0.0</v>
      </c>
      <c r="G697" s="47">
        <v>79498.62</v>
      </c>
      <c r="H697" s="48"/>
      <c r="I697" s="47" t="str">
        <f t="shared" si="1379"/>
        <v>#REF!</v>
      </c>
      <c r="J697" s="47" t="str">
        <f t="shared" si="1380"/>
        <v>#REF!</v>
      </c>
      <c r="K697" s="47" t="str">
        <f t="shared" si="1381"/>
        <v>#REF!</v>
      </c>
      <c r="L697" s="49" t="str">
        <f t="shared" si="1382"/>
        <v>#REF!</v>
      </c>
      <c r="M697" s="49" t="str">
        <f t="shared" si="1383"/>
        <v>#REF!</v>
      </c>
      <c r="N697" s="47" t="str">
        <f t="shared" si="1384"/>
        <v>#REF!</v>
      </c>
      <c r="O697" s="47" t="str">
        <f t="shared" si="1385"/>
        <v>#REF!</v>
      </c>
      <c r="P697" s="49" t="str">
        <f t="shared" si="1386"/>
        <v>#REF!</v>
      </c>
      <c r="Q697" s="49" t="str">
        <f t="shared" si="1387"/>
        <v>#REF!</v>
      </c>
      <c r="R697" s="49" t="str">
        <f t="shared" si="1388"/>
        <v>#REF!</v>
      </c>
      <c r="S697" s="49" t="str">
        <f t="shared" si="1389"/>
        <v>#REF!</v>
      </c>
      <c r="T697" s="50"/>
      <c r="U697" s="50"/>
      <c r="V697" s="50"/>
      <c r="W697" s="50"/>
      <c r="X697" s="50"/>
      <c r="Y697" s="50"/>
      <c r="Z697" s="50"/>
    </row>
    <row r="698" ht="15.75" customHeight="1" outlineLevel="1">
      <c r="A698" s="46"/>
      <c r="B698" s="46"/>
      <c r="C698" s="53" t="s">
        <v>419</v>
      </c>
      <c r="D698" s="46"/>
      <c r="E698" s="20"/>
      <c r="F698" s="22">
        <f t="shared" ref="F698:H698" si="1390">SUBTOTAL(9,F693:F697)</f>
        <v>0</v>
      </c>
      <c r="G698" s="47">
        <f t="shared" si="1390"/>
        <v>13167910</v>
      </c>
      <c r="H698" s="48">
        <f t="shared" si="1390"/>
        <v>0</v>
      </c>
      <c r="I698" s="47"/>
      <c r="J698" s="47"/>
      <c r="K698" s="47"/>
      <c r="L698" s="49" t="str">
        <f t="shared" ref="L698:M698" si="1391">SUBTOTAL(9,L693:L697)</f>
        <v>#REF!</v>
      </c>
      <c r="M698" s="49" t="str">
        <f t="shared" si="1391"/>
        <v>#REF!</v>
      </c>
      <c r="N698" s="47"/>
      <c r="O698" s="47"/>
      <c r="P698" s="49" t="str">
        <f t="shared" ref="P698:S698" si="1392">SUBTOTAL(9,P693:P697)</f>
        <v>#REF!</v>
      </c>
      <c r="Q698" s="49" t="str">
        <f t="shared" si="1392"/>
        <v>#REF!</v>
      </c>
      <c r="R698" s="49" t="str">
        <f t="shared" si="1392"/>
        <v>#REF!</v>
      </c>
      <c r="S698" s="49" t="str">
        <f t="shared" si="1392"/>
        <v>#REF!</v>
      </c>
      <c r="T698" s="50"/>
      <c r="U698" s="50"/>
      <c r="V698" s="50"/>
      <c r="W698" s="50"/>
      <c r="X698" s="50"/>
      <c r="Y698" s="50"/>
      <c r="Z698" s="50"/>
    </row>
    <row r="699" ht="15.75" customHeight="1" outlineLevel="2">
      <c r="A699" s="46" t="s">
        <v>242</v>
      </c>
      <c r="B699" s="46" t="s">
        <v>15</v>
      </c>
      <c r="C699" s="21" t="s">
        <v>243</v>
      </c>
      <c r="D699" s="46" t="s">
        <v>17</v>
      </c>
      <c r="E699" s="20" t="s">
        <v>18</v>
      </c>
      <c r="F699" s="22">
        <v>1.1508706735E8</v>
      </c>
      <c r="G699" s="47">
        <v>8178136.37</v>
      </c>
      <c r="H699" s="48"/>
      <c r="I699" s="47" t="str">
        <f t="shared" ref="I699:I703" si="1393">+VLOOKUP(C699,'[1]ESFUERZO PROPIO 2015'!$D$10:$H$135,3,0)</f>
        <v>#REF!</v>
      </c>
      <c r="J699" s="47" t="str">
        <f t="shared" ref="J699:J703" si="1394">+VLOOKUP(C699,'[1]ESFUERZO PROPIO 2015'!$D$10:$H$135,2,0)</f>
        <v>#REF!</v>
      </c>
      <c r="K699" s="47" t="str">
        <f t="shared" ref="K699:K703" si="1395">+I699/11</f>
        <v>#REF!</v>
      </c>
      <c r="L699" s="49" t="str">
        <f t="shared" ref="L699:L703" si="1396">+H699*K699</f>
        <v>#REF!</v>
      </c>
      <c r="M699" s="49" t="str">
        <f t="shared" ref="M699:M703" si="1397">+IF(F699-Q699&lt;1,0,F699-Q699)</f>
        <v>#REF!</v>
      </c>
      <c r="N699" s="47" t="str">
        <f t="shared" ref="N699:N703" si="1398">+VLOOKUP(C699,'[1]ESFUERZO PROPIO 2015'!$D$10:$H$135,5,0)</f>
        <v>#REF!</v>
      </c>
      <c r="O699" s="47" t="str">
        <f t="shared" ref="O699:O703" si="1399">+VLOOKUP(C699,'[1]ESFUERZO PROPIO 2015'!$D$10:$H$135,4,0)</f>
        <v>#REF!</v>
      </c>
      <c r="P699" s="49" t="str">
        <f t="shared" ref="P699:P703" si="1400">+F699-L699</f>
        <v>#REF!</v>
      </c>
      <c r="Q699" s="49" t="str">
        <f t="shared" ref="Q699:Q703" si="1401">+ROUND(P699,0)</f>
        <v>#REF!</v>
      </c>
      <c r="R699" s="49" t="str">
        <f t="shared" ref="R699:R703" si="1402">+M699+Q699</f>
        <v>#REF!</v>
      </c>
      <c r="S699" s="49" t="str">
        <f t="shared" ref="S699:S703" si="1403">+Q699</f>
        <v>#REF!</v>
      </c>
      <c r="T699" s="50"/>
      <c r="U699" s="50"/>
      <c r="V699" s="50"/>
      <c r="W699" s="50"/>
      <c r="X699" s="50"/>
      <c r="Y699" s="50"/>
      <c r="Z699" s="50"/>
    </row>
    <row r="700" ht="15.75" customHeight="1" outlineLevel="2">
      <c r="A700" s="46" t="s">
        <v>242</v>
      </c>
      <c r="B700" s="46" t="s">
        <v>15</v>
      </c>
      <c r="C700" s="21" t="s">
        <v>243</v>
      </c>
      <c r="D700" s="46" t="s">
        <v>45</v>
      </c>
      <c r="E700" s="20" t="s">
        <v>46</v>
      </c>
      <c r="F700" s="22">
        <v>825878.88</v>
      </c>
      <c r="G700" s="47">
        <v>58687.31</v>
      </c>
      <c r="H700" s="48"/>
      <c r="I700" s="47" t="str">
        <f t="shared" si="1393"/>
        <v>#REF!</v>
      </c>
      <c r="J700" s="47" t="str">
        <f t="shared" si="1394"/>
        <v>#REF!</v>
      </c>
      <c r="K700" s="47" t="str">
        <f t="shared" si="1395"/>
        <v>#REF!</v>
      </c>
      <c r="L700" s="49" t="str">
        <f t="shared" si="1396"/>
        <v>#REF!</v>
      </c>
      <c r="M700" s="49" t="str">
        <f t="shared" si="1397"/>
        <v>#REF!</v>
      </c>
      <c r="N700" s="47" t="str">
        <f t="shared" si="1398"/>
        <v>#REF!</v>
      </c>
      <c r="O700" s="47" t="str">
        <f t="shared" si="1399"/>
        <v>#REF!</v>
      </c>
      <c r="P700" s="49" t="str">
        <f t="shared" si="1400"/>
        <v>#REF!</v>
      </c>
      <c r="Q700" s="49" t="str">
        <f t="shared" si="1401"/>
        <v>#REF!</v>
      </c>
      <c r="R700" s="49" t="str">
        <f t="shared" si="1402"/>
        <v>#REF!</v>
      </c>
      <c r="S700" s="49" t="str">
        <f t="shared" si="1403"/>
        <v>#REF!</v>
      </c>
      <c r="T700" s="50"/>
      <c r="U700" s="50"/>
      <c r="V700" s="50"/>
      <c r="W700" s="50"/>
      <c r="X700" s="50"/>
      <c r="Y700" s="50"/>
      <c r="Z700" s="50"/>
    </row>
    <row r="701" ht="15.75" customHeight="1" outlineLevel="2">
      <c r="A701" s="46" t="s">
        <v>242</v>
      </c>
      <c r="B701" s="46" t="s">
        <v>15</v>
      </c>
      <c r="C701" s="21" t="s">
        <v>243</v>
      </c>
      <c r="D701" s="46" t="s">
        <v>29</v>
      </c>
      <c r="E701" s="20" t="s">
        <v>30</v>
      </c>
      <c r="F701" s="22">
        <v>347113.81</v>
      </c>
      <c r="G701" s="47">
        <v>24666.06</v>
      </c>
      <c r="H701" s="48"/>
      <c r="I701" s="47" t="str">
        <f t="shared" si="1393"/>
        <v>#REF!</v>
      </c>
      <c r="J701" s="47" t="str">
        <f t="shared" si="1394"/>
        <v>#REF!</v>
      </c>
      <c r="K701" s="47" t="str">
        <f t="shared" si="1395"/>
        <v>#REF!</v>
      </c>
      <c r="L701" s="49" t="str">
        <f t="shared" si="1396"/>
        <v>#REF!</v>
      </c>
      <c r="M701" s="49" t="str">
        <f t="shared" si="1397"/>
        <v>#REF!</v>
      </c>
      <c r="N701" s="47" t="str">
        <f t="shared" si="1398"/>
        <v>#REF!</v>
      </c>
      <c r="O701" s="47" t="str">
        <f t="shared" si="1399"/>
        <v>#REF!</v>
      </c>
      <c r="P701" s="49" t="str">
        <f t="shared" si="1400"/>
        <v>#REF!</v>
      </c>
      <c r="Q701" s="49" t="str">
        <f t="shared" si="1401"/>
        <v>#REF!</v>
      </c>
      <c r="R701" s="49" t="str">
        <f t="shared" si="1402"/>
        <v>#REF!</v>
      </c>
      <c r="S701" s="49" t="str">
        <f t="shared" si="1403"/>
        <v>#REF!</v>
      </c>
      <c r="T701" s="50"/>
      <c r="U701" s="50"/>
      <c r="V701" s="50"/>
      <c r="W701" s="50"/>
      <c r="X701" s="50"/>
      <c r="Y701" s="50"/>
      <c r="Z701" s="50"/>
    </row>
    <row r="702" ht="15.75" customHeight="1" outlineLevel="2">
      <c r="A702" s="46" t="s">
        <v>242</v>
      </c>
      <c r="B702" s="46" t="s">
        <v>15</v>
      </c>
      <c r="C702" s="21" t="s">
        <v>243</v>
      </c>
      <c r="D702" s="46" t="s">
        <v>31</v>
      </c>
      <c r="E702" s="20" t="s">
        <v>32</v>
      </c>
      <c r="F702" s="22">
        <v>772893.18</v>
      </c>
      <c r="G702" s="47">
        <v>54922.12</v>
      </c>
      <c r="H702" s="48"/>
      <c r="I702" s="47" t="str">
        <f t="shared" si="1393"/>
        <v>#REF!</v>
      </c>
      <c r="J702" s="47" t="str">
        <f t="shared" si="1394"/>
        <v>#REF!</v>
      </c>
      <c r="K702" s="47" t="str">
        <f t="shared" si="1395"/>
        <v>#REF!</v>
      </c>
      <c r="L702" s="49" t="str">
        <f t="shared" si="1396"/>
        <v>#REF!</v>
      </c>
      <c r="M702" s="49" t="str">
        <f t="shared" si="1397"/>
        <v>#REF!</v>
      </c>
      <c r="N702" s="47" t="str">
        <f t="shared" si="1398"/>
        <v>#REF!</v>
      </c>
      <c r="O702" s="47" t="str">
        <f t="shared" si="1399"/>
        <v>#REF!</v>
      </c>
      <c r="P702" s="49" t="str">
        <f t="shared" si="1400"/>
        <v>#REF!</v>
      </c>
      <c r="Q702" s="49" t="str">
        <f t="shared" si="1401"/>
        <v>#REF!</v>
      </c>
      <c r="R702" s="49" t="str">
        <f t="shared" si="1402"/>
        <v>#REF!</v>
      </c>
      <c r="S702" s="49" t="str">
        <f t="shared" si="1403"/>
        <v>#REF!</v>
      </c>
      <c r="T702" s="50"/>
      <c r="U702" s="50"/>
      <c r="V702" s="50"/>
      <c r="W702" s="50"/>
      <c r="X702" s="50"/>
      <c r="Y702" s="50"/>
      <c r="Z702" s="50"/>
    </row>
    <row r="703" ht="15.75" customHeight="1" outlineLevel="2">
      <c r="A703" s="46" t="s">
        <v>242</v>
      </c>
      <c r="B703" s="46" t="s">
        <v>15</v>
      </c>
      <c r="C703" s="21" t="s">
        <v>243</v>
      </c>
      <c r="D703" s="46" t="s">
        <v>39</v>
      </c>
      <c r="E703" s="20" t="s">
        <v>40</v>
      </c>
      <c r="F703" s="22">
        <v>32368.78</v>
      </c>
      <c r="G703" s="47">
        <v>2300.14</v>
      </c>
      <c r="H703" s="48"/>
      <c r="I703" s="47" t="str">
        <f t="shared" si="1393"/>
        <v>#REF!</v>
      </c>
      <c r="J703" s="47" t="str">
        <f t="shared" si="1394"/>
        <v>#REF!</v>
      </c>
      <c r="K703" s="47" t="str">
        <f t="shared" si="1395"/>
        <v>#REF!</v>
      </c>
      <c r="L703" s="49" t="str">
        <f t="shared" si="1396"/>
        <v>#REF!</v>
      </c>
      <c r="M703" s="49" t="str">
        <f t="shared" si="1397"/>
        <v>#REF!</v>
      </c>
      <c r="N703" s="47" t="str">
        <f t="shared" si="1398"/>
        <v>#REF!</v>
      </c>
      <c r="O703" s="47" t="str">
        <f t="shared" si="1399"/>
        <v>#REF!</v>
      </c>
      <c r="P703" s="49" t="str">
        <f t="shared" si="1400"/>
        <v>#REF!</v>
      </c>
      <c r="Q703" s="49" t="str">
        <f t="shared" si="1401"/>
        <v>#REF!</v>
      </c>
      <c r="R703" s="49" t="str">
        <f t="shared" si="1402"/>
        <v>#REF!</v>
      </c>
      <c r="S703" s="49" t="str">
        <f t="shared" si="1403"/>
        <v>#REF!</v>
      </c>
      <c r="T703" s="50"/>
      <c r="U703" s="50"/>
      <c r="V703" s="50"/>
      <c r="W703" s="50"/>
      <c r="X703" s="50"/>
      <c r="Y703" s="50"/>
      <c r="Z703" s="50"/>
    </row>
    <row r="704" ht="15.75" customHeight="1" outlineLevel="1">
      <c r="A704" s="46"/>
      <c r="B704" s="46"/>
      <c r="C704" s="53" t="s">
        <v>420</v>
      </c>
      <c r="D704" s="46"/>
      <c r="E704" s="20"/>
      <c r="F704" s="22">
        <f t="shared" ref="F704:H704" si="1404">SUBTOTAL(9,F699:F703)</f>
        <v>117065322</v>
      </c>
      <c r="G704" s="47">
        <f t="shared" si="1404"/>
        <v>8318712</v>
      </c>
      <c r="H704" s="48">
        <f t="shared" si="1404"/>
        <v>0</v>
      </c>
      <c r="I704" s="47"/>
      <c r="J704" s="47"/>
      <c r="K704" s="47"/>
      <c r="L704" s="49" t="str">
        <f t="shared" ref="L704:M704" si="1405">SUBTOTAL(9,L699:L703)</f>
        <v>#REF!</v>
      </c>
      <c r="M704" s="49" t="str">
        <f t="shared" si="1405"/>
        <v>#REF!</v>
      </c>
      <c r="N704" s="47"/>
      <c r="O704" s="47"/>
      <c r="P704" s="49" t="str">
        <f t="shared" ref="P704:S704" si="1406">SUBTOTAL(9,P699:P703)</f>
        <v>#REF!</v>
      </c>
      <c r="Q704" s="49" t="str">
        <f t="shared" si="1406"/>
        <v>#REF!</v>
      </c>
      <c r="R704" s="49" t="str">
        <f t="shared" si="1406"/>
        <v>#REF!</v>
      </c>
      <c r="S704" s="49" t="str">
        <f t="shared" si="1406"/>
        <v>#REF!</v>
      </c>
      <c r="T704" s="50"/>
      <c r="U704" s="50"/>
      <c r="V704" s="50"/>
      <c r="W704" s="50"/>
      <c r="X704" s="50"/>
      <c r="Y704" s="50"/>
      <c r="Z704" s="50"/>
    </row>
    <row r="705" ht="15.75" customHeight="1" outlineLevel="2">
      <c r="A705" s="46" t="s">
        <v>244</v>
      </c>
      <c r="B705" s="46" t="s">
        <v>15</v>
      </c>
      <c r="C705" s="21" t="s">
        <v>245</v>
      </c>
      <c r="D705" s="46" t="s">
        <v>17</v>
      </c>
      <c r="E705" s="20" t="s">
        <v>18</v>
      </c>
      <c r="F705" s="22">
        <v>3.67116724E7</v>
      </c>
      <c r="G705" s="47">
        <v>8681016.74</v>
      </c>
      <c r="H705" s="48"/>
      <c r="I705" s="47" t="str">
        <f t="shared" ref="I705:I709" si="1407">+VLOOKUP(C705,'[1]ESFUERZO PROPIO 2015'!$D$10:$H$135,3,0)</f>
        <v>#REF!</v>
      </c>
      <c r="J705" s="47" t="str">
        <f t="shared" ref="J705:J709" si="1408">+VLOOKUP(C705,'[1]ESFUERZO PROPIO 2015'!$D$10:$H$135,2,0)</f>
        <v>#REF!</v>
      </c>
      <c r="K705" s="47" t="str">
        <f t="shared" ref="K705:K709" si="1409">+I705/11</f>
        <v>#REF!</v>
      </c>
      <c r="L705" s="49" t="str">
        <f t="shared" ref="L705:L709" si="1410">+H705*K705</f>
        <v>#REF!</v>
      </c>
      <c r="M705" s="49" t="str">
        <f t="shared" ref="M705:M709" si="1411">+IF(F705-Q705&lt;1,0,F705-Q705)</f>
        <v>#REF!</v>
      </c>
      <c r="N705" s="47" t="str">
        <f t="shared" ref="N705:N709" si="1412">+VLOOKUP(C705,'[1]ESFUERZO PROPIO 2015'!$D$10:$H$135,5,0)</f>
        <v>#REF!</v>
      </c>
      <c r="O705" s="47" t="str">
        <f t="shared" ref="O705:O709" si="1413">+VLOOKUP(C705,'[1]ESFUERZO PROPIO 2015'!$D$10:$H$135,4,0)</f>
        <v>#REF!</v>
      </c>
      <c r="P705" s="49" t="str">
        <f t="shared" ref="P705:P709" si="1414">+F705-L705</f>
        <v>#REF!</v>
      </c>
      <c r="Q705" s="49" t="str">
        <f t="shared" ref="Q705:Q709" si="1415">+ROUND(P705,0)</f>
        <v>#REF!</v>
      </c>
      <c r="R705" s="49" t="str">
        <f t="shared" ref="R705:R709" si="1416">+M705+Q705</f>
        <v>#REF!</v>
      </c>
      <c r="S705" s="49" t="str">
        <f t="shared" ref="S705:S709" si="1417">+Q705</f>
        <v>#REF!</v>
      </c>
      <c r="T705" s="50"/>
      <c r="U705" s="50"/>
      <c r="V705" s="50"/>
      <c r="W705" s="50"/>
      <c r="X705" s="50"/>
      <c r="Y705" s="50"/>
      <c r="Z705" s="50"/>
    </row>
    <row r="706" ht="15.75" customHeight="1" outlineLevel="2">
      <c r="A706" s="46" t="s">
        <v>244</v>
      </c>
      <c r="B706" s="46" t="s">
        <v>15</v>
      </c>
      <c r="C706" s="21" t="s">
        <v>245</v>
      </c>
      <c r="D706" s="46" t="s">
        <v>29</v>
      </c>
      <c r="E706" s="20" t="s">
        <v>30</v>
      </c>
      <c r="F706" s="22">
        <v>203897.55</v>
      </c>
      <c r="G706" s="47">
        <v>48214.58</v>
      </c>
      <c r="H706" s="48"/>
      <c r="I706" s="47" t="str">
        <f t="shared" si="1407"/>
        <v>#REF!</v>
      </c>
      <c r="J706" s="47" t="str">
        <f t="shared" si="1408"/>
        <v>#REF!</v>
      </c>
      <c r="K706" s="47" t="str">
        <f t="shared" si="1409"/>
        <v>#REF!</v>
      </c>
      <c r="L706" s="49" t="str">
        <f t="shared" si="1410"/>
        <v>#REF!</v>
      </c>
      <c r="M706" s="49" t="str">
        <f t="shared" si="1411"/>
        <v>#REF!</v>
      </c>
      <c r="N706" s="47" t="str">
        <f t="shared" si="1412"/>
        <v>#REF!</v>
      </c>
      <c r="O706" s="47" t="str">
        <f t="shared" si="1413"/>
        <v>#REF!</v>
      </c>
      <c r="P706" s="49" t="str">
        <f t="shared" si="1414"/>
        <v>#REF!</v>
      </c>
      <c r="Q706" s="49" t="str">
        <f t="shared" si="1415"/>
        <v>#REF!</v>
      </c>
      <c r="R706" s="49" t="str">
        <f t="shared" si="1416"/>
        <v>#REF!</v>
      </c>
      <c r="S706" s="49" t="str">
        <f t="shared" si="1417"/>
        <v>#REF!</v>
      </c>
      <c r="T706" s="50"/>
      <c r="U706" s="50"/>
      <c r="V706" s="50"/>
      <c r="W706" s="50"/>
      <c r="X706" s="50"/>
      <c r="Y706" s="50"/>
      <c r="Z706" s="50"/>
    </row>
    <row r="707" ht="15.75" customHeight="1" outlineLevel="2">
      <c r="A707" s="46" t="s">
        <v>244</v>
      </c>
      <c r="B707" s="46" t="s">
        <v>15</v>
      </c>
      <c r="C707" s="21" t="s">
        <v>245</v>
      </c>
      <c r="D707" s="46" t="s">
        <v>31</v>
      </c>
      <c r="E707" s="20" t="s">
        <v>32</v>
      </c>
      <c r="F707" s="22">
        <v>568644.19</v>
      </c>
      <c r="G707" s="47">
        <v>134464.31</v>
      </c>
      <c r="H707" s="48"/>
      <c r="I707" s="47" t="str">
        <f t="shared" si="1407"/>
        <v>#REF!</v>
      </c>
      <c r="J707" s="47" t="str">
        <f t="shared" si="1408"/>
        <v>#REF!</v>
      </c>
      <c r="K707" s="47" t="str">
        <f t="shared" si="1409"/>
        <v>#REF!</v>
      </c>
      <c r="L707" s="49" t="str">
        <f t="shared" si="1410"/>
        <v>#REF!</v>
      </c>
      <c r="M707" s="49" t="str">
        <f t="shared" si="1411"/>
        <v>#REF!</v>
      </c>
      <c r="N707" s="47" t="str">
        <f t="shared" si="1412"/>
        <v>#REF!</v>
      </c>
      <c r="O707" s="47" t="str">
        <f t="shared" si="1413"/>
        <v>#REF!</v>
      </c>
      <c r="P707" s="49" t="str">
        <f t="shared" si="1414"/>
        <v>#REF!</v>
      </c>
      <c r="Q707" s="49" t="str">
        <f t="shared" si="1415"/>
        <v>#REF!</v>
      </c>
      <c r="R707" s="49" t="str">
        <f t="shared" si="1416"/>
        <v>#REF!</v>
      </c>
      <c r="S707" s="49" t="str">
        <f t="shared" si="1417"/>
        <v>#REF!</v>
      </c>
      <c r="T707" s="50"/>
      <c r="U707" s="50"/>
      <c r="V707" s="50"/>
      <c r="W707" s="50"/>
      <c r="X707" s="50"/>
      <c r="Y707" s="50"/>
      <c r="Z707" s="50"/>
    </row>
    <row r="708" ht="15.75" customHeight="1" outlineLevel="2">
      <c r="A708" s="46" t="s">
        <v>244</v>
      </c>
      <c r="B708" s="46" t="s">
        <v>15</v>
      </c>
      <c r="C708" s="21" t="s">
        <v>245</v>
      </c>
      <c r="D708" s="46" t="s">
        <v>39</v>
      </c>
      <c r="E708" s="20" t="s">
        <v>40</v>
      </c>
      <c r="F708" s="22">
        <v>43642.8</v>
      </c>
      <c r="G708" s="47">
        <v>10319.99</v>
      </c>
      <c r="H708" s="48"/>
      <c r="I708" s="47" t="str">
        <f t="shared" si="1407"/>
        <v>#REF!</v>
      </c>
      <c r="J708" s="47" t="str">
        <f t="shared" si="1408"/>
        <v>#REF!</v>
      </c>
      <c r="K708" s="47" t="str">
        <f t="shared" si="1409"/>
        <v>#REF!</v>
      </c>
      <c r="L708" s="49" t="str">
        <f t="shared" si="1410"/>
        <v>#REF!</v>
      </c>
      <c r="M708" s="49" t="str">
        <f t="shared" si="1411"/>
        <v>#REF!</v>
      </c>
      <c r="N708" s="47" t="str">
        <f t="shared" si="1412"/>
        <v>#REF!</v>
      </c>
      <c r="O708" s="47" t="str">
        <f t="shared" si="1413"/>
        <v>#REF!</v>
      </c>
      <c r="P708" s="49" t="str">
        <f t="shared" si="1414"/>
        <v>#REF!</v>
      </c>
      <c r="Q708" s="49" t="str">
        <f t="shared" si="1415"/>
        <v>#REF!</v>
      </c>
      <c r="R708" s="49" t="str">
        <f t="shared" si="1416"/>
        <v>#REF!</v>
      </c>
      <c r="S708" s="49" t="str">
        <f t="shared" si="1417"/>
        <v>#REF!</v>
      </c>
      <c r="T708" s="50"/>
      <c r="U708" s="50"/>
      <c r="V708" s="50"/>
      <c r="W708" s="50"/>
      <c r="X708" s="50"/>
      <c r="Y708" s="50"/>
      <c r="Z708" s="50"/>
    </row>
    <row r="709" ht="15.75" customHeight="1" outlineLevel="2">
      <c r="A709" s="46" t="s">
        <v>244</v>
      </c>
      <c r="B709" s="46" t="s">
        <v>15</v>
      </c>
      <c r="C709" s="21" t="s">
        <v>245</v>
      </c>
      <c r="D709" s="46" t="s">
        <v>59</v>
      </c>
      <c r="E709" s="20" t="s">
        <v>60</v>
      </c>
      <c r="F709" s="22">
        <v>2540655.06</v>
      </c>
      <c r="G709" s="47">
        <v>600775.38</v>
      </c>
      <c r="H709" s="48"/>
      <c r="I709" s="47" t="str">
        <f t="shared" si="1407"/>
        <v>#REF!</v>
      </c>
      <c r="J709" s="47" t="str">
        <f t="shared" si="1408"/>
        <v>#REF!</v>
      </c>
      <c r="K709" s="47" t="str">
        <f t="shared" si="1409"/>
        <v>#REF!</v>
      </c>
      <c r="L709" s="49" t="str">
        <f t="shared" si="1410"/>
        <v>#REF!</v>
      </c>
      <c r="M709" s="49" t="str">
        <f t="shared" si="1411"/>
        <v>#REF!</v>
      </c>
      <c r="N709" s="47" t="str">
        <f t="shared" si="1412"/>
        <v>#REF!</v>
      </c>
      <c r="O709" s="47" t="str">
        <f t="shared" si="1413"/>
        <v>#REF!</v>
      </c>
      <c r="P709" s="49" t="str">
        <f t="shared" si="1414"/>
        <v>#REF!</v>
      </c>
      <c r="Q709" s="49" t="str">
        <f t="shared" si="1415"/>
        <v>#REF!</v>
      </c>
      <c r="R709" s="49" t="str">
        <f t="shared" si="1416"/>
        <v>#REF!</v>
      </c>
      <c r="S709" s="49" t="str">
        <f t="shared" si="1417"/>
        <v>#REF!</v>
      </c>
      <c r="T709" s="50"/>
      <c r="U709" s="50"/>
      <c r="V709" s="50"/>
      <c r="W709" s="50"/>
      <c r="X709" s="50"/>
      <c r="Y709" s="50"/>
      <c r="Z709" s="50"/>
    </row>
    <row r="710" ht="15.75" customHeight="1" outlineLevel="1">
      <c r="A710" s="46"/>
      <c r="B710" s="46"/>
      <c r="C710" s="53" t="s">
        <v>421</v>
      </c>
      <c r="D710" s="46"/>
      <c r="E710" s="20"/>
      <c r="F710" s="22">
        <f t="shared" ref="F710:H710" si="1418">SUBTOTAL(9,F705:F709)</f>
        <v>40068512</v>
      </c>
      <c r="G710" s="47">
        <f t="shared" si="1418"/>
        <v>9474791</v>
      </c>
      <c r="H710" s="48">
        <f t="shared" si="1418"/>
        <v>0</v>
      </c>
      <c r="I710" s="47"/>
      <c r="J710" s="47"/>
      <c r="K710" s="47"/>
      <c r="L710" s="49" t="str">
        <f t="shared" ref="L710:M710" si="1419">SUBTOTAL(9,L705:L709)</f>
        <v>#REF!</v>
      </c>
      <c r="M710" s="49" t="str">
        <f t="shared" si="1419"/>
        <v>#REF!</v>
      </c>
      <c r="N710" s="47"/>
      <c r="O710" s="47"/>
      <c r="P710" s="49" t="str">
        <f t="shared" ref="P710:S710" si="1420">SUBTOTAL(9,P705:P709)</f>
        <v>#REF!</v>
      </c>
      <c r="Q710" s="49" t="str">
        <f t="shared" si="1420"/>
        <v>#REF!</v>
      </c>
      <c r="R710" s="49" t="str">
        <f t="shared" si="1420"/>
        <v>#REF!</v>
      </c>
      <c r="S710" s="49" t="str">
        <f t="shared" si="1420"/>
        <v>#REF!</v>
      </c>
      <c r="T710" s="50"/>
      <c r="U710" s="50"/>
      <c r="V710" s="50"/>
      <c r="W710" s="50"/>
      <c r="X710" s="50"/>
      <c r="Y710" s="50"/>
      <c r="Z710" s="50"/>
    </row>
    <row r="711" ht="15.75" customHeight="1" outlineLevel="2">
      <c r="A711" s="46" t="s">
        <v>246</v>
      </c>
      <c r="B711" s="46" t="s">
        <v>15</v>
      </c>
      <c r="C711" s="21" t="s">
        <v>247</v>
      </c>
      <c r="D711" s="46" t="s">
        <v>17</v>
      </c>
      <c r="E711" s="20" t="s">
        <v>18</v>
      </c>
      <c r="F711" s="22">
        <v>5.619756879E7</v>
      </c>
      <c r="G711" s="47">
        <v>9292250.53</v>
      </c>
      <c r="H711" s="48"/>
      <c r="I711" s="47" t="str">
        <f t="shared" ref="I711:I715" si="1421">+VLOOKUP(C711,'[1]ESFUERZO PROPIO 2015'!$D$10:$H$135,3,0)</f>
        <v>#REF!</v>
      </c>
      <c r="J711" s="47" t="str">
        <f t="shared" ref="J711:J715" si="1422">+VLOOKUP(C711,'[1]ESFUERZO PROPIO 2015'!$D$10:$H$135,2,0)</f>
        <v>#REF!</v>
      </c>
      <c r="K711" s="47" t="str">
        <f t="shared" ref="K711:K715" si="1423">+I711/11</f>
        <v>#REF!</v>
      </c>
      <c r="L711" s="49" t="str">
        <f t="shared" ref="L711:L715" si="1424">+H711*K711</f>
        <v>#REF!</v>
      </c>
      <c r="M711" s="49" t="str">
        <f t="shared" ref="M711:M715" si="1425">+IF(F711-Q711&lt;1,0,F711-Q711)</f>
        <v>#REF!</v>
      </c>
      <c r="N711" s="47" t="str">
        <f t="shared" ref="N711:N715" si="1426">+VLOOKUP(C711,'[1]ESFUERZO PROPIO 2015'!$D$10:$H$135,5,0)</f>
        <v>#REF!</v>
      </c>
      <c r="O711" s="47" t="str">
        <f t="shared" ref="O711:O715" si="1427">+VLOOKUP(C711,'[1]ESFUERZO PROPIO 2015'!$D$10:$H$135,4,0)</f>
        <v>#REF!</v>
      </c>
      <c r="P711" s="49" t="str">
        <f t="shared" ref="P711:P715" si="1428">+F711-L711</f>
        <v>#REF!</v>
      </c>
      <c r="Q711" s="49" t="str">
        <f t="shared" ref="Q711:Q715" si="1429">+ROUND(P711,0)</f>
        <v>#REF!</v>
      </c>
      <c r="R711" s="49" t="str">
        <f t="shared" ref="R711:R715" si="1430">+M711+Q711</f>
        <v>#REF!</v>
      </c>
      <c r="S711" s="49" t="str">
        <f t="shared" ref="S711:S715" si="1431">+Q711</f>
        <v>#REF!</v>
      </c>
      <c r="T711" s="50"/>
      <c r="U711" s="50"/>
      <c r="V711" s="50"/>
      <c r="W711" s="50"/>
      <c r="X711" s="50"/>
      <c r="Y711" s="50"/>
      <c r="Z711" s="50"/>
    </row>
    <row r="712" ht="15.75" customHeight="1" outlineLevel="2">
      <c r="A712" s="46" t="s">
        <v>246</v>
      </c>
      <c r="B712" s="46" t="s">
        <v>15</v>
      </c>
      <c r="C712" s="21" t="s">
        <v>247</v>
      </c>
      <c r="D712" s="46" t="s">
        <v>45</v>
      </c>
      <c r="E712" s="20" t="s">
        <v>46</v>
      </c>
      <c r="F712" s="22">
        <v>1485249.2</v>
      </c>
      <c r="G712" s="47">
        <v>245585.49</v>
      </c>
      <c r="H712" s="48"/>
      <c r="I712" s="47" t="str">
        <f t="shared" si="1421"/>
        <v>#REF!</v>
      </c>
      <c r="J712" s="47" t="str">
        <f t="shared" si="1422"/>
        <v>#REF!</v>
      </c>
      <c r="K712" s="47" t="str">
        <f t="shared" si="1423"/>
        <v>#REF!</v>
      </c>
      <c r="L712" s="49" t="str">
        <f t="shared" si="1424"/>
        <v>#REF!</v>
      </c>
      <c r="M712" s="49" t="str">
        <f t="shared" si="1425"/>
        <v>#REF!</v>
      </c>
      <c r="N712" s="47" t="str">
        <f t="shared" si="1426"/>
        <v>#REF!</v>
      </c>
      <c r="O712" s="47" t="str">
        <f t="shared" si="1427"/>
        <v>#REF!</v>
      </c>
      <c r="P712" s="49" t="str">
        <f t="shared" si="1428"/>
        <v>#REF!</v>
      </c>
      <c r="Q712" s="49" t="str">
        <f t="shared" si="1429"/>
        <v>#REF!</v>
      </c>
      <c r="R712" s="49" t="str">
        <f t="shared" si="1430"/>
        <v>#REF!</v>
      </c>
      <c r="S712" s="49" t="str">
        <f t="shared" si="1431"/>
        <v>#REF!</v>
      </c>
      <c r="T712" s="50"/>
      <c r="U712" s="50"/>
      <c r="V712" s="50"/>
      <c r="W712" s="50"/>
      <c r="X712" s="50"/>
      <c r="Y712" s="50"/>
      <c r="Z712" s="50"/>
    </row>
    <row r="713" ht="15.75" customHeight="1" outlineLevel="2">
      <c r="A713" s="46" t="s">
        <v>246</v>
      </c>
      <c r="B713" s="46" t="s">
        <v>15</v>
      </c>
      <c r="C713" s="21" t="s">
        <v>247</v>
      </c>
      <c r="D713" s="46" t="s">
        <v>29</v>
      </c>
      <c r="E713" s="20" t="s">
        <v>30</v>
      </c>
      <c r="F713" s="22">
        <v>1124475.61</v>
      </c>
      <c r="G713" s="47">
        <v>185931.69</v>
      </c>
      <c r="H713" s="48"/>
      <c r="I713" s="47" t="str">
        <f t="shared" si="1421"/>
        <v>#REF!</v>
      </c>
      <c r="J713" s="47" t="str">
        <f t="shared" si="1422"/>
        <v>#REF!</v>
      </c>
      <c r="K713" s="47" t="str">
        <f t="shared" si="1423"/>
        <v>#REF!</v>
      </c>
      <c r="L713" s="49" t="str">
        <f t="shared" si="1424"/>
        <v>#REF!</v>
      </c>
      <c r="M713" s="49" t="str">
        <f t="shared" si="1425"/>
        <v>#REF!</v>
      </c>
      <c r="N713" s="47" t="str">
        <f t="shared" si="1426"/>
        <v>#REF!</v>
      </c>
      <c r="O713" s="47" t="str">
        <f t="shared" si="1427"/>
        <v>#REF!</v>
      </c>
      <c r="P713" s="49" t="str">
        <f t="shared" si="1428"/>
        <v>#REF!</v>
      </c>
      <c r="Q713" s="49" t="str">
        <f t="shared" si="1429"/>
        <v>#REF!</v>
      </c>
      <c r="R713" s="49" t="str">
        <f t="shared" si="1430"/>
        <v>#REF!</v>
      </c>
      <c r="S713" s="49" t="str">
        <f t="shared" si="1431"/>
        <v>#REF!</v>
      </c>
      <c r="T713" s="50"/>
      <c r="U713" s="50"/>
      <c r="V713" s="50"/>
      <c r="W713" s="50"/>
      <c r="X713" s="50"/>
      <c r="Y713" s="50"/>
      <c r="Z713" s="50"/>
    </row>
    <row r="714" ht="15.75" customHeight="1" outlineLevel="2">
      <c r="A714" s="46" t="s">
        <v>246</v>
      </c>
      <c r="B714" s="46" t="s">
        <v>15</v>
      </c>
      <c r="C714" s="21" t="s">
        <v>247</v>
      </c>
      <c r="D714" s="46" t="s">
        <v>31</v>
      </c>
      <c r="E714" s="20" t="s">
        <v>32</v>
      </c>
      <c r="F714" s="22">
        <v>264919.04</v>
      </c>
      <c r="G714" s="47">
        <v>43804.28</v>
      </c>
      <c r="H714" s="48"/>
      <c r="I714" s="47" t="str">
        <f t="shared" si="1421"/>
        <v>#REF!</v>
      </c>
      <c r="J714" s="47" t="str">
        <f t="shared" si="1422"/>
        <v>#REF!</v>
      </c>
      <c r="K714" s="47" t="str">
        <f t="shared" si="1423"/>
        <v>#REF!</v>
      </c>
      <c r="L714" s="49" t="str">
        <f t="shared" si="1424"/>
        <v>#REF!</v>
      </c>
      <c r="M714" s="49" t="str">
        <f t="shared" si="1425"/>
        <v>#REF!</v>
      </c>
      <c r="N714" s="47" t="str">
        <f t="shared" si="1426"/>
        <v>#REF!</v>
      </c>
      <c r="O714" s="47" t="str">
        <f t="shared" si="1427"/>
        <v>#REF!</v>
      </c>
      <c r="P714" s="49" t="str">
        <f t="shared" si="1428"/>
        <v>#REF!</v>
      </c>
      <c r="Q714" s="49" t="str">
        <f t="shared" si="1429"/>
        <v>#REF!</v>
      </c>
      <c r="R714" s="49" t="str">
        <f t="shared" si="1430"/>
        <v>#REF!</v>
      </c>
      <c r="S714" s="49" t="str">
        <f t="shared" si="1431"/>
        <v>#REF!</v>
      </c>
      <c r="T714" s="50"/>
      <c r="U714" s="50"/>
      <c r="V714" s="50"/>
      <c r="W714" s="50"/>
      <c r="X714" s="50"/>
      <c r="Y714" s="50"/>
      <c r="Z714" s="50"/>
    </row>
    <row r="715" ht="15.75" customHeight="1" outlineLevel="2">
      <c r="A715" s="46" t="s">
        <v>246</v>
      </c>
      <c r="B715" s="46" t="s">
        <v>15</v>
      </c>
      <c r="C715" s="21" t="s">
        <v>247</v>
      </c>
      <c r="D715" s="46" t="s">
        <v>39</v>
      </c>
      <c r="E715" s="20" t="s">
        <v>40</v>
      </c>
      <c r="F715" s="22">
        <v>249350.36</v>
      </c>
      <c r="G715" s="47">
        <v>41230.01</v>
      </c>
      <c r="H715" s="48"/>
      <c r="I715" s="47" t="str">
        <f t="shared" si="1421"/>
        <v>#REF!</v>
      </c>
      <c r="J715" s="47" t="str">
        <f t="shared" si="1422"/>
        <v>#REF!</v>
      </c>
      <c r="K715" s="47" t="str">
        <f t="shared" si="1423"/>
        <v>#REF!</v>
      </c>
      <c r="L715" s="49" t="str">
        <f t="shared" si="1424"/>
        <v>#REF!</v>
      </c>
      <c r="M715" s="49" t="str">
        <f t="shared" si="1425"/>
        <v>#REF!</v>
      </c>
      <c r="N715" s="47" t="str">
        <f t="shared" si="1426"/>
        <v>#REF!</v>
      </c>
      <c r="O715" s="47" t="str">
        <f t="shared" si="1427"/>
        <v>#REF!</v>
      </c>
      <c r="P715" s="49" t="str">
        <f t="shared" si="1428"/>
        <v>#REF!</v>
      </c>
      <c r="Q715" s="49" t="str">
        <f t="shared" si="1429"/>
        <v>#REF!</v>
      </c>
      <c r="R715" s="49" t="str">
        <f t="shared" si="1430"/>
        <v>#REF!</v>
      </c>
      <c r="S715" s="49" t="str">
        <f t="shared" si="1431"/>
        <v>#REF!</v>
      </c>
      <c r="T715" s="50"/>
      <c r="U715" s="50"/>
      <c r="V715" s="50"/>
      <c r="W715" s="50"/>
      <c r="X715" s="50"/>
      <c r="Y715" s="50"/>
      <c r="Z715" s="50"/>
    </row>
    <row r="716" ht="15.75" customHeight="1" outlineLevel="1">
      <c r="A716" s="46"/>
      <c r="B716" s="46"/>
      <c r="C716" s="53" t="s">
        <v>422</v>
      </c>
      <c r="D716" s="46"/>
      <c r="E716" s="20"/>
      <c r="F716" s="22">
        <f t="shared" ref="F716:H716" si="1432">SUBTOTAL(9,F711:F715)</f>
        <v>59321563</v>
      </c>
      <c r="G716" s="47">
        <f t="shared" si="1432"/>
        <v>9808802</v>
      </c>
      <c r="H716" s="48">
        <f t="shared" si="1432"/>
        <v>0</v>
      </c>
      <c r="I716" s="47"/>
      <c r="J716" s="47"/>
      <c r="K716" s="47"/>
      <c r="L716" s="49" t="str">
        <f t="shared" ref="L716:M716" si="1433">SUBTOTAL(9,L711:L715)</f>
        <v>#REF!</v>
      </c>
      <c r="M716" s="49" t="str">
        <f t="shared" si="1433"/>
        <v>#REF!</v>
      </c>
      <c r="N716" s="47"/>
      <c r="O716" s="47"/>
      <c r="P716" s="49" t="str">
        <f t="shared" ref="P716:S716" si="1434">SUBTOTAL(9,P711:P715)</f>
        <v>#REF!</v>
      </c>
      <c r="Q716" s="49" t="str">
        <f t="shared" si="1434"/>
        <v>#REF!</v>
      </c>
      <c r="R716" s="49" t="str">
        <f t="shared" si="1434"/>
        <v>#REF!</v>
      </c>
      <c r="S716" s="49" t="str">
        <f t="shared" si="1434"/>
        <v>#REF!</v>
      </c>
      <c r="T716" s="50"/>
      <c r="U716" s="50"/>
      <c r="V716" s="50"/>
      <c r="W716" s="50"/>
      <c r="X716" s="50"/>
      <c r="Y716" s="50"/>
      <c r="Z716" s="50"/>
    </row>
    <row r="717" ht="15.75" customHeight="1" outlineLevel="2">
      <c r="A717" s="46" t="s">
        <v>248</v>
      </c>
      <c r="B717" s="46" t="s">
        <v>15</v>
      </c>
      <c r="C717" s="21" t="s">
        <v>249</v>
      </c>
      <c r="D717" s="46" t="s">
        <v>17</v>
      </c>
      <c r="E717" s="20" t="s">
        <v>18</v>
      </c>
      <c r="F717" s="22">
        <v>1.2237091358E8</v>
      </c>
      <c r="G717" s="47">
        <v>5345114.59</v>
      </c>
      <c r="H717" s="48"/>
      <c r="I717" s="47" t="str">
        <f t="shared" ref="I717:I722" si="1435">+VLOOKUP(C717,'[1]ESFUERZO PROPIO 2015'!$D$10:$H$135,3,0)</f>
        <v>#REF!</v>
      </c>
      <c r="J717" s="47" t="str">
        <f t="shared" ref="J717:J722" si="1436">+VLOOKUP(C717,'[1]ESFUERZO PROPIO 2015'!$D$10:$H$135,2,0)</f>
        <v>#REF!</v>
      </c>
      <c r="K717" s="47" t="str">
        <f t="shared" ref="K717:K722" si="1437">+I717/11</f>
        <v>#REF!</v>
      </c>
      <c r="L717" s="49" t="str">
        <f t="shared" ref="L717:L722" si="1438">+H717*K717</f>
        <v>#REF!</v>
      </c>
      <c r="M717" s="49" t="str">
        <f t="shared" ref="M717:M722" si="1439">+IF(F717-Q717&lt;1,0,F717-Q717)</f>
        <v>#REF!</v>
      </c>
      <c r="N717" s="47" t="str">
        <f t="shared" ref="N717:N722" si="1440">+VLOOKUP(C717,'[1]ESFUERZO PROPIO 2015'!$D$10:$H$135,5,0)</f>
        <v>#REF!</v>
      </c>
      <c r="O717" s="47" t="str">
        <f t="shared" ref="O717:O722" si="1441">+VLOOKUP(C717,'[1]ESFUERZO PROPIO 2015'!$D$10:$H$135,4,0)</f>
        <v>#REF!</v>
      </c>
      <c r="P717" s="49" t="str">
        <f t="shared" ref="P717:P722" si="1442">+F717-L717</f>
        <v>#REF!</v>
      </c>
      <c r="Q717" s="49" t="str">
        <f t="shared" ref="Q717:Q722" si="1443">+ROUND(P717,0)</f>
        <v>#REF!</v>
      </c>
      <c r="R717" s="49" t="str">
        <f t="shared" ref="R717:R722" si="1444">+M717+Q717</f>
        <v>#REF!</v>
      </c>
      <c r="S717" s="49" t="str">
        <f t="shared" ref="S717:S722" si="1445">+Q717</f>
        <v>#REF!</v>
      </c>
      <c r="T717" s="50"/>
      <c r="U717" s="50"/>
      <c r="V717" s="50"/>
      <c r="W717" s="50"/>
      <c r="X717" s="50"/>
      <c r="Y717" s="50"/>
      <c r="Z717" s="50"/>
    </row>
    <row r="718" ht="15.75" customHeight="1" outlineLevel="2">
      <c r="A718" s="46" t="s">
        <v>248</v>
      </c>
      <c r="B718" s="46" t="s">
        <v>15</v>
      </c>
      <c r="C718" s="21" t="s">
        <v>249</v>
      </c>
      <c r="D718" s="46" t="s">
        <v>45</v>
      </c>
      <c r="E718" s="20" t="s">
        <v>46</v>
      </c>
      <c r="F718" s="22">
        <v>4855873.43</v>
      </c>
      <c r="G718" s="47">
        <v>212102.69</v>
      </c>
      <c r="H718" s="48"/>
      <c r="I718" s="47" t="str">
        <f t="shared" si="1435"/>
        <v>#REF!</v>
      </c>
      <c r="J718" s="47" t="str">
        <f t="shared" si="1436"/>
        <v>#REF!</v>
      </c>
      <c r="K718" s="47" t="str">
        <f t="shared" si="1437"/>
        <v>#REF!</v>
      </c>
      <c r="L718" s="49" t="str">
        <f t="shared" si="1438"/>
        <v>#REF!</v>
      </c>
      <c r="M718" s="49" t="str">
        <f t="shared" si="1439"/>
        <v>#REF!</v>
      </c>
      <c r="N718" s="47" t="str">
        <f t="shared" si="1440"/>
        <v>#REF!</v>
      </c>
      <c r="O718" s="47" t="str">
        <f t="shared" si="1441"/>
        <v>#REF!</v>
      </c>
      <c r="P718" s="49" t="str">
        <f t="shared" si="1442"/>
        <v>#REF!</v>
      </c>
      <c r="Q718" s="49" t="str">
        <f t="shared" si="1443"/>
        <v>#REF!</v>
      </c>
      <c r="R718" s="49" t="str">
        <f t="shared" si="1444"/>
        <v>#REF!</v>
      </c>
      <c r="S718" s="49" t="str">
        <f t="shared" si="1445"/>
        <v>#REF!</v>
      </c>
      <c r="T718" s="50"/>
      <c r="U718" s="50"/>
      <c r="V718" s="50"/>
      <c r="W718" s="50"/>
      <c r="X718" s="50"/>
      <c r="Y718" s="50"/>
      <c r="Z718" s="50"/>
    </row>
    <row r="719" ht="15.75" customHeight="1" outlineLevel="2">
      <c r="A719" s="46" t="s">
        <v>248</v>
      </c>
      <c r="B719" s="46" t="s">
        <v>15</v>
      </c>
      <c r="C719" s="21" t="s">
        <v>249</v>
      </c>
      <c r="D719" s="46" t="s">
        <v>29</v>
      </c>
      <c r="E719" s="20" t="s">
        <v>30</v>
      </c>
      <c r="F719" s="22">
        <v>743858.14</v>
      </c>
      <c r="G719" s="47">
        <v>32491.44</v>
      </c>
      <c r="H719" s="48"/>
      <c r="I719" s="47" t="str">
        <f t="shared" si="1435"/>
        <v>#REF!</v>
      </c>
      <c r="J719" s="47" t="str">
        <f t="shared" si="1436"/>
        <v>#REF!</v>
      </c>
      <c r="K719" s="47" t="str">
        <f t="shared" si="1437"/>
        <v>#REF!</v>
      </c>
      <c r="L719" s="49" t="str">
        <f t="shared" si="1438"/>
        <v>#REF!</v>
      </c>
      <c r="M719" s="49" t="str">
        <f t="shared" si="1439"/>
        <v>#REF!</v>
      </c>
      <c r="N719" s="47" t="str">
        <f t="shared" si="1440"/>
        <v>#REF!</v>
      </c>
      <c r="O719" s="47" t="str">
        <f t="shared" si="1441"/>
        <v>#REF!</v>
      </c>
      <c r="P719" s="49" t="str">
        <f t="shared" si="1442"/>
        <v>#REF!</v>
      </c>
      <c r="Q719" s="49" t="str">
        <f t="shared" si="1443"/>
        <v>#REF!</v>
      </c>
      <c r="R719" s="49" t="str">
        <f t="shared" si="1444"/>
        <v>#REF!</v>
      </c>
      <c r="S719" s="49" t="str">
        <f t="shared" si="1445"/>
        <v>#REF!</v>
      </c>
      <c r="T719" s="50"/>
      <c r="U719" s="50"/>
      <c r="V719" s="50"/>
      <c r="W719" s="50"/>
      <c r="X719" s="50"/>
      <c r="Y719" s="50"/>
      <c r="Z719" s="50"/>
    </row>
    <row r="720" ht="15.75" customHeight="1" outlineLevel="2">
      <c r="A720" s="46" t="s">
        <v>248</v>
      </c>
      <c r="B720" s="46" t="s">
        <v>15</v>
      </c>
      <c r="C720" s="21" t="s">
        <v>249</v>
      </c>
      <c r="D720" s="46" t="s">
        <v>31</v>
      </c>
      <c r="E720" s="20" t="s">
        <v>32</v>
      </c>
      <c r="F720" s="22">
        <v>9790.59</v>
      </c>
      <c r="G720" s="47">
        <v>427.65</v>
      </c>
      <c r="H720" s="48"/>
      <c r="I720" s="47" t="str">
        <f t="shared" si="1435"/>
        <v>#REF!</v>
      </c>
      <c r="J720" s="47" t="str">
        <f t="shared" si="1436"/>
        <v>#REF!</v>
      </c>
      <c r="K720" s="47" t="str">
        <f t="shared" si="1437"/>
        <v>#REF!</v>
      </c>
      <c r="L720" s="49" t="str">
        <f t="shared" si="1438"/>
        <v>#REF!</v>
      </c>
      <c r="M720" s="49" t="str">
        <f t="shared" si="1439"/>
        <v>#REF!</v>
      </c>
      <c r="N720" s="47" t="str">
        <f t="shared" si="1440"/>
        <v>#REF!</v>
      </c>
      <c r="O720" s="47" t="str">
        <f t="shared" si="1441"/>
        <v>#REF!</v>
      </c>
      <c r="P720" s="49" t="str">
        <f t="shared" si="1442"/>
        <v>#REF!</v>
      </c>
      <c r="Q720" s="49" t="str">
        <f t="shared" si="1443"/>
        <v>#REF!</v>
      </c>
      <c r="R720" s="49" t="str">
        <f t="shared" si="1444"/>
        <v>#REF!</v>
      </c>
      <c r="S720" s="49" t="str">
        <f t="shared" si="1445"/>
        <v>#REF!</v>
      </c>
      <c r="T720" s="50"/>
      <c r="U720" s="50"/>
      <c r="V720" s="50"/>
      <c r="W720" s="50"/>
      <c r="X720" s="50"/>
      <c r="Y720" s="50"/>
      <c r="Z720" s="50"/>
    </row>
    <row r="721" ht="15.75" customHeight="1" outlineLevel="2">
      <c r="A721" s="46" t="s">
        <v>248</v>
      </c>
      <c r="B721" s="46" t="s">
        <v>15</v>
      </c>
      <c r="C721" s="21" t="s">
        <v>249</v>
      </c>
      <c r="D721" s="46" t="s">
        <v>67</v>
      </c>
      <c r="E721" s="20" t="s">
        <v>68</v>
      </c>
      <c r="F721" s="22">
        <v>45386.07</v>
      </c>
      <c r="G721" s="47">
        <v>1982.45</v>
      </c>
      <c r="H721" s="48"/>
      <c r="I721" s="47" t="str">
        <f t="shared" si="1435"/>
        <v>#REF!</v>
      </c>
      <c r="J721" s="47" t="str">
        <f t="shared" si="1436"/>
        <v>#REF!</v>
      </c>
      <c r="K721" s="47" t="str">
        <f t="shared" si="1437"/>
        <v>#REF!</v>
      </c>
      <c r="L721" s="49" t="str">
        <f t="shared" si="1438"/>
        <v>#REF!</v>
      </c>
      <c r="M721" s="49" t="str">
        <f t="shared" si="1439"/>
        <v>#REF!</v>
      </c>
      <c r="N721" s="47" t="str">
        <f t="shared" si="1440"/>
        <v>#REF!</v>
      </c>
      <c r="O721" s="47" t="str">
        <f t="shared" si="1441"/>
        <v>#REF!</v>
      </c>
      <c r="P721" s="49" t="str">
        <f t="shared" si="1442"/>
        <v>#REF!</v>
      </c>
      <c r="Q721" s="49" t="str">
        <f t="shared" si="1443"/>
        <v>#REF!</v>
      </c>
      <c r="R721" s="49" t="str">
        <f t="shared" si="1444"/>
        <v>#REF!</v>
      </c>
      <c r="S721" s="49" t="str">
        <f t="shared" si="1445"/>
        <v>#REF!</v>
      </c>
      <c r="T721" s="50"/>
      <c r="U721" s="50"/>
      <c r="V721" s="50"/>
      <c r="W721" s="50"/>
      <c r="X721" s="50"/>
      <c r="Y721" s="50"/>
      <c r="Z721" s="50"/>
    </row>
    <row r="722" ht="15.75" customHeight="1" outlineLevel="2">
      <c r="A722" s="46" t="s">
        <v>248</v>
      </c>
      <c r="B722" s="46" t="s">
        <v>15</v>
      </c>
      <c r="C722" s="21" t="s">
        <v>249</v>
      </c>
      <c r="D722" s="46" t="s">
        <v>39</v>
      </c>
      <c r="E722" s="20" t="s">
        <v>40</v>
      </c>
      <c r="F722" s="22">
        <v>337049.19</v>
      </c>
      <c r="G722" s="47">
        <v>14722.18</v>
      </c>
      <c r="H722" s="48"/>
      <c r="I722" s="47" t="str">
        <f t="shared" si="1435"/>
        <v>#REF!</v>
      </c>
      <c r="J722" s="47" t="str">
        <f t="shared" si="1436"/>
        <v>#REF!</v>
      </c>
      <c r="K722" s="47" t="str">
        <f t="shared" si="1437"/>
        <v>#REF!</v>
      </c>
      <c r="L722" s="49" t="str">
        <f t="shared" si="1438"/>
        <v>#REF!</v>
      </c>
      <c r="M722" s="49" t="str">
        <f t="shared" si="1439"/>
        <v>#REF!</v>
      </c>
      <c r="N722" s="47" t="str">
        <f t="shared" si="1440"/>
        <v>#REF!</v>
      </c>
      <c r="O722" s="47" t="str">
        <f t="shared" si="1441"/>
        <v>#REF!</v>
      </c>
      <c r="P722" s="49" t="str">
        <f t="shared" si="1442"/>
        <v>#REF!</v>
      </c>
      <c r="Q722" s="49" t="str">
        <f t="shared" si="1443"/>
        <v>#REF!</v>
      </c>
      <c r="R722" s="49" t="str">
        <f t="shared" si="1444"/>
        <v>#REF!</v>
      </c>
      <c r="S722" s="49" t="str">
        <f t="shared" si="1445"/>
        <v>#REF!</v>
      </c>
      <c r="T722" s="50"/>
      <c r="U722" s="50"/>
      <c r="V722" s="50"/>
      <c r="W722" s="50"/>
      <c r="X722" s="50"/>
      <c r="Y722" s="50"/>
      <c r="Z722" s="50"/>
    </row>
    <row r="723" ht="15.75" customHeight="1" outlineLevel="1">
      <c r="A723" s="46"/>
      <c r="B723" s="46"/>
      <c r="C723" s="53" t="s">
        <v>423</v>
      </c>
      <c r="D723" s="46"/>
      <c r="E723" s="20"/>
      <c r="F723" s="22">
        <f t="shared" ref="F723:H723" si="1446">SUBTOTAL(9,F717:F722)</f>
        <v>128362871</v>
      </c>
      <c r="G723" s="47">
        <f t="shared" si="1446"/>
        <v>5606841</v>
      </c>
      <c r="H723" s="48">
        <f t="shared" si="1446"/>
        <v>0</v>
      </c>
      <c r="I723" s="47"/>
      <c r="J723" s="47"/>
      <c r="K723" s="47"/>
      <c r="L723" s="49" t="str">
        <f t="shared" ref="L723:M723" si="1447">SUBTOTAL(9,L717:L722)</f>
        <v>#REF!</v>
      </c>
      <c r="M723" s="49" t="str">
        <f t="shared" si="1447"/>
        <v>#REF!</v>
      </c>
      <c r="N723" s="47"/>
      <c r="O723" s="47"/>
      <c r="P723" s="49" t="str">
        <f t="shared" ref="P723:S723" si="1448">SUBTOTAL(9,P717:P722)</f>
        <v>#REF!</v>
      </c>
      <c r="Q723" s="49" t="str">
        <f t="shared" si="1448"/>
        <v>#REF!</v>
      </c>
      <c r="R723" s="49" t="str">
        <f t="shared" si="1448"/>
        <v>#REF!</v>
      </c>
      <c r="S723" s="49" t="str">
        <f t="shared" si="1448"/>
        <v>#REF!</v>
      </c>
      <c r="T723" s="50"/>
      <c r="U723" s="50"/>
      <c r="V723" s="50"/>
      <c r="W723" s="50"/>
      <c r="X723" s="50"/>
      <c r="Y723" s="50"/>
      <c r="Z723" s="50"/>
    </row>
    <row r="724" ht="15.75" customHeight="1" outlineLevel="2">
      <c r="A724" s="46" t="s">
        <v>250</v>
      </c>
      <c r="B724" s="46" t="s">
        <v>15</v>
      </c>
      <c r="C724" s="21" t="s">
        <v>251</v>
      </c>
      <c r="D724" s="46" t="s">
        <v>17</v>
      </c>
      <c r="E724" s="20" t="s">
        <v>18</v>
      </c>
      <c r="F724" s="22">
        <v>5.192050096E7</v>
      </c>
      <c r="G724" s="47">
        <v>4387999.52</v>
      </c>
      <c r="H724" s="48"/>
      <c r="I724" s="47" t="str">
        <f t="shared" ref="I724:I730" si="1449">+VLOOKUP(C724,'[1]ESFUERZO PROPIO 2015'!$D$10:$H$135,3,0)</f>
        <v>#REF!</v>
      </c>
      <c r="J724" s="47" t="str">
        <f t="shared" ref="J724:J730" si="1450">+VLOOKUP(C724,'[1]ESFUERZO PROPIO 2015'!$D$10:$H$135,2,0)</f>
        <v>#REF!</v>
      </c>
      <c r="K724" s="47" t="str">
        <f t="shared" ref="K724:K730" si="1451">+I724/11</f>
        <v>#REF!</v>
      </c>
      <c r="L724" s="49" t="str">
        <f t="shared" ref="L724:L730" si="1452">+H724*K724</f>
        <v>#REF!</v>
      </c>
      <c r="M724" s="49" t="str">
        <f t="shared" ref="M724:M730" si="1453">+IF(F724-Q724&lt;1,0,F724-Q724)</f>
        <v>#REF!</v>
      </c>
      <c r="N724" s="47" t="str">
        <f t="shared" ref="N724:N730" si="1454">+VLOOKUP(C724,'[1]ESFUERZO PROPIO 2015'!$D$10:$H$135,5,0)</f>
        <v>#REF!</v>
      </c>
      <c r="O724" s="47" t="str">
        <f t="shared" ref="O724:O730" si="1455">+VLOOKUP(C724,'[1]ESFUERZO PROPIO 2015'!$D$10:$H$135,4,0)</f>
        <v>#REF!</v>
      </c>
      <c r="P724" s="49" t="str">
        <f t="shared" ref="P724:P730" si="1456">+F724-L724</f>
        <v>#REF!</v>
      </c>
      <c r="Q724" s="49" t="str">
        <f t="shared" ref="Q724:Q730" si="1457">+ROUND(P724,0)</f>
        <v>#REF!</v>
      </c>
      <c r="R724" s="49" t="str">
        <f t="shared" ref="R724:R730" si="1458">+M724+Q724</f>
        <v>#REF!</v>
      </c>
      <c r="S724" s="49" t="str">
        <f t="shared" ref="S724:S730" si="1459">+Q724</f>
        <v>#REF!</v>
      </c>
      <c r="T724" s="50"/>
      <c r="U724" s="50"/>
      <c r="V724" s="50"/>
      <c r="W724" s="50"/>
      <c r="X724" s="50"/>
      <c r="Y724" s="50"/>
      <c r="Z724" s="50"/>
    </row>
    <row r="725" ht="15.75" customHeight="1" outlineLevel="2">
      <c r="A725" s="46" t="s">
        <v>250</v>
      </c>
      <c r="B725" s="46" t="s">
        <v>15</v>
      </c>
      <c r="C725" s="21" t="s">
        <v>251</v>
      </c>
      <c r="D725" s="46" t="s">
        <v>19</v>
      </c>
      <c r="E725" s="20" t="s">
        <v>20</v>
      </c>
      <c r="F725" s="22">
        <v>21523.51</v>
      </c>
      <c r="G725" s="47">
        <v>1819.03</v>
      </c>
      <c r="H725" s="48"/>
      <c r="I725" s="47" t="str">
        <f t="shared" si="1449"/>
        <v>#REF!</v>
      </c>
      <c r="J725" s="47" t="str">
        <f t="shared" si="1450"/>
        <v>#REF!</v>
      </c>
      <c r="K725" s="47" t="str">
        <f t="shared" si="1451"/>
        <v>#REF!</v>
      </c>
      <c r="L725" s="49" t="str">
        <f t="shared" si="1452"/>
        <v>#REF!</v>
      </c>
      <c r="M725" s="49" t="str">
        <f t="shared" si="1453"/>
        <v>#REF!</v>
      </c>
      <c r="N725" s="47" t="str">
        <f t="shared" si="1454"/>
        <v>#REF!</v>
      </c>
      <c r="O725" s="47" t="str">
        <f t="shared" si="1455"/>
        <v>#REF!</v>
      </c>
      <c r="P725" s="49" t="str">
        <f t="shared" si="1456"/>
        <v>#REF!</v>
      </c>
      <c r="Q725" s="49" t="str">
        <f t="shared" si="1457"/>
        <v>#REF!</v>
      </c>
      <c r="R725" s="49" t="str">
        <f t="shared" si="1458"/>
        <v>#REF!</v>
      </c>
      <c r="S725" s="49" t="str">
        <f t="shared" si="1459"/>
        <v>#REF!</v>
      </c>
      <c r="T725" s="50"/>
      <c r="U725" s="50"/>
      <c r="V725" s="50"/>
      <c r="W725" s="50"/>
      <c r="X725" s="50"/>
      <c r="Y725" s="50"/>
      <c r="Z725" s="50"/>
    </row>
    <row r="726" ht="15.75" customHeight="1" outlineLevel="2">
      <c r="A726" s="46" t="s">
        <v>250</v>
      </c>
      <c r="B726" s="46" t="s">
        <v>15</v>
      </c>
      <c r="C726" s="21" t="s">
        <v>251</v>
      </c>
      <c r="D726" s="46" t="s">
        <v>29</v>
      </c>
      <c r="E726" s="20" t="s">
        <v>30</v>
      </c>
      <c r="F726" s="22">
        <v>591828.35</v>
      </c>
      <c r="G726" s="47">
        <v>50017.67</v>
      </c>
      <c r="H726" s="48"/>
      <c r="I726" s="47" t="str">
        <f t="shared" si="1449"/>
        <v>#REF!</v>
      </c>
      <c r="J726" s="47" t="str">
        <f t="shared" si="1450"/>
        <v>#REF!</v>
      </c>
      <c r="K726" s="47" t="str">
        <f t="shared" si="1451"/>
        <v>#REF!</v>
      </c>
      <c r="L726" s="49" t="str">
        <f t="shared" si="1452"/>
        <v>#REF!</v>
      </c>
      <c r="M726" s="49" t="str">
        <f t="shared" si="1453"/>
        <v>#REF!</v>
      </c>
      <c r="N726" s="47" t="str">
        <f t="shared" si="1454"/>
        <v>#REF!</v>
      </c>
      <c r="O726" s="47" t="str">
        <f t="shared" si="1455"/>
        <v>#REF!</v>
      </c>
      <c r="P726" s="49" t="str">
        <f t="shared" si="1456"/>
        <v>#REF!</v>
      </c>
      <c r="Q726" s="49" t="str">
        <f t="shared" si="1457"/>
        <v>#REF!</v>
      </c>
      <c r="R726" s="49" t="str">
        <f t="shared" si="1458"/>
        <v>#REF!</v>
      </c>
      <c r="S726" s="49" t="str">
        <f t="shared" si="1459"/>
        <v>#REF!</v>
      </c>
      <c r="T726" s="50"/>
      <c r="U726" s="50"/>
      <c r="V726" s="50"/>
      <c r="W726" s="50"/>
      <c r="X726" s="50"/>
      <c r="Y726" s="50"/>
      <c r="Z726" s="50"/>
    </row>
    <row r="727" ht="15.75" customHeight="1" outlineLevel="2">
      <c r="A727" s="46" t="s">
        <v>250</v>
      </c>
      <c r="B727" s="46" t="s">
        <v>15</v>
      </c>
      <c r="C727" s="21" t="s">
        <v>251</v>
      </c>
      <c r="D727" s="46" t="s">
        <v>31</v>
      </c>
      <c r="E727" s="20" t="s">
        <v>32</v>
      </c>
      <c r="F727" s="22">
        <v>224040.17</v>
      </c>
      <c r="G727" s="47">
        <v>18934.49</v>
      </c>
      <c r="H727" s="48"/>
      <c r="I727" s="47" t="str">
        <f t="shared" si="1449"/>
        <v>#REF!</v>
      </c>
      <c r="J727" s="47" t="str">
        <f t="shared" si="1450"/>
        <v>#REF!</v>
      </c>
      <c r="K727" s="47" t="str">
        <f t="shared" si="1451"/>
        <v>#REF!</v>
      </c>
      <c r="L727" s="49" t="str">
        <f t="shared" si="1452"/>
        <v>#REF!</v>
      </c>
      <c r="M727" s="49" t="str">
        <f t="shared" si="1453"/>
        <v>#REF!</v>
      </c>
      <c r="N727" s="47" t="str">
        <f t="shared" si="1454"/>
        <v>#REF!</v>
      </c>
      <c r="O727" s="47" t="str">
        <f t="shared" si="1455"/>
        <v>#REF!</v>
      </c>
      <c r="P727" s="49" t="str">
        <f t="shared" si="1456"/>
        <v>#REF!</v>
      </c>
      <c r="Q727" s="49" t="str">
        <f t="shared" si="1457"/>
        <v>#REF!</v>
      </c>
      <c r="R727" s="49" t="str">
        <f t="shared" si="1458"/>
        <v>#REF!</v>
      </c>
      <c r="S727" s="49" t="str">
        <f t="shared" si="1459"/>
        <v>#REF!</v>
      </c>
      <c r="T727" s="50"/>
      <c r="U727" s="50"/>
      <c r="V727" s="50"/>
      <c r="W727" s="50"/>
      <c r="X727" s="50"/>
      <c r="Y727" s="50"/>
      <c r="Z727" s="50"/>
    </row>
    <row r="728" ht="15.75" customHeight="1" outlineLevel="2">
      <c r="A728" s="46" t="s">
        <v>250</v>
      </c>
      <c r="B728" s="46" t="s">
        <v>15</v>
      </c>
      <c r="C728" s="21" t="s">
        <v>251</v>
      </c>
      <c r="D728" s="46" t="s">
        <v>39</v>
      </c>
      <c r="E728" s="20" t="s">
        <v>40</v>
      </c>
      <c r="F728" s="22">
        <v>217740.78</v>
      </c>
      <c r="G728" s="47">
        <v>18402.1</v>
      </c>
      <c r="H728" s="48"/>
      <c r="I728" s="47" t="str">
        <f t="shared" si="1449"/>
        <v>#REF!</v>
      </c>
      <c r="J728" s="47" t="str">
        <f t="shared" si="1450"/>
        <v>#REF!</v>
      </c>
      <c r="K728" s="47" t="str">
        <f t="shared" si="1451"/>
        <v>#REF!</v>
      </c>
      <c r="L728" s="49" t="str">
        <f t="shared" si="1452"/>
        <v>#REF!</v>
      </c>
      <c r="M728" s="49" t="str">
        <f t="shared" si="1453"/>
        <v>#REF!</v>
      </c>
      <c r="N728" s="47" t="str">
        <f t="shared" si="1454"/>
        <v>#REF!</v>
      </c>
      <c r="O728" s="47" t="str">
        <f t="shared" si="1455"/>
        <v>#REF!</v>
      </c>
      <c r="P728" s="49" t="str">
        <f t="shared" si="1456"/>
        <v>#REF!</v>
      </c>
      <c r="Q728" s="49" t="str">
        <f t="shared" si="1457"/>
        <v>#REF!</v>
      </c>
      <c r="R728" s="49" t="str">
        <f t="shared" si="1458"/>
        <v>#REF!</v>
      </c>
      <c r="S728" s="49" t="str">
        <f t="shared" si="1459"/>
        <v>#REF!</v>
      </c>
      <c r="T728" s="50"/>
      <c r="U728" s="50"/>
      <c r="V728" s="50"/>
      <c r="W728" s="50"/>
      <c r="X728" s="50"/>
      <c r="Y728" s="50"/>
      <c r="Z728" s="50"/>
    </row>
    <row r="729" ht="15.75" customHeight="1" outlineLevel="2">
      <c r="A729" s="46" t="s">
        <v>250</v>
      </c>
      <c r="B729" s="46" t="s">
        <v>15</v>
      </c>
      <c r="C729" s="21" t="s">
        <v>251</v>
      </c>
      <c r="D729" s="46" t="s">
        <v>47</v>
      </c>
      <c r="E729" s="20" t="s">
        <v>48</v>
      </c>
      <c r="F729" s="22">
        <v>2.955492795E7</v>
      </c>
      <c r="G729" s="47">
        <v>2497799.66</v>
      </c>
      <c r="H729" s="48"/>
      <c r="I729" s="47" t="str">
        <f t="shared" si="1449"/>
        <v>#REF!</v>
      </c>
      <c r="J729" s="47" t="str">
        <f t="shared" si="1450"/>
        <v>#REF!</v>
      </c>
      <c r="K729" s="47" t="str">
        <f t="shared" si="1451"/>
        <v>#REF!</v>
      </c>
      <c r="L729" s="49" t="str">
        <f t="shared" si="1452"/>
        <v>#REF!</v>
      </c>
      <c r="M729" s="49" t="str">
        <f t="shared" si="1453"/>
        <v>#REF!</v>
      </c>
      <c r="N729" s="47" t="str">
        <f t="shared" si="1454"/>
        <v>#REF!</v>
      </c>
      <c r="O729" s="47" t="str">
        <f t="shared" si="1455"/>
        <v>#REF!</v>
      </c>
      <c r="P729" s="49" t="str">
        <f t="shared" si="1456"/>
        <v>#REF!</v>
      </c>
      <c r="Q729" s="49" t="str">
        <f t="shared" si="1457"/>
        <v>#REF!</v>
      </c>
      <c r="R729" s="49" t="str">
        <f t="shared" si="1458"/>
        <v>#REF!</v>
      </c>
      <c r="S729" s="49" t="str">
        <f t="shared" si="1459"/>
        <v>#REF!</v>
      </c>
      <c r="T729" s="50"/>
      <c r="U729" s="50"/>
      <c r="V729" s="50"/>
      <c r="W729" s="50"/>
      <c r="X729" s="50"/>
      <c r="Y729" s="50"/>
      <c r="Z729" s="50"/>
    </row>
    <row r="730" ht="15.75" customHeight="1" outlineLevel="2">
      <c r="A730" s="46" t="s">
        <v>250</v>
      </c>
      <c r="B730" s="46" t="s">
        <v>15</v>
      </c>
      <c r="C730" s="21" t="s">
        <v>251</v>
      </c>
      <c r="D730" s="46" t="s">
        <v>59</v>
      </c>
      <c r="E730" s="20" t="s">
        <v>60</v>
      </c>
      <c r="F730" s="22">
        <v>7414226.28</v>
      </c>
      <c r="G730" s="47">
        <v>626604.53</v>
      </c>
      <c r="H730" s="48"/>
      <c r="I730" s="47" t="str">
        <f t="shared" si="1449"/>
        <v>#REF!</v>
      </c>
      <c r="J730" s="47" t="str">
        <f t="shared" si="1450"/>
        <v>#REF!</v>
      </c>
      <c r="K730" s="47" t="str">
        <f t="shared" si="1451"/>
        <v>#REF!</v>
      </c>
      <c r="L730" s="49" t="str">
        <f t="shared" si="1452"/>
        <v>#REF!</v>
      </c>
      <c r="M730" s="49" t="str">
        <f t="shared" si="1453"/>
        <v>#REF!</v>
      </c>
      <c r="N730" s="47" t="str">
        <f t="shared" si="1454"/>
        <v>#REF!</v>
      </c>
      <c r="O730" s="47" t="str">
        <f t="shared" si="1455"/>
        <v>#REF!</v>
      </c>
      <c r="P730" s="49" t="str">
        <f t="shared" si="1456"/>
        <v>#REF!</v>
      </c>
      <c r="Q730" s="49" t="str">
        <f t="shared" si="1457"/>
        <v>#REF!</v>
      </c>
      <c r="R730" s="49" t="str">
        <f t="shared" si="1458"/>
        <v>#REF!</v>
      </c>
      <c r="S730" s="49" t="str">
        <f t="shared" si="1459"/>
        <v>#REF!</v>
      </c>
      <c r="T730" s="50"/>
      <c r="U730" s="50"/>
      <c r="V730" s="50"/>
      <c r="W730" s="50"/>
      <c r="X730" s="50"/>
      <c r="Y730" s="50"/>
      <c r="Z730" s="50"/>
    </row>
    <row r="731" ht="15.75" customHeight="1" outlineLevel="1">
      <c r="A731" s="46"/>
      <c r="B731" s="46"/>
      <c r="C731" s="53" t="s">
        <v>424</v>
      </c>
      <c r="D731" s="46"/>
      <c r="E731" s="20"/>
      <c r="F731" s="22">
        <f t="shared" ref="F731:H731" si="1460">SUBTOTAL(9,F724:F730)</f>
        <v>89944788</v>
      </c>
      <c r="G731" s="47">
        <f t="shared" si="1460"/>
        <v>7601577</v>
      </c>
      <c r="H731" s="48">
        <f t="shared" si="1460"/>
        <v>0</v>
      </c>
      <c r="I731" s="47"/>
      <c r="J731" s="47"/>
      <c r="K731" s="47"/>
      <c r="L731" s="49" t="str">
        <f t="shared" ref="L731:M731" si="1461">SUBTOTAL(9,L724:L730)</f>
        <v>#REF!</v>
      </c>
      <c r="M731" s="49" t="str">
        <f t="shared" si="1461"/>
        <v>#REF!</v>
      </c>
      <c r="N731" s="47"/>
      <c r="O731" s="47"/>
      <c r="P731" s="49" t="str">
        <f t="shared" ref="P731:S731" si="1462">SUBTOTAL(9,P724:P730)</f>
        <v>#REF!</v>
      </c>
      <c r="Q731" s="49" t="str">
        <f t="shared" si="1462"/>
        <v>#REF!</v>
      </c>
      <c r="R731" s="49" t="str">
        <f t="shared" si="1462"/>
        <v>#REF!</v>
      </c>
      <c r="S731" s="49" t="str">
        <f t="shared" si="1462"/>
        <v>#REF!</v>
      </c>
      <c r="T731" s="50"/>
      <c r="U731" s="50"/>
      <c r="V731" s="50"/>
      <c r="W731" s="50"/>
      <c r="X731" s="50"/>
      <c r="Y731" s="50"/>
      <c r="Z731" s="50"/>
    </row>
    <row r="732" ht="15.75" customHeight="1" outlineLevel="2">
      <c r="A732" s="46" t="s">
        <v>252</v>
      </c>
      <c r="B732" s="46" t="s">
        <v>15</v>
      </c>
      <c r="C732" s="21" t="s">
        <v>253</v>
      </c>
      <c r="D732" s="46" t="s">
        <v>17</v>
      </c>
      <c r="E732" s="20" t="s">
        <v>18</v>
      </c>
      <c r="F732" s="22">
        <v>1.0611649498E8</v>
      </c>
      <c r="G732" s="47">
        <v>3.329075051E7</v>
      </c>
      <c r="H732" s="48"/>
      <c r="I732" s="47" t="str">
        <f t="shared" ref="I732:I739" si="1463">+VLOOKUP(C732,'[1]ESFUERZO PROPIO 2015'!$D$10:$H$135,3,0)</f>
        <v>#REF!</v>
      </c>
      <c r="J732" s="47" t="str">
        <f t="shared" ref="J732:J739" si="1464">+VLOOKUP(C732,'[1]ESFUERZO PROPIO 2015'!$D$10:$H$135,2,0)</f>
        <v>#REF!</v>
      </c>
      <c r="K732" s="47" t="str">
        <f t="shared" ref="K732:K739" si="1465">+I732/11</f>
        <v>#REF!</v>
      </c>
      <c r="L732" s="49" t="str">
        <f t="shared" ref="L732:L739" si="1466">+H732*K732</f>
        <v>#REF!</v>
      </c>
      <c r="M732" s="49" t="str">
        <f t="shared" ref="M732:M739" si="1467">+IF(F732-Q732&lt;1,0,F732-Q732)</f>
        <v>#REF!</v>
      </c>
      <c r="N732" s="47" t="str">
        <f t="shared" ref="N732:N739" si="1468">+VLOOKUP(C732,'[1]ESFUERZO PROPIO 2015'!$D$10:$H$135,5,0)</f>
        <v>#REF!</v>
      </c>
      <c r="O732" s="47" t="str">
        <f t="shared" ref="O732:O739" si="1469">+VLOOKUP(C732,'[1]ESFUERZO PROPIO 2015'!$D$10:$H$135,4,0)</f>
        <v>#REF!</v>
      </c>
      <c r="P732" s="49" t="str">
        <f t="shared" ref="P732:P739" si="1470">+F732-L732</f>
        <v>#REF!</v>
      </c>
      <c r="Q732" s="49" t="str">
        <f t="shared" ref="Q732:Q739" si="1471">+ROUND(P732,0)</f>
        <v>#REF!</v>
      </c>
      <c r="R732" s="49" t="str">
        <f t="shared" ref="R732:R739" si="1472">+M732+Q732</f>
        <v>#REF!</v>
      </c>
      <c r="S732" s="49" t="str">
        <f t="shared" ref="S732:S739" si="1473">+Q732</f>
        <v>#REF!</v>
      </c>
      <c r="T732" s="50"/>
      <c r="U732" s="50"/>
      <c r="V732" s="50"/>
      <c r="W732" s="50"/>
      <c r="X732" s="50"/>
      <c r="Y732" s="50"/>
      <c r="Z732" s="50"/>
    </row>
    <row r="733" ht="15.75" customHeight="1" outlineLevel="2">
      <c r="A733" s="46" t="s">
        <v>252</v>
      </c>
      <c r="B733" s="46" t="s">
        <v>15</v>
      </c>
      <c r="C733" s="21" t="s">
        <v>253</v>
      </c>
      <c r="D733" s="46" t="s">
        <v>45</v>
      </c>
      <c r="E733" s="20" t="s">
        <v>46</v>
      </c>
      <c r="F733" s="22">
        <v>491269.58</v>
      </c>
      <c r="G733" s="47">
        <v>154120.56</v>
      </c>
      <c r="H733" s="48"/>
      <c r="I733" s="47" t="str">
        <f t="shared" si="1463"/>
        <v>#REF!</v>
      </c>
      <c r="J733" s="47" t="str">
        <f t="shared" si="1464"/>
        <v>#REF!</v>
      </c>
      <c r="K733" s="47" t="str">
        <f t="shared" si="1465"/>
        <v>#REF!</v>
      </c>
      <c r="L733" s="49" t="str">
        <f t="shared" si="1466"/>
        <v>#REF!</v>
      </c>
      <c r="M733" s="49" t="str">
        <f t="shared" si="1467"/>
        <v>#REF!</v>
      </c>
      <c r="N733" s="47" t="str">
        <f t="shared" si="1468"/>
        <v>#REF!</v>
      </c>
      <c r="O733" s="47" t="str">
        <f t="shared" si="1469"/>
        <v>#REF!</v>
      </c>
      <c r="P733" s="49" t="str">
        <f t="shared" si="1470"/>
        <v>#REF!</v>
      </c>
      <c r="Q733" s="49" t="str">
        <f t="shared" si="1471"/>
        <v>#REF!</v>
      </c>
      <c r="R733" s="49" t="str">
        <f t="shared" si="1472"/>
        <v>#REF!</v>
      </c>
      <c r="S733" s="49" t="str">
        <f t="shared" si="1473"/>
        <v>#REF!</v>
      </c>
      <c r="T733" s="50"/>
      <c r="U733" s="50"/>
      <c r="V733" s="50"/>
      <c r="W733" s="50"/>
      <c r="X733" s="50"/>
      <c r="Y733" s="50"/>
      <c r="Z733" s="50"/>
    </row>
    <row r="734" ht="15.75" customHeight="1" outlineLevel="2">
      <c r="A734" s="46" t="s">
        <v>252</v>
      </c>
      <c r="B734" s="46" t="s">
        <v>15</v>
      </c>
      <c r="C734" s="21" t="s">
        <v>253</v>
      </c>
      <c r="D734" s="46" t="s">
        <v>21</v>
      </c>
      <c r="E734" s="20" t="s">
        <v>22</v>
      </c>
      <c r="F734" s="22">
        <v>42981.27</v>
      </c>
      <c r="G734" s="47">
        <v>13484.04</v>
      </c>
      <c r="H734" s="48"/>
      <c r="I734" s="47" t="str">
        <f t="shared" si="1463"/>
        <v>#REF!</v>
      </c>
      <c r="J734" s="47" t="str">
        <f t="shared" si="1464"/>
        <v>#REF!</v>
      </c>
      <c r="K734" s="47" t="str">
        <f t="shared" si="1465"/>
        <v>#REF!</v>
      </c>
      <c r="L734" s="49" t="str">
        <f t="shared" si="1466"/>
        <v>#REF!</v>
      </c>
      <c r="M734" s="49" t="str">
        <f t="shared" si="1467"/>
        <v>#REF!</v>
      </c>
      <c r="N734" s="47" t="str">
        <f t="shared" si="1468"/>
        <v>#REF!</v>
      </c>
      <c r="O734" s="47" t="str">
        <f t="shared" si="1469"/>
        <v>#REF!</v>
      </c>
      <c r="P734" s="49" t="str">
        <f t="shared" si="1470"/>
        <v>#REF!</v>
      </c>
      <c r="Q734" s="49" t="str">
        <f t="shared" si="1471"/>
        <v>#REF!</v>
      </c>
      <c r="R734" s="49" t="str">
        <f t="shared" si="1472"/>
        <v>#REF!</v>
      </c>
      <c r="S734" s="49" t="str">
        <f t="shared" si="1473"/>
        <v>#REF!</v>
      </c>
      <c r="T734" s="50"/>
      <c r="U734" s="50"/>
      <c r="V734" s="50"/>
      <c r="W734" s="50"/>
      <c r="X734" s="50"/>
      <c r="Y734" s="50"/>
      <c r="Z734" s="50"/>
    </row>
    <row r="735" ht="15.75" customHeight="1" outlineLevel="2">
      <c r="A735" s="46" t="s">
        <v>252</v>
      </c>
      <c r="B735" s="46" t="s">
        <v>15</v>
      </c>
      <c r="C735" s="21" t="s">
        <v>253</v>
      </c>
      <c r="D735" s="46" t="s">
        <v>27</v>
      </c>
      <c r="E735" s="20" t="s">
        <v>28</v>
      </c>
      <c r="F735" s="22">
        <v>773519.7</v>
      </c>
      <c r="G735" s="47">
        <v>242667.75</v>
      </c>
      <c r="H735" s="48"/>
      <c r="I735" s="47" t="str">
        <f t="shared" si="1463"/>
        <v>#REF!</v>
      </c>
      <c r="J735" s="47" t="str">
        <f t="shared" si="1464"/>
        <v>#REF!</v>
      </c>
      <c r="K735" s="47" t="str">
        <f t="shared" si="1465"/>
        <v>#REF!</v>
      </c>
      <c r="L735" s="49" t="str">
        <f t="shared" si="1466"/>
        <v>#REF!</v>
      </c>
      <c r="M735" s="49" t="str">
        <f t="shared" si="1467"/>
        <v>#REF!</v>
      </c>
      <c r="N735" s="47" t="str">
        <f t="shared" si="1468"/>
        <v>#REF!</v>
      </c>
      <c r="O735" s="47" t="str">
        <f t="shared" si="1469"/>
        <v>#REF!</v>
      </c>
      <c r="P735" s="49" t="str">
        <f t="shared" si="1470"/>
        <v>#REF!</v>
      </c>
      <c r="Q735" s="49" t="str">
        <f t="shared" si="1471"/>
        <v>#REF!</v>
      </c>
      <c r="R735" s="49" t="str">
        <f t="shared" si="1472"/>
        <v>#REF!</v>
      </c>
      <c r="S735" s="49" t="str">
        <f t="shared" si="1473"/>
        <v>#REF!</v>
      </c>
      <c r="T735" s="50"/>
      <c r="U735" s="50"/>
      <c r="V735" s="50"/>
      <c r="W735" s="50"/>
      <c r="X735" s="50"/>
      <c r="Y735" s="50"/>
      <c r="Z735" s="50"/>
    </row>
    <row r="736" ht="15.75" customHeight="1" outlineLevel="2">
      <c r="A736" s="46" t="s">
        <v>252</v>
      </c>
      <c r="B736" s="46" t="s">
        <v>15</v>
      </c>
      <c r="C736" s="21" t="s">
        <v>253</v>
      </c>
      <c r="D736" s="46" t="s">
        <v>29</v>
      </c>
      <c r="E736" s="20" t="s">
        <v>30</v>
      </c>
      <c r="F736" s="22">
        <v>965532.24</v>
      </c>
      <c r="G736" s="47">
        <v>302905.72</v>
      </c>
      <c r="H736" s="48"/>
      <c r="I736" s="47" t="str">
        <f t="shared" si="1463"/>
        <v>#REF!</v>
      </c>
      <c r="J736" s="47" t="str">
        <f t="shared" si="1464"/>
        <v>#REF!</v>
      </c>
      <c r="K736" s="47" t="str">
        <f t="shared" si="1465"/>
        <v>#REF!</v>
      </c>
      <c r="L736" s="49" t="str">
        <f t="shared" si="1466"/>
        <v>#REF!</v>
      </c>
      <c r="M736" s="49" t="str">
        <f t="shared" si="1467"/>
        <v>#REF!</v>
      </c>
      <c r="N736" s="47" t="str">
        <f t="shared" si="1468"/>
        <v>#REF!</v>
      </c>
      <c r="O736" s="47" t="str">
        <f t="shared" si="1469"/>
        <v>#REF!</v>
      </c>
      <c r="P736" s="49" t="str">
        <f t="shared" si="1470"/>
        <v>#REF!</v>
      </c>
      <c r="Q736" s="49" t="str">
        <f t="shared" si="1471"/>
        <v>#REF!</v>
      </c>
      <c r="R736" s="49" t="str">
        <f t="shared" si="1472"/>
        <v>#REF!</v>
      </c>
      <c r="S736" s="49" t="str">
        <f t="shared" si="1473"/>
        <v>#REF!</v>
      </c>
      <c r="T736" s="50"/>
      <c r="U736" s="50"/>
      <c r="V736" s="50"/>
      <c r="W736" s="50"/>
      <c r="X736" s="50"/>
      <c r="Y736" s="50"/>
      <c r="Z736" s="50"/>
    </row>
    <row r="737" ht="15.75" customHeight="1" outlineLevel="2">
      <c r="A737" s="46" t="s">
        <v>252</v>
      </c>
      <c r="B737" s="46" t="s">
        <v>15</v>
      </c>
      <c r="C737" s="21" t="s">
        <v>253</v>
      </c>
      <c r="D737" s="46" t="s">
        <v>31</v>
      </c>
      <c r="E737" s="20" t="s">
        <v>32</v>
      </c>
      <c r="F737" s="22">
        <v>1590713.31</v>
      </c>
      <c r="G737" s="47">
        <v>499036.84</v>
      </c>
      <c r="H737" s="48"/>
      <c r="I737" s="47" t="str">
        <f t="shared" si="1463"/>
        <v>#REF!</v>
      </c>
      <c r="J737" s="47" t="str">
        <f t="shared" si="1464"/>
        <v>#REF!</v>
      </c>
      <c r="K737" s="47" t="str">
        <f t="shared" si="1465"/>
        <v>#REF!</v>
      </c>
      <c r="L737" s="49" t="str">
        <f t="shared" si="1466"/>
        <v>#REF!</v>
      </c>
      <c r="M737" s="49" t="str">
        <f t="shared" si="1467"/>
        <v>#REF!</v>
      </c>
      <c r="N737" s="47" t="str">
        <f t="shared" si="1468"/>
        <v>#REF!</v>
      </c>
      <c r="O737" s="47" t="str">
        <f t="shared" si="1469"/>
        <v>#REF!</v>
      </c>
      <c r="P737" s="49" t="str">
        <f t="shared" si="1470"/>
        <v>#REF!</v>
      </c>
      <c r="Q737" s="49" t="str">
        <f t="shared" si="1471"/>
        <v>#REF!</v>
      </c>
      <c r="R737" s="49" t="str">
        <f t="shared" si="1472"/>
        <v>#REF!</v>
      </c>
      <c r="S737" s="49" t="str">
        <f t="shared" si="1473"/>
        <v>#REF!</v>
      </c>
      <c r="T737" s="50"/>
      <c r="U737" s="50"/>
      <c r="V737" s="50"/>
      <c r="W737" s="50"/>
      <c r="X737" s="50"/>
      <c r="Y737" s="50"/>
      <c r="Z737" s="50"/>
    </row>
    <row r="738" ht="15.75" customHeight="1" outlineLevel="2">
      <c r="A738" s="46" t="s">
        <v>252</v>
      </c>
      <c r="B738" s="46" t="s">
        <v>15</v>
      </c>
      <c r="C738" s="21" t="s">
        <v>253</v>
      </c>
      <c r="D738" s="46" t="s">
        <v>67</v>
      </c>
      <c r="E738" s="20" t="s">
        <v>68</v>
      </c>
      <c r="F738" s="22">
        <v>4138.17</v>
      </c>
      <c r="G738" s="47">
        <v>1298.22</v>
      </c>
      <c r="H738" s="48"/>
      <c r="I738" s="47" t="str">
        <f t="shared" si="1463"/>
        <v>#REF!</v>
      </c>
      <c r="J738" s="47" t="str">
        <f t="shared" si="1464"/>
        <v>#REF!</v>
      </c>
      <c r="K738" s="47" t="str">
        <f t="shared" si="1465"/>
        <v>#REF!</v>
      </c>
      <c r="L738" s="49" t="str">
        <f t="shared" si="1466"/>
        <v>#REF!</v>
      </c>
      <c r="M738" s="49" t="str">
        <f t="shared" si="1467"/>
        <v>#REF!</v>
      </c>
      <c r="N738" s="47" t="str">
        <f t="shared" si="1468"/>
        <v>#REF!</v>
      </c>
      <c r="O738" s="47" t="str">
        <f t="shared" si="1469"/>
        <v>#REF!</v>
      </c>
      <c r="P738" s="49" t="str">
        <f t="shared" si="1470"/>
        <v>#REF!</v>
      </c>
      <c r="Q738" s="49" t="str">
        <f t="shared" si="1471"/>
        <v>#REF!</v>
      </c>
      <c r="R738" s="49" t="str">
        <f t="shared" si="1472"/>
        <v>#REF!</v>
      </c>
      <c r="S738" s="49" t="str">
        <f t="shared" si="1473"/>
        <v>#REF!</v>
      </c>
      <c r="T738" s="50"/>
      <c r="U738" s="50"/>
      <c r="V738" s="50"/>
      <c r="W738" s="50"/>
      <c r="X738" s="50"/>
      <c r="Y738" s="50"/>
      <c r="Z738" s="50"/>
    </row>
    <row r="739" ht="15.75" customHeight="1" outlineLevel="2">
      <c r="A739" s="46" t="s">
        <v>252</v>
      </c>
      <c r="B739" s="46" t="s">
        <v>15</v>
      </c>
      <c r="C739" s="21" t="s">
        <v>253</v>
      </c>
      <c r="D739" s="46" t="s">
        <v>39</v>
      </c>
      <c r="E739" s="20" t="s">
        <v>40</v>
      </c>
      <c r="F739" s="22">
        <v>201665.75</v>
      </c>
      <c r="G739" s="47">
        <v>63266.36</v>
      </c>
      <c r="H739" s="48"/>
      <c r="I739" s="47" t="str">
        <f t="shared" si="1463"/>
        <v>#REF!</v>
      </c>
      <c r="J739" s="47" t="str">
        <f t="shared" si="1464"/>
        <v>#REF!</v>
      </c>
      <c r="K739" s="47" t="str">
        <f t="shared" si="1465"/>
        <v>#REF!</v>
      </c>
      <c r="L739" s="49" t="str">
        <f t="shared" si="1466"/>
        <v>#REF!</v>
      </c>
      <c r="M739" s="49" t="str">
        <f t="shared" si="1467"/>
        <v>#REF!</v>
      </c>
      <c r="N739" s="47" t="str">
        <f t="shared" si="1468"/>
        <v>#REF!</v>
      </c>
      <c r="O739" s="47" t="str">
        <f t="shared" si="1469"/>
        <v>#REF!</v>
      </c>
      <c r="P739" s="49" t="str">
        <f t="shared" si="1470"/>
        <v>#REF!</v>
      </c>
      <c r="Q739" s="49" t="str">
        <f t="shared" si="1471"/>
        <v>#REF!</v>
      </c>
      <c r="R739" s="49" t="str">
        <f t="shared" si="1472"/>
        <v>#REF!</v>
      </c>
      <c r="S739" s="49" t="str">
        <f t="shared" si="1473"/>
        <v>#REF!</v>
      </c>
      <c r="T739" s="50"/>
      <c r="U739" s="50"/>
      <c r="V739" s="50"/>
      <c r="W739" s="50"/>
      <c r="X739" s="50"/>
      <c r="Y739" s="50"/>
      <c r="Z739" s="50"/>
    </row>
    <row r="740" ht="15.75" customHeight="1" outlineLevel="1">
      <c r="A740" s="46"/>
      <c r="B740" s="46"/>
      <c r="C740" s="53" t="s">
        <v>425</v>
      </c>
      <c r="D740" s="46"/>
      <c r="E740" s="20"/>
      <c r="F740" s="22">
        <f t="shared" ref="F740:H740" si="1474">SUBTOTAL(9,F732:F739)</f>
        <v>110186315</v>
      </c>
      <c r="G740" s="47">
        <f t="shared" si="1474"/>
        <v>34567530</v>
      </c>
      <c r="H740" s="48">
        <f t="shared" si="1474"/>
        <v>0</v>
      </c>
      <c r="I740" s="47"/>
      <c r="J740" s="47"/>
      <c r="K740" s="47"/>
      <c r="L740" s="49" t="str">
        <f t="shared" ref="L740:M740" si="1475">SUBTOTAL(9,L732:L739)</f>
        <v>#REF!</v>
      </c>
      <c r="M740" s="49" t="str">
        <f t="shared" si="1475"/>
        <v>#REF!</v>
      </c>
      <c r="N740" s="47"/>
      <c r="O740" s="47"/>
      <c r="P740" s="49" t="str">
        <f t="shared" ref="P740:S740" si="1476">SUBTOTAL(9,P732:P739)</f>
        <v>#REF!</v>
      </c>
      <c r="Q740" s="49" t="str">
        <f t="shared" si="1476"/>
        <v>#REF!</v>
      </c>
      <c r="R740" s="49" t="str">
        <f t="shared" si="1476"/>
        <v>#REF!</v>
      </c>
      <c r="S740" s="49" t="str">
        <f t="shared" si="1476"/>
        <v>#REF!</v>
      </c>
      <c r="T740" s="50"/>
      <c r="U740" s="50"/>
      <c r="V740" s="50"/>
      <c r="W740" s="50"/>
      <c r="X740" s="50"/>
      <c r="Y740" s="50"/>
      <c r="Z740" s="50"/>
    </row>
    <row r="741" ht="15.75" customHeight="1" outlineLevel="2">
      <c r="A741" s="46" t="s">
        <v>254</v>
      </c>
      <c r="B741" s="46" t="s">
        <v>15</v>
      </c>
      <c r="C741" s="21" t="s">
        <v>255</v>
      </c>
      <c r="D741" s="46" t="s">
        <v>17</v>
      </c>
      <c r="E741" s="20" t="s">
        <v>18</v>
      </c>
      <c r="F741" s="22">
        <v>6.097110723E7</v>
      </c>
      <c r="G741" s="47">
        <v>5713419.83</v>
      </c>
      <c r="H741" s="48"/>
      <c r="I741" s="47" t="str">
        <f t="shared" ref="I741:I744" si="1477">+VLOOKUP(C741,'[1]ESFUERZO PROPIO 2015'!$D$10:$H$135,3,0)</f>
        <v>#REF!</v>
      </c>
      <c r="J741" s="47" t="str">
        <f t="shared" ref="J741:J744" si="1478">+VLOOKUP(C741,'[1]ESFUERZO PROPIO 2015'!$D$10:$H$135,2,0)</f>
        <v>#REF!</v>
      </c>
      <c r="K741" s="47" t="str">
        <f t="shared" ref="K741:K744" si="1479">+I741/11</f>
        <v>#REF!</v>
      </c>
      <c r="L741" s="49" t="str">
        <f t="shared" ref="L741:L744" si="1480">+H741*K741</f>
        <v>#REF!</v>
      </c>
      <c r="M741" s="49" t="str">
        <f t="shared" ref="M741:M744" si="1481">+IF(F741-Q741&lt;1,0,F741-Q741)</f>
        <v>#REF!</v>
      </c>
      <c r="N741" s="47" t="str">
        <f t="shared" ref="N741:N744" si="1482">+VLOOKUP(C741,'[1]ESFUERZO PROPIO 2015'!$D$10:$H$135,5,0)</f>
        <v>#REF!</v>
      </c>
      <c r="O741" s="47" t="str">
        <f t="shared" ref="O741:O744" si="1483">+VLOOKUP(C741,'[1]ESFUERZO PROPIO 2015'!$D$10:$H$135,4,0)</f>
        <v>#REF!</v>
      </c>
      <c r="P741" s="49" t="str">
        <f t="shared" ref="P741:P744" si="1484">+F741-L741</f>
        <v>#REF!</v>
      </c>
      <c r="Q741" s="49" t="str">
        <f t="shared" ref="Q741:Q744" si="1485">+ROUND(P741,0)</f>
        <v>#REF!</v>
      </c>
      <c r="R741" s="49" t="str">
        <f t="shared" ref="R741:R744" si="1486">+M741+Q741</f>
        <v>#REF!</v>
      </c>
      <c r="S741" s="49" t="str">
        <f t="shared" ref="S741:S744" si="1487">+Q741</f>
        <v>#REF!</v>
      </c>
      <c r="T741" s="50"/>
      <c r="U741" s="50"/>
      <c r="V741" s="50"/>
      <c r="W741" s="50"/>
      <c r="X741" s="50"/>
      <c r="Y741" s="50"/>
      <c r="Z741" s="50"/>
    </row>
    <row r="742" ht="15.75" customHeight="1" outlineLevel="2">
      <c r="A742" s="46" t="s">
        <v>254</v>
      </c>
      <c r="B742" s="46" t="s">
        <v>15</v>
      </c>
      <c r="C742" s="21" t="s">
        <v>255</v>
      </c>
      <c r="D742" s="46" t="s">
        <v>29</v>
      </c>
      <c r="E742" s="20" t="s">
        <v>30</v>
      </c>
      <c r="F742" s="22">
        <v>658334.94</v>
      </c>
      <c r="G742" s="47">
        <v>61690.6</v>
      </c>
      <c r="H742" s="48"/>
      <c r="I742" s="47" t="str">
        <f t="shared" si="1477"/>
        <v>#REF!</v>
      </c>
      <c r="J742" s="47" t="str">
        <f t="shared" si="1478"/>
        <v>#REF!</v>
      </c>
      <c r="K742" s="47" t="str">
        <f t="shared" si="1479"/>
        <v>#REF!</v>
      </c>
      <c r="L742" s="49" t="str">
        <f t="shared" si="1480"/>
        <v>#REF!</v>
      </c>
      <c r="M742" s="49" t="str">
        <f t="shared" si="1481"/>
        <v>#REF!</v>
      </c>
      <c r="N742" s="47" t="str">
        <f t="shared" si="1482"/>
        <v>#REF!</v>
      </c>
      <c r="O742" s="47" t="str">
        <f t="shared" si="1483"/>
        <v>#REF!</v>
      </c>
      <c r="P742" s="49" t="str">
        <f t="shared" si="1484"/>
        <v>#REF!</v>
      </c>
      <c r="Q742" s="49" t="str">
        <f t="shared" si="1485"/>
        <v>#REF!</v>
      </c>
      <c r="R742" s="49" t="str">
        <f t="shared" si="1486"/>
        <v>#REF!</v>
      </c>
      <c r="S742" s="49" t="str">
        <f t="shared" si="1487"/>
        <v>#REF!</v>
      </c>
      <c r="T742" s="50"/>
      <c r="U742" s="50"/>
      <c r="V742" s="50"/>
      <c r="W742" s="50"/>
      <c r="X742" s="50"/>
      <c r="Y742" s="50"/>
      <c r="Z742" s="50"/>
    </row>
    <row r="743" ht="15.75" customHeight="1" outlineLevel="2">
      <c r="A743" s="46" t="s">
        <v>254</v>
      </c>
      <c r="B743" s="46" t="s">
        <v>15</v>
      </c>
      <c r="C743" s="21" t="s">
        <v>255</v>
      </c>
      <c r="D743" s="46" t="s">
        <v>31</v>
      </c>
      <c r="E743" s="20" t="s">
        <v>32</v>
      </c>
      <c r="F743" s="22">
        <v>37803.96</v>
      </c>
      <c r="G743" s="47">
        <v>3542.5</v>
      </c>
      <c r="H743" s="48"/>
      <c r="I743" s="47" t="str">
        <f t="shared" si="1477"/>
        <v>#REF!</v>
      </c>
      <c r="J743" s="47" t="str">
        <f t="shared" si="1478"/>
        <v>#REF!</v>
      </c>
      <c r="K743" s="47" t="str">
        <f t="shared" si="1479"/>
        <v>#REF!</v>
      </c>
      <c r="L743" s="49" t="str">
        <f t="shared" si="1480"/>
        <v>#REF!</v>
      </c>
      <c r="M743" s="49" t="str">
        <f t="shared" si="1481"/>
        <v>#REF!</v>
      </c>
      <c r="N743" s="47" t="str">
        <f t="shared" si="1482"/>
        <v>#REF!</v>
      </c>
      <c r="O743" s="47" t="str">
        <f t="shared" si="1483"/>
        <v>#REF!</v>
      </c>
      <c r="P743" s="49" t="str">
        <f t="shared" si="1484"/>
        <v>#REF!</v>
      </c>
      <c r="Q743" s="49" t="str">
        <f t="shared" si="1485"/>
        <v>#REF!</v>
      </c>
      <c r="R743" s="49" t="str">
        <f t="shared" si="1486"/>
        <v>#REF!</v>
      </c>
      <c r="S743" s="49" t="str">
        <f t="shared" si="1487"/>
        <v>#REF!</v>
      </c>
      <c r="T743" s="50"/>
      <c r="U743" s="50"/>
      <c r="V743" s="50"/>
      <c r="W743" s="50"/>
      <c r="X743" s="50"/>
      <c r="Y743" s="50"/>
      <c r="Z743" s="50"/>
    </row>
    <row r="744" ht="15.75" customHeight="1" outlineLevel="2">
      <c r="A744" s="46" t="s">
        <v>254</v>
      </c>
      <c r="B744" s="46" t="s">
        <v>15</v>
      </c>
      <c r="C744" s="21" t="s">
        <v>255</v>
      </c>
      <c r="D744" s="46" t="s">
        <v>39</v>
      </c>
      <c r="E744" s="20" t="s">
        <v>40</v>
      </c>
      <c r="F744" s="22">
        <v>273608.87</v>
      </c>
      <c r="G744" s="47">
        <v>25639.07</v>
      </c>
      <c r="H744" s="48"/>
      <c r="I744" s="47" t="str">
        <f t="shared" si="1477"/>
        <v>#REF!</v>
      </c>
      <c r="J744" s="47" t="str">
        <f t="shared" si="1478"/>
        <v>#REF!</v>
      </c>
      <c r="K744" s="47" t="str">
        <f t="shared" si="1479"/>
        <v>#REF!</v>
      </c>
      <c r="L744" s="49" t="str">
        <f t="shared" si="1480"/>
        <v>#REF!</v>
      </c>
      <c r="M744" s="49" t="str">
        <f t="shared" si="1481"/>
        <v>#REF!</v>
      </c>
      <c r="N744" s="47" t="str">
        <f t="shared" si="1482"/>
        <v>#REF!</v>
      </c>
      <c r="O744" s="47" t="str">
        <f t="shared" si="1483"/>
        <v>#REF!</v>
      </c>
      <c r="P744" s="49" t="str">
        <f t="shared" si="1484"/>
        <v>#REF!</v>
      </c>
      <c r="Q744" s="49" t="str">
        <f t="shared" si="1485"/>
        <v>#REF!</v>
      </c>
      <c r="R744" s="49" t="str">
        <f t="shared" si="1486"/>
        <v>#REF!</v>
      </c>
      <c r="S744" s="49" t="str">
        <f t="shared" si="1487"/>
        <v>#REF!</v>
      </c>
      <c r="T744" s="50"/>
      <c r="U744" s="50"/>
      <c r="V744" s="50"/>
      <c r="W744" s="50"/>
      <c r="X744" s="50"/>
      <c r="Y744" s="50"/>
      <c r="Z744" s="50"/>
    </row>
    <row r="745" ht="15.75" customHeight="1" outlineLevel="1">
      <c r="A745" s="46"/>
      <c r="B745" s="46"/>
      <c r="C745" s="53" t="s">
        <v>426</v>
      </c>
      <c r="D745" s="46"/>
      <c r="E745" s="20"/>
      <c r="F745" s="22">
        <f t="shared" ref="F745:H745" si="1488">SUBTOTAL(9,F741:F744)</f>
        <v>61940855</v>
      </c>
      <c r="G745" s="47">
        <f t="shared" si="1488"/>
        <v>5804292</v>
      </c>
      <c r="H745" s="48">
        <f t="shared" si="1488"/>
        <v>0</v>
      </c>
      <c r="I745" s="47"/>
      <c r="J745" s="47"/>
      <c r="K745" s="47"/>
      <c r="L745" s="49" t="str">
        <f t="shared" ref="L745:M745" si="1489">SUBTOTAL(9,L741:L744)</f>
        <v>#REF!</v>
      </c>
      <c r="M745" s="49" t="str">
        <f t="shared" si="1489"/>
        <v>#REF!</v>
      </c>
      <c r="N745" s="47"/>
      <c r="O745" s="47"/>
      <c r="P745" s="49" t="str">
        <f t="shared" ref="P745:S745" si="1490">SUBTOTAL(9,P741:P744)</f>
        <v>#REF!</v>
      </c>
      <c r="Q745" s="49" t="str">
        <f t="shared" si="1490"/>
        <v>#REF!</v>
      </c>
      <c r="R745" s="49" t="str">
        <f t="shared" si="1490"/>
        <v>#REF!</v>
      </c>
      <c r="S745" s="49" t="str">
        <f t="shared" si="1490"/>
        <v>#REF!</v>
      </c>
      <c r="T745" s="50"/>
      <c r="U745" s="50"/>
      <c r="V745" s="50"/>
      <c r="W745" s="50"/>
      <c r="X745" s="50"/>
      <c r="Y745" s="50"/>
      <c r="Z745" s="50"/>
    </row>
    <row r="746" ht="15.75" customHeight="1" outlineLevel="2">
      <c r="A746" s="46" t="s">
        <v>256</v>
      </c>
      <c r="B746" s="46" t="s">
        <v>15</v>
      </c>
      <c r="C746" s="21" t="s">
        <v>257</v>
      </c>
      <c r="D746" s="46" t="s">
        <v>17</v>
      </c>
      <c r="E746" s="20" t="s">
        <v>18</v>
      </c>
      <c r="F746" s="22">
        <v>4.737598081E7</v>
      </c>
      <c r="G746" s="47">
        <v>2995462.82</v>
      </c>
      <c r="H746" s="48"/>
      <c r="I746" s="47" t="str">
        <f t="shared" ref="I746:I751" si="1491">+VLOOKUP(C746,'[1]ESFUERZO PROPIO 2015'!$D$10:$H$135,3,0)</f>
        <v>#REF!</v>
      </c>
      <c r="J746" s="47" t="str">
        <f t="shared" ref="J746:J751" si="1492">+VLOOKUP(C746,'[1]ESFUERZO PROPIO 2015'!$D$10:$H$135,2,0)</f>
        <v>#REF!</v>
      </c>
      <c r="K746" s="47" t="str">
        <f t="shared" ref="K746:K751" si="1493">+I746/11</f>
        <v>#REF!</v>
      </c>
      <c r="L746" s="49" t="str">
        <f t="shared" ref="L746:L751" si="1494">+H746*K746</f>
        <v>#REF!</v>
      </c>
      <c r="M746" s="49" t="str">
        <f t="shared" ref="M746:M751" si="1495">+IF(F746-Q746&lt;1,0,F746-Q746)</f>
        <v>#REF!</v>
      </c>
      <c r="N746" s="47" t="str">
        <f t="shared" ref="N746:N751" si="1496">+VLOOKUP(C746,'[1]ESFUERZO PROPIO 2015'!$D$10:$H$135,5,0)</f>
        <v>#REF!</v>
      </c>
      <c r="O746" s="47" t="str">
        <f t="shared" ref="O746:O751" si="1497">+VLOOKUP(C746,'[1]ESFUERZO PROPIO 2015'!$D$10:$H$135,4,0)</f>
        <v>#REF!</v>
      </c>
      <c r="P746" s="49" t="str">
        <f t="shared" ref="P746:P751" si="1498">+F746-L746</f>
        <v>#REF!</v>
      </c>
      <c r="Q746" s="49" t="str">
        <f t="shared" ref="Q746:Q751" si="1499">+ROUND(P746,0)</f>
        <v>#REF!</v>
      </c>
      <c r="R746" s="49" t="str">
        <f t="shared" ref="R746:R751" si="1500">+M746+Q746</f>
        <v>#REF!</v>
      </c>
      <c r="S746" s="49" t="str">
        <f t="shared" ref="S746:S751" si="1501">+Q746</f>
        <v>#REF!</v>
      </c>
      <c r="T746" s="50"/>
      <c r="U746" s="50"/>
      <c r="V746" s="50"/>
      <c r="W746" s="50"/>
      <c r="X746" s="50"/>
      <c r="Y746" s="50"/>
      <c r="Z746" s="50"/>
    </row>
    <row r="747" ht="15.75" customHeight="1" outlineLevel="2">
      <c r="A747" s="46" t="s">
        <v>256</v>
      </c>
      <c r="B747" s="46" t="s">
        <v>15</v>
      </c>
      <c r="C747" s="21" t="s">
        <v>257</v>
      </c>
      <c r="D747" s="46" t="s">
        <v>45</v>
      </c>
      <c r="E747" s="20" t="s">
        <v>46</v>
      </c>
      <c r="F747" s="22">
        <v>8012729.19</v>
      </c>
      <c r="G747" s="47">
        <v>506624.49</v>
      </c>
      <c r="H747" s="48"/>
      <c r="I747" s="47" t="str">
        <f t="shared" si="1491"/>
        <v>#REF!</v>
      </c>
      <c r="J747" s="47" t="str">
        <f t="shared" si="1492"/>
        <v>#REF!</v>
      </c>
      <c r="K747" s="47" t="str">
        <f t="shared" si="1493"/>
        <v>#REF!</v>
      </c>
      <c r="L747" s="49" t="str">
        <f t="shared" si="1494"/>
        <v>#REF!</v>
      </c>
      <c r="M747" s="49" t="str">
        <f t="shared" si="1495"/>
        <v>#REF!</v>
      </c>
      <c r="N747" s="47" t="str">
        <f t="shared" si="1496"/>
        <v>#REF!</v>
      </c>
      <c r="O747" s="47" t="str">
        <f t="shared" si="1497"/>
        <v>#REF!</v>
      </c>
      <c r="P747" s="49" t="str">
        <f t="shared" si="1498"/>
        <v>#REF!</v>
      </c>
      <c r="Q747" s="49" t="str">
        <f t="shared" si="1499"/>
        <v>#REF!</v>
      </c>
      <c r="R747" s="49" t="str">
        <f t="shared" si="1500"/>
        <v>#REF!</v>
      </c>
      <c r="S747" s="49" t="str">
        <f t="shared" si="1501"/>
        <v>#REF!</v>
      </c>
      <c r="T747" s="50"/>
      <c r="U747" s="50"/>
      <c r="V747" s="50"/>
      <c r="W747" s="50"/>
      <c r="X747" s="50"/>
      <c r="Y747" s="50"/>
      <c r="Z747" s="50"/>
    </row>
    <row r="748" ht="15.75" customHeight="1" outlineLevel="2">
      <c r="A748" s="46" t="s">
        <v>256</v>
      </c>
      <c r="B748" s="46" t="s">
        <v>15</v>
      </c>
      <c r="C748" s="21" t="s">
        <v>257</v>
      </c>
      <c r="D748" s="46" t="s">
        <v>27</v>
      </c>
      <c r="E748" s="20" t="s">
        <v>28</v>
      </c>
      <c r="F748" s="22">
        <v>124811.07</v>
      </c>
      <c r="G748" s="47">
        <v>7891.49</v>
      </c>
      <c r="H748" s="48"/>
      <c r="I748" s="47" t="str">
        <f t="shared" si="1491"/>
        <v>#REF!</v>
      </c>
      <c r="J748" s="47" t="str">
        <f t="shared" si="1492"/>
        <v>#REF!</v>
      </c>
      <c r="K748" s="47" t="str">
        <f t="shared" si="1493"/>
        <v>#REF!</v>
      </c>
      <c r="L748" s="49" t="str">
        <f t="shared" si="1494"/>
        <v>#REF!</v>
      </c>
      <c r="M748" s="49" t="str">
        <f t="shared" si="1495"/>
        <v>#REF!</v>
      </c>
      <c r="N748" s="47" t="str">
        <f t="shared" si="1496"/>
        <v>#REF!</v>
      </c>
      <c r="O748" s="47" t="str">
        <f t="shared" si="1497"/>
        <v>#REF!</v>
      </c>
      <c r="P748" s="49" t="str">
        <f t="shared" si="1498"/>
        <v>#REF!</v>
      </c>
      <c r="Q748" s="49" t="str">
        <f t="shared" si="1499"/>
        <v>#REF!</v>
      </c>
      <c r="R748" s="49" t="str">
        <f t="shared" si="1500"/>
        <v>#REF!</v>
      </c>
      <c r="S748" s="49" t="str">
        <f t="shared" si="1501"/>
        <v>#REF!</v>
      </c>
      <c r="T748" s="50"/>
      <c r="U748" s="50"/>
      <c r="V748" s="50"/>
      <c r="W748" s="50"/>
      <c r="X748" s="50"/>
      <c r="Y748" s="50"/>
      <c r="Z748" s="50"/>
    </row>
    <row r="749" ht="15.75" customHeight="1" outlineLevel="2">
      <c r="A749" s="46" t="s">
        <v>256</v>
      </c>
      <c r="B749" s="46" t="s">
        <v>15</v>
      </c>
      <c r="C749" s="21" t="s">
        <v>257</v>
      </c>
      <c r="D749" s="46" t="s">
        <v>29</v>
      </c>
      <c r="E749" s="20" t="s">
        <v>30</v>
      </c>
      <c r="F749" s="22">
        <v>137481.46</v>
      </c>
      <c r="G749" s="47">
        <v>8692.6</v>
      </c>
      <c r="H749" s="48"/>
      <c r="I749" s="47" t="str">
        <f t="shared" si="1491"/>
        <v>#REF!</v>
      </c>
      <c r="J749" s="47" t="str">
        <f t="shared" si="1492"/>
        <v>#REF!</v>
      </c>
      <c r="K749" s="47" t="str">
        <f t="shared" si="1493"/>
        <v>#REF!</v>
      </c>
      <c r="L749" s="49" t="str">
        <f t="shared" si="1494"/>
        <v>#REF!</v>
      </c>
      <c r="M749" s="49" t="str">
        <f t="shared" si="1495"/>
        <v>#REF!</v>
      </c>
      <c r="N749" s="47" t="str">
        <f t="shared" si="1496"/>
        <v>#REF!</v>
      </c>
      <c r="O749" s="47" t="str">
        <f t="shared" si="1497"/>
        <v>#REF!</v>
      </c>
      <c r="P749" s="49" t="str">
        <f t="shared" si="1498"/>
        <v>#REF!</v>
      </c>
      <c r="Q749" s="49" t="str">
        <f t="shared" si="1499"/>
        <v>#REF!</v>
      </c>
      <c r="R749" s="49" t="str">
        <f t="shared" si="1500"/>
        <v>#REF!</v>
      </c>
      <c r="S749" s="49" t="str">
        <f t="shared" si="1501"/>
        <v>#REF!</v>
      </c>
      <c r="T749" s="50"/>
      <c r="U749" s="50"/>
      <c r="V749" s="50"/>
      <c r="W749" s="50"/>
      <c r="X749" s="50"/>
      <c r="Y749" s="50"/>
      <c r="Z749" s="50"/>
    </row>
    <row r="750" ht="15.75" customHeight="1" outlineLevel="2">
      <c r="A750" s="46" t="s">
        <v>256</v>
      </c>
      <c r="B750" s="46" t="s">
        <v>15</v>
      </c>
      <c r="C750" s="21" t="s">
        <v>257</v>
      </c>
      <c r="D750" s="46" t="s">
        <v>31</v>
      </c>
      <c r="E750" s="20" t="s">
        <v>32</v>
      </c>
      <c r="F750" s="22">
        <v>701217.9</v>
      </c>
      <c r="G750" s="47">
        <v>44336.22</v>
      </c>
      <c r="H750" s="48"/>
      <c r="I750" s="47" t="str">
        <f t="shared" si="1491"/>
        <v>#REF!</v>
      </c>
      <c r="J750" s="47" t="str">
        <f t="shared" si="1492"/>
        <v>#REF!</v>
      </c>
      <c r="K750" s="47" t="str">
        <f t="shared" si="1493"/>
        <v>#REF!</v>
      </c>
      <c r="L750" s="49" t="str">
        <f t="shared" si="1494"/>
        <v>#REF!</v>
      </c>
      <c r="M750" s="49" t="str">
        <f t="shared" si="1495"/>
        <v>#REF!</v>
      </c>
      <c r="N750" s="47" t="str">
        <f t="shared" si="1496"/>
        <v>#REF!</v>
      </c>
      <c r="O750" s="47" t="str">
        <f t="shared" si="1497"/>
        <v>#REF!</v>
      </c>
      <c r="P750" s="49" t="str">
        <f t="shared" si="1498"/>
        <v>#REF!</v>
      </c>
      <c r="Q750" s="49" t="str">
        <f t="shared" si="1499"/>
        <v>#REF!</v>
      </c>
      <c r="R750" s="49" t="str">
        <f t="shared" si="1500"/>
        <v>#REF!</v>
      </c>
      <c r="S750" s="49" t="str">
        <f t="shared" si="1501"/>
        <v>#REF!</v>
      </c>
      <c r="T750" s="50"/>
      <c r="U750" s="50"/>
      <c r="V750" s="50"/>
      <c r="W750" s="50"/>
      <c r="X750" s="50"/>
      <c r="Y750" s="50"/>
      <c r="Z750" s="50"/>
    </row>
    <row r="751" ht="15.75" customHeight="1" outlineLevel="2">
      <c r="A751" s="46" t="s">
        <v>256</v>
      </c>
      <c r="B751" s="46" t="s">
        <v>15</v>
      </c>
      <c r="C751" s="21" t="s">
        <v>257</v>
      </c>
      <c r="D751" s="46" t="s">
        <v>39</v>
      </c>
      <c r="E751" s="20" t="s">
        <v>40</v>
      </c>
      <c r="F751" s="22">
        <v>314837.57</v>
      </c>
      <c r="G751" s="47">
        <v>19906.38</v>
      </c>
      <c r="H751" s="48"/>
      <c r="I751" s="47" t="str">
        <f t="shared" si="1491"/>
        <v>#REF!</v>
      </c>
      <c r="J751" s="47" t="str">
        <f t="shared" si="1492"/>
        <v>#REF!</v>
      </c>
      <c r="K751" s="47" t="str">
        <f t="shared" si="1493"/>
        <v>#REF!</v>
      </c>
      <c r="L751" s="49" t="str">
        <f t="shared" si="1494"/>
        <v>#REF!</v>
      </c>
      <c r="M751" s="49" t="str">
        <f t="shared" si="1495"/>
        <v>#REF!</v>
      </c>
      <c r="N751" s="47" t="str">
        <f t="shared" si="1496"/>
        <v>#REF!</v>
      </c>
      <c r="O751" s="47" t="str">
        <f t="shared" si="1497"/>
        <v>#REF!</v>
      </c>
      <c r="P751" s="49" t="str">
        <f t="shared" si="1498"/>
        <v>#REF!</v>
      </c>
      <c r="Q751" s="49" t="str">
        <f t="shared" si="1499"/>
        <v>#REF!</v>
      </c>
      <c r="R751" s="49" t="str">
        <f t="shared" si="1500"/>
        <v>#REF!</v>
      </c>
      <c r="S751" s="49" t="str">
        <f t="shared" si="1501"/>
        <v>#REF!</v>
      </c>
      <c r="T751" s="50"/>
      <c r="U751" s="50"/>
      <c r="V751" s="50"/>
      <c r="W751" s="50"/>
      <c r="X751" s="50"/>
      <c r="Y751" s="50"/>
      <c r="Z751" s="50"/>
    </row>
    <row r="752" ht="15.75" customHeight="1" outlineLevel="1">
      <c r="A752" s="46"/>
      <c r="B752" s="46"/>
      <c r="C752" s="53" t="s">
        <v>427</v>
      </c>
      <c r="D752" s="46"/>
      <c r="E752" s="20"/>
      <c r="F752" s="22">
        <f t="shared" ref="F752:H752" si="1502">SUBTOTAL(9,F746:F751)</f>
        <v>56667058</v>
      </c>
      <c r="G752" s="47">
        <f t="shared" si="1502"/>
        <v>3582914</v>
      </c>
      <c r="H752" s="48">
        <f t="shared" si="1502"/>
        <v>0</v>
      </c>
      <c r="I752" s="47"/>
      <c r="J752" s="47"/>
      <c r="K752" s="47"/>
      <c r="L752" s="49" t="str">
        <f t="shared" ref="L752:M752" si="1503">SUBTOTAL(9,L746:L751)</f>
        <v>#REF!</v>
      </c>
      <c r="M752" s="49" t="str">
        <f t="shared" si="1503"/>
        <v>#REF!</v>
      </c>
      <c r="N752" s="47"/>
      <c r="O752" s="47"/>
      <c r="P752" s="49" t="str">
        <f t="shared" ref="P752:S752" si="1504">SUBTOTAL(9,P746:P751)</f>
        <v>#REF!</v>
      </c>
      <c r="Q752" s="49" t="str">
        <f t="shared" si="1504"/>
        <v>#REF!</v>
      </c>
      <c r="R752" s="49" t="str">
        <f t="shared" si="1504"/>
        <v>#REF!</v>
      </c>
      <c r="S752" s="49" t="str">
        <f t="shared" si="1504"/>
        <v>#REF!</v>
      </c>
      <c r="T752" s="50"/>
      <c r="U752" s="50"/>
      <c r="V752" s="50"/>
      <c r="W752" s="50"/>
      <c r="X752" s="50"/>
      <c r="Y752" s="50"/>
      <c r="Z752" s="50"/>
    </row>
    <row r="753" ht="15.75" customHeight="1" outlineLevel="2">
      <c r="A753" s="46" t="s">
        <v>258</v>
      </c>
      <c r="B753" s="46" t="s">
        <v>15</v>
      </c>
      <c r="C753" s="21" t="s">
        <v>259</v>
      </c>
      <c r="D753" s="46" t="s">
        <v>17</v>
      </c>
      <c r="E753" s="20" t="s">
        <v>18</v>
      </c>
      <c r="F753" s="22">
        <v>4.468027137E7</v>
      </c>
      <c r="G753" s="47">
        <v>1235215.34</v>
      </c>
      <c r="H753" s="48"/>
      <c r="I753" s="47" t="str">
        <f t="shared" ref="I753:I760" si="1505">+VLOOKUP(C753,'[1]ESFUERZO PROPIO 2015'!$D$10:$H$135,3,0)</f>
        <v>#REF!</v>
      </c>
      <c r="J753" s="47" t="str">
        <f t="shared" ref="J753:J760" si="1506">+VLOOKUP(C753,'[1]ESFUERZO PROPIO 2015'!$D$10:$H$135,2,0)</f>
        <v>#REF!</v>
      </c>
      <c r="K753" s="47" t="str">
        <f t="shared" ref="K753:K760" si="1507">+I753/11</f>
        <v>#REF!</v>
      </c>
      <c r="L753" s="49" t="str">
        <f t="shared" ref="L753:L760" si="1508">+H753*K753</f>
        <v>#REF!</v>
      </c>
      <c r="M753" s="49" t="str">
        <f t="shared" ref="M753:M760" si="1509">+IF(F753-Q753&lt;1,0,F753-Q753)</f>
        <v>#REF!</v>
      </c>
      <c r="N753" s="47" t="str">
        <f t="shared" ref="N753:N760" si="1510">+VLOOKUP(C753,'[1]ESFUERZO PROPIO 2015'!$D$10:$H$135,5,0)</f>
        <v>#REF!</v>
      </c>
      <c r="O753" s="47" t="str">
        <f t="shared" ref="O753:O760" si="1511">+VLOOKUP(C753,'[1]ESFUERZO PROPIO 2015'!$D$10:$H$135,4,0)</f>
        <v>#REF!</v>
      </c>
      <c r="P753" s="49" t="str">
        <f t="shared" ref="P753:P760" si="1512">+F753-L753</f>
        <v>#REF!</v>
      </c>
      <c r="Q753" s="49" t="str">
        <f t="shared" ref="Q753:Q760" si="1513">+ROUND(P753,0)</f>
        <v>#REF!</v>
      </c>
      <c r="R753" s="49" t="str">
        <f t="shared" ref="R753:R760" si="1514">+M753+Q753</f>
        <v>#REF!</v>
      </c>
      <c r="S753" s="49" t="str">
        <f t="shared" ref="S753:S760" si="1515">+Q753</f>
        <v>#REF!</v>
      </c>
      <c r="T753" s="50"/>
      <c r="U753" s="50"/>
      <c r="V753" s="50"/>
      <c r="W753" s="50"/>
      <c r="X753" s="50"/>
      <c r="Y753" s="50"/>
      <c r="Z753" s="50"/>
    </row>
    <row r="754" ht="15.75" customHeight="1" outlineLevel="2">
      <c r="A754" s="46" t="s">
        <v>258</v>
      </c>
      <c r="B754" s="46" t="s">
        <v>15</v>
      </c>
      <c r="C754" s="21" t="s">
        <v>259</v>
      </c>
      <c r="D754" s="46" t="s">
        <v>45</v>
      </c>
      <c r="E754" s="20" t="s">
        <v>46</v>
      </c>
      <c r="F754" s="22">
        <v>6.361791001E7</v>
      </c>
      <c r="G754" s="47">
        <v>1758758.75</v>
      </c>
      <c r="H754" s="48"/>
      <c r="I754" s="47" t="str">
        <f t="shared" si="1505"/>
        <v>#REF!</v>
      </c>
      <c r="J754" s="47" t="str">
        <f t="shared" si="1506"/>
        <v>#REF!</v>
      </c>
      <c r="K754" s="47" t="str">
        <f t="shared" si="1507"/>
        <v>#REF!</v>
      </c>
      <c r="L754" s="49" t="str">
        <f t="shared" si="1508"/>
        <v>#REF!</v>
      </c>
      <c r="M754" s="49" t="str">
        <f t="shared" si="1509"/>
        <v>#REF!</v>
      </c>
      <c r="N754" s="47" t="str">
        <f t="shared" si="1510"/>
        <v>#REF!</v>
      </c>
      <c r="O754" s="47" t="str">
        <f t="shared" si="1511"/>
        <v>#REF!</v>
      </c>
      <c r="P754" s="49" t="str">
        <f t="shared" si="1512"/>
        <v>#REF!</v>
      </c>
      <c r="Q754" s="49" t="str">
        <f t="shared" si="1513"/>
        <v>#REF!</v>
      </c>
      <c r="R754" s="49" t="str">
        <f t="shared" si="1514"/>
        <v>#REF!</v>
      </c>
      <c r="S754" s="49" t="str">
        <f t="shared" si="1515"/>
        <v>#REF!</v>
      </c>
      <c r="T754" s="50"/>
      <c r="U754" s="50"/>
      <c r="V754" s="50"/>
      <c r="W754" s="50"/>
      <c r="X754" s="50"/>
      <c r="Y754" s="50"/>
      <c r="Z754" s="50"/>
    </row>
    <row r="755" ht="15.75" customHeight="1" outlineLevel="2">
      <c r="A755" s="46" t="s">
        <v>258</v>
      </c>
      <c r="B755" s="46" t="s">
        <v>15</v>
      </c>
      <c r="C755" s="21" t="s">
        <v>259</v>
      </c>
      <c r="D755" s="46" t="s">
        <v>74</v>
      </c>
      <c r="E755" s="20" t="s">
        <v>75</v>
      </c>
      <c r="F755" s="22">
        <v>4920145.47</v>
      </c>
      <c r="G755" s="47">
        <v>136020.64</v>
      </c>
      <c r="H755" s="48"/>
      <c r="I755" s="47" t="str">
        <f t="shared" si="1505"/>
        <v>#REF!</v>
      </c>
      <c r="J755" s="47" t="str">
        <f t="shared" si="1506"/>
        <v>#REF!</v>
      </c>
      <c r="K755" s="47" t="str">
        <f t="shared" si="1507"/>
        <v>#REF!</v>
      </c>
      <c r="L755" s="49" t="str">
        <f t="shared" si="1508"/>
        <v>#REF!</v>
      </c>
      <c r="M755" s="49" t="str">
        <f t="shared" si="1509"/>
        <v>#REF!</v>
      </c>
      <c r="N755" s="47" t="str">
        <f t="shared" si="1510"/>
        <v>#REF!</v>
      </c>
      <c r="O755" s="47" t="str">
        <f t="shared" si="1511"/>
        <v>#REF!</v>
      </c>
      <c r="P755" s="49" t="str">
        <f t="shared" si="1512"/>
        <v>#REF!</v>
      </c>
      <c r="Q755" s="49" t="str">
        <f t="shared" si="1513"/>
        <v>#REF!</v>
      </c>
      <c r="R755" s="49" t="str">
        <f t="shared" si="1514"/>
        <v>#REF!</v>
      </c>
      <c r="S755" s="49" t="str">
        <f t="shared" si="1515"/>
        <v>#REF!</v>
      </c>
      <c r="T755" s="50"/>
      <c r="U755" s="50"/>
      <c r="V755" s="50"/>
      <c r="W755" s="50"/>
      <c r="X755" s="50"/>
      <c r="Y755" s="50"/>
      <c r="Z755" s="50"/>
    </row>
    <row r="756" ht="15.75" customHeight="1" outlineLevel="2">
      <c r="A756" s="46" t="s">
        <v>258</v>
      </c>
      <c r="B756" s="46" t="s">
        <v>15</v>
      </c>
      <c r="C756" s="21" t="s">
        <v>259</v>
      </c>
      <c r="D756" s="46" t="s">
        <v>27</v>
      </c>
      <c r="E756" s="20" t="s">
        <v>28</v>
      </c>
      <c r="F756" s="22">
        <v>98.47</v>
      </c>
      <c r="G756" s="47">
        <v>2.72</v>
      </c>
      <c r="H756" s="48"/>
      <c r="I756" s="47" t="str">
        <f t="shared" si="1505"/>
        <v>#REF!</v>
      </c>
      <c r="J756" s="47" t="str">
        <f t="shared" si="1506"/>
        <v>#REF!</v>
      </c>
      <c r="K756" s="47" t="str">
        <f t="shared" si="1507"/>
        <v>#REF!</v>
      </c>
      <c r="L756" s="49" t="str">
        <f t="shared" si="1508"/>
        <v>#REF!</v>
      </c>
      <c r="M756" s="49" t="str">
        <f t="shared" si="1509"/>
        <v>#REF!</v>
      </c>
      <c r="N756" s="47" t="str">
        <f t="shared" si="1510"/>
        <v>#REF!</v>
      </c>
      <c r="O756" s="47" t="str">
        <f t="shared" si="1511"/>
        <v>#REF!</v>
      </c>
      <c r="P756" s="49" t="str">
        <f t="shared" si="1512"/>
        <v>#REF!</v>
      </c>
      <c r="Q756" s="49" t="str">
        <f t="shared" si="1513"/>
        <v>#REF!</v>
      </c>
      <c r="R756" s="49" t="str">
        <f t="shared" si="1514"/>
        <v>#REF!</v>
      </c>
      <c r="S756" s="49" t="str">
        <f t="shared" si="1515"/>
        <v>#REF!</v>
      </c>
      <c r="T756" s="50"/>
      <c r="U756" s="50"/>
      <c r="V756" s="50"/>
      <c r="W756" s="50"/>
      <c r="X756" s="50"/>
      <c r="Y756" s="50"/>
      <c r="Z756" s="50"/>
    </row>
    <row r="757" ht="15.75" customHeight="1" outlineLevel="2">
      <c r="A757" s="46" t="s">
        <v>258</v>
      </c>
      <c r="B757" s="46" t="s">
        <v>15</v>
      </c>
      <c r="C757" s="21" t="s">
        <v>259</v>
      </c>
      <c r="D757" s="46" t="s">
        <v>29</v>
      </c>
      <c r="E757" s="20" t="s">
        <v>30</v>
      </c>
      <c r="F757" s="22">
        <v>7760425.3</v>
      </c>
      <c r="G757" s="47">
        <v>214542.04</v>
      </c>
      <c r="H757" s="48"/>
      <c r="I757" s="47" t="str">
        <f t="shared" si="1505"/>
        <v>#REF!</v>
      </c>
      <c r="J757" s="47" t="str">
        <f t="shared" si="1506"/>
        <v>#REF!</v>
      </c>
      <c r="K757" s="47" t="str">
        <f t="shared" si="1507"/>
        <v>#REF!</v>
      </c>
      <c r="L757" s="49" t="str">
        <f t="shared" si="1508"/>
        <v>#REF!</v>
      </c>
      <c r="M757" s="49" t="str">
        <f t="shared" si="1509"/>
        <v>#REF!</v>
      </c>
      <c r="N757" s="47" t="str">
        <f t="shared" si="1510"/>
        <v>#REF!</v>
      </c>
      <c r="O757" s="47" t="str">
        <f t="shared" si="1511"/>
        <v>#REF!</v>
      </c>
      <c r="P757" s="49" t="str">
        <f t="shared" si="1512"/>
        <v>#REF!</v>
      </c>
      <c r="Q757" s="49" t="str">
        <f t="shared" si="1513"/>
        <v>#REF!</v>
      </c>
      <c r="R757" s="49" t="str">
        <f t="shared" si="1514"/>
        <v>#REF!</v>
      </c>
      <c r="S757" s="49" t="str">
        <f t="shared" si="1515"/>
        <v>#REF!</v>
      </c>
      <c r="T757" s="50"/>
      <c r="U757" s="50"/>
      <c r="V757" s="50"/>
      <c r="W757" s="50"/>
      <c r="X757" s="50"/>
      <c r="Y757" s="50"/>
      <c r="Z757" s="50"/>
    </row>
    <row r="758" ht="15.75" customHeight="1" outlineLevel="2">
      <c r="A758" s="46" t="s">
        <v>258</v>
      </c>
      <c r="B758" s="46" t="s">
        <v>15</v>
      </c>
      <c r="C758" s="21" t="s">
        <v>259</v>
      </c>
      <c r="D758" s="46" t="s">
        <v>31</v>
      </c>
      <c r="E758" s="20" t="s">
        <v>32</v>
      </c>
      <c r="F758" s="22">
        <v>2997330.16</v>
      </c>
      <c r="G758" s="47">
        <v>82863.15</v>
      </c>
      <c r="H758" s="48"/>
      <c r="I758" s="47" t="str">
        <f t="shared" si="1505"/>
        <v>#REF!</v>
      </c>
      <c r="J758" s="47" t="str">
        <f t="shared" si="1506"/>
        <v>#REF!</v>
      </c>
      <c r="K758" s="47" t="str">
        <f t="shared" si="1507"/>
        <v>#REF!</v>
      </c>
      <c r="L758" s="49" t="str">
        <f t="shared" si="1508"/>
        <v>#REF!</v>
      </c>
      <c r="M758" s="49" t="str">
        <f t="shared" si="1509"/>
        <v>#REF!</v>
      </c>
      <c r="N758" s="47" t="str">
        <f t="shared" si="1510"/>
        <v>#REF!</v>
      </c>
      <c r="O758" s="47" t="str">
        <f t="shared" si="1511"/>
        <v>#REF!</v>
      </c>
      <c r="P758" s="49" t="str">
        <f t="shared" si="1512"/>
        <v>#REF!</v>
      </c>
      <c r="Q758" s="49" t="str">
        <f t="shared" si="1513"/>
        <v>#REF!</v>
      </c>
      <c r="R758" s="49" t="str">
        <f t="shared" si="1514"/>
        <v>#REF!</v>
      </c>
      <c r="S758" s="49" t="str">
        <f t="shared" si="1515"/>
        <v>#REF!</v>
      </c>
      <c r="T758" s="50"/>
      <c r="U758" s="50"/>
      <c r="V758" s="50"/>
      <c r="W758" s="50"/>
      <c r="X758" s="50"/>
      <c r="Y758" s="50"/>
      <c r="Z758" s="50"/>
    </row>
    <row r="759" ht="15.75" customHeight="1" outlineLevel="2">
      <c r="A759" s="46" t="s">
        <v>258</v>
      </c>
      <c r="B759" s="46" t="s">
        <v>15</v>
      </c>
      <c r="C759" s="21" t="s">
        <v>259</v>
      </c>
      <c r="D759" s="46" t="s">
        <v>39</v>
      </c>
      <c r="E759" s="20" t="s">
        <v>40</v>
      </c>
      <c r="F759" s="22">
        <v>558904.23</v>
      </c>
      <c r="G759" s="47">
        <v>15451.27</v>
      </c>
      <c r="H759" s="48"/>
      <c r="I759" s="47" t="str">
        <f t="shared" si="1505"/>
        <v>#REF!</v>
      </c>
      <c r="J759" s="47" t="str">
        <f t="shared" si="1506"/>
        <v>#REF!</v>
      </c>
      <c r="K759" s="47" t="str">
        <f t="shared" si="1507"/>
        <v>#REF!</v>
      </c>
      <c r="L759" s="49" t="str">
        <f t="shared" si="1508"/>
        <v>#REF!</v>
      </c>
      <c r="M759" s="49" t="str">
        <f t="shared" si="1509"/>
        <v>#REF!</v>
      </c>
      <c r="N759" s="47" t="str">
        <f t="shared" si="1510"/>
        <v>#REF!</v>
      </c>
      <c r="O759" s="47" t="str">
        <f t="shared" si="1511"/>
        <v>#REF!</v>
      </c>
      <c r="P759" s="49" t="str">
        <f t="shared" si="1512"/>
        <v>#REF!</v>
      </c>
      <c r="Q759" s="49" t="str">
        <f t="shared" si="1513"/>
        <v>#REF!</v>
      </c>
      <c r="R759" s="49" t="str">
        <f t="shared" si="1514"/>
        <v>#REF!</v>
      </c>
      <c r="S759" s="49" t="str">
        <f t="shared" si="1515"/>
        <v>#REF!</v>
      </c>
      <c r="T759" s="50"/>
      <c r="U759" s="50"/>
      <c r="V759" s="50"/>
      <c r="W759" s="50"/>
      <c r="X759" s="50"/>
      <c r="Y759" s="50"/>
      <c r="Z759" s="50"/>
    </row>
    <row r="760" ht="15.75" customHeight="1" outlineLevel="2">
      <c r="A760" s="46" t="s">
        <v>258</v>
      </c>
      <c r="B760" s="46" t="s">
        <v>15</v>
      </c>
      <c r="C760" s="21" t="s">
        <v>259</v>
      </c>
      <c r="D760" s="46" t="s">
        <v>47</v>
      </c>
      <c r="E760" s="20" t="s">
        <v>48</v>
      </c>
      <c r="F760" s="22">
        <v>8.014055499E7</v>
      </c>
      <c r="G760" s="47">
        <v>2215538.09</v>
      </c>
      <c r="H760" s="48"/>
      <c r="I760" s="47" t="str">
        <f t="shared" si="1505"/>
        <v>#REF!</v>
      </c>
      <c r="J760" s="47" t="str">
        <f t="shared" si="1506"/>
        <v>#REF!</v>
      </c>
      <c r="K760" s="47" t="str">
        <f t="shared" si="1507"/>
        <v>#REF!</v>
      </c>
      <c r="L760" s="49" t="str">
        <f t="shared" si="1508"/>
        <v>#REF!</v>
      </c>
      <c r="M760" s="49" t="str">
        <f t="shared" si="1509"/>
        <v>#REF!</v>
      </c>
      <c r="N760" s="47" t="str">
        <f t="shared" si="1510"/>
        <v>#REF!</v>
      </c>
      <c r="O760" s="47" t="str">
        <f t="shared" si="1511"/>
        <v>#REF!</v>
      </c>
      <c r="P760" s="49" t="str">
        <f t="shared" si="1512"/>
        <v>#REF!</v>
      </c>
      <c r="Q760" s="49" t="str">
        <f t="shared" si="1513"/>
        <v>#REF!</v>
      </c>
      <c r="R760" s="49" t="str">
        <f t="shared" si="1514"/>
        <v>#REF!</v>
      </c>
      <c r="S760" s="49" t="str">
        <f t="shared" si="1515"/>
        <v>#REF!</v>
      </c>
      <c r="T760" s="50"/>
      <c r="U760" s="50"/>
      <c r="V760" s="50"/>
      <c r="W760" s="50"/>
      <c r="X760" s="50"/>
      <c r="Y760" s="50"/>
      <c r="Z760" s="50"/>
    </row>
    <row r="761" ht="15.75" customHeight="1" outlineLevel="1">
      <c r="A761" s="46"/>
      <c r="B761" s="46"/>
      <c r="C761" s="53" t="s">
        <v>428</v>
      </c>
      <c r="D761" s="46"/>
      <c r="E761" s="20"/>
      <c r="F761" s="22">
        <f t="shared" ref="F761:H761" si="1516">SUBTOTAL(9,F753:F760)</f>
        <v>204675640</v>
      </c>
      <c r="G761" s="47">
        <f t="shared" si="1516"/>
        <v>5658392</v>
      </c>
      <c r="H761" s="48">
        <f t="shared" si="1516"/>
        <v>0</v>
      </c>
      <c r="I761" s="47"/>
      <c r="J761" s="47"/>
      <c r="K761" s="47"/>
      <c r="L761" s="49" t="str">
        <f t="shared" ref="L761:M761" si="1517">SUBTOTAL(9,L753:L760)</f>
        <v>#REF!</v>
      </c>
      <c r="M761" s="49" t="str">
        <f t="shared" si="1517"/>
        <v>#REF!</v>
      </c>
      <c r="N761" s="47"/>
      <c r="O761" s="47"/>
      <c r="P761" s="49" t="str">
        <f t="shared" ref="P761:S761" si="1518">SUBTOTAL(9,P753:P760)</f>
        <v>#REF!</v>
      </c>
      <c r="Q761" s="49" t="str">
        <f t="shared" si="1518"/>
        <v>#REF!</v>
      </c>
      <c r="R761" s="49" t="str">
        <f t="shared" si="1518"/>
        <v>#REF!</v>
      </c>
      <c r="S761" s="49" t="str">
        <f t="shared" si="1518"/>
        <v>#REF!</v>
      </c>
      <c r="T761" s="50"/>
      <c r="U761" s="50"/>
      <c r="V761" s="50"/>
      <c r="W761" s="50"/>
      <c r="X761" s="50"/>
      <c r="Y761" s="50"/>
      <c r="Z761" s="50"/>
    </row>
    <row r="762" ht="15.75" customHeight="1" outlineLevel="2">
      <c r="A762" s="46" t="s">
        <v>260</v>
      </c>
      <c r="B762" s="46" t="s">
        <v>15</v>
      </c>
      <c r="C762" s="21" t="s">
        <v>261</v>
      </c>
      <c r="D762" s="46" t="s">
        <v>17</v>
      </c>
      <c r="E762" s="20" t="s">
        <v>18</v>
      </c>
      <c r="F762" s="22">
        <v>1.2683928969E8</v>
      </c>
      <c r="G762" s="47">
        <v>1.70436489E7</v>
      </c>
      <c r="H762" s="48"/>
      <c r="I762" s="47" t="str">
        <f t="shared" ref="I762:I769" si="1519">+VLOOKUP(C762,'[1]ESFUERZO PROPIO 2015'!$D$10:$H$135,3,0)</f>
        <v>#REF!</v>
      </c>
      <c r="J762" s="47" t="str">
        <f t="shared" ref="J762:J769" si="1520">+VLOOKUP(C762,'[1]ESFUERZO PROPIO 2015'!$D$10:$H$135,2,0)</f>
        <v>#REF!</v>
      </c>
      <c r="K762" s="47" t="str">
        <f t="shared" ref="K762:K769" si="1521">+I762/11</f>
        <v>#REF!</v>
      </c>
      <c r="L762" s="49" t="str">
        <f t="shared" ref="L762:L769" si="1522">+H762*K762</f>
        <v>#REF!</v>
      </c>
      <c r="M762" s="49" t="str">
        <f t="shared" ref="M762:M769" si="1523">+IF(F762-Q762&lt;1,0,F762-Q762)</f>
        <v>#REF!</v>
      </c>
      <c r="N762" s="47" t="str">
        <f t="shared" ref="N762:N769" si="1524">+VLOOKUP(C762,'[1]ESFUERZO PROPIO 2015'!$D$10:$H$135,5,0)</f>
        <v>#REF!</v>
      </c>
      <c r="O762" s="47" t="str">
        <f t="shared" ref="O762:O769" si="1525">+VLOOKUP(C762,'[1]ESFUERZO PROPIO 2015'!$D$10:$H$135,4,0)</f>
        <v>#REF!</v>
      </c>
      <c r="P762" s="49" t="str">
        <f t="shared" ref="P762:P769" si="1526">+F762-L762</f>
        <v>#REF!</v>
      </c>
      <c r="Q762" s="49" t="str">
        <f t="shared" ref="Q762:Q769" si="1527">+ROUND(P762,0)</f>
        <v>#REF!</v>
      </c>
      <c r="R762" s="49" t="str">
        <f t="shared" ref="R762:R769" si="1528">+M762+Q762</f>
        <v>#REF!</v>
      </c>
      <c r="S762" s="49" t="str">
        <f t="shared" ref="S762:S769" si="1529">+Q762</f>
        <v>#REF!</v>
      </c>
      <c r="T762" s="50"/>
      <c r="U762" s="50"/>
      <c r="V762" s="50"/>
      <c r="W762" s="50"/>
      <c r="X762" s="50"/>
      <c r="Y762" s="50"/>
      <c r="Z762" s="50"/>
    </row>
    <row r="763" ht="15.75" customHeight="1" outlineLevel="2">
      <c r="A763" s="46" t="s">
        <v>260</v>
      </c>
      <c r="B763" s="46" t="s">
        <v>15</v>
      </c>
      <c r="C763" s="21" t="s">
        <v>261</v>
      </c>
      <c r="D763" s="46" t="s">
        <v>45</v>
      </c>
      <c r="E763" s="20" t="s">
        <v>46</v>
      </c>
      <c r="F763" s="22">
        <v>1.396301015E7</v>
      </c>
      <c r="G763" s="47">
        <v>1876237.59</v>
      </c>
      <c r="H763" s="48"/>
      <c r="I763" s="47" t="str">
        <f t="shared" si="1519"/>
        <v>#REF!</v>
      </c>
      <c r="J763" s="47" t="str">
        <f t="shared" si="1520"/>
        <v>#REF!</v>
      </c>
      <c r="K763" s="47" t="str">
        <f t="shared" si="1521"/>
        <v>#REF!</v>
      </c>
      <c r="L763" s="49" t="str">
        <f t="shared" si="1522"/>
        <v>#REF!</v>
      </c>
      <c r="M763" s="49" t="str">
        <f t="shared" si="1523"/>
        <v>#REF!</v>
      </c>
      <c r="N763" s="47" t="str">
        <f t="shared" si="1524"/>
        <v>#REF!</v>
      </c>
      <c r="O763" s="47" t="str">
        <f t="shared" si="1525"/>
        <v>#REF!</v>
      </c>
      <c r="P763" s="49" t="str">
        <f t="shared" si="1526"/>
        <v>#REF!</v>
      </c>
      <c r="Q763" s="49" t="str">
        <f t="shared" si="1527"/>
        <v>#REF!</v>
      </c>
      <c r="R763" s="49" t="str">
        <f t="shared" si="1528"/>
        <v>#REF!</v>
      </c>
      <c r="S763" s="49" t="str">
        <f t="shared" si="1529"/>
        <v>#REF!</v>
      </c>
      <c r="T763" s="50"/>
      <c r="U763" s="50"/>
      <c r="V763" s="50"/>
      <c r="W763" s="50"/>
      <c r="X763" s="50"/>
      <c r="Y763" s="50"/>
      <c r="Z763" s="50"/>
    </row>
    <row r="764" ht="15.75" customHeight="1" outlineLevel="2">
      <c r="A764" s="46" t="s">
        <v>260</v>
      </c>
      <c r="B764" s="46" t="s">
        <v>15</v>
      </c>
      <c r="C764" s="21" t="s">
        <v>261</v>
      </c>
      <c r="D764" s="46" t="s">
        <v>19</v>
      </c>
      <c r="E764" s="20" t="s">
        <v>20</v>
      </c>
      <c r="F764" s="22">
        <v>8708.26</v>
      </c>
      <c r="G764" s="47">
        <v>1170.15</v>
      </c>
      <c r="H764" s="48"/>
      <c r="I764" s="47" t="str">
        <f t="shared" si="1519"/>
        <v>#REF!</v>
      </c>
      <c r="J764" s="47" t="str">
        <f t="shared" si="1520"/>
        <v>#REF!</v>
      </c>
      <c r="K764" s="47" t="str">
        <f t="shared" si="1521"/>
        <v>#REF!</v>
      </c>
      <c r="L764" s="49" t="str">
        <f t="shared" si="1522"/>
        <v>#REF!</v>
      </c>
      <c r="M764" s="49" t="str">
        <f t="shared" si="1523"/>
        <v>#REF!</v>
      </c>
      <c r="N764" s="47" t="str">
        <f t="shared" si="1524"/>
        <v>#REF!</v>
      </c>
      <c r="O764" s="47" t="str">
        <f t="shared" si="1525"/>
        <v>#REF!</v>
      </c>
      <c r="P764" s="49" t="str">
        <f t="shared" si="1526"/>
        <v>#REF!</v>
      </c>
      <c r="Q764" s="49" t="str">
        <f t="shared" si="1527"/>
        <v>#REF!</v>
      </c>
      <c r="R764" s="49" t="str">
        <f t="shared" si="1528"/>
        <v>#REF!</v>
      </c>
      <c r="S764" s="49" t="str">
        <f t="shared" si="1529"/>
        <v>#REF!</v>
      </c>
      <c r="T764" s="50"/>
      <c r="U764" s="50"/>
      <c r="V764" s="50"/>
      <c r="W764" s="50"/>
      <c r="X764" s="50"/>
      <c r="Y764" s="50"/>
      <c r="Z764" s="50"/>
    </row>
    <row r="765" ht="15.75" customHeight="1" outlineLevel="2">
      <c r="A765" s="46" t="s">
        <v>260</v>
      </c>
      <c r="B765" s="46" t="s">
        <v>15</v>
      </c>
      <c r="C765" s="21" t="s">
        <v>261</v>
      </c>
      <c r="D765" s="46" t="s">
        <v>21</v>
      </c>
      <c r="E765" s="20" t="s">
        <v>22</v>
      </c>
      <c r="F765" s="22">
        <v>8708.26</v>
      </c>
      <c r="G765" s="47">
        <v>1170.15</v>
      </c>
      <c r="H765" s="48"/>
      <c r="I765" s="47" t="str">
        <f t="shared" si="1519"/>
        <v>#REF!</v>
      </c>
      <c r="J765" s="47" t="str">
        <f t="shared" si="1520"/>
        <v>#REF!</v>
      </c>
      <c r="K765" s="47" t="str">
        <f t="shared" si="1521"/>
        <v>#REF!</v>
      </c>
      <c r="L765" s="49" t="str">
        <f t="shared" si="1522"/>
        <v>#REF!</v>
      </c>
      <c r="M765" s="49" t="str">
        <f t="shared" si="1523"/>
        <v>#REF!</v>
      </c>
      <c r="N765" s="47" t="str">
        <f t="shared" si="1524"/>
        <v>#REF!</v>
      </c>
      <c r="O765" s="47" t="str">
        <f t="shared" si="1525"/>
        <v>#REF!</v>
      </c>
      <c r="P765" s="49" t="str">
        <f t="shared" si="1526"/>
        <v>#REF!</v>
      </c>
      <c r="Q765" s="49" t="str">
        <f t="shared" si="1527"/>
        <v>#REF!</v>
      </c>
      <c r="R765" s="49" t="str">
        <f t="shared" si="1528"/>
        <v>#REF!</v>
      </c>
      <c r="S765" s="49" t="str">
        <f t="shared" si="1529"/>
        <v>#REF!</v>
      </c>
      <c r="T765" s="50"/>
      <c r="U765" s="50"/>
      <c r="V765" s="50"/>
      <c r="W765" s="50"/>
      <c r="X765" s="50"/>
      <c r="Y765" s="50"/>
      <c r="Z765" s="50"/>
    </row>
    <row r="766" ht="15.75" customHeight="1" outlineLevel="2">
      <c r="A766" s="46" t="s">
        <v>260</v>
      </c>
      <c r="B766" s="46" t="s">
        <v>15</v>
      </c>
      <c r="C766" s="21" t="s">
        <v>261</v>
      </c>
      <c r="D766" s="46" t="s">
        <v>29</v>
      </c>
      <c r="E766" s="20" t="s">
        <v>30</v>
      </c>
      <c r="F766" s="22">
        <v>443071.68</v>
      </c>
      <c r="G766" s="47">
        <v>59536.43</v>
      </c>
      <c r="H766" s="48"/>
      <c r="I766" s="47" t="str">
        <f t="shared" si="1519"/>
        <v>#REF!</v>
      </c>
      <c r="J766" s="47" t="str">
        <f t="shared" si="1520"/>
        <v>#REF!</v>
      </c>
      <c r="K766" s="47" t="str">
        <f t="shared" si="1521"/>
        <v>#REF!</v>
      </c>
      <c r="L766" s="49" t="str">
        <f t="shared" si="1522"/>
        <v>#REF!</v>
      </c>
      <c r="M766" s="49" t="str">
        <f t="shared" si="1523"/>
        <v>#REF!</v>
      </c>
      <c r="N766" s="47" t="str">
        <f t="shared" si="1524"/>
        <v>#REF!</v>
      </c>
      <c r="O766" s="47" t="str">
        <f t="shared" si="1525"/>
        <v>#REF!</v>
      </c>
      <c r="P766" s="49" t="str">
        <f t="shared" si="1526"/>
        <v>#REF!</v>
      </c>
      <c r="Q766" s="49" t="str">
        <f t="shared" si="1527"/>
        <v>#REF!</v>
      </c>
      <c r="R766" s="49" t="str">
        <f t="shared" si="1528"/>
        <v>#REF!</v>
      </c>
      <c r="S766" s="49" t="str">
        <f t="shared" si="1529"/>
        <v>#REF!</v>
      </c>
      <c r="T766" s="50"/>
      <c r="U766" s="50"/>
      <c r="V766" s="50"/>
      <c r="W766" s="50"/>
      <c r="X766" s="50"/>
      <c r="Y766" s="50"/>
      <c r="Z766" s="50"/>
    </row>
    <row r="767" ht="15.75" customHeight="1" outlineLevel="2">
      <c r="A767" s="46" t="s">
        <v>260</v>
      </c>
      <c r="B767" s="46" t="s">
        <v>15</v>
      </c>
      <c r="C767" s="21" t="s">
        <v>261</v>
      </c>
      <c r="D767" s="46" t="s">
        <v>31</v>
      </c>
      <c r="E767" s="20" t="s">
        <v>32</v>
      </c>
      <c r="F767" s="22">
        <v>973440.19</v>
      </c>
      <c r="G767" s="47">
        <v>130803.1</v>
      </c>
      <c r="H767" s="48"/>
      <c r="I767" s="47" t="str">
        <f t="shared" si="1519"/>
        <v>#REF!</v>
      </c>
      <c r="J767" s="47" t="str">
        <f t="shared" si="1520"/>
        <v>#REF!</v>
      </c>
      <c r="K767" s="47" t="str">
        <f t="shared" si="1521"/>
        <v>#REF!</v>
      </c>
      <c r="L767" s="49" t="str">
        <f t="shared" si="1522"/>
        <v>#REF!</v>
      </c>
      <c r="M767" s="49" t="str">
        <f t="shared" si="1523"/>
        <v>#REF!</v>
      </c>
      <c r="N767" s="47" t="str">
        <f t="shared" si="1524"/>
        <v>#REF!</v>
      </c>
      <c r="O767" s="47" t="str">
        <f t="shared" si="1525"/>
        <v>#REF!</v>
      </c>
      <c r="P767" s="49" t="str">
        <f t="shared" si="1526"/>
        <v>#REF!</v>
      </c>
      <c r="Q767" s="49" t="str">
        <f t="shared" si="1527"/>
        <v>#REF!</v>
      </c>
      <c r="R767" s="49" t="str">
        <f t="shared" si="1528"/>
        <v>#REF!</v>
      </c>
      <c r="S767" s="49" t="str">
        <f t="shared" si="1529"/>
        <v>#REF!</v>
      </c>
      <c r="T767" s="50"/>
      <c r="U767" s="50"/>
      <c r="V767" s="50"/>
      <c r="W767" s="50"/>
      <c r="X767" s="50"/>
      <c r="Y767" s="50"/>
      <c r="Z767" s="50"/>
    </row>
    <row r="768" ht="15.75" customHeight="1" outlineLevel="2">
      <c r="A768" s="46" t="s">
        <v>260</v>
      </c>
      <c r="B768" s="46" t="s">
        <v>15</v>
      </c>
      <c r="C768" s="21" t="s">
        <v>261</v>
      </c>
      <c r="D768" s="46" t="s">
        <v>39</v>
      </c>
      <c r="E768" s="20" t="s">
        <v>40</v>
      </c>
      <c r="F768" s="22">
        <v>293310.44</v>
      </c>
      <c r="G768" s="47">
        <v>39412.71</v>
      </c>
      <c r="H768" s="48"/>
      <c r="I768" s="47" t="str">
        <f t="shared" si="1519"/>
        <v>#REF!</v>
      </c>
      <c r="J768" s="47" t="str">
        <f t="shared" si="1520"/>
        <v>#REF!</v>
      </c>
      <c r="K768" s="47" t="str">
        <f t="shared" si="1521"/>
        <v>#REF!</v>
      </c>
      <c r="L768" s="49" t="str">
        <f t="shared" si="1522"/>
        <v>#REF!</v>
      </c>
      <c r="M768" s="49" t="str">
        <f t="shared" si="1523"/>
        <v>#REF!</v>
      </c>
      <c r="N768" s="47" t="str">
        <f t="shared" si="1524"/>
        <v>#REF!</v>
      </c>
      <c r="O768" s="47" t="str">
        <f t="shared" si="1525"/>
        <v>#REF!</v>
      </c>
      <c r="P768" s="49" t="str">
        <f t="shared" si="1526"/>
        <v>#REF!</v>
      </c>
      <c r="Q768" s="49" t="str">
        <f t="shared" si="1527"/>
        <v>#REF!</v>
      </c>
      <c r="R768" s="49" t="str">
        <f t="shared" si="1528"/>
        <v>#REF!</v>
      </c>
      <c r="S768" s="49" t="str">
        <f t="shared" si="1529"/>
        <v>#REF!</v>
      </c>
      <c r="T768" s="50"/>
      <c r="U768" s="50"/>
      <c r="V768" s="50"/>
      <c r="W768" s="50"/>
      <c r="X768" s="50"/>
      <c r="Y768" s="50"/>
      <c r="Z768" s="50"/>
    </row>
    <row r="769" ht="15.75" customHeight="1" outlineLevel="2">
      <c r="A769" s="46" t="s">
        <v>260</v>
      </c>
      <c r="B769" s="46" t="s">
        <v>15</v>
      </c>
      <c r="C769" s="21" t="s">
        <v>261</v>
      </c>
      <c r="D769" s="46" t="s">
        <v>59</v>
      </c>
      <c r="E769" s="20" t="s">
        <v>60</v>
      </c>
      <c r="F769" s="22">
        <v>3645692.33</v>
      </c>
      <c r="G769" s="47">
        <v>489878.97</v>
      </c>
      <c r="H769" s="48"/>
      <c r="I769" s="47" t="str">
        <f t="shared" si="1519"/>
        <v>#REF!</v>
      </c>
      <c r="J769" s="47" t="str">
        <f t="shared" si="1520"/>
        <v>#REF!</v>
      </c>
      <c r="K769" s="47" t="str">
        <f t="shared" si="1521"/>
        <v>#REF!</v>
      </c>
      <c r="L769" s="49" t="str">
        <f t="shared" si="1522"/>
        <v>#REF!</v>
      </c>
      <c r="M769" s="49" t="str">
        <f t="shared" si="1523"/>
        <v>#REF!</v>
      </c>
      <c r="N769" s="47" t="str">
        <f t="shared" si="1524"/>
        <v>#REF!</v>
      </c>
      <c r="O769" s="47" t="str">
        <f t="shared" si="1525"/>
        <v>#REF!</v>
      </c>
      <c r="P769" s="49" t="str">
        <f t="shared" si="1526"/>
        <v>#REF!</v>
      </c>
      <c r="Q769" s="49" t="str">
        <f t="shared" si="1527"/>
        <v>#REF!</v>
      </c>
      <c r="R769" s="49" t="str">
        <f t="shared" si="1528"/>
        <v>#REF!</v>
      </c>
      <c r="S769" s="49" t="str">
        <f t="shared" si="1529"/>
        <v>#REF!</v>
      </c>
      <c r="T769" s="50"/>
      <c r="U769" s="50"/>
      <c r="V769" s="50"/>
      <c r="W769" s="50"/>
      <c r="X769" s="50"/>
      <c r="Y769" s="50"/>
      <c r="Z769" s="50"/>
    </row>
    <row r="770" ht="15.75" customHeight="1" outlineLevel="1">
      <c r="A770" s="46"/>
      <c r="B770" s="46"/>
      <c r="C770" s="53" t="s">
        <v>429</v>
      </c>
      <c r="D770" s="46"/>
      <c r="E770" s="20"/>
      <c r="F770" s="22">
        <f t="shared" ref="F770:H770" si="1530">SUBTOTAL(9,F762:F769)</f>
        <v>146175231</v>
      </c>
      <c r="G770" s="47">
        <f t="shared" si="1530"/>
        <v>19641858</v>
      </c>
      <c r="H770" s="48">
        <f t="shared" si="1530"/>
        <v>0</v>
      </c>
      <c r="I770" s="47"/>
      <c r="J770" s="47"/>
      <c r="K770" s="47"/>
      <c r="L770" s="49" t="str">
        <f t="shared" ref="L770:M770" si="1531">SUBTOTAL(9,L762:L769)</f>
        <v>#REF!</v>
      </c>
      <c r="M770" s="49" t="str">
        <f t="shared" si="1531"/>
        <v>#REF!</v>
      </c>
      <c r="N770" s="47"/>
      <c r="O770" s="47"/>
      <c r="P770" s="49" t="str">
        <f t="shared" ref="P770:S770" si="1532">SUBTOTAL(9,P762:P769)</f>
        <v>#REF!</v>
      </c>
      <c r="Q770" s="49" t="str">
        <f t="shared" si="1532"/>
        <v>#REF!</v>
      </c>
      <c r="R770" s="49" t="str">
        <f t="shared" si="1532"/>
        <v>#REF!</v>
      </c>
      <c r="S770" s="49" t="str">
        <f t="shared" si="1532"/>
        <v>#REF!</v>
      </c>
      <c r="T770" s="50"/>
      <c r="U770" s="50"/>
      <c r="V770" s="50"/>
      <c r="W770" s="50"/>
      <c r="X770" s="50"/>
      <c r="Y770" s="50"/>
      <c r="Z770" s="50"/>
    </row>
    <row r="771" ht="15.75" customHeight="1" outlineLevel="2">
      <c r="A771" s="46" t="s">
        <v>262</v>
      </c>
      <c r="B771" s="46" t="s">
        <v>15</v>
      </c>
      <c r="C771" s="21" t="s">
        <v>263</v>
      </c>
      <c r="D771" s="46" t="s">
        <v>17</v>
      </c>
      <c r="E771" s="20" t="s">
        <v>18</v>
      </c>
      <c r="F771" s="22">
        <v>9.600689246E7</v>
      </c>
      <c r="G771" s="47">
        <v>3324478.71</v>
      </c>
      <c r="H771" s="48"/>
      <c r="I771" s="47" t="str">
        <f t="shared" ref="I771:I775" si="1533">+VLOOKUP(C771,'[1]ESFUERZO PROPIO 2015'!$D$10:$H$135,3,0)</f>
        <v>#REF!</v>
      </c>
      <c r="J771" s="47" t="str">
        <f t="shared" ref="J771:J775" si="1534">+VLOOKUP(C771,'[1]ESFUERZO PROPIO 2015'!$D$10:$H$135,2,0)</f>
        <v>#REF!</v>
      </c>
      <c r="K771" s="47" t="str">
        <f t="shared" ref="K771:K775" si="1535">+I771/11</f>
        <v>#REF!</v>
      </c>
      <c r="L771" s="49" t="str">
        <f t="shared" ref="L771:L775" si="1536">+H771*K771</f>
        <v>#REF!</v>
      </c>
      <c r="M771" s="49" t="str">
        <f t="shared" ref="M771:M775" si="1537">+IF(F771-Q771&lt;1,0,F771-Q771)</f>
        <v>#REF!</v>
      </c>
      <c r="N771" s="47" t="str">
        <f t="shared" ref="N771:N775" si="1538">+VLOOKUP(C771,'[1]ESFUERZO PROPIO 2015'!$D$10:$H$135,5,0)</f>
        <v>#REF!</v>
      </c>
      <c r="O771" s="47" t="str">
        <f t="shared" ref="O771:O775" si="1539">+VLOOKUP(C771,'[1]ESFUERZO PROPIO 2015'!$D$10:$H$135,4,0)</f>
        <v>#REF!</v>
      </c>
      <c r="P771" s="49" t="str">
        <f t="shared" ref="P771:P775" si="1540">+F771-L771</f>
        <v>#REF!</v>
      </c>
      <c r="Q771" s="49" t="str">
        <f t="shared" ref="Q771:Q775" si="1541">+ROUND(P771,0)</f>
        <v>#REF!</v>
      </c>
      <c r="R771" s="49" t="str">
        <f t="shared" ref="R771:R775" si="1542">+M771+Q771</f>
        <v>#REF!</v>
      </c>
      <c r="S771" s="49" t="str">
        <f t="shared" ref="S771:S775" si="1543">+Q771</f>
        <v>#REF!</v>
      </c>
      <c r="T771" s="50"/>
      <c r="U771" s="50"/>
      <c r="V771" s="50"/>
      <c r="W771" s="50"/>
      <c r="X771" s="50"/>
      <c r="Y771" s="50"/>
      <c r="Z771" s="50"/>
    </row>
    <row r="772" ht="15.75" customHeight="1" outlineLevel="2">
      <c r="A772" s="46" t="s">
        <v>262</v>
      </c>
      <c r="B772" s="46" t="s">
        <v>15</v>
      </c>
      <c r="C772" s="21" t="s">
        <v>263</v>
      </c>
      <c r="D772" s="46" t="s">
        <v>45</v>
      </c>
      <c r="E772" s="20" t="s">
        <v>46</v>
      </c>
      <c r="F772" s="22">
        <v>5.036536391E7</v>
      </c>
      <c r="G772" s="47">
        <v>1744026.66</v>
      </c>
      <c r="H772" s="48"/>
      <c r="I772" s="47" t="str">
        <f t="shared" si="1533"/>
        <v>#REF!</v>
      </c>
      <c r="J772" s="47" t="str">
        <f t="shared" si="1534"/>
        <v>#REF!</v>
      </c>
      <c r="K772" s="47" t="str">
        <f t="shared" si="1535"/>
        <v>#REF!</v>
      </c>
      <c r="L772" s="49" t="str">
        <f t="shared" si="1536"/>
        <v>#REF!</v>
      </c>
      <c r="M772" s="49" t="str">
        <f t="shared" si="1537"/>
        <v>#REF!</v>
      </c>
      <c r="N772" s="47" t="str">
        <f t="shared" si="1538"/>
        <v>#REF!</v>
      </c>
      <c r="O772" s="47" t="str">
        <f t="shared" si="1539"/>
        <v>#REF!</v>
      </c>
      <c r="P772" s="49" t="str">
        <f t="shared" si="1540"/>
        <v>#REF!</v>
      </c>
      <c r="Q772" s="49" t="str">
        <f t="shared" si="1541"/>
        <v>#REF!</v>
      </c>
      <c r="R772" s="49" t="str">
        <f t="shared" si="1542"/>
        <v>#REF!</v>
      </c>
      <c r="S772" s="49" t="str">
        <f t="shared" si="1543"/>
        <v>#REF!</v>
      </c>
      <c r="T772" s="50"/>
      <c r="U772" s="50"/>
      <c r="V772" s="50"/>
      <c r="W772" s="50"/>
      <c r="X772" s="50"/>
      <c r="Y772" s="50"/>
      <c r="Z772" s="50"/>
    </row>
    <row r="773" ht="15.75" customHeight="1" outlineLevel="2">
      <c r="A773" s="46" t="s">
        <v>262</v>
      </c>
      <c r="B773" s="46" t="s">
        <v>15</v>
      </c>
      <c r="C773" s="21" t="s">
        <v>263</v>
      </c>
      <c r="D773" s="46" t="s">
        <v>29</v>
      </c>
      <c r="E773" s="20" t="s">
        <v>30</v>
      </c>
      <c r="F773" s="22">
        <v>2872354.36</v>
      </c>
      <c r="G773" s="47">
        <v>99462.45</v>
      </c>
      <c r="H773" s="48"/>
      <c r="I773" s="47" t="str">
        <f t="shared" si="1533"/>
        <v>#REF!</v>
      </c>
      <c r="J773" s="47" t="str">
        <f t="shared" si="1534"/>
        <v>#REF!</v>
      </c>
      <c r="K773" s="47" t="str">
        <f t="shared" si="1535"/>
        <v>#REF!</v>
      </c>
      <c r="L773" s="49" t="str">
        <f t="shared" si="1536"/>
        <v>#REF!</v>
      </c>
      <c r="M773" s="49" t="str">
        <f t="shared" si="1537"/>
        <v>#REF!</v>
      </c>
      <c r="N773" s="47" t="str">
        <f t="shared" si="1538"/>
        <v>#REF!</v>
      </c>
      <c r="O773" s="47" t="str">
        <f t="shared" si="1539"/>
        <v>#REF!</v>
      </c>
      <c r="P773" s="49" t="str">
        <f t="shared" si="1540"/>
        <v>#REF!</v>
      </c>
      <c r="Q773" s="49" t="str">
        <f t="shared" si="1541"/>
        <v>#REF!</v>
      </c>
      <c r="R773" s="49" t="str">
        <f t="shared" si="1542"/>
        <v>#REF!</v>
      </c>
      <c r="S773" s="49" t="str">
        <f t="shared" si="1543"/>
        <v>#REF!</v>
      </c>
      <c r="T773" s="50"/>
      <c r="U773" s="50"/>
      <c r="V773" s="50"/>
      <c r="W773" s="50"/>
      <c r="X773" s="50"/>
      <c r="Y773" s="50"/>
      <c r="Z773" s="50"/>
    </row>
    <row r="774" ht="15.75" customHeight="1" outlineLevel="2">
      <c r="A774" s="46" t="s">
        <v>262</v>
      </c>
      <c r="B774" s="46" t="s">
        <v>15</v>
      </c>
      <c r="C774" s="21" t="s">
        <v>263</v>
      </c>
      <c r="D774" s="46" t="s">
        <v>31</v>
      </c>
      <c r="E774" s="20" t="s">
        <v>32</v>
      </c>
      <c r="F774" s="22">
        <v>396570.31</v>
      </c>
      <c r="G774" s="47">
        <v>13732.24</v>
      </c>
      <c r="H774" s="48"/>
      <c r="I774" s="47" t="str">
        <f t="shared" si="1533"/>
        <v>#REF!</v>
      </c>
      <c r="J774" s="47" t="str">
        <f t="shared" si="1534"/>
        <v>#REF!</v>
      </c>
      <c r="K774" s="47" t="str">
        <f t="shared" si="1535"/>
        <v>#REF!</v>
      </c>
      <c r="L774" s="49" t="str">
        <f t="shared" si="1536"/>
        <v>#REF!</v>
      </c>
      <c r="M774" s="49" t="str">
        <f t="shared" si="1537"/>
        <v>#REF!</v>
      </c>
      <c r="N774" s="47" t="str">
        <f t="shared" si="1538"/>
        <v>#REF!</v>
      </c>
      <c r="O774" s="47" t="str">
        <f t="shared" si="1539"/>
        <v>#REF!</v>
      </c>
      <c r="P774" s="49" t="str">
        <f t="shared" si="1540"/>
        <v>#REF!</v>
      </c>
      <c r="Q774" s="49" t="str">
        <f t="shared" si="1541"/>
        <v>#REF!</v>
      </c>
      <c r="R774" s="49" t="str">
        <f t="shared" si="1542"/>
        <v>#REF!</v>
      </c>
      <c r="S774" s="49" t="str">
        <f t="shared" si="1543"/>
        <v>#REF!</v>
      </c>
      <c r="T774" s="50"/>
      <c r="U774" s="50"/>
      <c r="V774" s="50"/>
      <c r="W774" s="50"/>
      <c r="X774" s="50"/>
      <c r="Y774" s="50"/>
      <c r="Z774" s="50"/>
    </row>
    <row r="775" ht="15.75" customHeight="1" outlineLevel="2">
      <c r="A775" s="46" t="s">
        <v>262</v>
      </c>
      <c r="B775" s="46" t="s">
        <v>15</v>
      </c>
      <c r="C775" s="21" t="s">
        <v>263</v>
      </c>
      <c r="D775" s="46" t="s">
        <v>39</v>
      </c>
      <c r="E775" s="20" t="s">
        <v>40</v>
      </c>
      <c r="F775" s="22">
        <v>646160.96</v>
      </c>
      <c r="G775" s="47">
        <v>22374.94</v>
      </c>
      <c r="H775" s="48"/>
      <c r="I775" s="47" t="str">
        <f t="shared" si="1533"/>
        <v>#REF!</v>
      </c>
      <c r="J775" s="47" t="str">
        <f t="shared" si="1534"/>
        <v>#REF!</v>
      </c>
      <c r="K775" s="47" t="str">
        <f t="shared" si="1535"/>
        <v>#REF!</v>
      </c>
      <c r="L775" s="49" t="str">
        <f t="shared" si="1536"/>
        <v>#REF!</v>
      </c>
      <c r="M775" s="49" t="str">
        <f t="shared" si="1537"/>
        <v>#REF!</v>
      </c>
      <c r="N775" s="47" t="str">
        <f t="shared" si="1538"/>
        <v>#REF!</v>
      </c>
      <c r="O775" s="47" t="str">
        <f t="shared" si="1539"/>
        <v>#REF!</v>
      </c>
      <c r="P775" s="49" t="str">
        <f t="shared" si="1540"/>
        <v>#REF!</v>
      </c>
      <c r="Q775" s="49" t="str">
        <f t="shared" si="1541"/>
        <v>#REF!</v>
      </c>
      <c r="R775" s="49" t="str">
        <f t="shared" si="1542"/>
        <v>#REF!</v>
      </c>
      <c r="S775" s="49" t="str">
        <f t="shared" si="1543"/>
        <v>#REF!</v>
      </c>
      <c r="T775" s="50"/>
      <c r="U775" s="50"/>
      <c r="V775" s="50"/>
      <c r="W775" s="50"/>
      <c r="X775" s="50"/>
      <c r="Y775" s="50"/>
      <c r="Z775" s="50"/>
    </row>
    <row r="776" ht="15.75" customHeight="1" outlineLevel="1">
      <c r="A776" s="46"/>
      <c r="B776" s="46"/>
      <c r="C776" s="53" t="s">
        <v>430</v>
      </c>
      <c r="D776" s="46"/>
      <c r="E776" s="20"/>
      <c r="F776" s="22">
        <f t="shared" ref="F776:H776" si="1544">SUBTOTAL(9,F771:F775)</f>
        <v>150287342</v>
      </c>
      <c r="G776" s="47">
        <f t="shared" si="1544"/>
        <v>5204075</v>
      </c>
      <c r="H776" s="48">
        <f t="shared" si="1544"/>
        <v>0</v>
      </c>
      <c r="I776" s="47"/>
      <c r="J776" s="47"/>
      <c r="K776" s="47"/>
      <c r="L776" s="49" t="str">
        <f t="shared" ref="L776:M776" si="1545">SUBTOTAL(9,L771:L775)</f>
        <v>#REF!</v>
      </c>
      <c r="M776" s="49" t="str">
        <f t="shared" si="1545"/>
        <v>#REF!</v>
      </c>
      <c r="N776" s="47"/>
      <c r="O776" s="47"/>
      <c r="P776" s="49" t="str">
        <f t="shared" ref="P776:S776" si="1546">SUBTOTAL(9,P771:P775)</f>
        <v>#REF!</v>
      </c>
      <c r="Q776" s="49" t="str">
        <f t="shared" si="1546"/>
        <v>#REF!</v>
      </c>
      <c r="R776" s="49" t="str">
        <f t="shared" si="1546"/>
        <v>#REF!</v>
      </c>
      <c r="S776" s="49" t="str">
        <f t="shared" si="1546"/>
        <v>#REF!</v>
      </c>
      <c r="T776" s="50"/>
      <c r="U776" s="50"/>
      <c r="V776" s="50"/>
      <c r="W776" s="50"/>
      <c r="X776" s="50"/>
      <c r="Y776" s="50"/>
      <c r="Z776" s="50"/>
    </row>
    <row r="777" ht="15.75" customHeight="1" outlineLevel="2">
      <c r="A777" s="46" t="s">
        <v>264</v>
      </c>
      <c r="B777" s="46" t="s">
        <v>15</v>
      </c>
      <c r="C777" s="21" t="s">
        <v>265</v>
      </c>
      <c r="D777" s="46" t="s">
        <v>17</v>
      </c>
      <c r="E777" s="20" t="s">
        <v>18</v>
      </c>
      <c r="F777" s="22">
        <v>5649488.54</v>
      </c>
      <c r="G777" s="47">
        <v>1309431.6</v>
      </c>
      <c r="H777" s="48"/>
      <c r="I777" s="47" t="str">
        <f t="shared" ref="I777:I782" si="1547">+VLOOKUP(C777,'[1]ESFUERZO PROPIO 2015'!$D$10:$H$135,3,0)</f>
        <v>#REF!</v>
      </c>
      <c r="J777" s="47" t="str">
        <f t="shared" ref="J777:J782" si="1548">+VLOOKUP(C777,'[1]ESFUERZO PROPIO 2015'!$D$10:$H$135,2,0)</f>
        <v>#REF!</v>
      </c>
      <c r="K777" s="47" t="str">
        <f t="shared" ref="K777:K782" si="1549">+I777/11</f>
        <v>#REF!</v>
      </c>
      <c r="L777" s="49" t="str">
        <f t="shared" ref="L777:L782" si="1550">+H777*K777</f>
        <v>#REF!</v>
      </c>
      <c r="M777" s="49" t="str">
        <f t="shared" ref="M777:M782" si="1551">+IF(F777-Q777&lt;1,0,F777-Q777)</f>
        <v>#REF!</v>
      </c>
      <c r="N777" s="47" t="str">
        <f t="shared" ref="N777:N782" si="1552">+VLOOKUP(C777,'[1]ESFUERZO PROPIO 2015'!$D$10:$H$135,5,0)</f>
        <v>#REF!</v>
      </c>
      <c r="O777" s="47" t="str">
        <f t="shared" ref="O777:O782" si="1553">+VLOOKUP(C777,'[1]ESFUERZO PROPIO 2015'!$D$10:$H$135,4,0)</f>
        <v>#REF!</v>
      </c>
      <c r="P777" s="49" t="str">
        <f t="shared" ref="P777:P782" si="1554">+F777-L777</f>
        <v>#REF!</v>
      </c>
      <c r="Q777" s="49" t="str">
        <f t="shared" ref="Q777:Q782" si="1555">+ROUND(P777,0)</f>
        <v>#REF!</v>
      </c>
      <c r="R777" s="49" t="str">
        <f t="shared" ref="R777:R782" si="1556">+M777+Q777</f>
        <v>#REF!</v>
      </c>
      <c r="S777" s="49" t="str">
        <f t="shared" ref="S777:S782" si="1557">+Q777</f>
        <v>#REF!</v>
      </c>
      <c r="T777" s="50"/>
      <c r="U777" s="50"/>
      <c r="V777" s="50"/>
      <c r="W777" s="50"/>
      <c r="X777" s="50"/>
      <c r="Y777" s="50"/>
      <c r="Z777" s="50"/>
    </row>
    <row r="778" ht="15.75" customHeight="1" outlineLevel="2">
      <c r="A778" s="46" t="s">
        <v>264</v>
      </c>
      <c r="B778" s="46" t="s">
        <v>15</v>
      </c>
      <c r="C778" s="21" t="s">
        <v>265</v>
      </c>
      <c r="D778" s="46" t="s">
        <v>19</v>
      </c>
      <c r="E778" s="20" t="s">
        <v>20</v>
      </c>
      <c r="F778" s="22">
        <v>13607.48</v>
      </c>
      <c r="G778" s="47">
        <v>3153.93</v>
      </c>
      <c r="H778" s="48"/>
      <c r="I778" s="47" t="str">
        <f t="shared" si="1547"/>
        <v>#REF!</v>
      </c>
      <c r="J778" s="47" t="str">
        <f t="shared" si="1548"/>
        <v>#REF!</v>
      </c>
      <c r="K778" s="47" t="str">
        <f t="shared" si="1549"/>
        <v>#REF!</v>
      </c>
      <c r="L778" s="49" t="str">
        <f t="shared" si="1550"/>
        <v>#REF!</v>
      </c>
      <c r="M778" s="49" t="str">
        <f t="shared" si="1551"/>
        <v>#REF!</v>
      </c>
      <c r="N778" s="47" t="str">
        <f t="shared" si="1552"/>
        <v>#REF!</v>
      </c>
      <c r="O778" s="47" t="str">
        <f t="shared" si="1553"/>
        <v>#REF!</v>
      </c>
      <c r="P778" s="49" t="str">
        <f t="shared" si="1554"/>
        <v>#REF!</v>
      </c>
      <c r="Q778" s="49" t="str">
        <f t="shared" si="1555"/>
        <v>#REF!</v>
      </c>
      <c r="R778" s="49" t="str">
        <f t="shared" si="1556"/>
        <v>#REF!</v>
      </c>
      <c r="S778" s="49" t="str">
        <f t="shared" si="1557"/>
        <v>#REF!</v>
      </c>
      <c r="T778" s="50"/>
      <c r="U778" s="50"/>
      <c r="V778" s="50"/>
      <c r="W778" s="50"/>
      <c r="X778" s="50"/>
      <c r="Y778" s="50"/>
      <c r="Z778" s="50"/>
    </row>
    <row r="779" ht="15.75" customHeight="1" outlineLevel="2">
      <c r="A779" s="46" t="s">
        <v>264</v>
      </c>
      <c r="B779" s="46" t="s">
        <v>15</v>
      </c>
      <c r="C779" s="21" t="s">
        <v>265</v>
      </c>
      <c r="D779" s="46" t="s">
        <v>29</v>
      </c>
      <c r="E779" s="20" t="s">
        <v>30</v>
      </c>
      <c r="F779" s="22">
        <v>87330.91</v>
      </c>
      <c r="G779" s="47">
        <v>20241.45</v>
      </c>
      <c r="H779" s="48"/>
      <c r="I779" s="47" t="str">
        <f t="shared" si="1547"/>
        <v>#REF!</v>
      </c>
      <c r="J779" s="47" t="str">
        <f t="shared" si="1548"/>
        <v>#REF!</v>
      </c>
      <c r="K779" s="47" t="str">
        <f t="shared" si="1549"/>
        <v>#REF!</v>
      </c>
      <c r="L779" s="49" t="str">
        <f t="shared" si="1550"/>
        <v>#REF!</v>
      </c>
      <c r="M779" s="49" t="str">
        <f t="shared" si="1551"/>
        <v>#REF!</v>
      </c>
      <c r="N779" s="47" t="str">
        <f t="shared" si="1552"/>
        <v>#REF!</v>
      </c>
      <c r="O779" s="47" t="str">
        <f t="shared" si="1553"/>
        <v>#REF!</v>
      </c>
      <c r="P779" s="49" t="str">
        <f t="shared" si="1554"/>
        <v>#REF!</v>
      </c>
      <c r="Q779" s="49" t="str">
        <f t="shared" si="1555"/>
        <v>#REF!</v>
      </c>
      <c r="R779" s="49" t="str">
        <f t="shared" si="1556"/>
        <v>#REF!</v>
      </c>
      <c r="S779" s="49" t="str">
        <f t="shared" si="1557"/>
        <v>#REF!</v>
      </c>
      <c r="T779" s="50"/>
      <c r="U779" s="50"/>
      <c r="V779" s="50"/>
      <c r="W779" s="50"/>
      <c r="X779" s="50"/>
      <c r="Y779" s="50"/>
      <c r="Z779" s="50"/>
    </row>
    <row r="780" ht="15.75" customHeight="1" outlineLevel="2">
      <c r="A780" s="46" t="s">
        <v>264</v>
      </c>
      <c r="B780" s="46" t="s">
        <v>15</v>
      </c>
      <c r="C780" s="21" t="s">
        <v>265</v>
      </c>
      <c r="D780" s="46" t="s">
        <v>31</v>
      </c>
      <c r="E780" s="20" t="s">
        <v>32</v>
      </c>
      <c r="F780" s="22">
        <v>273145.17</v>
      </c>
      <c r="G780" s="47">
        <v>63309.26</v>
      </c>
      <c r="H780" s="48"/>
      <c r="I780" s="47" t="str">
        <f t="shared" si="1547"/>
        <v>#REF!</v>
      </c>
      <c r="J780" s="47" t="str">
        <f t="shared" si="1548"/>
        <v>#REF!</v>
      </c>
      <c r="K780" s="47" t="str">
        <f t="shared" si="1549"/>
        <v>#REF!</v>
      </c>
      <c r="L780" s="49" t="str">
        <f t="shared" si="1550"/>
        <v>#REF!</v>
      </c>
      <c r="M780" s="49" t="str">
        <f t="shared" si="1551"/>
        <v>#REF!</v>
      </c>
      <c r="N780" s="47" t="str">
        <f t="shared" si="1552"/>
        <v>#REF!</v>
      </c>
      <c r="O780" s="47" t="str">
        <f t="shared" si="1553"/>
        <v>#REF!</v>
      </c>
      <c r="P780" s="49" t="str">
        <f t="shared" si="1554"/>
        <v>#REF!</v>
      </c>
      <c r="Q780" s="49" t="str">
        <f t="shared" si="1555"/>
        <v>#REF!</v>
      </c>
      <c r="R780" s="49" t="str">
        <f t="shared" si="1556"/>
        <v>#REF!</v>
      </c>
      <c r="S780" s="49" t="str">
        <f t="shared" si="1557"/>
        <v>#REF!</v>
      </c>
      <c r="T780" s="50"/>
      <c r="U780" s="50"/>
      <c r="V780" s="50"/>
      <c r="W780" s="50"/>
      <c r="X780" s="50"/>
      <c r="Y780" s="50"/>
      <c r="Z780" s="50"/>
    </row>
    <row r="781" ht="15.75" customHeight="1" outlineLevel="2">
      <c r="A781" s="46" t="s">
        <v>264</v>
      </c>
      <c r="B781" s="46" t="s">
        <v>15</v>
      </c>
      <c r="C781" s="21" t="s">
        <v>265</v>
      </c>
      <c r="D781" s="46" t="s">
        <v>39</v>
      </c>
      <c r="E781" s="20" t="s">
        <v>40</v>
      </c>
      <c r="F781" s="22">
        <v>90150.03</v>
      </c>
      <c r="G781" s="47">
        <v>20894.86</v>
      </c>
      <c r="H781" s="48"/>
      <c r="I781" s="47" t="str">
        <f t="shared" si="1547"/>
        <v>#REF!</v>
      </c>
      <c r="J781" s="47" t="str">
        <f t="shared" si="1548"/>
        <v>#REF!</v>
      </c>
      <c r="K781" s="47" t="str">
        <f t="shared" si="1549"/>
        <v>#REF!</v>
      </c>
      <c r="L781" s="49" t="str">
        <f t="shared" si="1550"/>
        <v>#REF!</v>
      </c>
      <c r="M781" s="49" t="str">
        <f t="shared" si="1551"/>
        <v>#REF!</v>
      </c>
      <c r="N781" s="47" t="str">
        <f t="shared" si="1552"/>
        <v>#REF!</v>
      </c>
      <c r="O781" s="47" t="str">
        <f t="shared" si="1553"/>
        <v>#REF!</v>
      </c>
      <c r="P781" s="49" t="str">
        <f t="shared" si="1554"/>
        <v>#REF!</v>
      </c>
      <c r="Q781" s="49" t="str">
        <f t="shared" si="1555"/>
        <v>#REF!</v>
      </c>
      <c r="R781" s="49" t="str">
        <f t="shared" si="1556"/>
        <v>#REF!</v>
      </c>
      <c r="S781" s="49" t="str">
        <f t="shared" si="1557"/>
        <v>#REF!</v>
      </c>
      <c r="T781" s="50"/>
      <c r="U781" s="50"/>
      <c r="V781" s="50"/>
      <c r="W781" s="50"/>
      <c r="X781" s="50"/>
      <c r="Y781" s="50"/>
      <c r="Z781" s="50"/>
    </row>
    <row r="782" ht="15.75" customHeight="1" outlineLevel="2">
      <c r="A782" s="46" t="s">
        <v>264</v>
      </c>
      <c r="B782" s="46" t="s">
        <v>15</v>
      </c>
      <c r="C782" s="21" t="s">
        <v>265</v>
      </c>
      <c r="D782" s="46" t="s">
        <v>47</v>
      </c>
      <c r="E782" s="20" t="s">
        <v>48</v>
      </c>
      <c r="F782" s="22">
        <v>5.022893187E7</v>
      </c>
      <c r="G782" s="47">
        <v>1.16420009E7</v>
      </c>
      <c r="H782" s="48"/>
      <c r="I782" s="47" t="str">
        <f t="shared" si="1547"/>
        <v>#REF!</v>
      </c>
      <c r="J782" s="47" t="str">
        <f t="shared" si="1548"/>
        <v>#REF!</v>
      </c>
      <c r="K782" s="47" t="str">
        <f t="shared" si="1549"/>
        <v>#REF!</v>
      </c>
      <c r="L782" s="49" t="str">
        <f t="shared" si="1550"/>
        <v>#REF!</v>
      </c>
      <c r="M782" s="49" t="str">
        <f t="shared" si="1551"/>
        <v>#REF!</v>
      </c>
      <c r="N782" s="47" t="str">
        <f t="shared" si="1552"/>
        <v>#REF!</v>
      </c>
      <c r="O782" s="47" t="str">
        <f t="shared" si="1553"/>
        <v>#REF!</v>
      </c>
      <c r="P782" s="49" t="str">
        <f t="shared" si="1554"/>
        <v>#REF!</v>
      </c>
      <c r="Q782" s="49" t="str">
        <f t="shared" si="1555"/>
        <v>#REF!</v>
      </c>
      <c r="R782" s="49" t="str">
        <f t="shared" si="1556"/>
        <v>#REF!</v>
      </c>
      <c r="S782" s="49" t="str">
        <f t="shared" si="1557"/>
        <v>#REF!</v>
      </c>
      <c r="T782" s="50"/>
      <c r="U782" s="50"/>
      <c r="V782" s="50"/>
      <c r="W782" s="50"/>
      <c r="X782" s="50"/>
      <c r="Y782" s="50"/>
      <c r="Z782" s="50"/>
    </row>
    <row r="783" ht="15.75" customHeight="1" outlineLevel="1">
      <c r="A783" s="46"/>
      <c r="B783" s="46"/>
      <c r="C783" s="53" t="s">
        <v>431</v>
      </c>
      <c r="D783" s="46"/>
      <c r="E783" s="20"/>
      <c r="F783" s="22">
        <f t="shared" ref="F783:H783" si="1558">SUBTOTAL(9,F777:F782)</f>
        <v>56342654</v>
      </c>
      <c r="G783" s="47">
        <f t="shared" si="1558"/>
        <v>13059032</v>
      </c>
      <c r="H783" s="48">
        <f t="shared" si="1558"/>
        <v>0</v>
      </c>
      <c r="I783" s="47"/>
      <c r="J783" s="47"/>
      <c r="K783" s="47"/>
      <c r="L783" s="49" t="str">
        <f t="shared" ref="L783:M783" si="1559">SUBTOTAL(9,L777:L782)</f>
        <v>#REF!</v>
      </c>
      <c r="M783" s="49" t="str">
        <f t="shared" si="1559"/>
        <v>#REF!</v>
      </c>
      <c r="N783" s="47"/>
      <c r="O783" s="47"/>
      <c r="P783" s="49" t="str">
        <f t="shared" ref="P783:S783" si="1560">SUBTOTAL(9,P777:P782)</f>
        <v>#REF!</v>
      </c>
      <c r="Q783" s="49" t="str">
        <f t="shared" si="1560"/>
        <v>#REF!</v>
      </c>
      <c r="R783" s="49" t="str">
        <f t="shared" si="1560"/>
        <v>#REF!</v>
      </c>
      <c r="S783" s="49" t="str">
        <f t="shared" si="1560"/>
        <v>#REF!</v>
      </c>
      <c r="T783" s="50"/>
      <c r="U783" s="50"/>
      <c r="V783" s="50"/>
      <c r="W783" s="50"/>
      <c r="X783" s="50"/>
      <c r="Y783" s="50"/>
      <c r="Z783" s="50"/>
    </row>
    <row r="784" ht="15.75" customHeight="1" outlineLevel="2">
      <c r="A784" s="46" t="s">
        <v>266</v>
      </c>
      <c r="B784" s="46" t="s">
        <v>15</v>
      </c>
      <c r="C784" s="21" t="s">
        <v>267</v>
      </c>
      <c r="D784" s="46" t="s">
        <v>17</v>
      </c>
      <c r="E784" s="20" t="s">
        <v>18</v>
      </c>
      <c r="F784" s="22">
        <v>2.1374698024E8</v>
      </c>
      <c r="G784" s="47">
        <v>2494838.96</v>
      </c>
      <c r="H784" s="48"/>
      <c r="I784" s="47" t="str">
        <f t="shared" ref="I784:I789" si="1561">+VLOOKUP(C784,'[1]ESFUERZO PROPIO 2015'!$D$10:$H$135,3,0)</f>
        <v>#REF!</v>
      </c>
      <c r="J784" s="47" t="str">
        <f t="shared" ref="J784:J789" si="1562">+VLOOKUP(C784,'[1]ESFUERZO PROPIO 2015'!$D$10:$H$135,2,0)</f>
        <v>#REF!</v>
      </c>
      <c r="K784" s="47" t="str">
        <f t="shared" ref="K784:K789" si="1563">+I784/11</f>
        <v>#REF!</v>
      </c>
      <c r="L784" s="49" t="str">
        <f t="shared" ref="L784:L789" si="1564">+H784*K784</f>
        <v>#REF!</v>
      </c>
      <c r="M784" s="49" t="str">
        <f t="shared" ref="M784:M789" si="1565">+IF(F784-Q784&lt;1,0,F784-Q784)</f>
        <v>#REF!</v>
      </c>
      <c r="N784" s="47" t="str">
        <f t="shared" ref="N784:N789" si="1566">+VLOOKUP(C784,'[1]ESFUERZO PROPIO 2015'!$D$10:$H$135,5,0)</f>
        <v>#REF!</v>
      </c>
      <c r="O784" s="47" t="str">
        <f t="shared" ref="O784:O789" si="1567">+VLOOKUP(C784,'[1]ESFUERZO PROPIO 2015'!$D$10:$H$135,4,0)</f>
        <v>#REF!</v>
      </c>
      <c r="P784" s="49" t="str">
        <f t="shared" ref="P784:P789" si="1568">+F784-L784</f>
        <v>#REF!</v>
      </c>
      <c r="Q784" s="49" t="str">
        <f t="shared" ref="Q784:Q789" si="1569">+ROUND(P784,0)</f>
        <v>#REF!</v>
      </c>
      <c r="R784" s="49" t="str">
        <f t="shared" ref="R784:R789" si="1570">+M784+Q784</f>
        <v>#REF!</v>
      </c>
      <c r="S784" s="49" t="str">
        <f t="shared" ref="S784:S789" si="1571">+Q784</f>
        <v>#REF!</v>
      </c>
      <c r="T784" s="50"/>
      <c r="U784" s="50"/>
      <c r="V784" s="50"/>
      <c r="W784" s="50"/>
      <c r="X784" s="50"/>
      <c r="Y784" s="50"/>
      <c r="Z784" s="50"/>
    </row>
    <row r="785" ht="15.75" customHeight="1" outlineLevel="2">
      <c r="A785" s="46" t="s">
        <v>266</v>
      </c>
      <c r="B785" s="46" t="s">
        <v>15</v>
      </c>
      <c r="C785" s="21" t="s">
        <v>267</v>
      </c>
      <c r="D785" s="46" t="s">
        <v>45</v>
      </c>
      <c r="E785" s="20" t="s">
        <v>46</v>
      </c>
      <c r="F785" s="22">
        <v>2062741.59</v>
      </c>
      <c r="G785" s="47">
        <v>24076.17</v>
      </c>
      <c r="H785" s="48"/>
      <c r="I785" s="47" t="str">
        <f t="shared" si="1561"/>
        <v>#REF!</v>
      </c>
      <c r="J785" s="47" t="str">
        <f t="shared" si="1562"/>
        <v>#REF!</v>
      </c>
      <c r="K785" s="47" t="str">
        <f t="shared" si="1563"/>
        <v>#REF!</v>
      </c>
      <c r="L785" s="49" t="str">
        <f t="shared" si="1564"/>
        <v>#REF!</v>
      </c>
      <c r="M785" s="49" t="str">
        <f t="shared" si="1565"/>
        <v>#REF!</v>
      </c>
      <c r="N785" s="47" t="str">
        <f t="shared" si="1566"/>
        <v>#REF!</v>
      </c>
      <c r="O785" s="47" t="str">
        <f t="shared" si="1567"/>
        <v>#REF!</v>
      </c>
      <c r="P785" s="49" t="str">
        <f t="shared" si="1568"/>
        <v>#REF!</v>
      </c>
      <c r="Q785" s="49" t="str">
        <f t="shared" si="1569"/>
        <v>#REF!</v>
      </c>
      <c r="R785" s="49" t="str">
        <f t="shared" si="1570"/>
        <v>#REF!</v>
      </c>
      <c r="S785" s="49" t="str">
        <f t="shared" si="1571"/>
        <v>#REF!</v>
      </c>
      <c r="T785" s="50"/>
      <c r="U785" s="50"/>
      <c r="V785" s="50"/>
      <c r="W785" s="50"/>
      <c r="X785" s="50"/>
      <c r="Y785" s="50"/>
      <c r="Z785" s="50"/>
    </row>
    <row r="786" ht="15.75" customHeight="1" outlineLevel="2">
      <c r="A786" s="46" t="s">
        <v>266</v>
      </c>
      <c r="B786" s="46" t="s">
        <v>15</v>
      </c>
      <c r="C786" s="21" t="s">
        <v>267</v>
      </c>
      <c r="D786" s="46" t="s">
        <v>29</v>
      </c>
      <c r="E786" s="20" t="s">
        <v>30</v>
      </c>
      <c r="F786" s="22">
        <v>9193526.1</v>
      </c>
      <c r="G786" s="47">
        <v>107306.16</v>
      </c>
      <c r="H786" s="48"/>
      <c r="I786" s="47" t="str">
        <f t="shared" si="1561"/>
        <v>#REF!</v>
      </c>
      <c r="J786" s="47" t="str">
        <f t="shared" si="1562"/>
        <v>#REF!</v>
      </c>
      <c r="K786" s="47" t="str">
        <f t="shared" si="1563"/>
        <v>#REF!</v>
      </c>
      <c r="L786" s="49" t="str">
        <f t="shared" si="1564"/>
        <v>#REF!</v>
      </c>
      <c r="M786" s="49" t="str">
        <f t="shared" si="1565"/>
        <v>#REF!</v>
      </c>
      <c r="N786" s="47" t="str">
        <f t="shared" si="1566"/>
        <v>#REF!</v>
      </c>
      <c r="O786" s="47" t="str">
        <f t="shared" si="1567"/>
        <v>#REF!</v>
      </c>
      <c r="P786" s="49" t="str">
        <f t="shared" si="1568"/>
        <v>#REF!</v>
      </c>
      <c r="Q786" s="49" t="str">
        <f t="shared" si="1569"/>
        <v>#REF!</v>
      </c>
      <c r="R786" s="49" t="str">
        <f t="shared" si="1570"/>
        <v>#REF!</v>
      </c>
      <c r="S786" s="49" t="str">
        <f t="shared" si="1571"/>
        <v>#REF!</v>
      </c>
      <c r="T786" s="50"/>
      <c r="U786" s="50"/>
      <c r="V786" s="50"/>
      <c r="W786" s="50"/>
      <c r="X786" s="50"/>
      <c r="Y786" s="50"/>
      <c r="Z786" s="50"/>
    </row>
    <row r="787" ht="15.75" customHeight="1" outlineLevel="2">
      <c r="A787" s="46" t="s">
        <v>266</v>
      </c>
      <c r="B787" s="46" t="s">
        <v>15</v>
      </c>
      <c r="C787" s="21" t="s">
        <v>267</v>
      </c>
      <c r="D787" s="46" t="s">
        <v>31</v>
      </c>
      <c r="E787" s="20" t="s">
        <v>32</v>
      </c>
      <c r="F787" s="22">
        <v>470559.53</v>
      </c>
      <c r="G787" s="47">
        <v>5492.34</v>
      </c>
      <c r="H787" s="48"/>
      <c r="I787" s="47" t="str">
        <f t="shared" si="1561"/>
        <v>#REF!</v>
      </c>
      <c r="J787" s="47" t="str">
        <f t="shared" si="1562"/>
        <v>#REF!</v>
      </c>
      <c r="K787" s="47" t="str">
        <f t="shared" si="1563"/>
        <v>#REF!</v>
      </c>
      <c r="L787" s="49" t="str">
        <f t="shared" si="1564"/>
        <v>#REF!</v>
      </c>
      <c r="M787" s="49" t="str">
        <f t="shared" si="1565"/>
        <v>#REF!</v>
      </c>
      <c r="N787" s="47" t="str">
        <f t="shared" si="1566"/>
        <v>#REF!</v>
      </c>
      <c r="O787" s="47" t="str">
        <f t="shared" si="1567"/>
        <v>#REF!</v>
      </c>
      <c r="P787" s="49" t="str">
        <f t="shared" si="1568"/>
        <v>#REF!</v>
      </c>
      <c r="Q787" s="49" t="str">
        <f t="shared" si="1569"/>
        <v>#REF!</v>
      </c>
      <c r="R787" s="49" t="str">
        <f t="shared" si="1570"/>
        <v>#REF!</v>
      </c>
      <c r="S787" s="49" t="str">
        <f t="shared" si="1571"/>
        <v>#REF!</v>
      </c>
      <c r="T787" s="50"/>
      <c r="U787" s="50"/>
      <c r="V787" s="50"/>
      <c r="W787" s="50"/>
      <c r="X787" s="50"/>
      <c r="Y787" s="50"/>
      <c r="Z787" s="50"/>
    </row>
    <row r="788" ht="15.75" customHeight="1" outlineLevel="2">
      <c r="A788" s="46" t="s">
        <v>266</v>
      </c>
      <c r="B788" s="46" t="s">
        <v>15</v>
      </c>
      <c r="C788" s="21" t="s">
        <v>267</v>
      </c>
      <c r="D788" s="46" t="s">
        <v>39</v>
      </c>
      <c r="E788" s="20" t="s">
        <v>40</v>
      </c>
      <c r="F788" s="22">
        <v>1438868.54</v>
      </c>
      <c r="G788" s="47">
        <v>16794.37</v>
      </c>
      <c r="H788" s="48"/>
      <c r="I788" s="47" t="str">
        <f t="shared" si="1561"/>
        <v>#REF!</v>
      </c>
      <c r="J788" s="47" t="str">
        <f t="shared" si="1562"/>
        <v>#REF!</v>
      </c>
      <c r="K788" s="47" t="str">
        <f t="shared" si="1563"/>
        <v>#REF!</v>
      </c>
      <c r="L788" s="49" t="str">
        <f t="shared" si="1564"/>
        <v>#REF!</v>
      </c>
      <c r="M788" s="49" t="str">
        <f t="shared" si="1565"/>
        <v>#REF!</v>
      </c>
      <c r="N788" s="47" t="str">
        <f t="shared" si="1566"/>
        <v>#REF!</v>
      </c>
      <c r="O788" s="47" t="str">
        <f t="shared" si="1567"/>
        <v>#REF!</v>
      </c>
      <c r="P788" s="49" t="str">
        <f t="shared" si="1568"/>
        <v>#REF!</v>
      </c>
      <c r="Q788" s="49" t="str">
        <f t="shared" si="1569"/>
        <v>#REF!</v>
      </c>
      <c r="R788" s="49" t="str">
        <f t="shared" si="1570"/>
        <v>#REF!</v>
      </c>
      <c r="S788" s="49" t="str">
        <f t="shared" si="1571"/>
        <v>#REF!</v>
      </c>
      <c r="T788" s="50"/>
      <c r="U788" s="50"/>
      <c r="V788" s="50"/>
      <c r="W788" s="50"/>
      <c r="X788" s="50"/>
      <c r="Y788" s="50"/>
      <c r="Z788" s="50"/>
    </row>
    <row r="789" ht="15.75" customHeight="1" outlineLevel="2">
      <c r="A789" s="46" t="s">
        <v>266</v>
      </c>
      <c r="B789" s="46" t="s">
        <v>15</v>
      </c>
      <c r="C789" s="21" t="s">
        <v>267</v>
      </c>
      <c r="D789" s="46" t="s">
        <v>47</v>
      </c>
      <c r="E789" s="20" t="s">
        <v>48</v>
      </c>
      <c r="F789" s="22">
        <v>5.7849543828E8</v>
      </c>
      <c r="G789" s="47">
        <v>6752156.0</v>
      </c>
      <c r="H789" s="48"/>
      <c r="I789" s="47" t="str">
        <f t="shared" si="1561"/>
        <v>#REF!</v>
      </c>
      <c r="J789" s="47" t="str">
        <f t="shared" si="1562"/>
        <v>#REF!</v>
      </c>
      <c r="K789" s="47" t="str">
        <f t="shared" si="1563"/>
        <v>#REF!</v>
      </c>
      <c r="L789" s="49" t="str">
        <f t="shared" si="1564"/>
        <v>#REF!</v>
      </c>
      <c r="M789" s="49" t="str">
        <f t="shared" si="1565"/>
        <v>#REF!</v>
      </c>
      <c r="N789" s="47" t="str">
        <f t="shared" si="1566"/>
        <v>#REF!</v>
      </c>
      <c r="O789" s="47" t="str">
        <f t="shared" si="1567"/>
        <v>#REF!</v>
      </c>
      <c r="P789" s="49" t="str">
        <f t="shared" si="1568"/>
        <v>#REF!</v>
      </c>
      <c r="Q789" s="49" t="str">
        <f t="shared" si="1569"/>
        <v>#REF!</v>
      </c>
      <c r="R789" s="49" t="str">
        <f t="shared" si="1570"/>
        <v>#REF!</v>
      </c>
      <c r="S789" s="49" t="str">
        <f t="shared" si="1571"/>
        <v>#REF!</v>
      </c>
      <c r="T789" s="50"/>
      <c r="U789" s="50"/>
      <c r="V789" s="50"/>
      <c r="W789" s="50"/>
      <c r="X789" s="50"/>
      <c r="Y789" s="50"/>
      <c r="Z789" s="50"/>
    </row>
    <row r="790" ht="15.75" customHeight="1" outlineLevel="1">
      <c r="A790" s="46"/>
      <c r="B790" s="46"/>
      <c r="C790" s="53" t="s">
        <v>432</v>
      </c>
      <c r="D790" s="46"/>
      <c r="E790" s="20"/>
      <c r="F790" s="22">
        <f t="shared" ref="F790:H790" si="1572">SUBTOTAL(9,F784:F789)</f>
        <v>805408114.3</v>
      </c>
      <c r="G790" s="47">
        <f t="shared" si="1572"/>
        <v>9400664</v>
      </c>
      <c r="H790" s="48">
        <f t="shared" si="1572"/>
        <v>0</v>
      </c>
      <c r="I790" s="47"/>
      <c r="J790" s="47"/>
      <c r="K790" s="47"/>
      <c r="L790" s="49" t="str">
        <f t="shared" ref="L790:M790" si="1573">SUBTOTAL(9,L784:L789)</f>
        <v>#REF!</v>
      </c>
      <c r="M790" s="49" t="str">
        <f t="shared" si="1573"/>
        <v>#REF!</v>
      </c>
      <c r="N790" s="47"/>
      <c r="O790" s="47"/>
      <c r="P790" s="49" t="str">
        <f t="shared" ref="P790:S790" si="1574">SUBTOTAL(9,P784:P789)</f>
        <v>#REF!</v>
      </c>
      <c r="Q790" s="49" t="str">
        <f t="shared" si="1574"/>
        <v>#REF!</v>
      </c>
      <c r="R790" s="49" t="str">
        <f t="shared" si="1574"/>
        <v>#REF!</v>
      </c>
      <c r="S790" s="49" t="str">
        <f t="shared" si="1574"/>
        <v>#REF!</v>
      </c>
      <c r="T790" s="50"/>
      <c r="U790" s="50"/>
      <c r="V790" s="50"/>
      <c r="W790" s="50"/>
      <c r="X790" s="50"/>
      <c r="Y790" s="50"/>
      <c r="Z790" s="50"/>
    </row>
    <row r="791" ht="15.75" customHeight="1" outlineLevel="2">
      <c r="A791" s="46" t="s">
        <v>268</v>
      </c>
      <c r="B791" s="46" t="s">
        <v>15</v>
      </c>
      <c r="C791" s="21" t="s">
        <v>269</v>
      </c>
      <c r="D791" s="46" t="s">
        <v>17</v>
      </c>
      <c r="E791" s="20" t="s">
        <v>18</v>
      </c>
      <c r="F791" s="22">
        <v>1.020277487E7</v>
      </c>
      <c r="G791" s="47">
        <v>832823.54</v>
      </c>
      <c r="H791" s="48"/>
      <c r="I791" s="47" t="str">
        <f t="shared" ref="I791:I795" si="1575">+VLOOKUP(C791,'[1]ESFUERZO PROPIO 2015'!$D$10:$H$135,3,0)</f>
        <v>#REF!</v>
      </c>
      <c r="J791" s="47" t="str">
        <f t="shared" ref="J791:J795" si="1576">+VLOOKUP(C791,'[1]ESFUERZO PROPIO 2015'!$D$10:$H$135,2,0)</f>
        <v>#REF!</v>
      </c>
      <c r="K791" s="47" t="str">
        <f t="shared" ref="K791:K795" si="1577">+I791/11</f>
        <v>#REF!</v>
      </c>
      <c r="L791" s="49" t="str">
        <f t="shared" ref="L791:L795" si="1578">+H791*K791</f>
        <v>#REF!</v>
      </c>
      <c r="M791" s="49" t="str">
        <f t="shared" ref="M791:M795" si="1579">+IF(F791-Q791&lt;1,0,F791-Q791)</f>
        <v>#REF!</v>
      </c>
      <c r="N791" s="47" t="str">
        <f t="shared" ref="N791:N795" si="1580">+VLOOKUP(C791,'[1]ESFUERZO PROPIO 2015'!$D$10:$H$135,5,0)</f>
        <v>#REF!</v>
      </c>
      <c r="O791" s="47" t="str">
        <f t="shared" ref="O791:O795" si="1581">+VLOOKUP(C791,'[1]ESFUERZO PROPIO 2015'!$D$10:$H$135,4,0)</f>
        <v>#REF!</v>
      </c>
      <c r="P791" s="49" t="str">
        <f t="shared" ref="P791:P795" si="1582">+F791-L791</f>
        <v>#REF!</v>
      </c>
      <c r="Q791" s="49" t="str">
        <f t="shared" ref="Q791:Q795" si="1583">+ROUND(P791,0)</f>
        <v>#REF!</v>
      </c>
      <c r="R791" s="49" t="str">
        <f t="shared" ref="R791:R795" si="1584">+M791+Q791</f>
        <v>#REF!</v>
      </c>
      <c r="S791" s="49" t="str">
        <f t="shared" ref="S791:S795" si="1585">+Q791</f>
        <v>#REF!</v>
      </c>
      <c r="T791" s="50"/>
      <c r="U791" s="50"/>
      <c r="V791" s="50"/>
      <c r="W791" s="50"/>
      <c r="X791" s="50"/>
      <c r="Y791" s="50"/>
      <c r="Z791" s="50"/>
    </row>
    <row r="792" ht="15.75" customHeight="1" outlineLevel="2">
      <c r="A792" s="46" t="s">
        <v>268</v>
      </c>
      <c r="B792" s="46" t="s">
        <v>15</v>
      </c>
      <c r="C792" s="21" t="s">
        <v>269</v>
      </c>
      <c r="D792" s="46" t="s">
        <v>19</v>
      </c>
      <c r="E792" s="20" t="s">
        <v>20</v>
      </c>
      <c r="F792" s="22">
        <v>12744.7</v>
      </c>
      <c r="G792" s="47">
        <v>1040.31</v>
      </c>
      <c r="H792" s="48"/>
      <c r="I792" s="47" t="str">
        <f t="shared" si="1575"/>
        <v>#REF!</v>
      </c>
      <c r="J792" s="47" t="str">
        <f t="shared" si="1576"/>
        <v>#REF!</v>
      </c>
      <c r="K792" s="47" t="str">
        <f t="shared" si="1577"/>
        <v>#REF!</v>
      </c>
      <c r="L792" s="49" t="str">
        <f t="shared" si="1578"/>
        <v>#REF!</v>
      </c>
      <c r="M792" s="49" t="str">
        <f t="shared" si="1579"/>
        <v>#REF!</v>
      </c>
      <c r="N792" s="47" t="str">
        <f t="shared" si="1580"/>
        <v>#REF!</v>
      </c>
      <c r="O792" s="47" t="str">
        <f t="shared" si="1581"/>
        <v>#REF!</v>
      </c>
      <c r="P792" s="49" t="str">
        <f t="shared" si="1582"/>
        <v>#REF!</v>
      </c>
      <c r="Q792" s="49" t="str">
        <f t="shared" si="1583"/>
        <v>#REF!</v>
      </c>
      <c r="R792" s="49" t="str">
        <f t="shared" si="1584"/>
        <v>#REF!</v>
      </c>
      <c r="S792" s="49" t="str">
        <f t="shared" si="1585"/>
        <v>#REF!</v>
      </c>
      <c r="T792" s="50"/>
      <c r="U792" s="50"/>
      <c r="V792" s="50"/>
      <c r="W792" s="50"/>
      <c r="X792" s="50"/>
      <c r="Y792" s="50"/>
      <c r="Z792" s="50"/>
    </row>
    <row r="793" ht="15.75" customHeight="1" outlineLevel="2">
      <c r="A793" s="46" t="s">
        <v>268</v>
      </c>
      <c r="B793" s="46" t="s">
        <v>15</v>
      </c>
      <c r="C793" s="21" t="s">
        <v>269</v>
      </c>
      <c r="D793" s="46" t="s">
        <v>29</v>
      </c>
      <c r="E793" s="20" t="s">
        <v>30</v>
      </c>
      <c r="F793" s="22">
        <v>165939.45</v>
      </c>
      <c r="G793" s="47">
        <v>13545.17</v>
      </c>
      <c r="H793" s="48"/>
      <c r="I793" s="47" t="str">
        <f t="shared" si="1575"/>
        <v>#REF!</v>
      </c>
      <c r="J793" s="47" t="str">
        <f t="shared" si="1576"/>
        <v>#REF!</v>
      </c>
      <c r="K793" s="47" t="str">
        <f t="shared" si="1577"/>
        <v>#REF!</v>
      </c>
      <c r="L793" s="49" t="str">
        <f t="shared" si="1578"/>
        <v>#REF!</v>
      </c>
      <c r="M793" s="49" t="str">
        <f t="shared" si="1579"/>
        <v>#REF!</v>
      </c>
      <c r="N793" s="47" t="str">
        <f t="shared" si="1580"/>
        <v>#REF!</v>
      </c>
      <c r="O793" s="47" t="str">
        <f t="shared" si="1581"/>
        <v>#REF!</v>
      </c>
      <c r="P793" s="49" t="str">
        <f t="shared" si="1582"/>
        <v>#REF!</v>
      </c>
      <c r="Q793" s="49" t="str">
        <f t="shared" si="1583"/>
        <v>#REF!</v>
      </c>
      <c r="R793" s="49" t="str">
        <f t="shared" si="1584"/>
        <v>#REF!</v>
      </c>
      <c r="S793" s="49" t="str">
        <f t="shared" si="1585"/>
        <v>#REF!</v>
      </c>
      <c r="T793" s="50"/>
      <c r="U793" s="50"/>
      <c r="V793" s="50"/>
      <c r="W793" s="50"/>
      <c r="X793" s="50"/>
      <c r="Y793" s="50"/>
      <c r="Z793" s="50"/>
    </row>
    <row r="794" ht="15.75" customHeight="1" outlineLevel="2">
      <c r="A794" s="46" t="s">
        <v>268</v>
      </c>
      <c r="B794" s="46" t="s">
        <v>15</v>
      </c>
      <c r="C794" s="21" t="s">
        <v>269</v>
      </c>
      <c r="D794" s="46" t="s">
        <v>31</v>
      </c>
      <c r="E794" s="20" t="s">
        <v>32</v>
      </c>
      <c r="F794" s="22">
        <v>20016.95</v>
      </c>
      <c r="G794" s="47">
        <v>1633.93</v>
      </c>
      <c r="H794" s="48"/>
      <c r="I794" s="47" t="str">
        <f t="shared" si="1575"/>
        <v>#REF!</v>
      </c>
      <c r="J794" s="47" t="str">
        <f t="shared" si="1576"/>
        <v>#REF!</v>
      </c>
      <c r="K794" s="47" t="str">
        <f t="shared" si="1577"/>
        <v>#REF!</v>
      </c>
      <c r="L794" s="49" t="str">
        <f t="shared" si="1578"/>
        <v>#REF!</v>
      </c>
      <c r="M794" s="49" t="str">
        <f t="shared" si="1579"/>
        <v>#REF!</v>
      </c>
      <c r="N794" s="47" t="str">
        <f t="shared" si="1580"/>
        <v>#REF!</v>
      </c>
      <c r="O794" s="47" t="str">
        <f t="shared" si="1581"/>
        <v>#REF!</v>
      </c>
      <c r="P794" s="49" t="str">
        <f t="shared" si="1582"/>
        <v>#REF!</v>
      </c>
      <c r="Q794" s="49" t="str">
        <f t="shared" si="1583"/>
        <v>#REF!</v>
      </c>
      <c r="R794" s="49" t="str">
        <f t="shared" si="1584"/>
        <v>#REF!</v>
      </c>
      <c r="S794" s="49" t="str">
        <f t="shared" si="1585"/>
        <v>#REF!</v>
      </c>
      <c r="T794" s="50"/>
      <c r="U794" s="50"/>
      <c r="V794" s="50"/>
      <c r="W794" s="50"/>
      <c r="X794" s="50"/>
      <c r="Y794" s="50"/>
      <c r="Z794" s="50"/>
    </row>
    <row r="795" ht="15.75" customHeight="1" outlineLevel="2">
      <c r="A795" s="46" t="s">
        <v>268</v>
      </c>
      <c r="B795" s="46" t="s">
        <v>15</v>
      </c>
      <c r="C795" s="21" t="s">
        <v>269</v>
      </c>
      <c r="D795" s="46" t="s">
        <v>39</v>
      </c>
      <c r="E795" s="20" t="s">
        <v>40</v>
      </c>
      <c r="F795" s="22">
        <v>13893.03</v>
      </c>
      <c r="G795" s="47">
        <v>1134.05</v>
      </c>
      <c r="H795" s="48"/>
      <c r="I795" s="47" t="str">
        <f t="shared" si="1575"/>
        <v>#REF!</v>
      </c>
      <c r="J795" s="47" t="str">
        <f t="shared" si="1576"/>
        <v>#REF!</v>
      </c>
      <c r="K795" s="47" t="str">
        <f t="shared" si="1577"/>
        <v>#REF!</v>
      </c>
      <c r="L795" s="49" t="str">
        <f t="shared" si="1578"/>
        <v>#REF!</v>
      </c>
      <c r="M795" s="49" t="str">
        <f t="shared" si="1579"/>
        <v>#REF!</v>
      </c>
      <c r="N795" s="47" t="str">
        <f t="shared" si="1580"/>
        <v>#REF!</v>
      </c>
      <c r="O795" s="47" t="str">
        <f t="shared" si="1581"/>
        <v>#REF!</v>
      </c>
      <c r="P795" s="49" t="str">
        <f t="shared" si="1582"/>
        <v>#REF!</v>
      </c>
      <c r="Q795" s="49" t="str">
        <f t="shared" si="1583"/>
        <v>#REF!</v>
      </c>
      <c r="R795" s="49" t="str">
        <f t="shared" si="1584"/>
        <v>#REF!</v>
      </c>
      <c r="S795" s="49" t="str">
        <f t="shared" si="1585"/>
        <v>#REF!</v>
      </c>
      <c r="T795" s="50"/>
      <c r="U795" s="50"/>
      <c r="V795" s="50"/>
      <c r="W795" s="50"/>
      <c r="X795" s="50"/>
      <c r="Y795" s="50"/>
      <c r="Z795" s="50"/>
    </row>
    <row r="796" ht="15.75" customHeight="1" outlineLevel="1">
      <c r="A796" s="46"/>
      <c r="B796" s="46"/>
      <c r="C796" s="53" t="s">
        <v>433</v>
      </c>
      <c r="D796" s="46"/>
      <c r="E796" s="20"/>
      <c r="F796" s="22">
        <f t="shared" ref="F796:H796" si="1586">SUBTOTAL(9,F791:F795)</f>
        <v>10415369</v>
      </c>
      <c r="G796" s="47">
        <f t="shared" si="1586"/>
        <v>850177</v>
      </c>
      <c r="H796" s="48">
        <f t="shared" si="1586"/>
        <v>0</v>
      </c>
      <c r="I796" s="47"/>
      <c r="J796" s="47"/>
      <c r="K796" s="47"/>
      <c r="L796" s="49" t="str">
        <f t="shared" ref="L796:M796" si="1587">SUBTOTAL(9,L791:L795)</f>
        <v>#REF!</v>
      </c>
      <c r="M796" s="49" t="str">
        <f t="shared" si="1587"/>
        <v>#REF!</v>
      </c>
      <c r="N796" s="47"/>
      <c r="O796" s="47"/>
      <c r="P796" s="49" t="str">
        <f t="shared" ref="P796:S796" si="1588">SUBTOTAL(9,P791:P795)</f>
        <v>#REF!</v>
      </c>
      <c r="Q796" s="49" t="str">
        <f t="shared" si="1588"/>
        <v>#REF!</v>
      </c>
      <c r="R796" s="49" t="str">
        <f t="shared" si="1588"/>
        <v>#REF!</v>
      </c>
      <c r="S796" s="49" t="str">
        <f t="shared" si="1588"/>
        <v>#REF!</v>
      </c>
      <c r="T796" s="50"/>
      <c r="U796" s="50"/>
      <c r="V796" s="50"/>
      <c r="W796" s="50"/>
      <c r="X796" s="50"/>
      <c r="Y796" s="50"/>
      <c r="Z796" s="50"/>
    </row>
    <row r="797" ht="15.75" customHeight="1" outlineLevel="2">
      <c r="A797" s="46" t="s">
        <v>270</v>
      </c>
      <c r="B797" s="46" t="s">
        <v>15</v>
      </c>
      <c r="C797" s="21" t="s">
        <v>271</v>
      </c>
      <c r="D797" s="46" t="s">
        <v>17</v>
      </c>
      <c r="E797" s="20" t="s">
        <v>18</v>
      </c>
      <c r="F797" s="22">
        <v>5504707.79</v>
      </c>
      <c r="G797" s="47">
        <v>5259946.94</v>
      </c>
      <c r="H797" s="48"/>
      <c r="I797" s="47" t="str">
        <f t="shared" ref="I797:I801" si="1589">+VLOOKUP(C797,'[1]ESFUERZO PROPIO 2015'!$D$10:$H$135,3,0)</f>
        <v>#REF!</v>
      </c>
      <c r="J797" s="47" t="str">
        <f t="shared" ref="J797:J801" si="1590">+VLOOKUP(C797,'[1]ESFUERZO PROPIO 2015'!$D$10:$H$135,2,0)</f>
        <v>#REF!</v>
      </c>
      <c r="K797" s="47" t="str">
        <f t="shared" ref="K797:K801" si="1591">+I797/11</f>
        <v>#REF!</v>
      </c>
      <c r="L797" s="49" t="str">
        <f t="shared" ref="L797:L801" si="1592">+H797*K797</f>
        <v>#REF!</v>
      </c>
      <c r="M797" s="49" t="str">
        <f t="shared" ref="M797:M801" si="1593">+IF(F797-Q797&lt;1,0,F797-Q797)</f>
        <v>#REF!</v>
      </c>
      <c r="N797" s="47" t="str">
        <f t="shared" ref="N797:N801" si="1594">+VLOOKUP(C797,'[1]ESFUERZO PROPIO 2015'!$D$10:$H$135,5,0)</f>
        <v>#REF!</v>
      </c>
      <c r="O797" s="47" t="str">
        <f t="shared" ref="O797:O801" si="1595">+VLOOKUP(C797,'[1]ESFUERZO PROPIO 2015'!$D$10:$H$135,4,0)</f>
        <v>#REF!</v>
      </c>
      <c r="P797" s="49" t="str">
        <f t="shared" ref="P797:P801" si="1596">+F797-L797</f>
        <v>#REF!</v>
      </c>
      <c r="Q797" s="49" t="str">
        <f t="shared" ref="Q797:Q801" si="1597">+ROUND(P797,0)</f>
        <v>#REF!</v>
      </c>
      <c r="R797" s="49" t="str">
        <f t="shared" ref="R797:R801" si="1598">+M797+Q797</f>
        <v>#REF!</v>
      </c>
      <c r="S797" s="49" t="str">
        <f t="shared" ref="S797:S801" si="1599">+Q797</f>
        <v>#REF!</v>
      </c>
      <c r="T797" s="50"/>
      <c r="U797" s="50"/>
      <c r="V797" s="50"/>
      <c r="W797" s="50"/>
      <c r="X797" s="50"/>
      <c r="Y797" s="50"/>
      <c r="Z797" s="50"/>
    </row>
    <row r="798" ht="15.75" customHeight="1" outlineLevel="2">
      <c r="A798" s="46" t="s">
        <v>270</v>
      </c>
      <c r="B798" s="46" t="s">
        <v>15</v>
      </c>
      <c r="C798" s="21" t="s">
        <v>271</v>
      </c>
      <c r="D798" s="46" t="s">
        <v>45</v>
      </c>
      <c r="E798" s="20" t="s">
        <v>46</v>
      </c>
      <c r="F798" s="22">
        <v>867194.28</v>
      </c>
      <c r="G798" s="47">
        <v>828635.44</v>
      </c>
      <c r="H798" s="48"/>
      <c r="I798" s="47" t="str">
        <f t="shared" si="1589"/>
        <v>#REF!</v>
      </c>
      <c r="J798" s="47" t="str">
        <f t="shared" si="1590"/>
        <v>#REF!</v>
      </c>
      <c r="K798" s="47" t="str">
        <f t="shared" si="1591"/>
        <v>#REF!</v>
      </c>
      <c r="L798" s="49" t="str">
        <f t="shared" si="1592"/>
        <v>#REF!</v>
      </c>
      <c r="M798" s="49" t="str">
        <f t="shared" si="1593"/>
        <v>#REF!</v>
      </c>
      <c r="N798" s="47" t="str">
        <f t="shared" si="1594"/>
        <v>#REF!</v>
      </c>
      <c r="O798" s="47" t="str">
        <f t="shared" si="1595"/>
        <v>#REF!</v>
      </c>
      <c r="P798" s="49" t="str">
        <f t="shared" si="1596"/>
        <v>#REF!</v>
      </c>
      <c r="Q798" s="49" t="str">
        <f t="shared" si="1597"/>
        <v>#REF!</v>
      </c>
      <c r="R798" s="49" t="str">
        <f t="shared" si="1598"/>
        <v>#REF!</v>
      </c>
      <c r="S798" s="49" t="str">
        <f t="shared" si="1599"/>
        <v>#REF!</v>
      </c>
      <c r="T798" s="50"/>
      <c r="U798" s="50"/>
      <c r="V798" s="50"/>
      <c r="W798" s="50"/>
      <c r="X798" s="50"/>
      <c r="Y798" s="50"/>
      <c r="Z798" s="50"/>
    </row>
    <row r="799" ht="15.75" customHeight="1" outlineLevel="2">
      <c r="A799" s="46" t="s">
        <v>270</v>
      </c>
      <c r="B799" s="46" t="s">
        <v>15</v>
      </c>
      <c r="C799" s="21" t="s">
        <v>271</v>
      </c>
      <c r="D799" s="46" t="s">
        <v>29</v>
      </c>
      <c r="E799" s="20" t="s">
        <v>30</v>
      </c>
      <c r="F799" s="22">
        <v>105520.62</v>
      </c>
      <c r="G799" s="47">
        <v>100828.77</v>
      </c>
      <c r="H799" s="48"/>
      <c r="I799" s="47" t="str">
        <f t="shared" si="1589"/>
        <v>#REF!</v>
      </c>
      <c r="J799" s="47" t="str">
        <f t="shared" si="1590"/>
        <v>#REF!</v>
      </c>
      <c r="K799" s="47" t="str">
        <f t="shared" si="1591"/>
        <v>#REF!</v>
      </c>
      <c r="L799" s="49" t="str">
        <f t="shared" si="1592"/>
        <v>#REF!</v>
      </c>
      <c r="M799" s="49" t="str">
        <f t="shared" si="1593"/>
        <v>#REF!</v>
      </c>
      <c r="N799" s="47" t="str">
        <f t="shared" si="1594"/>
        <v>#REF!</v>
      </c>
      <c r="O799" s="47" t="str">
        <f t="shared" si="1595"/>
        <v>#REF!</v>
      </c>
      <c r="P799" s="49" t="str">
        <f t="shared" si="1596"/>
        <v>#REF!</v>
      </c>
      <c r="Q799" s="49" t="str">
        <f t="shared" si="1597"/>
        <v>#REF!</v>
      </c>
      <c r="R799" s="49" t="str">
        <f t="shared" si="1598"/>
        <v>#REF!</v>
      </c>
      <c r="S799" s="49" t="str">
        <f t="shared" si="1599"/>
        <v>#REF!</v>
      </c>
      <c r="T799" s="50"/>
      <c r="U799" s="50"/>
      <c r="V799" s="50"/>
      <c r="W799" s="50"/>
      <c r="X799" s="50"/>
      <c r="Y799" s="50"/>
      <c r="Z799" s="50"/>
    </row>
    <row r="800" ht="15.75" customHeight="1" outlineLevel="2">
      <c r="A800" s="46" t="s">
        <v>270</v>
      </c>
      <c r="B800" s="46" t="s">
        <v>15</v>
      </c>
      <c r="C800" s="21" t="s">
        <v>271</v>
      </c>
      <c r="D800" s="46" t="s">
        <v>31</v>
      </c>
      <c r="E800" s="20" t="s">
        <v>32</v>
      </c>
      <c r="F800" s="22">
        <v>21437.04</v>
      </c>
      <c r="G800" s="47">
        <v>20483.87</v>
      </c>
      <c r="H800" s="48"/>
      <c r="I800" s="47" t="str">
        <f t="shared" si="1589"/>
        <v>#REF!</v>
      </c>
      <c r="J800" s="47" t="str">
        <f t="shared" si="1590"/>
        <v>#REF!</v>
      </c>
      <c r="K800" s="47" t="str">
        <f t="shared" si="1591"/>
        <v>#REF!</v>
      </c>
      <c r="L800" s="49" t="str">
        <f t="shared" si="1592"/>
        <v>#REF!</v>
      </c>
      <c r="M800" s="49" t="str">
        <f t="shared" si="1593"/>
        <v>#REF!</v>
      </c>
      <c r="N800" s="47" t="str">
        <f t="shared" si="1594"/>
        <v>#REF!</v>
      </c>
      <c r="O800" s="47" t="str">
        <f t="shared" si="1595"/>
        <v>#REF!</v>
      </c>
      <c r="P800" s="49" t="str">
        <f t="shared" si="1596"/>
        <v>#REF!</v>
      </c>
      <c r="Q800" s="49" t="str">
        <f t="shared" si="1597"/>
        <v>#REF!</v>
      </c>
      <c r="R800" s="49" t="str">
        <f t="shared" si="1598"/>
        <v>#REF!</v>
      </c>
      <c r="S800" s="49" t="str">
        <f t="shared" si="1599"/>
        <v>#REF!</v>
      </c>
      <c r="T800" s="50"/>
      <c r="U800" s="50"/>
      <c r="V800" s="50"/>
      <c r="W800" s="50"/>
      <c r="X800" s="50"/>
      <c r="Y800" s="50"/>
      <c r="Z800" s="50"/>
    </row>
    <row r="801" ht="15.75" customHeight="1" outlineLevel="2">
      <c r="A801" s="46" t="s">
        <v>270</v>
      </c>
      <c r="B801" s="46" t="s">
        <v>15</v>
      </c>
      <c r="C801" s="21" t="s">
        <v>271</v>
      </c>
      <c r="D801" s="46" t="s">
        <v>39</v>
      </c>
      <c r="E801" s="20" t="s">
        <v>40</v>
      </c>
      <c r="F801" s="22">
        <v>49372.27</v>
      </c>
      <c r="G801" s="47">
        <v>47176.98</v>
      </c>
      <c r="H801" s="48"/>
      <c r="I801" s="47" t="str">
        <f t="shared" si="1589"/>
        <v>#REF!</v>
      </c>
      <c r="J801" s="47" t="str">
        <f t="shared" si="1590"/>
        <v>#REF!</v>
      </c>
      <c r="K801" s="47" t="str">
        <f t="shared" si="1591"/>
        <v>#REF!</v>
      </c>
      <c r="L801" s="49" t="str">
        <f t="shared" si="1592"/>
        <v>#REF!</v>
      </c>
      <c r="M801" s="49" t="str">
        <f t="shared" si="1593"/>
        <v>#REF!</v>
      </c>
      <c r="N801" s="47" t="str">
        <f t="shared" si="1594"/>
        <v>#REF!</v>
      </c>
      <c r="O801" s="47" t="str">
        <f t="shared" si="1595"/>
        <v>#REF!</v>
      </c>
      <c r="P801" s="49" t="str">
        <f t="shared" si="1596"/>
        <v>#REF!</v>
      </c>
      <c r="Q801" s="49" t="str">
        <f t="shared" si="1597"/>
        <v>#REF!</v>
      </c>
      <c r="R801" s="49" t="str">
        <f t="shared" si="1598"/>
        <v>#REF!</v>
      </c>
      <c r="S801" s="49" t="str">
        <f t="shared" si="1599"/>
        <v>#REF!</v>
      </c>
      <c r="T801" s="50"/>
      <c r="U801" s="50"/>
      <c r="V801" s="50"/>
      <c r="W801" s="50"/>
      <c r="X801" s="50"/>
      <c r="Y801" s="50"/>
      <c r="Z801" s="50"/>
    </row>
    <row r="802" ht="15.75" customHeight="1" outlineLevel="1">
      <c r="A802" s="46"/>
      <c r="B802" s="46"/>
      <c r="C802" s="53" t="s">
        <v>434</v>
      </c>
      <c r="D802" s="46"/>
      <c r="E802" s="20"/>
      <c r="F802" s="22">
        <f t="shared" ref="F802:H802" si="1600">SUBTOTAL(9,F797:F801)</f>
        <v>6548232</v>
      </c>
      <c r="G802" s="47">
        <f t="shared" si="1600"/>
        <v>6257072</v>
      </c>
      <c r="H802" s="48">
        <f t="shared" si="1600"/>
        <v>0</v>
      </c>
      <c r="I802" s="47"/>
      <c r="J802" s="47"/>
      <c r="K802" s="47"/>
      <c r="L802" s="49" t="str">
        <f t="shared" ref="L802:M802" si="1601">SUBTOTAL(9,L797:L801)</f>
        <v>#REF!</v>
      </c>
      <c r="M802" s="49" t="str">
        <f t="shared" si="1601"/>
        <v>#REF!</v>
      </c>
      <c r="N802" s="47"/>
      <c r="O802" s="47"/>
      <c r="P802" s="49" t="str">
        <f t="shared" ref="P802:S802" si="1602">SUBTOTAL(9,P797:P801)</f>
        <v>#REF!</v>
      </c>
      <c r="Q802" s="49" t="str">
        <f t="shared" si="1602"/>
        <v>#REF!</v>
      </c>
      <c r="R802" s="49" t="str">
        <f t="shared" si="1602"/>
        <v>#REF!</v>
      </c>
      <c r="S802" s="49" t="str">
        <f t="shared" si="1602"/>
        <v>#REF!</v>
      </c>
      <c r="T802" s="50"/>
      <c r="U802" s="50"/>
      <c r="V802" s="50"/>
      <c r="W802" s="50"/>
      <c r="X802" s="50"/>
      <c r="Y802" s="50"/>
      <c r="Z802" s="50"/>
    </row>
    <row r="803" ht="15.75" customHeight="1" outlineLevel="2">
      <c r="A803" s="46" t="s">
        <v>272</v>
      </c>
      <c r="B803" s="46" t="s">
        <v>15</v>
      </c>
      <c r="C803" s="21" t="s">
        <v>273</v>
      </c>
      <c r="D803" s="46" t="s">
        <v>17</v>
      </c>
      <c r="E803" s="20" t="s">
        <v>18</v>
      </c>
      <c r="F803" s="22">
        <v>473682.86</v>
      </c>
      <c r="G803" s="47">
        <v>714137.75</v>
      </c>
      <c r="H803" s="48"/>
      <c r="I803" s="47" t="str">
        <f t="shared" ref="I803:I806" si="1603">+VLOOKUP(C803,'[1]ESFUERZO PROPIO 2015'!$D$10:$H$135,3,0)</f>
        <v>#REF!</v>
      </c>
      <c r="J803" s="47" t="str">
        <f t="shared" ref="J803:J806" si="1604">+VLOOKUP(C803,'[1]ESFUERZO PROPIO 2015'!$D$10:$H$135,2,0)</f>
        <v>#REF!</v>
      </c>
      <c r="K803" s="47" t="str">
        <f t="shared" ref="K803:K806" si="1605">+I803/11</f>
        <v>#REF!</v>
      </c>
      <c r="L803" s="49" t="str">
        <f t="shared" ref="L803:L806" si="1606">+H803*K803</f>
        <v>#REF!</v>
      </c>
      <c r="M803" s="49" t="str">
        <f t="shared" ref="M803:M806" si="1607">+IF(F803-Q803&lt;1,0,F803-Q803)</f>
        <v>#REF!</v>
      </c>
      <c r="N803" s="47" t="str">
        <f t="shared" ref="N803:N806" si="1608">+VLOOKUP(C803,'[1]ESFUERZO PROPIO 2015'!$D$10:$H$135,5,0)</f>
        <v>#REF!</v>
      </c>
      <c r="O803" s="47" t="str">
        <f t="shared" ref="O803:O806" si="1609">+VLOOKUP(C803,'[1]ESFUERZO PROPIO 2015'!$D$10:$H$135,4,0)</f>
        <v>#REF!</v>
      </c>
      <c r="P803" s="49" t="str">
        <f t="shared" ref="P803:P806" si="1610">+F803-L803</f>
        <v>#REF!</v>
      </c>
      <c r="Q803" s="49" t="str">
        <f t="shared" ref="Q803:Q806" si="1611">+ROUND(P803,0)</f>
        <v>#REF!</v>
      </c>
      <c r="R803" s="49" t="str">
        <f t="shared" ref="R803:R806" si="1612">+M803+Q803</f>
        <v>#REF!</v>
      </c>
      <c r="S803" s="49" t="str">
        <f t="shared" ref="S803:S806" si="1613">+Q803</f>
        <v>#REF!</v>
      </c>
      <c r="T803" s="50"/>
      <c r="U803" s="50"/>
      <c r="V803" s="50"/>
      <c r="W803" s="50"/>
      <c r="X803" s="50"/>
      <c r="Y803" s="50"/>
      <c r="Z803" s="50"/>
    </row>
    <row r="804" ht="15.75" customHeight="1" outlineLevel="2">
      <c r="A804" s="46" t="s">
        <v>272</v>
      </c>
      <c r="B804" s="46" t="s">
        <v>15</v>
      </c>
      <c r="C804" s="21" t="s">
        <v>273</v>
      </c>
      <c r="D804" s="46" t="s">
        <v>45</v>
      </c>
      <c r="E804" s="20" t="s">
        <v>46</v>
      </c>
      <c r="F804" s="22">
        <v>183857.25</v>
      </c>
      <c r="G804" s="47">
        <v>277188.43</v>
      </c>
      <c r="H804" s="48"/>
      <c r="I804" s="47" t="str">
        <f t="shared" si="1603"/>
        <v>#REF!</v>
      </c>
      <c r="J804" s="47" t="str">
        <f t="shared" si="1604"/>
        <v>#REF!</v>
      </c>
      <c r="K804" s="47" t="str">
        <f t="shared" si="1605"/>
        <v>#REF!</v>
      </c>
      <c r="L804" s="49" t="str">
        <f t="shared" si="1606"/>
        <v>#REF!</v>
      </c>
      <c r="M804" s="49" t="str">
        <f t="shared" si="1607"/>
        <v>#REF!</v>
      </c>
      <c r="N804" s="47" t="str">
        <f t="shared" si="1608"/>
        <v>#REF!</v>
      </c>
      <c r="O804" s="47" t="str">
        <f t="shared" si="1609"/>
        <v>#REF!</v>
      </c>
      <c r="P804" s="49" t="str">
        <f t="shared" si="1610"/>
        <v>#REF!</v>
      </c>
      <c r="Q804" s="49" t="str">
        <f t="shared" si="1611"/>
        <v>#REF!</v>
      </c>
      <c r="R804" s="49" t="str">
        <f t="shared" si="1612"/>
        <v>#REF!</v>
      </c>
      <c r="S804" s="49" t="str">
        <f t="shared" si="1613"/>
        <v>#REF!</v>
      </c>
      <c r="T804" s="50"/>
      <c r="U804" s="50"/>
      <c r="V804" s="50"/>
      <c r="W804" s="50"/>
      <c r="X804" s="50"/>
      <c r="Y804" s="50"/>
      <c r="Z804" s="50"/>
    </row>
    <row r="805" ht="15.75" customHeight="1" outlineLevel="2">
      <c r="A805" s="46" t="s">
        <v>272</v>
      </c>
      <c r="B805" s="46" t="s">
        <v>15</v>
      </c>
      <c r="C805" s="21" t="s">
        <v>273</v>
      </c>
      <c r="D805" s="46" t="s">
        <v>29</v>
      </c>
      <c r="E805" s="20" t="s">
        <v>30</v>
      </c>
      <c r="F805" s="22">
        <v>11671.79</v>
      </c>
      <c r="G805" s="47">
        <v>17596.73</v>
      </c>
      <c r="H805" s="48"/>
      <c r="I805" s="47" t="str">
        <f t="shared" si="1603"/>
        <v>#REF!</v>
      </c>
      <c r="J805" s="47" t="str">
        <f t="shared" si="1604"/>
        <v>#REF!</v>
      </c>
      <c r="K805" s="47" t="str">
        <f t="shared" si="1605"/>
        <v>#REF!</v>
      </c>
      <c r="L805" s="49" t="str">
        <f t="shared" si="1606"/>
        <v>#REF!</v>
      </c>
      <c r="M805" s="49" t="str">
        <f t="shared" si="1607"/>
        <v>#REF!</v>
      </c>
      <c r="N805" s="47" t="str">
        <f t="shared" si="1608"/>
        <v>#REF!</v>
      </c>
      <c r="O805" s="47" t="str">
        <f t="shared" si="1609"/>
        <v>#REF!</v>
      </c>
      <c r="P805" s="49" t="str">
        <f t="shared" si="1610"/>
        <v>#REF!</v>
      </c>
      <c r="Q805" s="49" t="str">
        <f t="shared" si="1611"/>
        <v>#REF!</v>
      </c>
      <c r="R805" s="49" t="str">
        <f t="shared" si="1612"/>
        <v>#REF!</v>
      </c>
      <c r="S805" s="49" t="str">
        <f t="shared" si="1613"/>
        <v>#REF!</v>
      </c>
      <c r="T805" s="50"/>
      <c r="U805" s="50"/>
      <c r="V805" s="50"/>
      <c r="W805" s="50"/>
      <c r="X805" s="50"/>
      <c r="Y805" s="50"/>
      <c r="Z805" s="50"/>
    </row>
    <row r="806" ht="15.75" customHeight="1" outlineLevel="2">
      <c r="A806" s="46" t="s">
        <v>272</v>
      </c>
      <c r="B806" s="46" t="s">
        <v>15</v>
      </c>
      <c r="C806" s="21" t="s">
        <v>273</v>
      </c>
      <c r="D806" s="46" t="s">
        <v>39</v>
      </c>
      <c r="E806" s="20" t="s">
        <v>40</v>
      </c>
      <c r="F806" s="22">
        <v>12444.1</v>
      </c>
      <c r="G806" s="47">
        <v>18761.09</v>
      </c>
      <c r="H806" s="48"/>
      <c r="I806" s="47" t="str">
        <f t="shared" si="1603"/>
        <v>#REF!</v>
      </c>
      <c r="J806" s="47" t="str">
        <f t="shared" si="1604"/>
        <v>#REF!</v>
      </c>
      <c r="K806" s="47" t="str">
        <f t="shared" si="1605"/>
        <v>#REF!</v>
      </c>
      <c r="L806" s="49" t="str">
        <f t="shared" si="1606"/>
        <v>#REF!</v>
      </c>
      <c r="M806" s="49" t="str">
        <f t="shared" si="1607"/>
        <v>#REF!</v>
      </c>
      <c r="N806" s="47" t="str">
        <f t="shared" si="1608"/>
        <v>#REF!</v>
      </c>
      <c r="O806" s="47" t="str">
        <f t="shared" si="1609"/>
        <v>#REF!</v>
      </c>
      <c r="P806" s="49" t="str">
        <f t="shared" si="1610"/>
        <v>#REF!</v>
      </c>
      <c r="Q806" s="49" t="str">
        <f t="shared" si="1611"/>
        <v>#REF!</v>
      </c>
      <c r="R806" s="49" t="str">
        <f t="shared" si="1612"/>
        <v>#REF!</v>
      </c>
      <c r="S806" s="49" t="str">
        <f t="shared" si="1613"/>
        <v>#REF!</v>
      </c>
      <c r="T806" s="50"/>
      <c r="U806" s="50"/>
      <c r="V806" s="50"/>
      <c r="W806" s="50"/>
      <c r="X806" s="50"/>
      <c r="Y806" s="50"/>
      <c r="Z806" s="50"/>
    </row>
    <row r="807" ht="15.75" customHeight="1" outlineLevel="1">
      <c r="A807" s="46"/>
      <c r="B807" s="46"/>
      <c r="C807" s="53" t="s">
        <v>435</v>
      </c>
      <c r="D807" s="46"/>
      <c r="E807" s="20"/>
      <c r="F807" s="22">
        <f t="shared" ref="F807:H807" si="1614">SUBTOTAL(9,F803:F806)</f>
        <v>681656</v>
      </c>
      <c r="G807" s="47">
        <f t="shared" si="1614"/>
        <v>1027684</v>
      </c>
      <c r="H807" s="48">
        <f t="shared" si="1614"/>
        <v>0</v>
      </c>
      <c r="I807" s="47"/>
      <c r="J807" s="47"/>
      <c r="K807" s="47"/>
      <c r="L807" s="49" t="str">
        <f t="shared" ref="L807:M807" si="1615">SUBTOTAL(9,L803:L806)</f>
        <v>#REF!</v>
      </c>
      <c r="M807" s="49" t="str">
        <f t="shared" si="1615"/>
        <v>#REF!</v>
      </c>
      <c r="N807" s="47"/>
      <c r="O807" s="47"/>
      <c r="P807" s="49" t="str">
        <f t="shared" ref="P807:S807" si="1616">SUBTOTAL(9,P803:P806)</f>
        <v>#REF!</v>
      </c>
      <c r="Q807" s="49" t="str">
        <f t="shared" si="1616"/>
        <v>#REF!</v>
      </c>
      <c r="R807" s="49" t="str">
        <f t="shared" si="1616"/>
        <v>#REF!</v>
      </c>
      <c r="S807" s="49" t="str">
        <f t="shared" si="1616"/>
        <v>#REF!</v>
      </c>
      <c r="T807" s="50"/>
      <c r="U807" s="50"/>
      <c r="V807" s="50"/>
      <c r="W807" s="50"/>
      <c r="X807" s="50"/>
      <c r="Y807" s="50"/>
      <c r="Z807" s="50"/>
    </row>
    <row r="808" ht="15.75" customHeight="1" outlineLevel="2">
      <c r="A808" s="46" t="s">
        <v>274</v>
      </c>
      <c r="B808" s="46" t="s">
        <v>15</v>
      </c>
      <c r="C808" s="21" t="s">
        <v>275</v>
      </c>
      <c r="D808" s="46" t="s">
        <v>17</v>
      </c>
      <c r="E808" s="20" t="s">
        <v>18</v>
      </c>
      <c r="F808" s="22">
        <v>1.5491783488E8</v>
      </c>
      <c r="G808" s="47">
        <v>1.104085738E7</v>
      </c>
      <c r="H808" s="48"/>
      <c r="I808" s="47" t="str">
        <f t="shared" ref="I808:I816" si="1617">+VLOOKUP(C808,'[1]ESFUERZO PROPIO 2015'!$D$10:$H$135,3,0)</f>
        <v>#REF!</v>
      </c>
      <c r="J808" s="47" t="str">
        <f t="shared" ref="J808:J816" si="1618">+VLOOKUP(C808,'[1]ESFUERZO PROPIO 2015'!$D$10:$H$135,2,0)</f>
        <v>#REF!</v>
      </c>
      <c r="K808" s="47" t="str">
        <f t="shared" ref="K808:K816" si="1619">+I808/11</f>
        <v>#REF!</v>
      </c>
      <c r="L808" s="49" t="str">
        <f t="shared" ref="L808:L816" si="1620">+H808*K808</f>
        <v>#REF!</v>
      </c>
      <c r="M808" s="49" t="str">
        <f t="shared" ref="M808:M816" si="1621">+IF(F808-Q808&lt;1,0,F808-Q808)</f>
        <v>#REF!</v>
      </c>
      <c r="N808" s="47" t="str">
        <f t="shared" ref="N808:N816" si="1622">+VLOOKUP(C808,'[1]ESFUERZO PROPIO 2015'!$D$10:$H$135,5,0)</f>
        <v>#REF!</v>
      </c>
      <c r="O808" s="47" t="str">
        <f t="shared" ref="O808:O816" si="1623">+VLOOKUP(C808,'[1]ESFUERZO PROPIO 2015'!$D$10:$H$135,4,0)</f>
        <v>#REF!</v>
      </c>
      <c r="P808" s="49" t="str">
        <f t="shared" ref="P808:P816" si="1624">+F808-L808</f>
        <v>#REF!</v>
      </c>
      <c r="Q808" s="49" t="str">
        <f t="shared" ref="Q808:Q816" si="1625">+ROUND(P808,0)</f>
        <v>#REF!</v>
      </c>
      <c r="R808" s="49" t="str">
        <f t="shared" ref="R808:R816" si="1626">+M808+Q808</f>
        <v>#REF!</v>
      </c>
      <c r="S808" s="49" t="str">
        <f t="shared" ref="S808:S816" si="1627">+Q808</f>
        <v>#REF!</v>
      </c>
      <c r="T808" s="50"/>
      <c r="U808" s="50"/>
      <c r="V808" s="50"/>
      <c r="W808" s="50"/>
      <c r="X808" s="50"/>
      <c r="Y808" s="50"/>
      <c r="Z808" s="50"/>
    </row>
    <row r="809" ht="15.75" customHeight="1" outlineLevel="2">
      <c r="A809" s="46" t="s">
        <v>274</v>
      </c>
      <c r="B809" s="46" t="s">
        <v>15</v>
      </c>
      <c r="C809" s="21" t="s">
        <v>275</v>
      </c>
      <c r="D809" s="46" t="s">
        <v>45</v>
      </c>
      <c r="E809" s="20" t="s">
        <v>46</v>
      </c>
      <c r="F809" s="22">
        <v>4.856337567E7</v>
      </c>
      <c r="G809" s="47">
        <v>3461068.93</v>
      </c>
      <c r="H809" s="48"/>
      <c r="I809" s="47" t="str">
        <f t="shared" si="1617"/>
        <v>#REF!</v>
      </c>
      <c r="J809" s="47" t="str">
        <f t="shared" si="1618"/>
        <v>#REF!</v>
      </c>
      <c r="K809" s="47" t="str">
        <f t="shared" si="1619"/>
        <v>#REF!</v>
      </c>
      <c r="L809" s="49" t="str">
        <f t="shared" si="1620"/>
        <v>#REF!</v>
      </c>
      <c r="M809" s="49" t="str">
        <f t="shared" si="1621"/>
        <v>#REF!</v>
      </c>
      <c r="N809" s="47" t="str">
        <f t="shared" si="1622"/>
        <v>#REF!</v>
      </c>
      <c r="O809" s="47" t="str">
        <f t="shared" si="1623"/>
        <v>#REF!</v>
      </c>
      <c r="P809" s="49" t="str">
        <f t="shared" si="1624"/>
        <v>#REF!</v>
      </c>
      <c r="Q809" s="49" t="str">
        <f t="shared" si="1625"/>
        <v>#REF!</v>
      </c>
      <c r="R809" s="49" t="str">
        <f t="shared" si="1626"/>
        <v>#REF!</v>
      </c>
      <c r="S809" s="49" t="str">
        <f t="shared" si="1627"/>
        <v>#REF!</v>
      </c>
      <c r="T809" s="50"/>
      <c r="U809" s="50"/>
      <c r="V809" s="50"/>
      <c r="W809" s="50"/>
      <c r="X809" s="50"/>
      <c r="Y809" s="50"/>
      <c r="Z809" s="50"/>
    </row>
    <row r="810" ht="15.75" customHeight="1" outlineLevel="2">
      <c r="A810" s="46" t="s">
        <v>274</v>
      </c>
      <c r="B810" s="46" t="s">
        <v>15</v>
      </c>
      <c r="C810" s="21" t="s">
        <v>275</v>
      </c>
      <c r="D810" s="46" t="s">
        <v>74</v>
      </c>
      <c r="E810" s="20" t="s">
        <v>75</v>
      </c>
      <c r="F810" s="22">
        <v>5839841.15</v>
      </c>
      <c r="G810" s="47">
        <v>416200.33</v>
      </c>
      <c r="H810" s="48"/>
      <c r="I810" s="47" t="str">
        <f t="shared" si="1617"/>
        <v>#REF!</v>
      </c>
      <c r="J810" s="47" t="str">
        <f t="shared" si="1618"/>
        <v>#REF!</v>
      </c>
      <c r="K810" s="47" t="str">
        <f t="shared" si="1619"/>
        <v>#REF!</v>
      </c>
      <c r="L810" s="49" t="str">
        <f t="shared" si="1620"/>
        <v>#REF!</v>
      </c>
      <c r="M810" s="49" t="str">
        <f t="shared" si="1621"/>
        <v>#REF!</v>
      </c>
      <c r="N810" s="47" t="str">
        <f t="shared" si="1622"/>
        <v>#REF!</v>
      </c>
      <c r="O810" s="47" t="str">
        <f t="shared" si="1623"/>
        <v>#REF!</v>
      </c>
      <c r="P810" s="49" t="str">
        <f t="shared" si="1624"/>
        <v>#REF!</v>
      </c>
      <c r="Q810" s="49" t="str">
        <f t="shared" si="1625"/>
        <v>#REF!</v>
      </c>
      <c r="R810" s="49" t="str">
        <f t="shared" si="1626"/>
        <v>#REF!</v>
      </c>
      <c r="S810" s="49" t="str">
        <f t="shared" si="1627"/>
        <v>#REF!</v>
      </c>
      <c r="T810" s="50"/>
      <c r="U810" s="50"/>
      <c r="V810" s="50"/>
      <c r="W810" s="50"/>
      <c r="X810" s="50"/>
      <c r="Y810" s="50"/>
      <c r="Z810" s="50"/>
    </row>
    <row r="811" ht="15.75" customHeight="1" outlineLevel="2">
      <c r="A811" s="46" t="s">
        <v>274</v>
      </c>
      <c r="B811" s="46" t="s">
        <v>15</v>
      </c>
      <c r="C811" s="21" t="s">
        <v>275</v>
      </c>
      <c r="D811" s="46" t="s">
        <v>27</v>
      </c>
      <c r="E811" s="20" t="s">
        <v>28</v>
      </c>
      <c r="F811" s="22">
        <v>945686.78</v>
      </c>
      <c r="G811" s="47">
        <v>67398.26</v>
      </c>
      <c r="H811" s="48"/>
      <c r="I811" s="47" t="str">
        <f t="shared" si="1617"/>
        <v>#REF!</v>
      </c>
      <c r="J811" s="47" t="str">
        <f t="shared" si="1618"/>
        <v>#REF!</v>
      </c>
      <c r="K811" s="47" t="str">
        <f t="shared" si="1619"/>
        <v>#REF!</v>
      </c>
      <c r="L811" s="49" t="str">
        <f t="shared" si="1620"/>
        <v>#REF!</v>
      </c>
      <c r="M811" s="49" t="str">
        <f t="shared" si="1621"/>
        <v>#REF!</v>
      </c>
      <c r="N811" s="47" t="str">
        <f t="shared" si="1622"/>
        <v>#REF!</v>
      </c>
      <c r="O811" s="47" t="str">
        <f t="shared" si="1623"/>
        <v>#REF!</v>
      </c>
      <c r="P811" s="49" t="str">
        <f t="shared" si="1624"/>
        <v>#REF!</v>
      </c>
      <c r="Q811" s="49" t="str">
        <f t="shared" si="1625"/>
        <v>#REF!</v>
      </c>
      <c r="R811" s="49" t="str">
        <f t="shared" si="1626"/>
        <v>#REF!</v>
      </c>
      <c r="S811" s="49" t="str">
        <f t="shared" si="1627"/>
        <v>#REF!</v>
      </c>
      <c r="T811" s="50"/>
      <c r="U811" s="50"/>
      <c r="V811" s="50"/>
      <c r="W811" s="50"/>
      <c r="X811" s="50"/>
      <c r="Y811" s="50"/>
      <c r="Z811" s="50"/>
    </row>
    <row r="812" ht="15.75" customHeight="1" outlineLevel="2">
      <c r="A812" s="46" t="s">
        <v>274</v>
      </c>
      <c r="B812" s="46" t="s">
        <v>15</v>
      </c>
      <c r="C812" s="21" t="s">
        <v>275</v>
      </c>
      <c r="D812" s="46" t="s">
        <v>29</v>
      </c>
      <c r="E812" s="20" t="s">
        <v>30</v>
      </c>
      <c r="F812" s="22">
        <v>2337042.61</v>
      </c>
      <c r="G812" s="47">
        <v>166558.96</v>
      </c>
      <c r="H812" s="48"/>
      <c r="I812" s="47" t="str">
        <f t="shared" si="1617"/>
        <v>#REF!</v>
      </c>
      <c r="J812" s="47" t="str">
        <f t="shared" si="1618"/>
        <v>#REF!</v>
      </c>
      <c r="K812" s="47" t="str">
        <f t="shared" si="1619"/>
        <v>#REF!</v>
      </c>
      <c r="L812" s="49" t="str">
        <f t="shared" si="1620"/>
        <v>#REF!</v>
      </c>
      <c r="M812" s="49" t="str">
        <f t="shared" si="1621"/>
        <v>#REF!</v>
      </c>
      <c r="N812" s="47" t="str">
        <f t="shared" si="1622"/>
        <v>#REF!</v>
      </c>
      <c r="O812" s="47" t="str">
        <f t="shared" si="1623"/>
        <v>#REF!</v>
      </c>
      <c r="P812" s="49" t="str">
        <f t="shared" si="1624"/>
        <v>#REF!</v>
      </c>
      <c r="Q812" s="49" t="str">
        <f t="shared" si="1625"/>
        <v>#REF!</v>
      </c>
      <c r="R812" s="49" t="str">
        <f t="shared" si="1626"/>
        <v>#REF!</v>
      </c>
      <c r="S812" s="49" t="str">
        <f t="shared" si="1627"/>
        <v>#REF!</v>
      </c>
      <c r="T812" s="50"/>
      <c r="U812" s="50"/>
      <c r="V812" s="50"/>
      <c r="W812" s="50"/>
      <c r="X812" s="50"/>
      <c r="Y812" s="50"/>
      <c r="Z812" s="50"/>
    </row>
    <row r="813" ht="15.75" customHeight="1" outlineLevel="2">
      <c r="A813" s="46" t="s">
        <v>274</v>
      </c>
      <c r="B813" s="46" t="s">
        <v>15</v>
      </c>
      <c r="C813" s="21" t="s">
        <v>275</v>
      </c>
      <c r="D813" s="46" t="s">
        <v>31</v>
      </c>
      <c r="E813" s="20" t="s">
        <v>32</v>
      </c>
      <c r="F813" s="22">
        <v>5911391.2</v>
      </c>
      <c r="G813" s="47">
        <v>421299.63</v>
      </c>
      <c r="H813" s="48"/>
      <c r="I813" s="47" t="str">
        <f t="shared" si="1617"/>
        <v>#REF!</v>
      </c>
      <c r="J813" s="47" t="str">
        <f t="shared" si="1618"/>
        <v>#REF!</v>
      </c>
      <c r="K813" s="47" t="str">
        <f t="shared" si="1619"/>
        <v>#REF!</v>
      </c>
      <c r="L813" s="49" t="str">
        <f t="shared" si="1620"/>
        <v>#REF!</v>
      </c>
      <c r="M813" s="49" t="str">
        <f t="shared" si="1621"/>
        <v>#REF!</v>
      </c>
      <c r="N813" s="47" t="str">
        <f t="shared" si="1622"/>
        <v>#REF!</v>
      </c>
      <c r="O813" s="47" t="str">
        <f t="shared" si="1623"/>
        <v>#REF!</v>
      </c>
      <c r="P813" s="49" t="str">
        <f t="shared" si="1624"/>
        <v>#REF!</v>
      </c>
      <c r="Q813" s="49" t="str">
        <f t="shared" si="1625"/>
        <v>#REF!</v>
      </c>
      <c r="R813" s="49" t="str">
        <f t="shared" si="1626"/>
        <v>#REF!</v>
      </c>
      <c r="S813" s="49" t="str">
        <f t="shared" si="1627"/>
        <v>#REF!</v>
      </c>
      <c r="T813" s="50"/>
      <c r="U813" s="50"/>
      <c r="V813" s="50"/>
      <c r="W813" s="50"/>
      <c r="X813" s="50"/>
      <c r="Y813" s="50"/>
      <c r="Z813" s="50"/>
    </row>
    <row r="814" ht="15.75" customHeight="1" outlineLevel="2">
      <c r="A814" s="46" t="s">
        <v>274</v>
      </c>
      <c r="B814" s="46" t="s">
        <v>15</v>
      </c>
      <c r="C814" s="21" t="s">
        <v>275</v>
      </c>
      <c r="D814" s="46" t="s">
        <v>37</v>
      </c>
      <c r="E814" s="20" t="s">
        <v>38</v>
      </c>
      <c r="F814" s="22">
        <v>4616.12</v>
      </c>
      <c r="G814" s="47">
        <v>328.99</v>
      </c>
      <c r="H814" s="48"/>
      <c r="I814" s="47" t="str">
        <f t="shared" si="1617"/>
        <v>#REF!</v>
      </c>
      <c r="J814" s="47" t="str">
        <f t="shared" si="1618"/>
        <v>#REF!</v>
      </c>
      <c r="K814" s="47" t="str">
        <f t="shared" si="1619"/>
        <v>#REF!</v>
      </c>
      <c r="L814" s="49" t="str">
        <f t="shared" si="1620"/>
        <v>#REF!</v>
      </c>
      <c r="M814" s="49" t="str">
        <f t="shared" si="1621"/>
        <v>#REF!</v>
      </c>
      <c r="N814" s="47" t="str">
        <f t="shared" si="1622"/>
        <v>#REF!</v>
      </c>
      <c r="O814" s="47" t="str">
        <f t="shared" si="1623"/>
        <v>#REF!</v>
      </c>
      <c r="P814" s="49" t="str">
        <f t="shared" si="1624"/>
        <v>#REF!</v>
      </c>
      <c r="Q814" s="49" t="str">
        <f t="shared" si="1625"/>
        <v>#REF!</v>
      </c>
      <c r="R814" s="49" t="str">
        <f t="shared" si="1626"/>
        <v>#REF!</v>
      </c>
      <c r="S814" s="49" t="str">
        <f t="shared" si="1627"/>
        <v>#REF!</v>
      </c>
      <c r="T814" s="50"/>
      <c r="U814" s="50"/>
      <c r="V814" s="50"/>
      <c r="W814" s="50"/>
      <c r="X814" s="50"/>
      <c r="Y814" s="50"/>
      <c r="Z814" s="50"/>
    </row>
    <row r="815" ht="15.75" customHeight="1" outlineLevel="2">
      <c r="A815" s="46" t="s">
        <v>274</v>
      </c>
      <c r="B815" s="46" t="s">
        <v>15</v>
      </c>
      <c r="C815" s="21" t="s">
        <v>275</v>
      </c>
      <c r="D815" s="46" t="s">
        <v>39</v>
      </c>
      <c r="E815" s="20" t="s">
        <v>40</v>
      </c>
      <c r="F815" s="22">
        <v>1362587.45</v>
      </c>
      <c r="G815" s="47">
        <v>97110.4</v>
      </c>
      <c r="H815" s="48"/>
      <c r="I815" s="47" t="str">
        <f t="shared" si="1617"/>
        <v>#REF!</v>
      </c>
      <c r="J815" s="47" t="str">
        <f t="shared" si="1618"/>
        <v>#REF!</v>
      </c>
      <c r="K815" s="47" t="str">
        <f t="shared" si="1619"/>
        <v>#REF!</v>
      </c>
      <c r="L815" s="49" t="str">
        <f t="shared" si="1620"/>
        <v>#REF!</v>
      </c>
      <c r="M815" s="49" t="str">
        <f t="shared" si="1621"/>
        <v>#REF!</v>
      </c>
      <c r="N815" s="47" t="str">
        <f t="shared" si="1622"/>
        <v>#REF!</v>
      </c>
      <c r="O815" s="47" t="str">
        <f t="shared" si="1623"/>
        <v>#REF!</v>
      </c>
      <c r="P815" s="49" t="str">
        <f t="shared" si="1624"/>
        <v>#REF!</v>
      </c>
      <c r="Q815" s="49" t="str">
        <f t="shared" si="1625"/>
        <v>#REF!</v>
      </c>
      <c r="R815" s="49" t="str">
        <f t="shared" si="1626"/>
        <v>#REF!</v>
      </c>
      <c r="S815" s="49" t="str">
        <f t="shared" si="1627"/>
        <v>#REF!</v>
      </c>
      <c r="T815" s="50"/>
      <c r="U815" s="50"/>
      <c r="V815" s="50"/>
      <c r="W815" s="50"/>
      <c r="X815" s="50"/>
      <c r="Y815" s="50"/>
      <c r="Z815" s="50"/>
    </row>
    <row r="816" ht="15.75" customHeight="1" outlineLevel="2">
      <c r="A816" s="46" t="s">
        <v>274</v>
      </c>
      <c r="B816" s="46" t="s">
        <v>15</v>
      </c>
      <c r="C816" s="21" t="s">
        <v>275</v>
      </c>
      <c r="D816" s="46" t="s">
        <v>41</v>
      </c>
      <c r="E816" s="20" t="s">
        <v>42</v>
      </c>
      <c r="F816" s="22">
        <v>1.8981199114E8</v>
      </c>
      <c r="G816" s="47">
        <v>1.352773312E7</v>
      </c>
      <c r="H816" s="48"/>
      <c r="I816" s="47" t="str">
        <f t="shared" si="1617"/>
        <v>#REF!</v>
      </c>
      <c r="J816" s="47" t="str">
        <f t="shared" si="1618"/>
        <v>#REF!</v>
      </c>
      <c r="K816" s="47" t="str">
        <f t="shared" si="1619"/>
        <v>#REF!</v>
      </c>
      <c r="L816" s="49" t="str">
        <f t="shared" si="1620"/>
        <v>#REF!</v>
      </c>
      <c r="M816" s="49" t="str">
        <f t="shared" si="1621"/>
        <v>#REF!</v>
      </c>
      <c r="N816" s="47" t="str">
        <f t="shared" si="1622"/>
        <v>#REF!</v>
      </c>
      <c r="O816" s="47" t="str">
        <f t="shared" si="1623"/>
        <v>#REF!</v>
      </c>
      <c r="P816" s="49" t="str">
        <f t="shared" si="1624"/>
        <v>#REF!</v>
      </c>
      <c r="Q816" s="49" t="str">
        <f t="shared" si="1625"/>
        <v>#REF!</v>
      </c>
      <c r="R816" s="49" t="str">
        <f t="shared" si="1626"/>
        <v>#REF!</v>
      </c>
      <c r="S816" s="49" t="str">
        <f t="shared" si="1627"/>
        <v>#REF!</v>
      </c>
      <c r="T816" s="50"/>
      <c r="U816" s="50"/>
      <c r="V816" s="50"/>
      <c r="W816" s="50"/>
      <c r="X816" s="50"/>
      <c r="Y816" s="50"/>
      <c r="Z816" s="50"/>
    </row>
    <row r="817" ht="15.75" customHeight="1" outlineLevel="1">
      <c r="A817" s="46"/>
      <c r="B817" s="46"/>
      <c r="C817" s="53" t="s">
        <v>436</v>
      </c>
      <c r="D817" s="46"/>
      <c r="E817" s="20"/>
      <c r="F817" s="22">
        <f t="shared" ref="F817:H817" si="1628">SUBTOTAL(9,F808:F816)</f>
        <v>409694367</v>
      </c>
      <c r="G817" s="47">
        <f t="shared" si="1628"/>
        <v>29198556</v>
      </c>
      <c r="H817" s="48">
        <f t="shared" si="1628"/>
        <v>0</v>
      </c>
      <c r="I817" s="47"/>
      <c r="J817" s="47"/>
      <c r="K817" s="47"/>
      <c r="L817" s="49" t="str">
        <f t="shared" ref="L817:M817" si="1629">SUBTOTAL(9,L808:L816)</f>
        <v>#REF!</v>
      </c>
      <c r="M817" s="49" t="str">
        <f t="shared" si="1629"/>
        <v>#REF!</v>
      </c>
      <c r="N817" s="47"/>
      <c r="O817" s="47"/>
      <c r="P817" s="49" t="str">
        <f t="shared" ref="P817:S817" si="1630">SUBTOTAL(9,P808:P816)</f>
        <v>#REF!</v>
      </c>
      <c r="Q817" s="49" t="str">
        <f t="shared" si="1630"/>
        <v>#REF!</v>
      </c>
      <c r="R817" s="49" t="str">
        <f t="shared" si="1630"/>
        <v>#REF!</v>
      </c>
      <c r="S817" s="49" t="str">
        <f t="shared" si="1630"/>
        <v>#REF!</v>
      </c>
      <c r="T817" s="50"/>
      <c r="U817" s="50"/>
      <c r="V817" s="50"/>
      <c r="W817" s="50"/>
      <c r="X817" s="50"/>
      <c r="Y817" s="50"/>
      <c r="Z817" s="50"/>
    </row>
    <row r="818" ht="15.75" customHeight="1" outlineLevel="2">
      <c r="A818" s="46" t="s">
        <v>276</v>
      </c>
      <c r="B818" s="46" t="s">
        <v>15</v>
      </c>
      <c r="C818" s="21" t="s">
        <v>277</v>
      </c>
      <c r="D818" s="46" t="s">
        <v>45</v>
      </c>
      <c r="E818" s="20" t="s">
        <v>46</v>
      </c>
      <c r="F818" s="22">
        <v>1170497.13</v>
      </c>
      <c r="G818" s="47">
        <v>56552.66</v>
      </c>
      <c r="H818" s="48"/>
      <c r="I818" s="47" t="str">
        <f t="shared" ref="I818:I822" si="1631">+VLOOKUP(C818,'[1]ESFUERZO PROPIO 2015'!$D$10:$H$135,3,0)</f>
        <v>#REF!</v>
      </c>
      <c r="J818" s="47" t="str">
        <f t="shared" ref="J818:J822" si="1632">+VLOOKUP(C818,'[1]ESFUERZO PROPIO 2015'!$D$10:$H$135,2,0)</f>
        <v>#REF!</v>
      </c>
      <c r="K818" s="47" t="str">
        <f t="shared" ref="K818:K822" si="1633">+I818/11</f>
        <v>#REF!</v>
      </c>
      <c r="L818" s="49" t="str">
        <f t="shared" ref="L818:L822" si="1634">+H818*K818</f>
        <v>#REF!</v>
      </c>
      <c r="M818" s="49" t="str">
        <f t="shared" ref="M818:M822" si="1635">+IF(F818-Q818&lt;1,0,F818-Q818)</f>
        <v>#REF!</v>
      </c>
      <c r="N818" s="47" t="str">
        <f t="shared" ref="N818:N822" si="1636">+VLOOKUP(C818,'[1]ESFUERZO PROPIO 2015'!$D$10:$H$135,5,0)</f>
        <v>#REF!</v>
      </c>
      <c r="O818" s="47" t="str">
        <f t="shared" ref="O818:O822" si="1637">+VLOOKUP(C818,'[1]ESFUERZO PROPIO 2015'!$D$10:$H$135,4,0)</f>
        <v>#REF!</v>
      </c>
      <c r="P818" s="49" t="str">
        <f t="shared" ref="P818:P822" si="1638">+F818-L818</f>
        <v>#REF!</v>
      </c>
      <c r="Q818" s="49" t="str">
        <f t="shared" ref="Q818:Q822" si="1639">+ROUND(P818,0)</f>
        <v>#REF!</v>
      </c>
      <c r="R818" s="49" t="str">
        <f t="shared" ref="R818:R822" si="1640">+M818+Q818</f>
        <v>#REF!</v>
      </c>
      <c r="S818" s="49" t="str">
        <f t="shared" ref="S818:S822" si="1641">+Q818</f>
        <v>#REF!</v>
      </c>
      <c r="T818" s="50"/>
      <c r="U818" s="50"/>
      <c r="V818" s="50"/>
      <c r="W818" s="50"/>
      <c r="X818" s="50"/>
      <c r="Y818" s="50"/>
      <c r="Z818" s="50"/>
    </row>
    <row r="819" ht="15.75" customHeight="1" outlineLevel="2">
      <c r="A819" s="46" t="s">
        <v>276</v>
      </c>
      <c r="B819" s="46" t="s">
        <v>15</v>
      </c>
      <c r="C819" s="21" t="s">
        <v>277</v>
      </c>
      <c r="D819" s="46" t="s">
        <v>74</v>
      </c>
      <c r="E819" s="20" t="s">
        <v>75</v>
      </c>
      <c r="F819" s="22">
        <v>1215478.91</v>
      </c>
      <c r="G819" s="47">
        <v>58725.96</v>
      </c>
      <c r="H819" s="48"/>
      <c r="I819" s="47" t="str">
        <f t="shared" si="1631"/>
        <v>#REF!</v>
      </c>
      <c r="J819" s="47" t="str">
        <f t="shared" si="1632"/>
        <v>#REF!</v>
      </c>
      <c r="K819" s="47" t="str">
        <f t="shared" si="1633"/>
        <v>#REF!</v>
      </c>
      <c r="L819" s="49" t="str">
        <f t="shared" si="1634"/>
        <v>#REF!</v>
      </c>
      <c r="M819" s="49" t="str">
        <f t="shared" si="1635"/>
        <v>#REF!</v>
      </c>
      <c r="N819" s="47" t="str">
        <f t="shared" si="1636"/>
        <v>#REF!</v>
      </c>
      <c r="O819" s="47" t="str">
        <f t="shared" si="1637"/>
        <v>#REF!</v>
      </c>
      <c r="P819" s="49" t="str">
        <f t="shared" si="1638"/>
        <v>#REF!</v>
      </c>
      <c r="Q819" s="49" t="str">
        <f t="shared" si="1639"/>
        <v>#REF!</v>
      </c>
      <c r="R819" s="49" t="str">
        <f t="shared" si="1640"/>
        <v>#REF!</v>
      </c>
      <c r="S819" s="49" t="str">
        <f t="shared" si="1641"/>
        <v>#REF!</v>
      </c>
      <c r="T819" s="50"/>
      <c r="U819" s="50"/>
      <c r="V819" s="50"/>
      <c r="W819" s="50"/>
      <c r="X819" s="50"/>
      <c r="Y819" s="50"/>
      <c r="Z819" s="50"/>
    </row>
    <row r="820" ht="15.75" customHeight="1" outlineLevel="2">
      <c r="A820" s="46" t="s">
        <v>276</v>
      </c>
      <c r="B820" s="46" t="s">
        <v>15</v>
      </c>
      <c r="C820" s="21" t="s">
        <v>277</v>
      </c>
      <c r="D820" s="46" t="s">
        <v>29</v>
      </c>
      <c r="E820" s="20" t="s">
        <v>30</v>
      </c>
      <c r="F820" s="22">
        <v>157890.9</v>
      </c>
      <c r="G820" s="47">
        <v>7628.51</v>
      </c>
      <c r="H820" s="48"/>
      <c r="I820" s="47" t="str">
        <f t="shared" si="1631"/>
        <v>#REF!</v>
      </c>
      <c r="J820" s="47" t="str">
        <f t="shared" si="1632"/>
        <v>#REF!</v>
      </c>
      <c r="K820" s="47" t="str">
        <f t="shared" si="1633"/>
        <v>#REF!</v>
      </c>
      <c r="L820" s="49" t="str">
        <f t="shared" si="1634"/>
        <v>#REF!</v>
      </c>
      <c r="M820" s="49" t="str">
        <f t="shared" si="1635"/>
        <v>#REF!</v>
      </c>
      <c r="N820" s="47" t="str">
        <f t="shared" si="1636"/>
        <v>#REF!</v>
      </c>
      <c r="O820" s="47" t="str">
        <f t="shared" si="1637"/>
        <v>#REF!</v>
      </c>
      <c r="P820" s="49" t="str">
        <f t="shared" si="1638"/>
        <v>#REF!</v>
      </c>
      <c r="Q820" s="49" t="str">
        <f t="shared" si="1639"/>
        <v>#REF!</v>
      </c>
      <c r="R820" s="49" t="str">
        <f t="shared" si="1640"/>
        <v>#REF!</v>
      </c>
      <c r="S820" s="49" t="str">
        <f t="shared" si="1641"/>
        <v>#REF!</v>
      </c>
      <c r="T820" s="50"/>
      <c r="U820" s="50"/>
      <c r="V820" s="50"/>
      <c r="W820" s="50"/>
      <c r="X820" s="50"/>
      <c r="Y820" s="50"/>
      <c r="Z820" s="50"/>
    </row>
    <row r="821" ht="15.75" customHeight="1" outlineLevel="2">
      <c r="A821" s="46" t="s">
        <v>276</v>
      </c>
      <c r="B821" s="46" t="s">
        <v>15</v>
      </c>
      <c r="C821" s="21" t="s">
        <v>277</v>
      </c>
      <c r="D821" s="46" t="s">
        <v>39</v>
      </c>
      <c r="E821" s="20" t="s">
        <v>40</v>
      </c>
      <c r="F821" s="22">
        <v>16589.34</v>
      </c>
      <c r="G821" s="47">
        <v>801.52</v>
      </c>
      <c r="H821" s="48"/>
      <c r="I821" s="47" t="str">
        <f t="shared" si="1631"/>
        <v>#REF!</v>
      </c>
      <c r="J821" s="47" t="str">
        <f t="shared" si="1632"/>
        <v>#REF!</v>
      </c>
      <c r="K821" s="47" t="str">
        <f t="shared" si="1633"/>
        <v>#REF!</v>
      </c>
      <c r="L821" s="49" t="str">
        <f t="shared" si="1634"/>
        <v>#REF!</v>
      </c>
      <c r="M821" s="49" t="str">
        <f t="shared" si="1635"/>
        <v>#REF!</v>
      </c>
      <c r="N821" s="47" t="str">
        <f t="shared" si="1636"/>
        <v>#REF!</v>
      </c>
      <c r="O821" s="47" t="str">
        <f t="shared" si="1637"/>
        <v>#REF!</v>
      </c>
      <c r="P821" s="49" t="str">
        <f t="shared" si="1638"/>
        <v>#REF!</v>
      </c>
      <c r="Q821" s="49" t="str">
        <f t="shared" si="1639"/>
        <v>#REF!</v>
      </c>
      <c r="R821" s="49" t="str">
        <f t="shared" si="1640"/>
        <v>#REF!</v>
      </c>
      <c r="S821" s="49" t="str">
        <f t="shared" si="1641"/>
        <v>#REF!</v>
      </c>
      <c r="T821" s="50"/>
      <c r="U821" s="50"/>
      <c r="V821" s="50"/>
      <c r="W821" s="50"/>
      <c r="X821" s="50"/>
      <c r="Y821" s="50"/>
      <c r="Z821" s="50"/>
    </row>
    <row r="822" ht="15.75" customHeight="1" outlineLevel="2">
      <c r="A822" s="46" t="s">
        <v>276</v>
      </c>
      <c r="B822" s="46" t="s">
        <v>15</v>
      </c>
      <c r="C822" s="21" t="s">
        <v>277</v>
      </c>
      <c r="D822" s="46" t="s">
        <v>47</v>
      </c>
      <c r="E822" s="20" t="s">
        <v>48</v>
      </c>
      <c r="F822" s="22">
        <v>2.589761672E7</v>
      </c>
      <c r="G822" s="47">
        <v>1251245.35</v>
      </c>
      <c r="H822" s="48"/>
      <c r="I822" s="47" t="str">
        <f t="shared" si="1631"/>
        <v>#REF!</v>
      </c>
      <c r="J822" s="47" t="str">
        <f t="shared" si="1632"/>
        <v>#REF!</v>
      </c>
      <c r="K822" s="47" t="str">
        <f t="shared" si="1633"/>
        <v>#REF!</v>
      </c>
      <c r="L822" s="49" t="str">
        <f t="shared" si="1634"/>
        <v>#REF!</v>
      </c>
      <c r="M822" s="49" t="str">
        <f t="shared" si="1635"/>
        <v>#REF!</v>
      </c>
      <c r="N822" s="47" t="str">
        <f t="shared" si="1636"/>
        <v>#REF!</v>
      </c>
      <c r="O822" s="47" t="str">
        <f t="shared" si="1637"/>
        <v>#REF!</v>
      </c>
      <c r="P822" s="49" t="str">
        <f t="shared" si="1638"/>
        <v>#REF!</v>
      </c>
      <c r="Q822" s="49" t="str">
        <f t="shared" si="1639"/>
        <v>#REF!</v>
      </c>
      <c r="R822" s="49" t="str">
        <f t="shared" si="1640"/>
        <v>#REF!</v>
      </c>
      <c r="S822" s="49" t="str">
        <f t="shared" si="1641"/>
        <v>#REF!</v>
      </c>
      <c r="T822" s="50"/>
      <c r="U822" s="50"/>
      <c r="V822" s="50"/>
      <c r="W822" s="50"/>
      <c r="X822" s="50"/>
      <c r="Y822" s="50"/>
      <c r="Z822" s="50"/>
    </row>
    <row r="823" ht="15.75" customHeight="1" outlineLevel="1">
      <c r="A823" s="46"/>
      <c r="B823" s="46"/>
      <c r="C823" s="53" t="s">
        <v>437</v>
      </c>
      <c r="D823" s="46"/>
      <c r="E823" s="20"/>
      <c r="F823" s="22">
        <f t="shared" ref="F823:H823" si="1642">SUBTOTAL(9,F818:F822)</f>
        <v>28458073</v>
      </c>
      <c r="G823" s="47">
        <f t="shared" si="1642"/>
        <v>1374954</v>
      </c>
      <c r="H823" s="48">
        <f t="shared" si="1642"/>
        <v>0</v>
      </c>
      <c r="I823" s="47"/>
      <c r="J823" s="47"/>
      <c r="K823" s="47"/>
      <c r="L823" s="49" t="str">
        <f t="shared" ref="L823:M823" si="1643">SUBTOTAL(9,L818:L822)</f>
        <v>#REF!</v>
      </c>
      <c r="M823" s="49" t="str">
        <f t="shared" si="1643"/>
        <v>#REF!</v>
      </c>
      <c r="N823" s="47"/>
      <c r="O823" s="47"/>
      <c r="P823" s="49" t="str">
        <f t="shared" ref="P823:S823" si="1644">SUBTOTAL(9,P818:P822)</f>
        <v>#REF!</v>
      </c>
      <c r="Q823" s="49" t="str">
        <f t="shared" si="1644"/>
        <v>#REF!</v>
      </c>
      <c r="R823" s="49" t="str">
        <f t="shared" si="1644"/>
        <v>#REF!</v>
      </c>
      <c r="S823" s="49" t="str">
        <f t="shared" si="1644"/>
        <v>#REF!</v>
      </c>
      <c r="T823" s="50"/>
      <c r="U823" s="50"/>
      <c r="V823" s="50"/>
      <c r="W823" s="50"/>
      <c r="X823" s="50"/>
      <c r="Y823" s="50"/>
      <c r="Z823" s="50"/>
    </row>
    <row r="824" ht="15.75" customHeight="1" outlineLevel="2">
      <c r="A824" s="46" t="s">
        <v>278</v>
      </c>
      <c r="B824" s="46" t="s">
        <v>15</v>
      </c>
      <c r="C824" s="21" t="s">
        <v>279</v>
      </c>
      <c r="D824" s="46" t="s">
        <v>17</v>
      </c>
      <c r="E824" s="20" t="s">
        <v>18</v>
      </c>
      <c r="F824" s="22">
        <v>1.2451640139E8</v>
      </c>
      <c r="G824" s="47">
        <v>1.152524057E7</v>
      </c>
      <c r="H824" s="48"/>
      <c r="I824" s="47" t="str">
        <f t="shared" ref="I824:I829" si="1645">+VLOOKUP(C824,'[1]ESFUERZO PROPIO 2015'!$D$10:$H$135,3,0)</f>
        <v>#REF!</v>
      </c>
      <c r="J824" s="47" t="str">
        <f t="shared" ref="J824:J829" si="1646">+VLOOKUP(C824,'[1]ESFUERZO PROPIO 2015'!$D$10:$H$135,2,0)</f>
        <v>#REF!</v>
      </c>
      <c r="K824" s="47" t="str">
        <f t="shared" ref="K824:K829" si="1647">+I824/11</f>
        <v>#REF!</v>
      </c>
      <c r="L824" s="49" t="str">
        <f t="shared" ref="L824:L829" si="1648">+H824*K824</f>
        <v>#REF!</v>
      </c>
      <c r="M824" s="49" t="str">
        <f t="shared" ref="M824:M829" si="1649">+IF(F824-Q824&lt;1,0,F824-Q824)</f>
        <v>#REF!</v>
      </c>
      <c r="N824" s="47" t="str">
        <f t="shared" ref="N824:N829" si="1650">+VLOOKUP(C824,'[1]ESFUERZO PROPIO 2015'!$D$10:$H$135,5,0)</f>
        <v>#REF!</v>
      </c>
      <c r="O824" s="47" t="str">
        <f t="shared" ref="O824:O829" si="1651">+VLOOKUP(C824,'[1]ESFUERZO PROPIO 2015'!$D$10:$H$135,4,0)</f>
        <v>#REF!</v>
      </c>
      <c r="P824" s="49" t="str">
        <f t="shared" ref="P824:P829" si="1652">+F824-L824</f>
        <v>#REF!</v>
      </c>
      <c r="Q824" s="49" t="str">
        <f t="shared" ref="Q824:Q829" si="1653">+ROUND(P824,0)</f>
        <v>#REF!</v>
      </c>
      <c r="R824" s="49" t="str">
        <f t="shared" ref="R824:R829" si="1654">+M824+Q824</f>
        <v>#REF!</v>
      </c>
      <c r="S824" s="49" t="str">
        <f t="shared" ref="S824:S829" si="1655">+Q824</f>
        <v>#REF!</v>
      </c>
      <c r="T824" s="50"/>
      <c r="U824" s="50"/>
      <c r="V824" s="50"/>
      <c r="W824" s="50"/>
      <c r="X824" s="50"/>
      <c r="Y824" s="50"/>
      <c r="Z824" s="50"/>
    </row>
    <row r="825" ht="15.75" customHeight="1" outlineLevel="2">
      <c r="A825" s="46" t="s">
        <v>278</v>
      </c>
      <c r="B825" s="46" t="s">
        <v>15</v>
      </c>
      <c r="C825" s="21" t="s">
        <v>279</v>
      </c>
      <c r="D825" s="46" t="s">
        <v>45</v>
      </c>
      <c r="E825" s="20" t="s">
        <v>46</v>
      </c>
      <c r="F825" s="22">
        <v>3.194615824E7</v>
      </c>
      <c r="G825" s="47">
        <v>2956937.03</v>
      </c>
      <c r="H825" s="48"/>
      <c r="I825" s="47" t="str">
        <f t="shared" si="1645"/>
        <v>#REF!</v>
      </c>
      <c r="J825" s="47" t="str">
        <f t="shared" si="1646"/>
        <v>#REF!</v>
      </c>
      <c r="K825" s="47" t="str">
        <f t="shared" si="1647"/>
        <v>#REF!</v>
      </c>
      <c r="L825" s="49" t="str">
        <f t="shared" si="1648"/>
        <v>#REF!</v>
      </c>
      <c r="M825" s="49" t="str">
        <f t="shared" si="1649"/>
        <v>#REF!</v>
      </c>
      <c r="N825" s="47" t="str">
        <f t="shared" si="1650"/>
        <v>#REF!</v>
      </c>
      <c r="O825" s="47" t="str">
        <f t="shared" si="1651"/>
        <v>#REF!</v>
      </c>
      <c r="P825" s="49" t="str">
        <f t="shared" si="1652"/>
        <v>#REF!</v>
      </c>
      <c r="Q825" s="49" t="str">
        <f t="shared" si="1653"/>
        <v>#REF!</v>
      </c>
      <c r="R825" s="49" t="str">
        <f t="shared" si="1654"/>
        <v>#REF!</v>
      </c>
      <c r="S825" s="49" t="str">
        <f t="shared" si="1655"/>
        <v>#REF!</v>
      </c>
      <c r="T825" s="50"/>
      <c r="U825" s="50"/>
      <c r="V825" s="50"/>
      <c r="W825" s="50"/>
      <c r="X825" s="50"/>
      <c r="Y825" s="50"/>
      <c r="Z825" s="50"/>
    </row>
    <row r="826" ht="15.75" customHeight="1" outlineLevel="2">
      <c r="A826" s="46" t="s">
        <v>278</v>
      </c>
      <c r="B826" s="46" t="s">
        <v>15</v>
      </c>
      <c r="C826" s="21" t="s">
        <v>279</v>
      </c>
      <c r="D826" s="46" t="s">
        <v>19</v>
      </c>
      <c r="E826" s="20" t="s">
        <v>20</v>
      </c>
      <c r="F826" s="22">
        <v>7806.11</v>
      </c>
      <c r="G826" s="47">
        <v>722.53</v>
      </c>
      <c r="H826" s="48"/>
      <c r="I826" s="47" t="str">
        <f t="shared" si="1645"/>
        <v>#REF!</v>
      </c>
      <c r="J826" s="47" t="str">
        <f t="shared" si="1646"/>
        <v>#REF!</v>
      </c>
      <c r="K826" s="47" t="str">
        <f t="shared" si="1647"/>
        <v>#REF!</v>
      </c>
      <c r="L826" s="49" t="str">
        <f t="shared" si="1648"/>
        <v>#REF!</v>
      </c>
      <c r="M826" s="49" t="str">
        <f t="shared" si="1649"/>
        <v>#REF!</v>
      </c>
      <c r="N826" s="47" t="str">
        <f t="shared" si="1650"/>
        <v>#REF!</v>
      </c>
      <c r="O826" s="47" t="str">
        <f t="shared" si="1651"/>
        <v>#REF!</v>
      </c>
      <c r="P826" s="49" t="str">
        <f t="shared" si="1652"/>
        <v>#REF!</v>
      </c>
      <c r="Q826" s="49" t="str">
        <f t="shared" si="1653"/>
        <v>#REF!</v>
      </c>
      <c r="R826" s="49" t="str">
        <f t="shared" si="1654"/>
        <v>#REF!</v>
      </c>
      <c r="S826" s="49" t="str">
        <f t="shared" si="1655"/>
        <v>#REF!</v>
      </c>
      <c r="T826" s="50"/>
      <c r="U826" s="50"/>
      <c r="V826" s="50"/>
      <c r="W826" s="50"/>
      <c r="X826" s="50"/>
      <c r="Y826" s="50"/>
      <c r="Z826" s="50"/>
    </row>
    <row r="827" ht="15.75" customHeight="1" outlineLevel="2">
      <c r="A827" s="46" t="s">
        <v>278</v>
      </c>
      <c r="B827" s="46" t="s">
        <v>15</v>
      </c>
      <c r="C827" s="21" t="s">
        <v>279</v>
      </c>
      <c r="D827" s="46" t="s">
        <v>29</v>
      </c>
      <c r="E827" s="20" t="s">
        <v>30</v>
      </c>
      <c r="F827" s="22">
        <v>655605.12</v>
      </c>
      <c r="G827" s="47">
        <v>60682.82</v>
      </c>
      <c r="H827" s="48"/>
      <c r="I827" s="47" t="str">
        <f t="shared" si="1645"/>
        <v>#REF!</v>
      </c>
      <c r="J827" s="47" t="str">
        <f t="shared" si="1646"/>
        <v>#REF!</v>
      </c>
      <c r="K827" s="47" t="str">
        <f t="shared" si="1647"/>
        <v>#REF!</v>
      </c>
      <c r="L827" s="49" t="str">
        <f t="shared" si="1648"/>
        <v>#REF!</v>
      </c>
      <c r="M827" s="49" t="str">
        <f t="shared" si="1649"/>
        <v>#REF!</v>
      </c>
      <c r="N827" s="47" t="str">
        <f t="shared" si="1650"/>
        <v>#REF!</v>
      </c>
      <c r="O827" s="47" t="str">
        <f t="shared" si="1651"/>
        <v>#REF!</v>
      </c>
      <c r="P827" s="49" t="str">
        <f t="shared" si="1652"/>
        <v>#REF!</v>
      </c>
      <c r="Q827" s="49" t="str">
        <f t="shared" si="1653"/>
        <v>#REF!</v>
      </c>
      <c r="R827" s="49" t="str">
        <f t="shared" si="1654"/>
        <v>#REF!</v>
      </c>
      <c r="S827" s="49" t="str">
        <f t="shared" si="1655"/>
        <v>#REF!</v>
      </c>
      <c r="T827" s="50"/>
      <c r="U827" s="50"/>
      <c r="V827" s="50"/>
      <c r="W827" s="50"/>
      <c r="X827" s="50"/>
      <c r="Y827" s="50"/>
      <c r="Z827" s="50"/>
    </row>
    <row r="828" ht="15.75" customHeight="1" outlineLevel="2">
      <c r="A828" s="46" t="s">
        <v>278</v>
      </c>
      <c r="B828" s="46" t="s">
        <v>15</v>
      </c>
      <c r="C828" s="21" t="s">
        <v>279</v>
      </c>
      <c r="D828" s="46" t="s">
        <v>31</v>
      </c>
      <c r="E828" s="20" t="s">
        <v>32</v>
      </c>
      <c r="F828" s="22">
        <v>164060.0</v>
      </c>
      <c r="G828" s="47">
        <v>15185.4</v>
      </c>
      <c r="H828" s="48"/>
      <c r="I828" s="47" t="str">
        <f t="shared" si="1645"/>
        <v>#REF!</v>
      </c>
      <c r="J828" s="47" t="str">
        <f t="shared" si="1646"/>
        <v>#REF!</v>
      </c>
      <c r="K828" s="47" t="str">
        <f t="shared" si="1647"/>
        <v>#REF!</v>
      </c>
      <c r="L828" s="49" t="str">
        <f t="shared" si="1648"/>
        <v>#REF!</v>
      </c>
      <c r="M828" s="49" t="str">
        <f t="shared" si="1649"/>
        <v>#REF!</v>
      </c>
      <c r="N828" s="47" t="str">
        <f t="shared" si="1650"/>
        <v>#REF!</v>
      </c>
      <c r="O828" s="47" t="str">
        <f t="shared" si="1651"/>
        <v>#REF!</v>
      </c>
      <c r="P828" s="49" t="str">
        <f t="shared" si="1652"/>
        <v>#REF!</v>
      </c>
      <c r="Q828" s="49" t="str">
        <f t="shared" si="1653"/>
        <v>#REF!</v>
      </c>
      <c r="R828" s="49" t="str">
        <f t="shared" si="1654"/>
        <v>#REF!</v>
      </c>
      <c r="S828" s="49" t="str">
        <f t="shared" si="1655"/>
        <v>#REF!</v>
      </c>
      <c r="T828" s="50"/>
      <c r="U828" s="50"/>
      <c r="V828" s="50"/>
      <c r="W828" s="50"/>
      <c r="X828" s="50"/>
      <c r="Y828" s="50"/>
      <c r="Z828" s="50"/>
    </row>
    <row r="829" ht="15.75" customHeight="1" outlineLevel="2">
      <c r="A829" s="46" t="s">
        <v>278</v>
      </c>
      <c r="B829" s="46" t="s">
        <v>15</v>
      </c>
      <c r="C829" s="21" t="s">
        <v>279</v>
      </c>
      <c r="D829" s="46" t="s">
        <v>39</v>
      </c>
      <c r="E829" s="20" t="s">
        <v>40</v>
      </c>
      <c r="F829" s="22">
        <v>238598.14</v>
      </c>
      <c r="G829" s="47">
        <v>22084.65</v>
      </c>
      <c r="H829" s="48"/>
      <c r="I829" s="47" t="str">
        <f t="shared" si="1645"/>
        <v>#REF!</v>
      </c>
      <c r="J829" s="47" t="str">
        <f t="shared" si="1646"/>
        <v>#REF!</v>
      </c>
      <c r="K829" s="47" t="str">
        <f t="shared" si="1647"/>
        <v>#REF!</v>
      </c>
      <c r="L829" s="49" t="str">
        <f t="shared" si="1648"/>
        <v>#REF!</v>
      </c>
      <c r="M829" s="49" t="str">
        <f t="shared" si="1649"/>
        <v>#REF!</v>
      </c>
      <c r="N829" s="47" t="str">
        <f t="shared" si="1650"/>
        <v>#REF!</v>
      </c>
      <c r="O829" s="47" t="str">
        <f t="shared" si="1651"/>
        <v>#REF!</v>
      </c>
      <c r="P829" s="49" t="str">
        <f t="shared" si="1652"/>
        <v>#REF!</v>
      </c>
      <c r="Q829" s="49" t="str">
        <f t="shared" si="1653"/>
        <v>#REF!</v>
      </c>
      <c r="R829" s="49" t="str">
        <f t="shared" si="1654"/>
        <v>#REF!</v>
      </c>
      <c r="S829" s="49" t="str">
        <f t="shared" si="1655"/>
        <v>#REF!</v>
      </c>
      <c r="T829" s="50"/>
      <c r="U829" s="50"/>
      <c r="V829" s="50"/>
      <c r="W829" s="50"/>
      <c r="X829" s="50"/>
      <c r="Y829" s="50"/>
      <c r="Z829" s="50"/>
    </row>
    <row r="830" ht="15.75" customHeight="1" outlineLevel="1">
      <c r="A830" s="46"/>
      <c r="B830" s="46"/>
      <c r="C830" s="53" t="s">
        <v>438</v>
      </c>
      <c r="D830" s="46"/>
      <c r="E830" s="20"/>
      <c r="F830" s="22">
        <f t="shared" ref="F830:H830" si="1656">SUBTOTAL(9,F824:F829)</f>
        <v>157528629</v>
      </c>
      <c r="G830" s="47">
        <f t="shared" si="1656"/>
        <v>14580853</v>
      </c>
      <c r="H830" s="48">
        <f t="shared" si="1656"/>
        <v>0</v>
      </c>
      <c r="I830" s="47"/>
      <c r="J830" s="47"/>
      <c r="K830" s="47"/>
      <c r="L830" s="49" t="str">
        <f t="shared" ref="L830:M830" si="1657">SUBTOTAL(9,L824:L829)</f>
        <v>#REF!</v>
      </c>
      <c r="M830" s="49" t="str">
        <f t="shared" si="1657"/>
        <v>#REF!</v>
      </c>
      <c r="N830" s="47"/>
      <c r="O830" s="47"/>
      <c r="P830" s="49" t="str">
        <f t="shared" ref="P830:S830" si="1658">SUBTOTAL(9,P824:P829)</f>
        <v>#REF!</v>
      </c>
      <c r="Q830" s="49" t="str">
        <f t="shared" si="1658"/>
        <v>#REF!</v>
      </c>
      <c r="R830" s="49" t="str">
        <f t="shared" si="1658"/>
        <v>#REF!</v>
      </c>
      <c r="S830" s="49" t="str">
        <f t="shared" si="1658"/>
        <v>#REF!</v>
      </c>
      <c r="T830" s="50"/>
      <c r="U830" s="50"/>
      <c r="V830" s="50"/>
      <c r="W830" s="50"/>
      <c r="X830" s="50"/>
      <c r="Y830" s="50"/>
      <c r="Z830" s="50"/>
    </row>
    <row r="831" ht="15.75" customHeight="1" outlineLevel="2">
      <c r="A831" s="46" t="s">
        <v>280</v>
      </c>
      <c r="B831" s="46" t="s">
        <v>15</v>
      </c>
      <c r="C831" s="21" t="s">
        <v>281</v>
      </c>
      <c r="D831" s="46" t="s">
        <v>45</v>
      </c>
      <c r="E831" s="20" t="s">
        <v>46</v>
      </c>
      <c r="F831" s="22">
        <v>9953137.85</v>
      </c>
      <c r="G831" s="47">
        <v>236273.92</v>
      </c>
      <c r="H831" s="48"/>
      <c r="I831" s="47" t="str">
        <f t="shared" ref="I831:I836" si="1659">+VLOOKUP(C831,'[1]ESFUERZO PROPIO 2015'!$D$10:$H$135,3,0)</f>
        <v>#REF!</v>
      </c>
      <c r="J831" s="47" t="str">
        <f t="shared" ref="J831:J836" si="1660">+VLOOKUP(C831,'[1]ESFUERZO PROPIO 2015'!$D$10:$H$135,2,0)</f>
        <v>#REF!</v>
      </c>
      <c r="K831" s="47" t="str">
        <f t="shared" ref="K831:K836" si="1661">+I831/11</f>
        <v>#REF!</v>
      </c>
      <c r="L831" s="49" t="str">
        <f t="shared" ref="L831:L836" si="1662">+H831*K831</f>
        <v>#REF!</v>
      </c>
      <c r="M831" s="49" t="str">
        <f t="shared" ref="M831:M836" si="1663">+IF(F831-Q831&lt;1,0,F831-Q831)</f>
        <v>#REF!</v>
      </c>
      <c r="N831" s="47" t="str">
        <f t="shared" ref="N831:N836" si="1664">+VLOOKUP(C831,'[1]ESFUERZO PROPIO 2015'!$D$10:$H$135,5,0)</f>
        <v>#REF!</v>
      </c>
      <c r="O831" s="47" t="str">
        <f t="shared" ref="O831:O836" si="1665">+VLOOKUP(C831,'[1]ESFUERZO PROPIO 2015'!$D$10:$H$135,4,0)</f>
        <v>#REF!</v>
      </c>
      <c r="P831" s="49" t="str">
        <f t="shared" ref="P831:P836" si="1666">+F831-L831</f>
        <v>#REF!</v>
      </c>
      <c r="Q831" s="49" t="str">
        <f t="shared" ref="Q831:Q836" si="1667">+ROUND(P831,0)</f>
        <v>#REF!</v>
      </c>
      <c r="R831" s="49" t="str">
        <f t="shared" ref="R831:R836" si="1668">+M831+Q831</f>
        <v>#REF!</v>
      </c>
      <c r="S831" s="49" t="str">
        <f t="shared" ref="S831:S836" si="1669">+Q831</f>
        <v>#REF!</v>
      </c>
      <c r="T831" s="50"/>
      <c r="U831" s="50"/>
      <c r="V831" s="50"/>
      <c r="W831" s="50"/>
      <c r="X831" s="50"/>
      <c r="Y831" s="50"/>
      <c r="Z831" s="50"/>
    </row>
    <row r="832" ht="15.75" customHeight="1" outlineLevel="2">
      <c r="A832" s="46" t="s">
        <v>280</v>
      </c>
      <c r="B832" s="46" t="s">
        <v>15</v>
      </c>
      <c r="C832" s="21" t="s">
        <v>281</v>
      </c>
      <c r="D832" s="46" t="s">
        <v>29</v>
      </c>
      <c r="E832" s="20" t="s">
        <v>30</v>
      </c>
      <c r="F832" s="22">
        <v>925116.49</v>
      </c>
      <c r="G832" s="47">
        <v>21961.0</v>
      </c>
      <c r="H832" s="48"/>
      <c r="I832" s="47" t="str">
        <f t="shared" si="1659"/>
        <v>#REF!</v>
      </c>
      <c r="J832" s="47" t="str">
        <f t="shared" si="1660"/>
        <v>#REF!</v>
      </c>
      <c r="K832" s="47" t="str">
        <f t="shared" si="1661"/>
        <v>#REF!</v>
      </c>
      <c r="L832" s="49" t="str">
        <f t="shared" si="1662"/>
        <v>#REF!</v>
      </c>
      <c r="M832" s="49" t="str">
        <f t="shared" si="1663"/>
        <v>#REF!</v>
      </c>
      <c r="N832" s="47" t="str">
        <f t="shared" si="1664"/>
        <v>#REF!</v>
      </c>
      <c r="O832" s="47" t="str">
        <f t="shared" si="1665"/>
        <v>#REF!</v>
      </c>
      <c r="P832" s="49" t="str">
        <f t="shared" si="1666"/>
        <v>#REF!</v>
      </c>
      <c r="Q832" s="49" t="str">
        <f t="shared" si="1667"/>
        <v>#REF!</v>
      </c>
      <c r="R832" s="49" t="str">
        <f t="shared" si="1668"/>
        <v>#REF!</v>
      </c>
      <c r="S832" s="49" t="str">
        <f t="shared" si="1669"/>
        <v>#REF!</v>
      </c>
      <c r="T832" s="50"/>
      <c r="U832" s="50"/>
      <c r="V832" s="50"/>
      <c r="W832" s="50"/>
      <c r="X832" s="50"/>
      <c r="Y832" s="50"/>
      <c r="Z832" s="50"/>
    </row>
    <row r="833" ht="15.75" customHeight="1" outlineLevel="2">
      <c r="A833" s="46" t="s">
        <v>280</v>
      </c>
      <c r="B833" s="46" t="s">
        <v>15</v>
      </c>
      <c r="C833" s="21" t="s">
        <v>281</v>
      </c>
      <c r="D833" s="46" t="s">
        <v>31</v>
      </c>
      <c r="E833" s="20" t="s">
        <v>32</v>
      </c>
      <c r="F833" s="22">
        <v>113901.35</v>
      </c>
      <c r="G833" s="47">
        <v>2703.86</v>
      </c>
      <c r="H833" s="48"/>
      <c r="I833" s="47" t="str">
        <f t="shared" si="1659"/>
        <v>#REF!</v>
      </c>
      <c r="J833" s="47" t="str">
        <f t="shared" si="1660"/>
        <v>#REF!</v>
      </c>
      <c r="K833" s="47" t="str">
        <f t="shared" si="1661"/>
        <v>#REF!</v>
      </c>
      <c r="L833" s="49" t="str">
        <f t="shared" si="1662"/>
        <v>#REF!</v>
      </c>
      <c r="M833" s="49" t="str">
        <f t="shared" si="1663"/>
        <v>#REF!</v>
      </c>
      <c r="N833" s="47" t="str">
        <f t="shared" si="1664"/>
        <v>#REF!</v>
      </c>
      <c r="O833" s="47" t="str">
        <f t="shared" si="1665"/>
        <v>#REF!</v>
      </c>
      <c r="P833" s="49" t="str">
        <f t="shared" si="1666"/>
        <v>#REF!</v>
      </c>
      <c r="Q833" s="49" t="str">
        <f t="shared" si="1667"/>
        <v>#REF!</v>
      </c>
      <c r="R833" s="49" t="str">
        <f t="shared" si="1668"/>
        <v>#REF!</v>
      </c>
      <c r="S833" s="49" t="str">
        <f t="shared" si="1669"/>
        <v>#REF!</v>
      </c>
      <c r="T833" s="50"/>
      <c r="U833" s="50"/>
      <c r="V833" s="50"/>
      <c r="W833" s="50"/>
      <c r="X833" s="50"/>
      <c r="Y833" s="50"/>
      <c r="Z833" s="50"/>
    </row>
    <row r="834" ht="15.75" customHeight="1" outlineLevel="2">
      <c r="A834" s="46" t="s">
        <v>280</v>
      </c>
      <c r="B834" s="46" t="s">
        <v>15</v>
      </c>
      <c r="C834" s="21" t="s">
        <v>281</v>
      </c>
      <c r="D834" s="46" t="s">
        <v>39</v>
      </c>
      <c r="E834" s="20" t="s">
        <v>40</v>
      </c>
      <c r="F834" s="22">
        <v>228873.09</v>
      </c>
      <c r="G834" s="47">
        <v>5433.13</v>
      </c>
      <c r="H834" s="48"/>
      <c r="I834" s="47" t="str">
        <f t="shared" si="1659"/>
        <v>#REF!</v>
      </c>
      <c r="J834" s="47" t="str">
        <f t="shared" si="1660"/>
        <v>#REF!</v>
      </c>
      <c r="K834" s="47" t="str">
        <f t="shared" si="1661"/>
        <v>#REF!</v>
      </c>
      <c r="L834" s="49" t="str">
        <f t="shared" si="1662"/>
        <v>#REF!</v>
      </c>
      <c r="M834" s="49" t="str">
        <f t="shared" si="1663"/>
        <v>#REF!</v>
      </c>
      <c r="N834" s="47" t="str">
        <f t="shared" si="1664"/>
        <v>#REF!</v>
      </c>
      <c r="O834" s="47" t="str">
        <f t="shared" si="1665"/>
        <v>#REF!</v>
      </c>
      <c r="P834" s="49" t="str">
        <f t="shared" si="1666"/>
        <v>#REF!</v>
      </c>
      <c r="Q834" s="49" t="str">
        <f t="shared" si="1667"/>
        <v>#REF!</v>
      </c>
      <c r="R834" s="49" t="str">
        <f t="shared" si="1668"/>
        <v>#REF!</v>
      </c>
      <c r="S834" s="49" t="str">
        <f t="shared" si="1669"/>
        <v>#REF!</v>
      </c>
      <c r="T834" s="50"/>
      <c r="U834" s="50"/>
      <c r="V834" s="50"/>
      <c r="W834" s="50"/>
      <c r="X834" s="50"/>
      <c r="Y834" s="50"/>
      <c r="Z834" s="50"/>
    </row>
    <row r="835" ht="15.75" customHeight="1" outlineLevel="2">
      <c r="A835" s="46" t="s">
        <v>280</v>
      </c>
      <c r="B835" s="46" t="s">
        <v>15</v>
      </c>
      <c r="C835" s="21" t="s">
        <v>281</v>
      </c>
      <c r="D835" s="46" t="s">
        <v>41</v>
      </c>
      <c r="E835" s="20" t="s">
        <v>42</v>
      </c>
      <c r="F835" s="22">
        <v>2250855.07</v>
      </c>
      <c r="G835" s="47">
        <v>53432.23</v>
      </c>
      <c r="H835" s="48"/>
      <c r="I835" s="47" t="str">
        <f t="shared" si="1659"/>
        <v>#REF!</v>
      </c>
      <c r="J835" s="47" t="str">
        <f t="shared" si="1660"/>
        <v>#REF!</v>
      </c>
      <c r="K835" s="47" t="str">
        <f t="shared" si="1661"/>
        <v>#REF!</v>
      </c>
      <c r="L835" s="49" t="str">
        <f t="shared" si="1662"/>
        <v>#REF!</v>
      </c>
      <c r="M835" s="49" t="str">
        <f t="shared" si="1663"/>
        <v>#REF!</v>
      </c>
      <c r="N835" s="47" t="str">
        <f t="shared" si="1664"/>
        <v>#REF!</v>
      </c>
      <c r="O835" s="47" t="str">
        <f t="shared" si="1665"/>
        <v>#REF!</v>
      </c>
      <c r="P835" s="49" t="str">
        <f t="shared" si="1666"/>
        <v>#REF!</v>
      </c>
      <c r="Q835" s="49" t="str">
        <f t="shared" si="1667"/>
        <v>#REF!</v>
      </c>
      <c r="R835" s="49" t="str">
        <f t="shared" si="1668"/>
        <v>#REF!</v>
      </c>
      <c r="S835" s="49" t="str">
        <f t="shared" si="1669"/>
        <v>#REF!</v>
      </c>
      <c r="T835" s="50"/>
      <c r="U835" s="50"/>
      <c r="V835" s="50"/>
      <c r="W835" s="50"/>
      <c r="X835" s="50"/>
      <c r="Y835" s="50"/>
      <c r="Z835" s="50"/>
    </row>
    <row r="836" ht="15.75" customHeight="1" outlineLevel="2">
      <c r="A836" s="46" t="s">
        <v>280</v>
      </c>
      <c r="B836" s="46" t="s">
        <v>15</v>
      </c>
      <c r="C836" s="21" t="s">
        <v>281</v>
      </c>
      <c r="D836" s="46" t="s">
        <v>47</v>
      </c>
      <c r="E836" s="20" t="s">
        <v>48</v>
      </c>
      <c r="F836" s="22">
        <v>1.2526532015E8</v>
      </c>
      <c r="G836" s="47">
        <v>2973627.86</v>
      </c>
      <c r="H836" s="48"/>
      <c r="I836" s="47" t="str">
        <f t="shared" si="1659"/>
        <v>#REF!</v>
      </c>
      <c r="J836" s="47" t="str">
        <f t="shared" si="1660"/>
        <v>#REF!</v>
      </c>
      <c r="K836" s="47" t="str">
        <f t="shared" si="1661"/>
        <v>#REF!</v>
      </c>
      <c r="L836" s="49" t="str">
        <f t="shared" si="1662"/>
        <v>#REF!</v>
      </c>
      <c r="M836" s="49" t="str">
        <f t="shared" si="1663"/>
        <v>#REF!</v>
      </c>
      <c r="N836" s="47" t="str">
        <f t="shared" si="1664"/>
        <v>#REF!</v>
      </c>
      <c r="O836" s="47" t="str">
        <f t="shared" si="1665"/>
        <v>#REF!</v>
      </c>
      <c r="P836" s="49" t="str">
        <f t="shared" si="1666"/>
        <v>#REF!</v>
      </c>
      <c r="Q836" s="49" t="str">
        <f t="shared" si="1667"/>
        <v>#REF!</v>
      </c>
      <c r="R836" s="49" t="str">
        <f t="shared" si="1668"/>
        <v>#REF!</v>
      </c>
      <c r="S836" s="49" t="str">
        <f t="shared" si="1669"/>
        <v>#REF!</v>
      </c>
      <c r="T836" s="50"/>
      <c r="U836" s="50"/>
      <c r="V836" s="50"/>
      <c r="W836" s="50"/>
      <c r="X836" s="50"/>
      <c r="Y836" s="50"/>
      <c r="Z836" s="50"/>
    </row>
    <row r="837" ht="15.75" customHeight="1" outlineLevel="1">
      <c r="A837" s="46"/>
      <c r="B837" s="46"/>
      <c r="C837" s="53" t="s">
        <v>439</v>
      </c>
      <c r="D837" s="46"/>
      <c r="E837" s="20"/>
      <c r="F837" s="22">
        <f t="shared" ref="F837:H837" si="1670">SUBTOTAL(9,F831:F836)</f>
        <v>138737204</v>
      </c>
      <c r="G837" s="47">
        <f t="shared" si="1670"/>
        <v>3293432</v>
      </c>
      <c r="H837" s="48">
        <f t="shared" si="1670"/>
        <v>0</v>
      </c>
      <c r="I837" s="47"/>
      <c r="J837" s="47"/>
      <c r="K837" s="47"/>
      <c r="L837" s="49" t="str">
        <f t="shared" ref="L837:M837" si="1671">SUBTOTAL(9,L831:L836)</f>
        <v>#REF!</v>
      </c>
      <c r="M837" s="49" t="str">
        <f t="shared" si="1671"/>
        <v>#REF!</v>
      </c>
      <c r="N837" s="47"/>
      <c r="O837" s="47"/>
      <c r="P837" s="49" t="str">
        <f t="shared" ref="P837:S837" si="1672">SUBTOTAL(9,P831:P836)</f>
        <v>#REF!</v>
      </c>
      <c r="Q837" s="49" t="str">
        <f t="shared" si="1672"/>
        <v>#REF!</v>
      </c>
      <c r="R837" s="49" t="str">
        <f t="shared" si="1672"/>
        <v>#REF!</v>
      </c>
      <c r="S837" s="49" t="str">
        <f t="shared" si="1672"/>
        <v>#REF!</v>
      </c>
      <c r="T837" s="50"/>
      <c r="U837" s="50"/>
      <c r="V837" s="50"/>
      <c r="W837" s="50"/>
      <c r="X837" s="50"/>
      <c r="Y837" s="50"/>
      <c r="Z837" s="50"/>
    </row>
    <row r="838" ht="15.75" customHeight="1" outlineLevel="2">
      <c r="A838" s="46" t="s">
        <v>282</v>
      </c>
      <c r="B838" s="46" t="s">
        <v>15</v>
      </c>
      <c r="C838" s="21" t="s">
        <v>283</v>
      </c>
      <c r="D838" s="46" t="s">
        <v>17</v>
      </c>
      <c r="E838" s="20" t="s">
        <v>18</v>
      </c>
      <c r="F838" s="22">
        <v>3611247.5</v>
      </c>
      <c r="G838" s="47">
        <v>908952.6</v>
      </c>
      <c r="H838" s="48"/>
      <c r="I838" s="47" t="str">
        <f t="shared" ref="I838:I844" si="1673">+VLOOKUP(C838,'[1]ESFUERZO PROPIO 2015'!$D$10:$H$135,3,0)</f>
        <v>#REF!</v>
      </c>
      <c r="J838" s="47" t="str">
        <f t="shared" ref="J838:J844" si="1674">+VLOOKUP(C838,'[1]ESFUERZO PROPIO 2015'!$D$10:$H$135,2,0)</f>
        <v>#REF!</v>
      </c>
      <c r="K838" s="47" t="str">
        <f t="shared" ref="K838:K844" si="1675">+I838/11</f>
        <v>#REF!</v>
      </c>
      <c r="L838" s="49" t="str">
        <f t="shared" ref="L838:L844" si="1676">+H838*K838</f>
        <v>#REF!</v>
      </c>
      <c r="M838" s="49" t="str">
        <f t="shared" ref="M838:M844" si="1677">+IF(F838-Q838&lt;1,0,F838-Q838)</f>
        <v>#REF!</v>
      </c>
      <c r="N838" s="47" t="str">
        <f t="shared" ref="N838:N844" si="1678">+VLOOKUP(C838,'[1]ESFUERZO PROPIO 2015'!$D$10:$H$135,5,0)</f>
        <v>#REF!</v>
      </c>
      <c r="O838" s="47" t="str">
        <f t="shared" ref="O838:O844" si="1679">+VLOOKUP(C838,'[1]ESFUERZO PROPIO 2015'!$D$10:$H$135,4,0)</f>
        <v>#REF!</v>
      </c>
      <c r="P838" s="49" t="str">
        <f t="shared" ref="P838:P844" si="1680">+F838-L838</f>
        <v>#REF!</v>
      </c>
      <c r="Q838" s="49" t="str">
        <f t="shared" ref="Q838:Q844" si="1681">+ROUND(P838,0)</f>
        <v>#REF!</v>
      </c>
      <c r="R838" s="49" t="str">
        <f t="shared" ref="R838:R844" si="1682">+M838+Q838</f>
        <v>#REF!</v>
      </c>
      <c r="S838" s="49" t="str">
        <f t="shared" ref="S838:S844" si="1683">+Q838</f>
        <v>#REF!</v>
      </c>
      <c r="T838" s="50"/>
      <c r="U838" s="50"/>
      <c r="V838" s="50"/>
      <c r="W838" s="50"/>
      <c r="X838" s="50"/>
      <c r="Y838" s="50"/>
      <c r="Z838" s="50"/>
    </row>
    <row r="839" ht="15.75" customHeight="1" outlineLevel="2">
      <c r="A839" s="46" t="s">
        <v>282</v>
      </c>
      <c r="B839" s="46" t="s">
        <v>15</v>
      </c>
      <c r="C839" s="21" t="s">
        <v>283</v>
      </c>
      <c r="D839" s="46" t="s">
        <v>45</v>
      </c>
      <c r="E839" s="20" t="s">
        <v>46</v>
      </c>
      <c r="F839" s="22">
        <v>899398.98</v>
      </c>
      <c r="G839" s="47">
        <v>226379.12</v>
      </c>
      <c r="H839" s="48"/>
      <c r="I839" s="47" t="str">
        <f t="shared" si="1673"/>
        <v>#REF!</v>
      </c>
      <c r="J839" s="47" t="str">
        <f t="shared" si="1674"/>
        <v>#REF!</v>
      </c>
      <c r="K839" s="47" t="str">
        <f t="shared" si="1675"/>
        <v>#REF!</v>
      </c>
      <c r="L839" s="49" t="str">
        <f t="shared" si="1676"/>
        <v>#REF!</v>
      </c>
      <c r="M839" s="49" t="str">
        <f t="shared" si="1677"/>
        <v>#REF!</v>
      </c>
      <c r="N839" s="47" t="str">
        <f t="shared" si="1678"/>
        <v>#REF!</v>
      </c>
      <c r="O839" s="47" t="str">
        <f t="shared" si="1679"/>
        <v>#REF!</v>
      </c>
      <c r="P839" s="49" t="str">
        <f t="shared" si="1680"/>
        <v>#REF!</v>
      </c>
      <c r="Q839" s="49" t="str">
        <f t="shared" si="1681"/>
        <v>#REF!</v>
      </c>
      <c r="R839" s="49" t="str">
        <f t="shared" si="1682"/>
        <v>#REF!</v>
      </c>
      <c r="S839" s="49" t="str">
        <f t="shared" si="1683"/>
        <v>#REF!</v>
      </c>
      <c r="T839" s="50"/>
      <c r="U839" s="50"/>
      <c r="V839" s="50"/>
      <c r="W839" s="50"/>
      <c r="X839" s="50"/>
      <c r="Y839" s="50"/>
      <c r="Z839" s="50"/>
    </row>
    <row r="840" ht="15.75" customHeight="1" outlineLevel="2">
      <c r="A840" s="46" t="s">
        <v>282</v>
      </c>
      <c r="B840" s="46" t="s">
        <v>15</v>
      </c>
      <c r="C840" s="21" t="s">
        <v>283</v>
      </c>
      <c r="D840" s="46" t="s">
        <v>74</v>
      </c>
      <c r="E840" s="20" t="s">
        <v>75</v>
      </c>
      <c r="F840" s="22">
        <v>229437.82</v>
      </c>
      <c r="G840" s="47">
        <v>57749.6</v>
      </c>
      <c r="H840" s="48"/>
      <c r="I840" s="47" t="str">
        <f t="shared" si="1673"/>
        <v>#REF!</v>
      </c>
      <c r="J840" s="47" t="str">
        <f t="shared" si="1674"/>
        <v>#REF!</v>
      </c>
      <c r="K840" s="47" t="str">
        <f t="shared" si="1675"/>
        <v>#REF!</v>
      </c>
      <c r="L840" s="49" t="str">
        <f t="shared" si="1676"/>
        <v>#REF!</v>
      </c>
      <c r="M840" s="49" t="str">
        <f t="shared" si="1677"/>
        <v>#REF!</v>
      </c>
      <c r="N840" s="47" t="str">
        <f t="shared" si="1678"/>
        <v>#REF!</v>
      </c>
      <c r="O840" s="47" t="str">
        <f t="shared" si="1679"/>
        <v>#REF!</v>
      </c>
      <c r="P840" s="49" t="str">
        <f t="shared" si="1680"/>
        <v>#REF!</v>
      </c>
      <c r="Q840" s="49" t="str">
        <f t="shared" si="1681"/>
        <v>#REF!</v>
      </c>
      <c r="R840" s="49" t="str">
        <f t="shared" si="1682"/>
        <v>#REF!</v>
      </c>
      <c r="S840" s="49" t="str">
        <f t="shared" si="1683"/>
        <v>#REF!</v>
      </c>
      <c r="T840" s="50"/>
      <c r="U840" s="50"/>
      <c r="V840" s="50"/>
      <c r="W840" s="50"/>
      <c r="X840" s="50"/>
      <c r="Y840" s="50"/>
      <c r="Z840" s="50"/>
    </row>
    <row r="841" ht="15.75" customHeight="1" outlineLevel="2">
      <c r="A841" s="46" t="s">
        <v>282</v>
      </c>
      <c r="B841" s="46" t="s">
        <v>15</v>
      </c>
      <c r="C841" s="21" t="s">
        <v>283</v>
      </c>
      <c r="D841" s="46" t="s">
        <v>19</v>
      </c>
      <c r="E841" s="20" t="s">
        <v>20</v>
      </c>
      <c r="F841" s="22">
        <v>9103.42</v>
      </c>
      <c r="G841" s="47">
        <v>2291.33</v>
      </c>
      <c r="H841" s="48"/>
      <c r="I841" s="47" t="str">
        <f t="shared" si="1673"/>
        <v>#REF!</v>
      </c>
      <c r="J841" s="47" t="str">
        <f t="shared" si="1674"/>
        <v>#REF!</v>
      </c>
      <c r="K841" s="47" t="str">
        <f t="shared" si="1675"/>
        <v>#REF!</v>
      </c>
      <c r="L841" s="49" t="str">
        <f t="shared" si="1676"/>
        <v>#REF!</v>
      </c>
      <c r="M841" s="49" t="str">
        <f t="shared" si="1677"/>
        <v>#REF!</v>
      </c>
      <c r="N841" s="47" t="str">
        <f t="shared" si="1678"/>
        <v>#REF!</v>
      </c>
      <c r="O841" s="47" t="str">
        <f t="shared" si="1679"/>
        <v>#REF!</v>
      </c>
      <c r="P841" s="49" t="str">
        <f t="shared" si="1680"/>
        <v>#REF!</v>
      </c>
      <c r="Q841" s="49" t="str">
        <f t="shared" si="1681"/>
        <v>#REF!</v>
      </c>
      <c r="R841" s="49" t="str">
        <f t="shared" si="1682"/>
        <v>#REF!</v>
      </c>
      <c r="S841" s="49" t="str">
        <f t="shared" si="1683"/>
        <v>#REF!</v>
      </c>
      <c r="T841" s="50"/>
      <c r="U841" s="50"/>
      <c r="V841" s="50"/>
      <c r="W841" s="50"/>
      <c r="X841" s="50"/>
      <c r="Y841" s="50"/>
      <c r="Z841" s="50"/>
    </row>
    <row r="842" ht="15.75" customHeight="1" outlineLevel="2">
      <c r="A842" s="46" t="s">
        <v>282</v>
      </c>
      <c r="B842" s="46" t="s">
        <v>15</v>
      </c>
      <c r="C842" s="21" t="s">
        <v>283</v>
      </c>
      <c r="D842" s="46" t="s">
        <v>29</v>
      </c>
      <c r="E842" s="20" t="s">
        <v>30</v>
      </c>
      <c r="F842" s="22">
        <v>95185.67</v>
      </c>
      <c r="G842" s="47">
        <v>23958.27</v>
      </c>
      <c r="H842" s="48"/>
      <c r="I842" s="47" t="str">
        <f t="shared" si="1673"/>
        <v>#REF!</v>
      </c>
      <c r="J842" s="47" t="str">
        <f t="shared" si="1674"/>
        <v>#REF!</v>
      </c>
      <c r="K842" s="47" t="str">
        <f t="shared" si="1675"/>
        <v>#REF!</v>
      </c>
      <c r="L842" s="49" t="str">
        <f t="shared" si="1676"/>
        <v>#REF!</v>
      </c>
      <c r="M842" s="49" t="str">
        <f t="shared" si="1677"/>
        <v>#REF!</v>
      </c>
      <c r="N842" s="47" t="str">
        <f t="shared" si="1678"/>
        <v>#REF!</v>
      </c>
      <c r="O842" s="47" t="str">
        <f t="shared" si="1679"/>
        <v>#REF!</v>
      </c>
      <c r="P842" s="49" t="str">
        <f t="shared" si="1680"/>
        <v>#REF!</v>
      </c>
      <c r="Q842" s="49" t="str">
        <f t="shared" si="1681"/>
        <v>#REF!</v>
      </c>
      <c r="R842" s="49" t="str">
        <f t="shared" si="1682"/>
        <v>#REF!</v>
      </c>
      <c r="S842" s="49" t="str">
        <f t="shared" si="1683"/>
        <v>#REF!</v>
      </c>
      <c r="T842" s="50"/>
      <c r="U842" s="50"/>
      <c r="V842" s="50"/>
      <c r="W842" s="50"/>
      <c r="X842" s="50"/>
      <c r="Y842" s="50"/>
      <c r="Z842" s="50"/>
    </row>
    <row r="843" ht="15.75" customHeight="1" outlineLevel="2">
      <c r="A843" s="46" t="s">
        <v>282</v>
      </c>
      <c r="B843" s="46" t="s">
        <v>15</v>
      </c>
      <c r="C843" s="21" t="s">
        <v>283</v>
      </c>
      <c r="D843" s="46" t="s">
        <v>31</v>
      </c>
      <c r="E843" s="20" t="s">
        <v>32</v>
      </c>
      <c r="F843" s="22">
        <v>38264.24</v>
      </c>
      <c r="G843" s="47">
        <v>9631.13</v>
      </c>
      <c r="H843" s="48"/>
      <c r="I843" s="47" t="str">
        <f t="shared" si="1673"/>
        <v>#REF!</v>
      </c>
      <c r="J843" s="47" t="str">
        <f t="shared" si="1674"/>
        <v>#REF!</v>
      </c>
      <c r="K843" s="47" t="str">
        <f t="shared" si="1675"/>
        <v>#REF!</v>
      </c>
      <c r="L843" s="49" t="str">
        <f t="shared" si="1676"/>
        <v>#REF!</v>
      </c>
      <c r="M843" s="49" t="str">
        <f t="shared" si="1677"/>
        <v>#REF!</v>
      </c>
      <c r="N843" s="47" t="str">
        <f t="shared" si="1678"/>
        <v>#REF!</v>
      </c>
      <c r="O843" s="47" t="str">
        <f t="shared" si="1679"/>
        <v>#REF!</v>
      </c>
      <c r="P843" s="49" t="str">
        <f t="shared" si="1680"/>
        <v>#REF!</v>
      </c>
      <c r="Q843" s="49" t="str">
        <f t="shared" si="1681"/>
        <v>#REF!</v>
      </c>
      <c r="R843" s="49" t="str">
        <f t="shared" si="1682"/>
        <v>#REF!</v>
      </c>
      <c r="S843" s="49" t="str">
        <f t="shared" si="1683"/>
        <v>#REF!</v>
      </c>
      <c r="T843" s="50"/>
      <c r="U843" s="50"/>
      <c r="V843" s="50"/>
      <c r="W843" s="50"/>
      <c r="X843" s="50"/>
      <c r="Y843" s="50"/>
      <c r="Z843" s="50"/>
    </row>
    <row r="844" ht="15.75" customHeight="1" outlineLevel="2">
      <c r="A844" s="46" t="s">
        <v>282</v>
      </c>
      <c r="B844" s="46" t="s">
        <v>15</v>
      </c>
      <c r="C844" s="21" t="s">
        <v>283</v>
      </c>
      <c r="D844" s="46" t="s">
        <v>39</v>
      </c>
      <c r="E844" s="20" t="s">
        <v>40</v>
      </c>
      <c r="F844" s="22">
        <v>16384.37</v>
      </c>
      <c r="G844" s="47">
        <v>4123.95</v>
      </c>
      <c r="H844" s="48"/>
      <c r="I844" s="47" t="str">
        <f t="shared" si="1673"/>
        <v>#REF!</v>
      </c>
      <c r="J844" s="47" t="str">
        <f t="shared" si="1674"/>
        <v>#REF!</v>
      </c>
      <c r="K844" s="47" t="str">
        <f t="shared" si="1675"/>
        <v>#REF!</v>
      </c>
      <c r="L844" s="49" t="str">
        <f t="shared" si="1676"/>
        <v>#REF!</v>
      </c>
      <c r="M844" s="49" t="str">
        <f t="shared" si="1677"/>
        <v>#REF!</v>
      </c>
      <c r="N844" s="47" t="str">
        <f t="shared" si="1678"/>
        <v>#REF!</v>
      </c>
      <c r="O844" s="47" t="str">
        <f t="shared" si="1679"/>
        <v>#REF!</v>
      </c>
      <c r="P844" s="49" t="str">
        <f t="shared" si="1680"/>
        <v>#REF!</v>
      </c>
      <c r="Q844" s="49" t="str">
        <f t="shared" si="1681"/>
        <v>#REF!</v>
      </c>
      <c r="R844" s="49" t="str">
        <f t="shared" si="1682"/>
        <v>#REF!</v>
      </c>
      <c r="S844" s="49" t="str">
        <f t="shared" si="1683"/>
        <v>#REF!</v>
      </c>
      <c r="T844" s="50"/>
      <c r="U844" s="50"/>
      <c r="V844" s="50"/>
      <c r="W844" s="50"/>
      <c r="X844" s="50"/>
      <c r="Y844" s="50"/>
      <c r="Z844" s="50"/>
    </row>
    <row r="845" ht="15.75" customHeight="1" outlineLevel="1">
      <c r="A845" s="46"/>
      <c r="B845" s="46"/>
      <c r="C845" s="53" t="s">
        <v>440</v>
      </c>
      <c r="D845" s="46"/>
      <c r="E845" s="20"/>
      <c r="F845" s="22">
        <f t="shared" ref="F845:H845" si="1684">SUBTOTAL(9,F838:F844)</f>
        <v>4899022</v>
      </c>
      <c r="G845" s="47">
        <f t="shared" si="1684"/>
        <v>1233086</v>
      </c>
      <c r="H845" s="48">
        <f t="shared" si="1684"/>
        <v>0</v>
      </c>
      <c r="I845" s="47"/>
      <c r="J845" s="47"/>
      <c r="K845" s="47"/>
      <c r="L845" s="49" t="str">
        <f t="shared" ref="L845:M845" si="1685">SUBTOTAL(9,L838:L844)</f>
        <v>#REF!</v>
      </c>
      <c r="M845" s="49" t="str">
        <f t="shared" si="1685"/>
        <v>#REF!</v>
      </c>
      <c r="N845" s="47"/>
      <c r="O845" s="47"/>
      <c r="P845" s="49" t="str">
        <f t="shared" ref="P845:S845" si="1686">SUBTOTAL(9,P838:P844)</f>
        <v>#REF!</v>
      </c>
      <c r="Q845" s="49" t="str">
        <f t="shared" si="1686"/>
        <v>#REF!</v>
      </c>
      <c r="R845" s="49" t="str">
        <f t="shared" si="1686"/>
        <v>#REF!</v>
      </c>
      <c r="S845" s="49" t="str">
        <f t="shared" si="1686"/>
        <v>#REF!</v>
      </c>
      <c r="T845" s="50"/>
      <c r="U845" s="50"/>
      <c r="V845" s="50"/>
      <c r="W845" s="50"/>
      <c r="X845" s="50"/>
      <c r="Y845" s="50"/>
      <c r="Z845" s="50"/>
    </row>
    <row r="846" ht="15.75" customHeight="1" outlineLevel="2">
      <c r="A846" s="46" t="s">
        <v>284</v>
      </c>
      <c r="B846" s="46" t="s">
        <v>15</v>
      </c>
      <c r="C846" s="21" t="s">
        <v>285</v>
      </c>
      <c r="D846" s="46" t="s">
        <v>17</v>
      </c>
      <c r="E846" s="20" t="s">
        <v>18</v>
      </c>
      <c r="F846" s="22">
        <v>2.588837741E7</v>
      </c>
      <c r="G846" s="47">
        <v>3764949.14</v>
      </c>
      <c r="H846" s="48"/>
      <c r="I846" s="47" t="str">
        <f t="shared" ref="I846:I850" si="1687">+VLOOKUP(C846,'[1]ESFUERZO PROPIO 2015'!$D$10:$H$135,3,0)</f>
        <v>#REF!</v>
      </c>
      <c r="J846" s="47" t="str">
        <f t="shared" ref="J846:J850" si="1688">+VLOOKUP(C846,'[1]ESFUERZO PROPIO 2015'!$D$10:$H$135,2,0)</f>
        <v>#REF!</v>
      </c>
      <c r="K846" s="47" t="str">
        <f t="shared" ref="K846:K850" si="1689">+I846/11</f>
        <v>#REF!</v>
      </c>
      <c r="L846" s="49" t="str">
        <f t="shared" ref="L846:L850" si="1690">+H846*K846</f>
        <v>#REF!</v>
      </c>
      <c r="M846" s="49" t="str">
        <f t="shared" ref="M846:M850" si="1691">+IF(F846-Q846&lt;1,0,F846-Q846)</f>
        <v>#REF!</v>
      </c>
      <c r="N846" s="47" t="str">
        <f t="shared" ref="N846:N850" si="1692">+VLOOKUP(C846,'[1]ESFUERZO PROPIO 2015'!$D$10:$H$135,5,0)</f>
        <v>#REF!</v>
      </c>
      <c r="O846" s="47" t="str">
        <f t="shared" ref="O846:O850" si="1693">+VLOOKUP(C846,'[1]ESFUERZO PROPIO 2015'!$D$10:$H$135,4,0)</f>
        <v>#REF!</v>
      </c>
      <c r="P846" s="49" t="str">
        <f t="shared" ref="P846:P850" si="1694">+F846-L846</f>
        <v>#REF!</v>
      </c>
      <c r="Q846" s="49" t="str">
        <f t="shared" ref="Q846:Q850" si="1695">+ROUND(P846,0)</f>
        <v>#REF!</v>
      </c>
      <c r="R846" s="49" t="str">
        <f t="shared" ref="R846:R850" si="1696">+M846+Q846</f>
        <v>#REF!</v>
      </c>
      <c r="S846" s="49" t="str">
        <f t="shared" ref="S846:S850" si="1697">+Q846</f>
        <v>#REF!</v>
      </c>
      <c r="T846" s="50"/>
      <c r="U846" s="50"/>
      <c r="V846" s="50"/>
      <c r="W846" s="50"/>
      <c r="X846" s="50"/>
      <c r="Y846" s="50"/>
      <c r="Z846" s="50"/>
    </row>
    <row r="847" ht="15.75" customHeight="1" outlineLevel="2">
      <c r="A847" s="46" t="s">
        <v>284</v>
      </c>
      <c r="B847" s="46" t="s">
        <v>15</v>
      </c>
      <c r="C847" s="21" t="s">
        <v>285</v>
      </c>
      <c r="D847" s="46" t="s">
        <v>45</v>
      </c>
      <c r="E847" s="20" t="s">
        <v>46</v>
      </c>
      <c r="F847" s="22">
        <v>5609654.57</v>
      </c>
      <c r="G847" s="47">
        <v>815812.59</v>
      </c>
      <c r="H847" s="48"/>
      <c r="I847" s="47" t="str">
        <f t="shared" si="1687"/>
        <v>#REF!</v>
      </c>
      <c r="J847" s="47" t="str">
        <f t="shared" si="1688"/>
        <v>#REF!</v>
      </c>
      <c r="K847" s="47" t="str">
        <f t="shared" si="1689"/>
        <v>#REF!</v>
      </c>
      <c r="L847" s="49" t="str">
        <f t="shared" si="1690"/>
        <v>#REF!</v>
      </c>
      <c r="M847" s="49" t="str">
        <f t="shared" si="1691"/>
        <v>#REF!</v>
      </c>
      <c r="N847" s="47" t="str">
        <f t="shared" si="1692"/>
        <v>#REF!</v>
      </c>
      <c r="O847" s="47" t="str">
        <f t="shared" si="1693"/>
        <v>#REF!</v>
      </c>
      <c r="P847" s="49" t="str">
        <f t="shared" si="1694"/>
        <v>#REF!</v>
      </c>
      <c r="Q847" s="49" t="str">
        <f t="shared" si="1695"/>
        <v>#REF!</v>
      </c>
      <c r="R847" s="49" t="str">
        <f t="shared" si="1696"/>
        <v>#REF!</v>
      </c>
      <c r="S847" s="49" t="str">
        <f t="shared" si="1697"/>
        <v>#REF!</v>
      </c>
      <c r="T847" s="50"/>
      <c r="U847" s="50"/>
      <c r="V847" s="50"/>
      <c r="W847" s="50"/>
      <c r="X847" s="50"/>
      <c r="Y847" s="50"/>
      <c r="Z847" s="50"/>
    </row>
    <row r="848" ht="15.75" customHeight="1" outlineLevel="2">
      <c r="A848" s="46" t="s">
        <v>284</v>
      </c>
      <c r="B848" s="46" t="s">
        <v>15</v>
      </c>
      <c r="C848" s="21" t="s">
        <v>285</v>
      </c>
      <c r="D848" s="46" t="s">
        <v>29</v>
      </c>
      <c r="E848" s="20" t="s">
        <v>30</v>
      </c>
      <c r="F848" s="22">
        <v>245216.68</v>
      </c>
      <c r="G848" s="47">
        <v>35661.89</v>
      </c>
      <c r="H848" s="48"/>
      <c r="I848" s="47" t="str">
        <f t="shared" si="1687"/>
        <v>#REF!</v>
      </c>
      <c r="J848" s="47" t="str">
        <f t="shared" si="1688"/>
        <v>#REF!</v>
      </c>
      <c r="K848" s="47" t="str">
        <f t="shared" si="1689"/>
        <v>#REF!</v>
      </c>
      <c r="L848" s="49" t="str">
        <f t="shared" si="1690"/>
        <v>#REF!</v>
      </c>
      <c r="M848" s="49" t="str">
        <f t="shared" si="1691"/>
        <v>#REF!</v>
      </c>
      <c r="N848" s="47" t="str">
        <f t="shared" si="1692"/>
        <v>#REF!</v>
      </c>
      <c r="O848" s="47" t="str">
        <f t="shared" si="1693"/>
        <v>#REF!</v>
      </c>
      <c r="P848" s="49" t="str">
        <f t="shared" si="1694"/>
        <v>#REF!</v>
      </c>
      <c r="Q848" s="49" t="str">
        <f t="shared" si="1695"/>
        <v>#REF!</v>
      </c>
      <c r="R848" s="49" t="str">
        <f t="shared" si="1696"/>
        <v>#REF!</v>
      </c>
      <c r="S848" s="49" t="str">
        <f t="shared" si="1697"/>
        <v>#REF!</v>
      </c>
      <c r="T848" s="50"/>
      <c r="U848" s="50"/>
      <c r="V848" s="50"/>
      <c r="W848" s="50"/>
      <c r="X848" s="50"/>
      <c r="Y848" s="50"/>
      <c r="Z848" s="50"/>
    </row>
    <row r="849" ht="15.75" customHeight="1" outlineLevel="2">
      <c r="A849" s="46" t="s">
        <v>284</v>
      </c>
      <c r="B849" s="46" t="s">
        <v>15</v>
      </c>
      <c r="C849" s="21" t="s">
        <v>285</v>
      </c>
      <c r="D849" s="46" t="s">
        <v>31</v>
      </c>
      <c r="E849" s="20" t="s">
        <v>32</v>
      </c>
      <c r="F849" s="22">
        <v>374629.34</v>
      </c>
      <c r="G849" s="47">
        <v>54482.38</v>
      </c>
      <c r="H849" s="48"/>
      <c r="I849" s="47" t="str">
        <f t="shared" si="1687"/>
        <v>#REF!</v>
      </c>
      <c r="J849" s="47" t="str">
        <f t="shared" si="1688"/>
        <v>#REF!</v>
      </c>
      <c r="K849" s="47" t="str">
        <f t="shared" si="1689"/>
        <v>#REF!</v>
      </c>
      <c r="L849" s="49" t="str">
        <f t="shared" si="1690"/>
        <v>#REF!</v>
      </c>
      <c r="M849" s="49" t="str">
        <f t="shared" si="1691"/>
        <v>#REF!</v>
      </c>
      <c r="N849" s="47" t="str">
        <f t="shared" si="1692"/>
        <v>#REF!</v>
      </c>
      <c r="O849" s="47" t="str">
        <f t="shared" si="1693"/>
        <v>#REF!</v>
      </c>
      <c r="P849" s="49" t="str">
        <f t="shared" si="1694"/>
        <v>#REF!</v>
      </c>
      <c r="Q849" s="49" t="str">
        <f t="shared" si="1695"/>
        <v>#REF!</v>
      </c>
      <c r="R849" s="49" t="str">
        <f t="shared" si="1696"/>
        <v>#REF!</v>
      </c>
      <c r="S849" s="49" t="str">
        <f t="shared" si="1697"/>
        <v>#REF!</v>
      </c>
      <c r="T849" s="50"/>
      <c r="U849" s="50"/>
      <c r="V849" s="50"/>
      <c r="W849" s="50"/>
      <c r="X849" s="50"/>
      <c r="Y849" s="50"/>
      <c r="Z849" s="50"/>
    </row>
    <row r="850" ht="15.75" customHeight="1" outlineLevel="2">
      <c r="A850" s="46" t="s">
        <v>284</v>
      </c>
      <c r="B850" s="46" t="s">
        <v>15</v>
      </c>
      <c r="C850" s="21" t="s">
        <v>285</v>
      </c>
      <c r="D850" s="46" t="s">
        <v>39</v>
      </c>
      <c r="E850" s="20" t="s">
        <v>40</v>
      </c>
      <c r="F850" s="22">
        <v>0.0</v>
      </c>
      <c r="G850" s="47">
        <v>0.0</v>
      </c>
      <c r="H850" s="48"/>
      <c r="I850" s="47" t="str">
        <f t="shared" si="1687"/>
        <v>#REF!</v>
      </c>
      <c r="J850" s="47" t="str">
        <f t="shared" si="1688"/>
        <v>#REF!</v>
      </c>
      <c r="K850" s="47" t="str">
        <f t="shared" si="1689"/>
        <v>#REF!</v>
      </c>
      <c r="L850" s="49" t="str">
        <f t="shared" si="1690"/>
        <v>#REF!</v>
      </c>
      <c r="M850" s="49" t="str">
        <f t="shared" si="1691"/>
        <v>#REF!</v>
      </c>
      <c r="N850" s="47" t="str">
        <f t="shared" si="1692"/>
        <v>#REF!</v>
      </c>
      <c r="O850" s="47" t="str">
        <f t="shared" si="1693"/>
        <v>#REF!</v>
      </c>
      <c r="P850" s="49" t="str">
        <f t="shared" si="1694"/>
        <v>#REF!</v>
      </c>
      <c r="Q850" s="49" t="str">
        <f t="shared" si="1695"/>
        <v>#REF!</v>
      </c>
      <c r="R850" s="49" t="str">
        <f t="shared" si="1696"/>
        <v>#REF!</v>
      </c>
      <c r="S850" s="49" t="str">
        <f t="shared" si="1697"/>
        <v>#REF!</v>
      </c>
      <c r="T850" s="50"/>
      <c r="U850" s="50"/>
      <c r="V850" s="50"/>
      <c r="W850" s="50"/>
      <c r="X850" s="50"/>
      <c r="Y850" s="50"/>
      <c r="Z850" s="50"/>
    </row>
    <row r="851" ht="15.75" customHeight="1" outlineLevel="1">
      <c r="A851" s="46"/>
      <c r="B851" s="46"/>
      <c r="C851" s="53" t="s">
        <v>441</v>
      </c>
      <c r="D851" s="46"/>
      <c r="E851" s="20"/>
      <c r="F851" s="22">
        <f t="shared" ref="F851:H851" si="1698">SUBTOTAL(9,F846:F850)</f>
        <v>32117878</v>
      </c>
      <c r="G851" s="47">
        <f t="shared" si="1698"/>
        <v>4670906</v>
      </c>
      <c r="H851" s="48">
        <f t="shared" si="1698"/>
        <v>0</v>
      </c>
      <c r="I851" s="47"/>
      <c r="J851" s="47"/>
      <c r="K851" s="47"/>
      <c r="L851" s="49" t="str">
        <f t="shared" ref="L851:M851" si="1699">SUBTOTAL(9,L846:L850)</f>
        <v>#REF!</v>
      </c>
      <c r="M851" s="49" t="str">
        <f t="shared" si="1699"/>
        <v>#REF!</v>
      </c>
      <c r="N851" s="47"/>
      <c r="O851" s="47"/>
      <c r="P851" s="49" t="str">
        <f t="shared" ref="P851:S851" si="1700">SUBTOTAL(9,P846:P850)</f>
        <v>#REF!</v>
      </c>
      <c r="Q851" s="49" t="str">
        <f t="shared" si="1700"/>
        <v>#REF!</v>
      </c>
      <c r="R851" s="49" t="str">
        <f t="shared" si="1700"/>
        <v>#REF!</v>
      </c>
      <c r="S851" s="49" t="str">
        <f t="shared" si="1700"/>
        <v>#REF!</v>
      </c>
      <c r="T851" s="50"/>
      <c r="U851" s="50"/>
      <c r="V851" s="50"/>
      <c r="W851" s="50"/>
      <c r="X851" s="50"/>
      <c r="Y851" s="50"/>
      <c r="Z851" s="50"/>
    </row>
    <row r="852" ht="15.75" customHeight="1" outlineLevel="2">
      <c r="A852" s="46" t="s">
        <v>286</v>
      </c>
      <c r="B852" s="46" t="s">
        <v>15</v>
      </c>
      <c r="C852" s="21" t="s">
        <v>287</v>
      </c>
      <c r="D852" s="46" t="s">
        <v>17</v>
      </c>
      <c r="E852" s="20" t="s">
        <v>18</v>
      </c>
      <c r="F852" s="22">
        <v>3.105880749E7</v>
      </c>
      <c r="G852" s="47">
        <v>4670524.02</v>
      </c>
      <c r="H852" s="48"/>
      <c r="I852" s="47" t="str">
        <f t="shared" ref="I852:I856" si="1701">+VLOOKUP(C852,'[1]ESFUERZO PROPIO 2015'!$D$10:$H$135,3,0)</f>
        <v>#REF!</v>
      </c>
      <c r="J852" s="47" t="str">
        <f t="shared" ref="J852:J856" si="1702">+VLOOKUP(C852,'[1]ESFUERZO PROPIO 2015'!$D$10:$H$135,2,0)</f>
        <v>#REF!</v>
      </c>
      <c r="K852" s="47" t="str">
        <f t="shared" ref="K852:K856" si="1703">+I852/11</f>
        <v>#REF!</v>
      </c>
      <c r="L852" s="49" t="str">
        <f t="shared" ref="L852:L856" si="1704">+H852*K852</f>
        <v>#REF!</v>
      </c>
      <c r="M852" s="49" t="str">
        <f t="shared" ref="M852:M856" si="1705">+IF(F852-Q852&lt;1,0,F852-Q852)</f>
        <v>#REF!</v>
      </c>
      <c r="N852" s="47" t="str">
        <f t="shared" ref="N852:N856" si="1706">+VLOOKUP(C852,'[1]ESFUERZO PROPIO 2015'!$D$10:$H$135,5,0)</f>
        <v>#REF!</v>
      </c>
      <c r="O852" s="47" t="str">
        <f t="shared" ref="O852:O856" si="1707">+VLOOKUP(C852,'[1]ESFUERZO PROPIO 2015'!$D$10:$H$135,4,0)</f>
        <v>#REF!</v>
      </c>
      <c r="P852" s="49" t="str">
        <f t="shared" ref="P852:P856" si="1708">+F852-L852</f>
        <v>#REF!</v>
      </c>
      <c r="Q852" s="49" t="str">
        <f t="shared" ref="Q852:Q856" si="1709">+ROUND(P852,0)</f>
        <v>#REF!</v>
      </c>
      <c r="R852" s="49" t="str">
        <f t="shared" ref="R852:R856" si="1710">+M852+Q852</f>
        <v>#REF!</v>
      </c>
      <c r="S852" s="49" t="str">
        <f t="shared" ref="S852:S856" si="1711">+Q852</f>
        <v>#REF!</v>
      </c>
      <c r="T852" s="50"/>
      <c r="U852" s="50"/>
      <c r="V852" s="50"/>
      <c r="W852" s="50"/>
      <c r="X852" s="50"/>
      <c r="Y852" s="50"/>
      <c r="Z852" s="50"/>
    </row>
    <row r="853" ht="15.75" customHeight="1" outlineLevel="2">
      <c r="A853" s="46" t="s">
        <v>286</v>
      </c>
      <c r="B853" s="46" t="s">
        <v>15</v>
      </c>
      <c r="C853" s="21" t="s">
        <v>287</v>
      </c>
      <c r="D853" s="46" t="s">
        <v>29</v>
      </c>
      <c r="E853" s="20" t="s">
        <v>30</v>
      </c>
      <c r="F853" s="22">
        <v>545661.62</v>
      </c>
      <c r="G853" s="47">
        <v>82054.85</v>
      </c>
      <c r="H853" s="48"/>
      <c r="I853" s="47" t="str">
        <f t="shared" si="1701"/>
        <v>#REF!</v>
      </c>
      <c r="J853" s="47" t="str">
        <f t="shared" si="1702"/>
        <v>#REF!</v>
      </c>
      <c r="K853" s="47" t="str">
        <f t="shared" si="1703"/>
        <v>#REF!</v>
      </c>
      <c r="L853" s="49" t="str">
        <f t="shared" si="1704"/>
        <v>#REF!</v>
      </c>
      <c r="M853" s="49" t="str">
        <f t="shared" si="1705"/>
        <v>#REF!</v>
      </c>
      <c r="N853" s="47" t="str">
        <f t="shared" si="1706"/>
        <v>#REF!</v>
      </c>
      <c r="O853" s="47" t="str">
        <f t="shared" si="1707"/>
        <v>#REF!</v>
      </c>
      <c r="P853" s="49" t="str">
        <f t="shared" si="1708"/>
        <v>#REF!</v>
      </c>
      <c r="Q853" s="49" t="str">
        <f t="shared" si="1709"/>
        <v>#REF!</v>
      </c>
      <c r="R853" s="49" t="str">
        <f t="shared" si="1710"/>
        <v>#REF!</v>
      </c>
      <c r="S853" s="49" t="str">
        <f t="shared" si="1711"/>
        <v>#REF!</v>
      </c>
      <c r="T853" s="50"/>
      <c r="U853" s="50"/>
      <c r="V853" s="50"/>
      <c r="W853" s="50"/>
      <c r="X853" s="50"/>
      <c r="Y853" s="50"/>
      <c r="Z853" s="50"/>
    </row>
    <row r="854" ht="15.75" customHeight="1" outlineLevel="2">
      <c r="A854" s="46" t="s">
        <v>286</v>
      </c>
      <c r="B854" s="46" t="s">
        <v>15</v>
      </c>
      <c r="C854" s="21" t="s">
        <v>287</v>
      </c>
      <c r="D854" s="46" t="s">
        <v>31</v>
      </c>
      <c r="E854" s="20" t="s">
        <v>32</v>
      </c>
      <c r="F854" s="22">
        <v>128906.54</v>
      </c>
      <c r="G854" s="47">
        <v>19384.55</v>
      </c>
      <c r="H854" s="48"/>
      <c r="I854" s="47" t="str">
        <f t="shared" si="1701"/>
        <v>#REF!</v>
      </c>
      <c r="J854" s="47" t="str">
        <f t="shared" si="1702"/>
        <v>#REF!</v>
      </c>
      <c r="K854" s="47" t="str">
        <f t="shared" si="1703"/>
        <v>#REF!</v>
      </c>
      <c r="L854" s="49" t="str">
        <f t="shared" si="1704"/>
        <v>#REF!</v>
      </c>
      <c r="M854" s="49" t="str">
        <f t="shared" si="1705"/>
        <v>#REF!</v>
      </c>
      <c r="N854" s="47" t="str">
        <f t="shared" si="1706"/>
        <v>#REF!</v>
      </c>
      <c r="O854" s="47" t="str">
        <f t="shared" si="1707"/>
        <v>#REF!</v>
      </c>
      <c r="P854" s="49" t="str">
        <f t="shared" si="1708"/>
        <v>#REF!</v>
      </c>
      <c r="Q854" s="49" t="str">
        <f t="shared" si="1709"/>
        <v>#REF!</v>
      </c>
      <c r="R854" s="49" t="str">
        <f t="shared" si="1710"/>
        <v>#REF!</v>
      </c>
      <c r="S854" s="49" t="str">
        <f t="shared" si="1711"/>
        <v>#REF!</v>
      </c>
      <c r="T854" s="50"/>
      <c r="U854" s="50"/>
      <c r="V854" s="50"/>
      <c r="W854" s="50"/>
      <c r="X854" s="50"/>
      <c r="Y854" s="50"/>
      <c r="Z854" s="50"/>
    </row>
    <row r="855" ht="15.75" customHeight="1" outlineLevel="2">
      <c r="A855" s="46" t="s">
        <v>286</v>
      </c>
      <c r="B855" s="46" t="s">
        <v>15</v>
      </c>
      <c r="C855" s="21" t="s">
        <v>287</v>
      </c>
      <c r="D855" s="46" t="s">
        <v>37</v>
      </c>
      <c r="E855" s="20" t="s">
        <v>38</v>
      </c>
      <c r="F855" s="22">
        <v>0.0</v>
      </c>
      <c r="G855" s="47">
        <v>0.0</v>
      </c>
      <c r="H855" s="48"/>
      <c r="I855" s="47" t="str">
        <f t="shared" si="1701"/>
        <v>#REF!</v>
      </c>
      <c r="J855" s="47" t="str">
        <f t="shared" si="1702"/>
        <v>#REF!</v>
      </c>
      <c r="K855" s="47" t="str">
        <f t="shared" si="1703"/>
        <v>#REF!</v>
      </c>
      <c r="L855" s="49" t="str">
        <f t="shared" si="1704"/>
        <v>#REF!</v>
      </c>
      <c r="M855" s="49" t="str">
        <f t="shared" si="1705"/>
        <v>#REF!</v>
      </c>
      <c r="N855" s="47" t="str">
        <f t="shared" si="1706"/>
        <v>#REF!</v>
      </c>
      <c r="O855" s="47" t="str">
        <f t="shared" si="1707"/>
        <v>#REF!</v>
      </c>
      <c r="P855" s="49" t="str">
        <f t="shared" si="1708"/>
        <v>#REF!</v>
      </c>
      <c r="Q855" s="49" t="str">
        <f t="shared" si="1709"/>
        <v>#REF!</v>
      </c>
      <c r="R855" s="49" t="str">
        <f t="shared" si="1710"/>
        <v>#REF!</v>
      </c>
      <c r="S855" s="49" t="str">
        <f t="shared" si="1711"/>
        <v>#REF!</v>
      </c>
      <c r="T855" s="50"/>
      <c r="U855" s="50"/>
      <c r="V855" s="50"/>
      <c r="W855" s="50"/>
      <c r="X855" s="50"/>
      <c r="Y855" s="50"/>
      <c r="Z855" s="50"/>
    </row>
    <row r="856" ht="15.75" customHeight="1" outlineLevel="2">
      <c r="A856" s="46" t="s">
        <v>286</v>
      </c>
      <c r="B856" s="46" t="s">
        <v>15</v>
      </c>
      <c r="C856" s="21" t="s">
        <v>287</v>
      </c>
      <c r="D856" s="46" t="s">
        <v>39</v>
      </c>
      <c r="E856" s="20" t="s">
        <v>40</v>
      </c>
      <c r="F856" s="22">
        <v>313383.35</v>
      </c>
      <c r="G856" s="47">
        <v>47125.58</v>
      </c>
      <c r="H856" s="48"/>
      <c r="I856" s="47" t="str">
        <f t="shared" si="1701"/>
        <v>#REF!</v>
      </c>
      <c r="J856" s="47" t="str">
        <f t="shared" si="1702"/>
        <v>#REF!</v>
      </c>
      <c r="K856" s="47" t="str">
        <f t="shared" si="1703"/>
        <v>#REF!</v>
      </c>
      <c r="L856" s="49" t="str">
        <f t="shared" si="1704"/>
        <v>#REF!</v>
      </c>
      <c r="M856" s="49" t="str">
        <f t="shared" si="1705"/>
        <v>#REF!</v>
      </c>
      <c r="N856" s="47" t="str">
        <f t="shared" si="1706"/>
        <v>#REF!</v>
      </c>
      <c r="O856" s="47" t="str">
        <f t="shared" si="1707"/>
        <v>#REF!</v>
      </c>
      <c r="P856" s="49" t="str">
        <f t="shared" si="1708"/>
        <v>#REF!</v>
      </c>
      <c r="Q856" s="49" t="str">
        <f t="shared" si="1709"/>
        <v>#REF!</v>
      </c>
      <c r="R856" s="49" t="str">
        <f t="shared" si="1710"/>
        <v>#REF!</v>
      </c>
      <c r="S856" s="49" t="str">
        <f t="shared" si="1711"/>
        <v>#REF!</v>
      </c>
      <c r="T856" s="50"/>
      <c r="U856" s="50"/>
      <c r="V856" s="50"/>
      <c r="W856" s="50"/>
      <c r="X856" s="50"/>
      <c r="Y856" s="50"/>
      <c r="Z856" s="50"/>
    </row>
    <row r="857" ht="15.75" customHeight="1" outlineLevel="1">
      <c r="A857" s="46"/>
      <c r="B857" s="46"/>
      <c r="C857" s="53" t="s">
        <v>442</v>
      </c>
      <c r="D857" s="46"/>
      <c r="E857" s="20"/>
      <c r="F857" s="22">
        <f t="shared" ref="F857:H857" si="1712">SUBTOTAL(9,F852:F856)</f>
        <v>32046759</v>
      </c>
      <c r="G857" s="47">
        <f t="shared" si="1712"/>
        <v>4819089</v>
      </c>
      <c r="H857" s="48">
        <f t="shared" si="1712"/>
        <v>0</v>
      </c>
      <c r="I857" s="47"/>
      <c r="J857" s="47"/>
      <c r="K857" s="47"/>
      <c r="L857" s="49" t="str">
        <f t="shared" ref="L857:M857" si="1713">SUBTOTAL(9,L852:L856)</f>
        <v>#REF!</v>
      </c>
      <c r="M857" s="49" t="str">
        <f t="shared" si="1713"/>
        <v>#REF!</v>
      </c>
      <c r="N857" s="47"/>
      <c r="O857" s="47"/>
      <c r="P857" s="49" t="str">
        <f t="shared" ref="P857:S857" si="1714">SUBTOTAL(9,P852:P856)</f>
        <v>#REF!</v>
      </c>
      <c r="Q857" s="49" t="str">
        <f t="shared" si="1714"/>
        <v>#REF!</v>
      </c>
      <c r="R857" s="49" t="str">
        <f t="shared" si="1714"/>
        <v>#REF!</v>
      </c>
      <c r="S857" s="49" t="str">
        <f t="shared" si="1714"/>
        <v>#REF!</v>
      </c>
      <c r="T857" s="50"/>
      <c r="U857" s="50"/>
      <c r="V857" s="50"/>
      <c r="W857" s="50"/>
      <c r="X857" s="50"/>
      <c r="Y857" s="50"/>
      <c r="Z857" s="50"/>
    </row>
    <row r="858" ht="15.75" customHeight="1" outlineLevel="2">
      <c r="A858" s="46" t="s">
        <v>288</v>
      </c>
      <c r="B858" s="46" t="s">
        <v>15</v>
      </c>
      <c r="C858" s="21" t="s">
        <v>289</v>
      </c>
      <c r="D858" s="46" t="s">
        <v>17</v>
      </c>
      <c r="E858" s="20" t="s">
        <v>18</v>
      </c>
      <c r="F858" s="22">
        <v>2.9318084E7</v>
      </c>
      <c r="G858" s="47">
        <v>1525199.03</v>
      </c>
      <c r="H858" s="48"/>
      <c r="I858" s="47" t="str">
        <f t="shared" ref="I858:I861" si="1715">+VLOOKUP(C858,'[1]ESFUERZO PROPIO 2015'!$D$10:$H$135,3,0)</f>
        <v>#REF!</v>
      </c>
      <c r="J858" s="47" t="str">
        <f t="shared" ref="J858:J861" si="1716">+VLOOKUP(C858,'[1]ESFUERZO PROPIO 2015'!$D$10:$H$135,2,0)</f>
        <v>#REF!</v>
      </c>
      <c r="K858" s="47" t="str">
        <f t="shared" ref="K858:K861" si="1717">+I858/11</f>
        <v>#REF!</v>
      </c>
      <c r="L858" s="49" t="str">
        <f t="shared" ref="L858:L861" si="1718">+H858*K858</f>
        <v>#REF!</v>
      </c>
      <c r="M858" s="49" t="str">
        <f t="shared" ref="M858:M861" si="1719">+IF(F858-Q858&lt;1,0,F858-Q858)</f>
        <v>#REF!</v>
      </c>
      <c r="N858" s="47" t="str">
        <f t="shared" ref="N858:N861" si="1720">+VLOOKUP(C858,'[1]ESFUERZO PROPIO 2015'!$D$10:$H$135,5,0)</f>
        <v>#REF!</v>
      </c>
      <c r="O858" s="47" t="str">
        <f t="shared" ref="O858:O861" si="1721">+VLOOKUP(C858,'[1]ESFUERZO PROPIO 2015'!$D$10:$H$135,4,0)</f>
        <v>#REF!</v>
      </c>
      <c r="P858" s="49" t="str">
        <f t="shared" ref="P858:P861" si="1722">+F858-L858</f>
        <v>#REF!</v>
      </c>
      <c r="Q858" s="49" t="str">
        <f t="shared" ref="Q858:Q861" si="1723">+ROUND(P858,0)</f>
        <v>#REF!</v>
      </c>
      <c r="R858" s="49" t="str">
        <f t="shared" ref="R858:R861" si="1724">+M858+Q858</f>
        <v>#REF!</v>
      </c>
      <c r="S858" s="49" t="str">
        <f t="shared" ref="S858:S861" si="1725">+Q858</f>
        <v>#REF!</v>
      </c>
      <c r="T858" s="50"/>
      <c r="U858" s="50"/>
      <c r="V858" s="50"/>
      <c r="W858" s="50"/>
      <c r="X858" s="50"/>
      <c r="Y858" s="50"/>
      <c r="Z858" s="50"/>
    </row>
    <row r="859" ht="15.75" customHeight="1" outlineLevel="2">
      <c r="A859" s="46" t="s">
        <v>288</v>
      </c>
      <c r="B859" s="46" t="s">
        <v>15</v>
      </c>
      <c r="C859" s="21" t="s">
        <v>289</v>
      </c>
      <c r="D859" s="46" t="s">
        <v>74</v>
      </c>
      <c r="E859" s="20" t="s">
        <v>75</v>
      </c>
      <c r="F859" s="22">
        <v>3526410.2</v>
      </c>
      <c r="G859" s="47">
        <v>183452.56</v>
      </c>
      <c r="H859" s="48"/>
      <c r="I859" s="47" t="str">
        <f t="shared" si="1715"/>
        <v>#REF!</v>
      </c>
      <c r="J859" s="47" t="str">
        <f t="shared" si="1716"/>
        <v>#REF!</v>
      </c>
      <c r="K859" s="47" t="str">
        <f t="shared" si="1717"/>
        <v>#REF!</v>
      </c>
      <c r="L859" s="49" t="str">
        <f t="shared" si="1718"/>
        <v>#REF!</v>
      </c>
      <c r="M859" s="49" t="str">
        <f t="shared" si="1719"/>
        <v>#REF!</v>
      </c>
      <c r="N859" s="47" t="str">
        <f t="shared" si="1720"/>
        <v>#REF!</v>
      </c>
      <c r="O859" s="47" t="str">
        <f t="shared" si="1721"/>
        <v>#REF!</v>
      </c>
      <c r="P859" s="49" t="str">
        <f t="shared" si="1722"/>
        <v>#REF!</v>
      </c>
      <c r="Q859" s="49" t="str">
        <f t="shared" si="1723"/>
        <v>#REF!</v>
      </c>
      <c r="R859" s="49" t="str">
        <f t="shared" si="1724"/>
        <v>#REF!</v>
      </c>
      <c r="S859" s="49" t="str">
        <f t="shared" si="1725"/>
        <v>#REF!</v>
      </c>
      <c r="T859" s="50"/>
      <c r="U859" s="50"/>
      <c r="V859" s="50"/>
      <c r="W859" s="50"/>
      <c r="X859" s="50"/>
      <c r="Y859" s="50"/>
      <c r="Z859" s="50"/>
    </row>
    <row r="860" ht="15.75" customHeight="1" outlineLevel="2">
      <c r="A860" s="46" t="s">
        <v>288</v>
      </c>
      <c r="B860" s="46" t="s">
        <v>15</v>
      </c>
      <c r="C860" s="21" t="s">
        <v>289</v>
      </c>
      <c r="D860" s="46" t="s">
        <v>29</v>
      </c>
      <c r="E860" s="20" t="s">
        <v>30</v>
      </c>
      <c r="F860" s="22">
        <v>165948.82</v>
      </c>
      <c r="G860" s="47">
        <v>8633.07</v>
      </c>
      <c r="H860" s="48"/>
      <c r="I860" s="47" t="str">
        <f t="shared" si="1715"/>
        <v>#REF!</v>
      </c>
      <c r="J860" s="47" t="str">
        <f t="shared" si="1716"/>
        <v>#REF!</v>
      </c>
      <c r="K860" s="47" t="str">
        <f t="shared" si="1717"/>
        <v>#REF!</v>
      </c>
      <c r="L860" s="49" t="str">
        <f t="shared" si="1718"/>
        <v>#REF!</v>
      </c>
      <c r="M860" s="49" t="str">
        <f t="shared" si="1719"/>
        <v>#REF!</v>
      </c>
      <c r="N860" s="47" t="str">
        <f t="shared" si="1720"/>
        <v>#REF!</v>
      </c>
      <c r="O860" s="47" t="str">
        <f t="shared" si="1721"/>
        <v>#REF!</v>
      </c>
      <c r="P860" s="49" t="str">
        <f t="shared" si="1722"/>
        <v>#REF!</v>
      </c>
      <c r="Q860" s="49" t="str">
        <f t="shared" si="1723"/>
        <v>#REF!</v>
      </c>
      <c r="R860" s="49" t="str">
        <f t="shared" si="1724"/>
        <v>#REF!</v>
      </c>
      <c r="S860" s="49" t="str">
        <f t="shared" si="1725"/>
        <v>#REF!</v>
      </c>
      <c r="T860" s="50"/>
      <c r="U860" s="50"/>
      <c r="V860" s="50"/>
      <c r="W860" s="50"/>
      <c r="X860" s="50"/>
      <c r="Y860" s="50"/>
      <c r="Z860" s="50"/>
    </row>
    <row r="861" ht="15.75" customHeight="1" outlineLevel="2">
      <c r="A861" s="46" t="s">
        <v>288</v>
      </c>
      <c r="B861" s="46" t="s">
        <v>15</v>
      </c>
      <c r="C861" s="21" t="s">
        <v>289</v>
      </c>
      <c r="D861" s="46" t="s">
        <v>39</v>
      </c>
      <c r="E861" s="20" t="s">
        <v>40</v>
      </c>
      <c r="F861" s="22">
        <v>5311.98</v>
      </c>
      <c r="G861" s="47">
        <v>276.34</v>
      </c>
      <c r="H861" s="48"/>
      <c r="I861" s="47" t="str">
        <f t="shared" si="1715"/>
        <v>#REF!</v>
      </c>
      <c r="J861" s="47" t="str">
        <f t="shared" si="1716"/>
        <v>#REF!</v>
      </c>
      <c r="K861" s="47" t="str">
        <f t="shared" si="1717"/>
        <v>#REF!</v>
      </c>
      <c r="L861" s="49" t="str">
        <f t="shared" si="1718"/>
        <v>#REF!</v>
      </c>
      <c r="M861" s="49" t="str">
        <f t="shared" si="1719"/>
        <v>#REF!</v>
      </c>
      <c r="N861" s="47" t="str">
        <f t="shared" si="1720"/>
        <v>#REF!</v>
      </c>
      <c r="O861" s="47" t="str">
        <f t="shared" si="1721"/>
        <v>#REF!</v>
      </c>
      <c r="P861" s="49" t="str">
        <f t="shared" si="1722"/>
        <v>#REF!</v>
      </c>
      <c r="Q861" s="49" t="str">
        <f t="shared" si="1723"/>
        <v>#REF!</v>
      </c>
      <c r="R861" s="49" t="str">
        <f t="shared" si="1724"/>
        <v>#REF!</v>
      </c>
      <c r="S861" s="49" t="str">
        <f t="shared" si="1725"/>
        <v>#REF!</v>
      </c>
      <c r="T861" s="50"/>
      <c r="U861" s="50"/>
      <c r="V861" s="50"/>
      <c r="W861" s="50"/>
      <c r="X861" s="50"/>
      <c r="Y861" s="50"/>
      <c r="Z861" s="50"/>
    </row>
    <row r="862" ht="15.75" customHeight="1" outlineLevel="1">
      <c r="A862" s="46"/>
      <c r="B862" s="46"/>
      <c r="C862" s="53" t="s">
        <v>443</v>
      </c>
      <c r="D862" s="46"/>
      <c r="E862" s="20"/>
      <c r="F862" s="22">
        <f t="shared" ref="F862:H862" si="1726">SUBTOTAL(9,F858:F861)</f>
        <v>33015755</v>
      </c>
      <c r="G862" s="47">
        <f t="shared" si="1726"/>
        <v>1717561</v>
      </c>
      <c r="H862" s="48">
        <f t="shared" si="1726"/>
        <v>0</v>
      </c>
      <c r="I862" s="47"/>
      <c r="J862" s="47"/>
      <c r="K862" s="47"/>
      <c r="L862" s="49" t="str">
        <f t="shared" ref="L862:M862" si="1727">SUBTOTAL(9,L858:L861)</f>
        <v>#REF!</v>
      </c>
      <c r="M862" s="49" t="str">
        <f t="shared" si="1727"/>
        <v>#REF!</v>
      </c>
      <c r="N862" s="47"/>
      <c r="O862" s="47"/>
      <c r="P862" s="49" t="str">
        <f t="shared" ref="P862:S862" si="1728">SUBTOTAL(9,P858:P861)</f>
        <v>#REF!</v>
      </c>
      <c r="Q862" s="49" t="str">
        <f t="shared" si="1728"/>
        <v>#REF!</v>
      </c>
      <c r="R862" s="49" t="str">
        <f t="shared" si="1728"/>
        <v>#REF!</v>
      </c>
      <c r="S862" s="49" t="str">
        <f t="shared" si="1728"/>
        <v>#REF!</v>
      </c>
      <c r="T862" s="50"/>
      <c r="U862" s="50"/>
      <c r="V862" s="50"/>
      <c r="W862" s="50"/>
      <c r="X862" s="50"/>
      <c r="Y862" s="50"/>
      <c r="Z862" s="50"/>
    </row>
    <row r="863" ht="15.75" customHeight="1" outlineLevel="2">
      <c r="A863" s="46" t="s">
        <v>290</v>
      </c>
      <c r="B863" s="46" t="s">
        <v>15</v>
      </c>
      <c r="C863" s="21" t="s">
        <v>291</v>
      </c>
      <c r="D863" s="46" t="s">
        <v>17</v>
      </c>
      <c r="E863" s="20" t="s">
        <v>18</v>
      </c>
      <c r="F863" s="22">
        <v>1.527628382E7</v>
      </c>
      <c r="G863" s="47">
        <v>1488202.67</v>
      </c>
      <c r="H863" s="48"/>
      <c r="I863" s="47" t="str">
        <f t="shared" ref="I863:I868" si="1729">+VLOOKUP(C863,'[1]ESFUERZO PROPIO 2015'!$D$10:$H$135,3,0)</f>
        <v>#REF!</v>
      </c>
      <c r="J863" s="47" t="str">
        <f t="shared" ref="J863:J868" si="1730">+VLOOKUP(C863,'[1]ESFUERZO PROPIO 2015'!$D$10:$H$135,2,0)</f>
        <v>#REF!</v>
      </c>
      <c r="K863" s="47" t="str">
        <f t="shared" ref="K863:K868" si="1731">+I863/11</f>
        <v>#REF!</v>
      </c>
      <c r="L863" s="49" t="str">
        <f t="shared" ref="L863:L868" si="1732">+H863*K863</f>
        <v>#REF!</v>
      </c>
      <c r="M863" s="49" t="str">
        <f t="shared" ref="M863:M868" si="1733">+IF(F863-Q863&lt;1,0,F863-Q863)</f>
        <v>#REF!</v>
      </c>
      <c r="N863" s="47" t="str">
        <f t="shared" ref="N863:N868" si="1734">+VLOOKUP(C863,'[1]ESFUERZO PROPIO 2015'!$D$10:$H$135,5,0)</f>
        <v>#REF!</v>
      </c>
      <c r="O863" s="47" t="str">
        <f t="shared" ref="O863:O868" si="1735">+VLOOKUP(C863,'[1]ESFUERZO PROPIO 2015'!$D$10:$H$135,4,0)</f>
        <v>#REF!</v>
      </c>
      <c r="P863" s="49" t="str">
        <f t="shared" ref="P863:P868" si="1736">+F863-L863</f>
        <v>#REF!</v>
      </c>
      <c r="Q863" s="49" t="str">
        <f t="shared" ref="Q863:Q868" si="1737">+ROUND(P863,0)</f>
        <v>#REF!</v>
      </c>
      <c r="R863" s="49" t="str">
        <f t="shared" ref="R863:R868" si="1738">+M863+Q863</f>
        <v>#REF!</v>
      </c>
      <c r="S863" s="49" t="str">
        <f t="shared" ref="S863:S868" si="1739">+Q863</f>
        <v>#REF!</v>
      </c>
      <c r="T863" s="50"/>
      <c r="U863" s="50"/>
      <c r="V863" s="50"/>
      <c r="W863" s="50"/>
      <c r="X863" s="50"/>
      <c r="Y863" s="50"/>
      <c r="Z863" s="50"/>
    </row>
    <row r="864" ht="15.75" customHeight="1" outlineLevel="2">
      <c r="A864" s="46" t="s">
        <v>290</v>
      </c>
      <c r="B864" s="46" t="s">
        <v>15</v>
      </c>
      <c r="C864" s="21" t="s">
        <v>291</v>
      </c>
      <c r="D864" s="46" t="s">
        <v>45</v>
      </c>
      <c r="E864" s="20" t="s">
        <v>46</v>
      </c>
      <c r="F864" s="22">
        <v>5961281.18</v>
      </c>
      <c r="G864" s="47">
        <v>580742.98</v>
      </c>
      <c r="H864" s="48"/>
      <c r="I864" s="47" t="str">
        <f t="shared" si="1729"/>
        <v>#REF!</v>
      </c>
      <c r="J864" s="47" t="str">
        <f t="shared" si="1730"/>
        <v>#REF!</v>
      </c>
      <c r="K864" s="47" t="str">
        <f t="shared" si="1731"/>
        <v>#REF!</v>
      </c>
      <c r="L864" s="49" t="str">
        <f t="shared" si="1732"/>
        <v>#REF!</v>
      </c>
      <c r="M864" s="49" t="str">
        <f t="shared" si="1733"/>
        <v>#REF!</v>
      </c>
      <c r="N864" s="47" t="str">
        <f t="shared" si="1734"/>
        <v>#REF!</v>
      </c>
      <c r="O864" s="47" t="str">
        <f t="shared" si="1735"/>
        <v>#REF!</v>
      </c>
      <c r="P864" s="49" t="str">
        <f t="shared" si="1736"/>
        <v>#REF!</v>
      </c>
      <c r="Q864" s="49" t="str">
        <f t="shared" si="1737"/>
        <v>#REF!</v>
      </c>
      <c r="R864" s="49" t="str">
        <f t="shared" si="1738"/>
        <v>#REF!</v>
      </c>
      <c r="S864" s="49" t="str">
        <f t="shared" si="1739"/>
        <v>#REF!</v>
      </c>
      <c r="T864" s="50"/>
      <c r="U864" s="50"/>
      <c r="V864" s="50"/>
      <c r="W864" s="50"/>
      <c r="X864" s="50"/>
      <c r="Y864" s="50"/>
      <c r="Z864" s="50"/>
    </row>
    <row r="865" ht="15.75" customHeight="1" outlineLevel="2">
      <c r="A865" s="46" t="s">
        <v>290</v>
      </c>
      <c r="B865" s="46" t="s">
        <v>15</v>
      </c>
      <c r="C865" s="21" t="s">
        <v>291</v>
      </c>
      <c r="D865" s="46" t="s">
        <v>29</v>
      </c>
      <c r="E865" s="20" t="s">
        <v>30</v>
      </c>
      <c r="F865" s="22">
        <v>270537.71</v>
      </c>
      <c r="G865" s="47">
        <v>26355.56</v>
      </c>
      <c r="H865" s="48"/>
      <c r="I865" s="47" t="str">
        <f t="shared" si="1729"/>
        <v>#REF!</v>
      </c>
      <c r="J865" s="47" t="str">
        <f t="shared" si="1730"/>
        <v>#REF!</v>
      </c>
      <c r="K865" s="47" t="str">
        <f t="shared" si="1731"/>
        <v>#REF!</v>
      </c>
      <c r="L865" s="49" t="str">
        <f t="shared" si="1732"/>
        <v>#REF!</v>
      </c>
      <c r="M865" s="49" t="str">
        <f t="shared" si="1733"/>
        <v>#REF!</v>
      </c>
      <c r="N865" s="47" t="str">
        <f t="shared" si="1734"/>
        <v>#REF!</v>
      </c>
      <c r="O865" s="47" t="str">
        <f t="shared" si="1735"/>
        <v>#REF!</v>
      </c>
      <c r="P865" s="49" t="str">
        <f t="shared" si="1736"/>
        <v>#REF!</v>
      </c>
      <c r="Q865" s="49" t="str">
        <f t="shared" si="1737"/>
        <v>#REF!</v>
      </c>
      <c r="R865" s="49" t="str">
        <f t="shared" si="1738"/>
        <v>#REF!</v>
      </c>
      <c r="S865" s="49" t="str">
        <f t="shared" si="1739"/>
        <v>#REF!</v>
      </c>
      <c r="T865" s="50"/>
      <c r="U865" s="50"/>
      <c r="V865" s="50"/>
      <c r="W865" s="50"/>
      <c r="X865" s="50"/>
      <c r="Y865" s="50"/>
      <c r="Z865" s="50"/>
    </row>
    <row r="866" ht="15.75" customHeight="1" outlineLevel="2">
      <c r="A866" s="46" t="s">
        <v>290</v>
      </c>
      <c r="B866" s="46" t="s">
        <v>15</v>
      </c>
      <c r="C866" s="21" t="s">
        <v>291</v>
      </c>
      <c r="D866" s="46" t="s">
        <v>31</v>
      </c>
      <c r="E866" s="20" t="s">
        <v>32</v>
      </c>
      <c r="F866" s="22">
        <v>76331.29</v>
      </c>
      <c r="G866" s="47">
        <v>7436.13</v>
      </c>
      <c r="H866" s="48"/>
      <c r="I866" s="47" t="str">
        <f t="shared" si="1729"/>
        <v>#REF!</v>
      </c>
      <c r="J866" s="47" t="str">
        <f t="shared" si="1730"/>
        <v>#REF!</v>
      </c>
      <c r="K866" s="47" t="str">
        <f t="shared" si="1731"/>
        <v>#REF!</v>
      </c>
      <c r="L866" s="49" t="str">
        <f t="shared" si="1732"/>
        <v>#REF!</v>
      </c>
      <c r="M866" s="49" t="str">
        <f t="shared" si="1733"/>
        <v>#REF!</v>
      </c>
      <c r="N866" s="47" t="str">
        <f t="shared" si="1734"/>
        <v>#REF!</v>
      </c>
      <c r="O866" s="47" t="str">
        <f t="shared" si="1735"/>
        <v>#REF!</v>
      </c>
      <c r="P866" s="49" t="str">
        <f t="shared" si="1736"/>
        <v>#REF!</v>
      </c>
      <c r="Q866" s="49" t="str">
        <f t="shared" si="1737"/>
        <v>#REF!</v>
      </c>
      <c r="R866" s="49" t="str">
        <f t="shared" si="1738"/>
        <v>#REF!</v>
      </c>
      <c r="S866" s="49" t="str">
        <f t="shared" si="1739"/>
        <v>#REF!</v>
      </c>
      <c r="T866" s="50"/>
      <c r="U866" s="50"/>
      <c r="V866" s="50"/>
      <c r="W866" s="50"/>
      <c r="X866" s="50"/>
      <c r="Y866" s="50"/>
      <c r="Z866" s="50"/>
    </row>
    <row r="867" ht="15.75" customHeight="1" outlineLevel="2">
      <c r="A867" s="46" t="s">
        <v>290</v>
      </c>
      <c r="B867" s="46" t="s">
        <v>15</v>
      </c>
      <c r="C867" s="21" t="s">
        <v>291</v>
      </c>
      <c r="D867" s="46" t="s">
        <v>39</v>
      </c>
      <c r="E867" s="20" t="s">
        <v>40</v>
      </c>
      <c r="F867" s="22">
        <v>0.0</v>
      </c>
      <c r="G867" s="47">
        <v>0.0</v>
      </c>
      <c r="H867" s="48"/>
      <c r="I867" s="47" t="str">
        <f t="shared" si="1729"/>
        <v>#REF!</v>
      </c>
      <c r="J867" s="47" t="str">
        <f t="shared" si="1730"/>
        <v>#REF!</v>
      </c>
      <c r="K867" s="47" t="str">
        <f t="shared" si="1731"/>
        <v>#REF!</v>
      </c>
      <c r="L867" s="49" t="str">
        <f t="shared" si="1732"/>
        <v>#REF!</v>
      </c>
      <c r="M867" s="49" t="str">
        <f t="shared" si="1733"/>
        <v>#REF!</v>
      </c>
      <c r="N867" s="47" t="str">
        <f t="shared" si="1734"/>
        <v>#REF!</v>
      </c>
      <c r="O867" s="47" t="str">
        <f t="shared" si="1735"/>
        <v>#REF!</v>
      </c>
      <c r="P867" s="49" t="str">
        <f t="shared" si="1736"/>
        <v>#REF!</v>
      </c>
      <c r="Q867" s="49" t="str">
        <f t="shared" si="1737"/>
        <v>#REF!</v>
      </c>
      <c r="R867" s="49" t="str">
        <f t="shared" si="1738"/>
        <v>#REF!</v>
      </c>
      <c r="S867" s="49" t="str">
        <f t="shared" si="1739"/>
        <v>#REF!</v>
      </c>
      <c r="T867" s="50"/>
      <c r="U867" s="50"/>
      <c r="V867" s="50"/>
      <c r="W867" s="50"/>
      <c r="X867" s="50"/>
      <c r="Y867" s="50"/>
      <c r="Z867" s="50"/>
    </row>
    <row r="868" ht="15.75" customHeight="1" outlineLevel="2">
      <c r="A868" s="46" t="s">
        <v>290</v>
      </c>
      <c r="B868" s="46" t="s">
        <v>15</v>
      </c>
      <c r="C868" s="21" t="s">
        <v>291</v>
      </c>
      <c r="D868" s="46" t="s">
        <v>41</v>
      </c>
      <c r="E868" s="20" t="s">
        <v>42</v>
      </c>
      <c r="F868" s="22">
        <v>8726309.0</v>
      </c>
      <c r="G868" s="47">
        <v>850109.66</v>
      </c>
      <c r="H868" s="48"/>
      <c r="I868" s="47" t="str">
        <f t="shared" si="1729"/>
        <v>#REF!</v>
      </c>
      <c r="J868" s="47" t="str">
        <f t="shared" si="1730"/>
        <v>#REF!</v>
      </c>
      <c r="K868" s="47" t="str">
        <f t="shared" si="1731"/>
        <v>#REF!</v>
      </c>
      <c r="L868" s="49" t="str">
        <f t="shared" si="1732"/>
        <v>#REF!</v>
      </c>
      <c r="M868" s="49" t="str">
        <f t="shared" si="1733"/>
        <v>#REF!</v>
      </c>
      <c r="N868" s="47" t="str">
        <f t="shared" si="1734"/>
        <v>#REF!</v>
      </c>
      <c r="O868" s="47" t="str">
        <f t="shared" si="1735"/>
        <v>#REF!</v>
      </c>
      <c r="P868" s="49" t="str">
        <f t="shared" si="1736"/>
        <v>#REF!</v>
      </c>
      <c r="Q868" s="49" t="str">
        <f t="shared" si="1737"/>
        <v>#REF!</v>
      </c>
      <c r="R868" s="49" t="str">
        <f t="shared" si="1738"/>
        <v>#REF!</v>
      </c>
      <c r="S868" s="49" t="str">
        <f t="shared" si="1739"/>
        <v>#REF!</v>
      </c>
      <c r="T868" s="50"/>
      <c r="U868" s="50"/>
      <c r="V868" s="50"/>
      <c r="W868" s="50"/>
      <c r="X868" s="50"/>
      <c r="Y868" s="50"/>
      <c r="Z868" s="50"/>
    </row>
    <row r="869" ht="15.75" customHeight="1" outlineLevel="1">
      <c r="A869" s="46"/>
      <c r="B869" s="46"/>
      <c r="C869" s="53" t="s">
        <v>444</v>
      </c>
      <c r="D869" s="46"/>
      <c r="E869" s="20"/>
      <c r="F869" s="22">
        <f t="shared" ref="F869:H869" si="1740">SUBTOTAL(9,F863:F868)</f>
        <v>30310743</v>
      </c>
      <c r="G869" s="47">
        <f t="shared" si="1740"/>
        <v>2952847</v>
      </c>
      <c r="H869" s="48">
        <f t="shared" si="1740"/>
        <v>0</v>
      </c>
      <c r="I869" s="47"/>
      <c r="J869" s="47"/>
      <c r="K869" s="47"/>
      <c r="L869" s="49" t="str">
        <f t="shared" ref="L869:M869" si="1741">SUBTOTAL(9,L863:L868)</f>
        <v>#REF!</v>
      </c>
      <c r="M869" s="49" t="str">
        <f t="shared" si="1741"/>
        <v>#REF!</v>
      </c>
      <c r="N869" s="47"/>
      <c r="O869" s="47"/>
      <c r="P869" s="49" t="str">
        <f t="shared" ref="P869:S869" si="1742">SUBTOTAL(9,P863:P868)</f>
        <v>#REF!</v>
      </c>
      <c r="Q869" s="49" t="str">
        <f t="shared" si="1742"/>
        <v>#REF!</v>
      </c>
      <c r="R869" s="49" t="str">
        <f t="shared" si="1742"/>
        <v>#REF!</v>
      </c>
      <c r="S869" s="49" t="str">
        <f t="shared" si="1742"/>
        <v>#REF!</v>
      </c>
      <c r="T869" s="50"/>
      <c r="U869" s="50"/>
      <c r="V869" s="50"/>
      <c r="W869" s="50"/>
      <c r="X869" s="50"/>
      <c r="Y869" s="50"/>
      <c r="Z869" s="50"/>
    </row>
    <row r="870" ht="15.75" customHeight="1" outlineLevel="2">
      <c r="A870" s="46" t="s">
        <v>292</v>
      </c>
      <c r="B870" s="46" t="s">
        <v>15</v>
      </c>
      <c r="C870" s="21" t="s">
        <v>293</v>
      </c>
      <c r="D870" s="46" t="s">
        <v>17</v>
      </c>
      <c r="E870" s="20" t="s">
        <v>18</v>
      </c>
      <c r="F870" s="22">
        <v>1.2317245885E8</v>
      </c>
      <c r="G870" s="47">
        <v>2.179483162E7</v>
      </c>
      <c r="H870" s="48"/>
      <c r="I870" s="47" t="str">
        <f t="shared" ref="I870:I878" si="1743">+VLOOKUP(C870,'[1]ESFUERZO PROPIO 2015'!$D$10:$H$135,3,0)</f>
        <v>#REF!</v>
      </c>
      <c r="J870" s="47" t="str">
        <f t="shared" ref="J870:J878" si="1744">+VLOOKUP(C870,'[1]ESFUERZO PROPIO 2015'!$D$10:$H$135,2,0)</f>
        <v>#REF!</v>
      </c>
      <c r="K870" s="47" t="str">
        <f t="shared" ref="K870:K878" si="1745">+I870/11</f>
        <v>#REF!</v>
      </c>
      <c r="L870" s="49" t="str">
        <f t="shared" ref="L870:L878" si="1746">+H870*K870</f>
        <v>#REF!</v>
      </c>
      <c r="M870" s="49" t="str">
        <f t="shared" ref="M870:M878" si="1747">+IF(F870-Q870&lt;1,0,F870-Q870)</f>
        <v>#REF!</v>
      </c>
      <c r="N870" s="47" t="str">
        <f t="shared" ref="N870:N878" si="1748">+VLOOKUP(C870,'[1]ESFUERZO PROPIO 2015'!$D$10:$H$135,5,0)</f>
        <v>#REF!</v>
      </c>
      <c r="O870" s="47" t="str">
        <f t="shared" ref="O870:O878" si="1749">+VLOOKUP(C870,'[1]ESFUERZO PROPIO 2015'!$D$10:$H$135,4,0)</f>
        <v>#REF!</v>
      </c>
      <c r="P870" s="49" t="str">
        <f t="shared" ref="P870:P878" si="1750">+F870-L870</f>
        <v>#REF!</v>
      </c>
      <c r="Q870" s="49" t="str">
        <f t="shared" ref="Q870:Q878" si="1751">+ROUND(P870,0)</f>
        <v>#REF!</v>
      </c>
      <c r="R870" s="49" t="str">
        <f t="shared" ref="R870:R878" si="1752">+M870+Q870</f>
        <v>#REF!</v>
      </c>
      <c r="S870" s="49" t="str">
        <f t="shared" ref="S870:S878" si="1753">+Q870</f>
        <v>#REF!</v>
      </c>
      <c r="T870" s="50"/>
      <c r="U870" s="50"/>
      <c r="V870" s="50"/>
      <c r="W870" s="50"/>
      <c r="X870" s="50"/>
      <c r="Y870" s="50"/>
      <c r="Z870" s="50"/>
    </row>
    <row r="871" ht="15.75" customHeight="1" outlineLevel="2">
      <c r="A871" s="46" t="s">
        <v>292</v>
      </c>
      <c r="B871" s="46" t="s">
        <v>15</v>
      </c>
      <c r="C871" s="21" t="s">
        <v>293</v>
      </c>
      <c r="D871" s="46" t="s">
        <v>45</v>
      </c>
      <c r="E871" s="20" t="s">
        <v>46</v>
      </c>
      <c r="F871" s="22">
        <v>6171020.0</v>
      </c>
      <c r="G871" s="47">
        <v>1091935.18</v>
      </c>
      <c r="H871" s="48"/>
      <c r="I871" s="47" t="str">
        <f t="shared" si="1743"/>
        <v>#REF!</v>
      </c>
      <c r="J871" s="47" t="str">
        <f t="shared" si="1744"/>
        <v>#REF!</v>
      </c>
      <c r="K871" s="47" t="str">
        <f t="shared" si="1745"/>
        <v>#REF!</v>
      </c>
      <c r="L871" s="49" t="str">
        <f t="shared" si="1746"/>
        <v>#REF!</v>
      </c>
      <c r="M871" s="49" t="str">
        <f t="shared" si="1747"/>
        <v>#REF!</v>
      </c>
      <c r="N871" s="47" t="str">
        <f t="shared" si="1748"/>
        <v>#REF!</v>
      </c>
      <c r="O871" s="47" t="str">
        <f t="shared" si="1749"/>
        <v>#REF!</v>
      </c>
      <c r="P871" s="49" t="str">
        <f t="shared" si="1750"/>
        <v>#REF!</v>
      </c>
      <c r="Q871" s="49" t="str">
        <f t="shared" si="1751"/>
        <v>#REF!</v>
      </c>
      <c r="R871" s="49" t="str">
        <f t="shared" si="1752"/>
        <v>#REF!</v>
      </c>
      <c r="S871" s="49" t="str">
        <f t="shared" si="1753"/>
        <v>#REF!</v>
      </c>
      <c r="T871" s="50"/>
      <c r="U871" s="50"/>
      <c r="V871" s="50"/>
      <c r="W871" s="50"/>
      <c r="X871" s="50"/>
      <c r="Y871" s="50"/>
      <c r="Z871" s="50"/>
    </row>
    <row r="872" ht="15.75" customHeight="1" outlineLevel="2">
      <c r="A872" s="46" t="s">
        <v>292</v>
      </c>
      <c r="B872" s="46" t="s">
        <v>15</v>
      </c>
      <c r="C872" s="21" t="s">
        <v>293</v>
      </c>
      <c r="D872" s="46" t="s">
        <v>19</v>
      </c>
      <c r="E872" s="20" t="s">
        <v>20</v>
      </c>
      <c r="F872" s="22">
        <v>0.0</v>
      </c>
      <c r="G872" s="47">
        <v>0.0</v>
      </c>
      <c r="H872" s="48"/>
      <c r="I872" s="47" t="str">
        <f t="shared" si="1743"/>
        <v>#REF!</v>
      </c>
      <c r="J872" s="47" t="str">
        <f t="shared" si="1744"/>
        <v>#REF!</v>
      </c>
      <c r="K872" s="47" t="str">
        <f t="shared" si="1745"/>
        <v>#REF!</v>
      </c>
      <c r="L872" s="49" t="str">
        <f t="shared" si="1746"/>
        <v>#REF!</v>
      </c>
      <c r="M872" s="49" t="str">
        <f t="shared" si="1747"/>
        <v>#REF!</v>
      </c>
      <c r="N872" s="47" t="str">
        <f t="shared" si="1748"/>
        <v>#REF!</v>
      </c>
      <c r="O872" s="47" t="str">
        <f t="shared" si="1749"/>
        <v>#REF!</v>
      </c>
      <c r="P872" s="49" t="str">
        <f t="shared" si="1750"/>
        <v>#REF!</v>
      </c>
      <c r="Q872" s="49" t="str">
        <f t="shared" si="1751"/>
        <v>#REF!</v>
      </c>
      <c r="R872" s="49" t="str">
        <f t="shared" si="1752"/>
        <v>#REF!</v>
      </c>
      <c r="S872" s="49" t="str">
        <f t="shared" si="1753"/>
        <v>#REF!</v>
      </c>
      <c r="T872" s="50"/>
      <c r="U872" s="50"/>
      <c r="V872" s="50"/>
      <c r="W872" s="50"/>
      <c r="X872" s="50"/>
      <c r="Y872" s="50"/>
      <c r="Z872" s="50"/>
    </row>
    <row r="873" ht="15.75" customHeight="1" outlineLevel="2">
      <c r="A873" s="46" t="s">
        <v>292</v>
      </c>
      <c r="B873" s="46" t="s">
        <v>15</v>
      </c>
      <c r="C873" s="21" t="s">
        <v>293</v>
      </c>
      <c r="D873" s="46" t="s">
        <v>21</v>
      </c>
      <c r="E873" s="20" t="s">
        <v>22</v>
      </c>
      <c r="F873" s="22">
        <v>57970.51</v>
      </c>
      <c r="G873" s="47">
        <v>10257.63</v>
      </c>
      <c r="H873" s="48"/>
      <c r="I873" s="47" t="str">
        <f t="shared" si="1743"/>
        <v>#REF!</v>
      </c>
      <c r="J873" s="47" t="str">
        <f t="shared" si="1744"/>
        <v>#REF!</v>
      </c>
      <c r="K873" s="47" t="str">
        <f t="shared" si="1745"/>
        <v>#REF!</v>
      </c>
      <c r="L873" s="49" t="str">
        <f t="shared" si="1746"/>
        <v>#REF!</v>
      </c>
      <c r="M873" s="49" t="str">
        <f t="shared" si="1747"/>
        <v>#REF!</v>
      </c>
      <c r="N873" s="47" t="str">
        <f t="shared" si="1748"/>
        <v>#REF!</v>
      </c>
      <c r="O873" s="47" t="str">
        <f t="shared" si="1749"/>
        <v>#REF!</v>
      </c>
      <c r="P873" s="49" t="str">
        <f t="shared" si="1750"/>
        <v>#REF!</v>
      </c>
      <c r="Q873" s="49" t="str">
        <f t="shared" si="1751"/>
        <v>#REF!</v>
      </c>
      <c r="R873" s="49" t="str">
        <f t="shared" si="1752"/>
        <v>#REF!</v>
      </c>
      <c r="S873" s="49" t="str">
        <f t="shared" si="1753"/>
        <v>#REF!</v>
      </c>
      <c r="T873" s="50"/>
      <c r="U873" s="50"/>
      <c r="V873" s="50"/>
      <c r="W873" s="50"/>
      <c r="X873" s="50"/>
      <c r="Y873" s="50"/>
      <c r="Z873" s="50"/>
    </row>
    <row r="874" ht="15.75" customHeight="1" outlineLevel="2">
      <c r="A874" s="46" t="s">
        <v>292</v>
      </c>
      <c r="B874" s="46" t="s">
        <v>15</v>
      </c>
      <c r="C874" s="21" t="s">
        <v>293</v>
      </c>
      <c r="D874" s="46" t="s">
        <v>27</v>
      </c>
      <c r="E874" s="20" t="s">
        <v>28</v>
      </c>
      <c r="F874" s="22">
        <v>791828.66</v>
      </c>
      <c r="G874" s="47">
        <v>140110.64</v>
      </c>
      <c r="H874" s="48"/>
      <c r="I874" s="47" t="str">
        <f t="shared" si="1743"/>
        <v>#REF!</v>
      </c>
      <c r="J874" s="47" t="str">
        <f t="shared" si="1744"/>
        <v>#REF!</v>
      </c>
      <c r="K874" s="47" t="str">
        <f t="shared" si="1745"/>
        <v>#REF!</v>
      </c>
      <c r="L874" s="49" t="str">
        <f t="shared" si="1746"/>
        <v>#REF!</v>
      </c>
      <c r="M874" s="49" t="str">
        <f t="shared" si="1747"/>
        <v>#REF!</v>
      </c>
      <c r="N874" s="47" t="str">
        <f t="shared" si="1748"/>
        <v>#REF!</v>
      </c>
      <c r="O874" s="47" t="str">
        <f t="shared" si="1749"/>
        <v>#REF!</v>
      </c>
      <c r="P874" s="49" t="str">
        <f t="shared" si="1750"/>
        <v>#REF!</v>
      </c>
      <c r="Q874" s="49" t="str">
        <f t="shared" si="1751"/>
        <v>#REF!</v>
      </c>
      <c r="R874" s="49" t="str">
        <f t="shared" si="1752"/>
        <v>#REF!</v>
      </c>
      <c r="S874" s="49" t="str">
        <f t="shared" si="1753"/>
        <v>#REF!</v>
      </c>
      <c r="T874" s="50"/>
      <c r="U874" s="50"/>
      <c r="V874" s="50"/>
      <c r="W874" s="50"/>
      <c r="X874" s="50"/>
      <c r="Y874" s="50"/>
      <c r="Z874" s="50"/>
    </row>
    <row r="875" ht="15.75" customHeight="1" outlineLevel="2">
      <c r="A875" s="46" t="s">
        <v>292</v>
      </c>
      <c r="B875" s="46" t="s">
        <v>15</v>
      </c>
      <c r="C875" s="21" t="s">
        <v>293</v>
      </c>
      <c r="D875" s="46" t="s">
        <v>29</v>
      </c>
      <c r="E875" s="20" t="s">
        <v>30</v>
      </c>
      <c r="F875" s="22">
        <v>1899406.98</v>
      </c>
      <c r="G875" s="47">
        <v>336091.81</v>
      </c>
      <c r="H875" s="48"/>
      <c r="I875" s="47" t="str">
        <f t="shared" si="1743"/>
        <v>#REF!</v>
      </c>
      <c r="J875" s="47" t="str">
        <f t="shared" si="1744"/>
        <v>#REF!</v>
      </c>
      <c r="K875" s="47" t="str">
        <f t="shared" si="1745"/>
        <v>#REF!</v>
      </c>
      <c r="L875" s="49" t="str">
        <f t="shared" si="1746"/>
        <v>#REF!</v>
      </c>
      <c r="M875" s="49" t="str">
        <f t="shared" si="1747"/>
        <v>#REF!</v>
      </c>
      <c r="N875" s="47" t="str">
        <f t="shared" si="1748"/>
        <v>#REF!</v>
      </c>
      <c r="O875" s="47" t="str">
        <f t="shared" si="1749"/>
        <v>#REF!</v>
      </c>
      <c r="P875" s="49" t="str">
        <f t="shared" si="1750"/>
        <v>#REF!</v>
      </c>
      <c r="Q875" s="49" t="str">
        <f t="shared" si="1751"/>
        <v>#REF!</v>
      </c>
      <c r="R875" s="49" t="str">
        <f t="shared" si="1752"/>
        <v>#REF!</v>
      </c>
      <c r="S875" s="49" t="str">
        <f t="shared" si="1753"/>
        <v>#REF!</v>
      </c>
      <c r="T875" s="50"/>
      <c r="U875" s="50"/>
      <c r="V875" s="50"/>
      <c r="W875" s="50"/>
      <c r="X875" s="50"/>
      <c r="Y875" s="50"/>
      <c r="Z875" s="50"/>
    </row>
    <row r="876" ht="15.75" customHeight="1" outlineLevel="2">
      <c r="A876" s="46" t="s">
        <v>292</v>
      </c>
      <c r="B876" s="46" t="s">
        <v>15</v>
      </c>
      <c r="C876" s="21" t="s">
        <v>293</v>
      </c>
      <c r="D876" s="46" t="s">
        <v>31</v>
      </c>
      <c r="E876" s="20" t="s">
        <v>32</v>
      </c>
      <c r="F876" s="22">
        <v>1930001.5</v>
      </c>
      <c r="G876" s="47">
        <v>341505.38</v>
      </c>
      <c r="H876" s="48"/>
      <c r="I876" s="47" t="str">
        <f t="shared" si="1743"/>
        <v>#REF!</v>
      </c>
      <c r="J876" s="47" t="str">
        <f t="shared" si="1744"/>
        <v>#REF!</v>
      </c>
      <c r="K876" s="47" t="str">
        <f t="shared" si="1745"/>
        <v>#REF!</v>
      </c>
      <c r="L876" s="49" t="str">
        <f t="shared" si="1746"/>
        <v>#REF!</v>
      </c>
      <c r="M876" s="49" t="str">
        <f t="shared" si="1747"/>
        <v>#REF!</v>
      </c>
      <c r="N876" s="47" t="str">
        <f t="shared" si="1748"/>
        <v>#REF!</v>
      </c>
      <c r="O876" s="47" t="str">
        <f t="shared" si="1749"/>
        <v>#REF!</v>
      </c>
      <c r="P876" s="49" t="str">
        <f t="shared" si="1750"/>
        <v>#REF!</v>
      </c>
      <c r="Q876" s="49" t="str">
        <f t="shared" si="1751"/>
        <v>#REF!</v>
      </c>
      <c r="R876" s="49" t="str">
        <f t="shared" si="1752"/>
        <v>#REF!</v>
      </c>
      <c r="S876" s="49" t="str">
        <f t="shared" si="1753"/>
        <v>#REF!</v>
      </c>
      <c r="T876" s="50"/>
      <c r="U876" s="50"/>
      <c r="V876" s="50"/>
      <c r="W876" s="50"/>
      <c r="X876" s="50"/>
      <c r="Y876" s="50"/>
      <c r="Z876" s="50"/>
    </row>
    <row r="877" ht="15.75" customHeight="1" outlineLevel="2">
      <c r="A877" s="46" t="s">
        <v>292</v>
      </c>
      <c r="B877" s="46" t="s">
        <v>15</v>
      </c>
      <c r="C877" s="21" t="s">
        <v>293</v>
      </c>
      <c r="D877" s="46" t="s">
        <v>39</v>
      </c>
      <c r="E877" s="20" t="s">
        <v>40</v>
      </c>
      <c r="F877" s="22">
        <v>182971.63</v>
      </c>
      <c r="G877" s="47">
        <v>32376.03</v>
      </c>
      <c r="H877" s="48"/>
      <c r="I877" s="47" t="str">
        <f t="shared" si="1743"/>
        <v>#REF!</v>
      </c>
      <c r="J877" s="47" t="str">
        <f t="shared" si="1744"/>
        <v>#REF!</v>
      </c>
      <c r="K877" s="47" t="str">
        <f t="shared" si="1745"/>
        <v>#REF!</v>
      </c>
      <c r="L877" s="49" t="str">
        <f t="shared" si="1746"/>
        <v>#REF!</v>
      </c>
      <c r="M877" s="49" t="str">
        <f t="shared" si="1747"/>
        <v>#REF!</v>
      </c>
      <c r="N877" s="47" t="str">
        <f t="shared" si="1748"/>
        <v>#REF!</v>
      </c>
      <c r="O877" s="47" t="str">
        <f t="shared" si="1749"/>
        <v>#REF!</v>
      </c>
      <c r="P877" s="49" t="str">
        <f t="shared" si="1750"/>
        <v>#REF!</v>
      </c>
      <c r="Q877" s="49" t="str">
        <f t="shared" si="1751"/>
        <v>#REF!</v>
      </c>
      <c r="R877" s="49" t="str">
        <f t="shared" si="1752"/>
        <v>#REF!</v>
      </c>
      <c r="S877" s="49" t="str">
        <f t="shared" si="1753"/>
        <v>#REF!</v>
      </c>
      <c r="T877" s="50"/>
      <c r="U877" s="50"/>
      <c r="V877" s="50"/>
      <c r="W877" s="50"/>
      <c r="X877" s="50"/>
      <c r="Y877" s="50"/>
      <c r="Z877" s="50"/>
    </row>
    <row r="878" ht="15.75" customHeight="1" outlineLevel="2">
      <c r="A878" s="46" t="s">
        <v>292</v>
      </c>
      <c r="B878" s="46" t="s">
        <v>15</v>
      </c>
      <c r="C878" s="21" t="s">
        <v>293</v>
      </c>
      <c r="D878" s="46" t="s">
        <v>47</v>
      </c>
      <c r="E878" s="20" t="s">
        <v>48</v>
      </c>
      <c r="F878" s="22">
        <v>3.554492287E7</v>
      </c>
      <c r="G878" s="47">
        <v>6289519.71</v>
      </c>
      <c r="H878" s="48"/>
      <c r="I878" s="47" t="str">
        <f t="shared" si="1743"/>
        <v>#REF!</v>
      </c>
      <c r="J878" s="47" t="str">
        <f t="shared" si="1744"/>
        <v>#REF!</v>
      </c>
      <c r="K878" s="47" t="str">
        <f t="shared" si="1745"/>
        <v>#REF!</v>
      </c>
      <c r="L878" s="49" t="str">
        <f t="shared" si="1746"/>
        <v>#REF!</v>
      </c>
      <c r="M878" s="49" t="str">
        <f t="shared" si="1747"/>
        <v>#REF!</v>
      </c>
      <c r="N878" s="47" t="str">
        <f t="shared" si="1748"/>
        <v>#REF!</v>
      </c>
      <c r="O878" s="47" t="str">
        <f t="shared" si="1749"/>
        <v>#REF!</v>
      </c>
      <c r="P878" s="49" t="str">
        <f t="shared" si="1750"/>
        <v>#REF!</v>
      </c>
      <c r="Q878" s="49" t="str">
        <f t="shared" si="1751"/>
        <v>#REF!</v>
      </c>
      <c r="R878" s="49" t="str">
        <f t="shared" si="1752"/>
        <v>#REF!</v>
      </c>
      <c r="S878" s="49" t="str">
        <f t="shared" si="1753"/>
        <v>#REF!</v>
      </c>
      <c r="T878" s="50"/>
      <c r="U878" s="50"/>
      <c r="V878" s="50"/>
      <c r="W878" s="50"/>
      <c r="X878" s="50"/>
      <c r="Y878" s="50"/>
      <c r="Z878" s="50"/>
    </row>
    <row r="879" ht="15.75" customHeight="1" outlineLevel="1">
      <c r="A879" s="46"/>
      <c r="B879" s="46"/>
      <c r="C879" s="53" t="s">
        <v>445</v>
      </c>
      <c r="D879" s="46"/>
      <c r="E879" s="20"/>
      <c r="F879" s="22">
        <f t="shared" ref="F879:H879" si="1754">SUBTOTAL(9,F870:F878)</f>
        <v>169750581</v>
      </c>
      <c r="G879" s="47">
        <f t="shared" si="1754"/>
        <v>30036628</v>
      </c>
      <c r="H879" s="48">
        <f t="shared" si="1754"/>
        <v>0</v>
      </c>
      <c r="I879" s="47"/>
      <c r="J879" s="47"/>
      <c r="K879" s="47"/>
      <c r="L879" s="49" t="str">
        <f t="shared" ref="L879:M879" si="1755">SUBTOTAL(9,L870:L878)</f>
        <v>#REF!</v>
      </c>
      <c r="M879" s="49" t="str">
        <f t="shared" si="1755"/>
        <v>#REF!</v>
      </c>
      <c r="N879" s="47"/>
      <c r="O879" s="47"/>
      <c r="P879" s="49" t="str">
        <f t="shared" ref="P879:S879" si="1756">SUBTOTAL(9,P870:P878)</f>
        <v>#REF!</v>
      </c>
      <c r="Q879" s="49" t="str">
        <f t="shared" si="1756"/>
        <v>#REF!</v>
      </c>
      <c r="R879" s="49" t="str">
        <f t="shared" si="1756"/>
        <v>#REF!</v>
      </c>
      <c r="S879" s="49" t="str">
        <f t="shared" si="1756"/>
        <v>#REF!</v>
      </c>
      <c r="T879" s="50"/>
      <c r="U879" s="50"/>
      <c r="V879" s="50"/>
      <c r="W879" s="50"/>
      <c r="X879" s="50"/>
      <c r="Y879" s="50"/>
      <c r="Z879" s="50"/>
    </row>
    <row r="880" ht="15.75" customHeight="1" outlineLevel="2">
      <c r="A880" s="46" t="s">
        <v>294</v>
      </c>
      <c r="B880" s="46" t="s">
        <v>15</v>
      </c>
      <c r="C880" s="21" t="s">
        <v>295</v>
      </c>
      <c r="D880" s="46" t="s">
        <v>17</v>
      </c>
      <c r="E880" s="20" t="s">
        <v>18</v>
      </c>
      <c r="F880" s="22">
        <v>6.793946108E7</v>
      </c>
      <c r="G880" s="47">
        <v>3366046.17</v>
      </c>
      <c r="H880" s="48"/>
      <c r="I880" s="47" t="str">
        <f t="shared" ref="I880:I886" si="1757">+VLOOKUP(C880,'[1]ESFUERZO PROPIO 2015'!$D$10:$H$135,3,0)</f>
        <v>#REF!</v>
      </c>
      <c r="J880" s="47" t="str">
        <f t="shared" ref="J880:J886" si="1758">+VLOOKUP(C880,'[1]ESFUERZO PROPIO 2015'!$D$10:$H$135,2,0)</f>
        <v>#REF!</v>
      </c>
      <c r="K880" s="47" t="str">
        <f t="shared" ref="K880:K886" si="1759">+I880/11</f>
        <v>#REF!</v>
      </c>
      <c r="L880" s="49" t="str">
        <f t="shared" ref="L880:L886" si="1760">+H880*K880</f>
        <v>#REF!</v>
      </c>
      <c r="M880" s="49" t="str">
        <f t="shared" ref="M880:M886" si="1761">+IF(F880-Q880&lt;1,0,F880-Q880)</f>
        <v>#REF!</v>
      </c>
      <c r="N880" s="47" t="str">
        <f t="shared" ref="N880:N886" si="1762">+VLOOKUP(C880,'[1]ESFUERZO PROPIO 2015'!$D$10:$H$135,5,0)</f>
        <v>#REF!</v>
      </c>
      <c r="O880" s="47" t="str">
        <f t="shared" ref="O880:O886" si="1763">+VLOOKUP(C880,'[1]ESFUERZO PROPIO 2015'!$D$10:$H$135,4,0)</f>
        <v>#REF!</v>
      </c>
      <c r="P880" s="49" t="str">
        <f t="shared" ref="P880:P886" si="1764">+F880-L880</f>
        <v>#REF!</v>
      </c>
      <c r="Q880" s="49" t="str">
        <f t="shared" ref="Q880:Q886" si="1765">+ROUND(P880,0)</f>
        <v>#REF!</v>
      </c>
      <c r="R880" s="49" t="str">
        <f t="shared" ref="R880:R886" si="1766">+M880+Q880</f>
        <v>#REF!</v>
      </c>
      <c r="S880" s="49" t="str">
        <f t="shared" ref="S880:S886" si="1767">+Q880</f>
        <v>#REF!</v>
      </c>
      <c r="T880" s="50"/>
      <c r="U880" s="50"/>
      <c r="V880" s="50"/>
      <c r="W880" s="50"/>
      <c r="X880" s="50"/>
      <c r="Y880" s="50"/>
      <c r="Z880" s="50"/>
    </row>
    <row r="881" ht="15.75" customHeight="1" outlineLevel="2">
      <c r="A881" s="46" t="s">
        <v>294</v>
      </c>
      <c r="B881" s="46" t="s">
        <v>15</v>
      </c>
      <c r="C881" s="21" t="s">
        <v>295</v>
      </c>
      <c r="D881" s="46" t="s">
        <v>45</v>
      </c>
      <c r="E881" s="20" t="s">
        <v>46</v>
      </c>
      <c r="F881" s="22">
        <v>3.079321223E7</v>
      </c>
      <c r="G881" s="47">
        <v>1525643.16</v>
      </c>
      <c r="H881" s="48"/>
      <c r="I881" s="47" t="str">
        <f t="shared" si="1757"/>
        <v>#REF!</v>
      </c>
      <c r="J881" s="47" t="str">
        <f t="shared" si="1758"/>
        <v>#REF!</v>
      </c>
      <c r="K881" s="47" t="str">
        <f t="shared" si="1759"/>
        <v>#REF!</v>
      </c>
      <c r="L881" s="49" t="str">
        <f t="shared" si="1760"/>
        <v>#REF!</v>
      </c>
      <c r="M881" s="49" t="str">
        <f t="shared" si="1761"/>
        <v>#REF!</v>
      </c>
      <c r="N881" s="47" t="str">
        <f t="shared" si="1762"/>
        <v>#REF!</v>
      </c>
      <c r="O881" s="47" t="str">
        <f t="shared" si="1763"/>
        <v>#REF!</v>
      </c>
      <c r="P881" s="49" t="str">
        <f t="shared" si="1764"/>
        <v>#REF!</v>
      </c>
      <c r="Q881" s="49" t="str">
        <f t="shared" si="1765"/>
        <v>#REF!</v>
      </c>
      <c r="R881" s="49" t="str">
        <f t="shared" si="1766"/>
        <v>#REF!</v>
      </c>
      <c r="S881" s="49" t="str">
        <f t="shared" si="1767"/>
        <v>#REF!</v>
      </c>
      <c r="T881" s="50"/>
      <c r="U881" s="50"/>
      <c r="V881" s="50"/>
      <c r="W881" s="50"/>
      <c r="X881" s="50"/>
      <c r="Y881" s="50"/>
      <c r="Z881" s="50"/>
    </row>
    <row r="882" ht="15.75" customHeight="1" outlineLevel="2">
      <c r="A882" s="46" t="s">
        <v>294</v>
      </c>
      <c r="B882" s="46" t="s">
        <v>15</v>
      </c>
      <c r="C882" s="21" t="s">
        <v>295</v>
      </c>
      <c r="D882" s="46" t="s">
        <v>21</v>
      </c>
      <c r="E882" s="20" t="s">
        <v>22</v>
      </c>
      <c r="F882" s="22">
        <v>5565.44</v>
      </c>
      <c r="G882" s="47">
        <v>275.74</v>
      </c>
      <c r="H882" s="48"/>
      <c r="I882" s="47" t="str">
        <f t="shared" si="1757"/>
        <v>#REF!</v>
      </c>
      <c r="J882" s="47" t="str">
        <f t="shared" si="1758"/>
        <v>#REF!</v>
      </c>
      <c r="K882" s="47" t="str">
        <f t="shared" si="1759"/>
        <v>#REF!</v>
      </c>
      <c r="L882" s="49" t="str">
        <f t="shared" si="1760"/>
        <v>#REF!</v>
      </c>
      <c r="M882" s="49" t="str">
        <f t="shared" si="1761"/>
        <v>#REF!</v>
      </c>
      <c r="N882" s="47" t="str">
        <f t="shared" si="1762"/>
        <v>#REF!</v>
      </c>
      <c r="O882" s="47" t="str">
        <f t="shared" si="1763"/>
        <v>#REF!</v>
      </c>
      <c r="P882" s="49" t="str">
        <f t="shared" si="1764"/>
        <v>#REF!</v>
      </c>
      <c r="Q882" s="49" t="str">
        <f t="shared" si="1765"/>
        <v>#REF!</v>
      </c>
      <c r="R882" s="49" t="str">
        <f t="shared" si="1766"/>
        <v>#REF!</v>
      </c>
      <c r="S882" s="49" t="str">
        <f t="shared" si="1767"/>
        <v>#REF!</v>
      </c>
      <c r="T882" s="50"/>
      <c r="U882" s="50"/>
      <c r="V882" s="50"/>
      <c r="W882" s="50"/>
      <c r="X882" s="50"/>
      <c r="Y882" s="50"/>
      <c r="Z882" s="50"/>
    </row>
    <row r="883" ht="15.75" customHeight="1" outlineLevel="2">
      <c r="A883" s="46" t="s">
        <v>294</v>
      </c>
      <c r="B883" s="46" t="s">
        <v>15</v>
      </c>
      <c r="C883" s="21" t="s">
        <v>295</v>
      </c>
      <c r="D883" s="46" t="s">
        <v>29</v>
      </c>
      <c r="E883" s="20" t="s">
        <v>30</v>
      </c>
      <c r="F883" s="22">
        <v>782417.28</v>
      </c>
      <c r="G883" s="47">
        <v>38764.7</v>
      </c>
      <c r="H883" s="48"/>
      <c r="I883" s="47" t="str">
        <f t="shared" si="1757"/>
        <v>#REF!</v>
      </c>
      <c r="J883" s="47" t="str">
        <f t="shared" si="1758"/>
        <v>#REF!</v>
      </c>
      <c r="K883" s="47" t="str">
        <f t="shared" si="1759"/>
        <v>#REF!</v>
      </c>
      <c r="L883" s="49" t="str">
        <f t="shared" si="1760"/>
        <v>#REF!</v>
      </c>
      <c r="M883" s="49" t="str">
        <f t="shared" si="1761"/>
        <v>#REF!</v>
      </c>
      <c r="N883" s="47" t="str">
        <f t="shared" si="1762"/>
        <v>#REF!</v>
      </c>
      <c r="O883" s="47" t="str">
        <f t="shared" si="1763"/>
        <v>#REF!</v>
      </c>
      <c r="P883" s="49" t="str">
        <f t="shared" si="1764"/>
        <v>#REF!</v>
      </c>
      <c r="Q883" s="49" t="str">
        <f t="shared" si="1765"/>
        <v>#REF!</v>
      </c>
      <c r="R883" s="49" t="str">
        <f t="shared" si="1766"/>
        <v>#REF!</v>
      </c>
      <c r="S883" s="49" t="str">
        <f t="shared" si="1767"/>
        <v>#REF!</v>
      </c>
      <c r="T883" s="50"/>
      <c r="U883" s="50"/>
      <c r="V883" s="50"/>
      <c r="W883" s="50"/>
      <c r="X883" s="50"/>
      <c r="Y883" s="50"/>
      <c r="Z883" s="50"/>
    </row>
    <row r="884" ht="15.75" customHeight="1" outlineLevel="2">
      <c r="A884" s="46" t="s">
        <v>294</v>
      </c>
      <c r="B884" s="46" t="s">
        <v>15</v>
      </c>
      <c r="C884" s="21" t="s">
        <v>295</v>
      </c>
      <c r="D884" s="46" t="s">
        <v>31</v>
      </c>
      <c r="E884" s="20" t="s">
        <v>32</v>
      </c>
      <c r="F884" s="22">
        <v>255371.07</v>
      </c>
      <c r="G884" s="47">
        <v>12652.31</v>
      </c>
      <c r="H884" s="48"/>
      <c r="I884" s="47" t="str">
        <f t="shared" si="1757"/>
        <v>#REF!</v>
      </c>
      <c r="J884" s="47" t="str">
        <f t="shared" si="1758"/>
        <v>#REF!</v>
      </c>
      <c r="K884" s="47" t="str">
        <f t="shared" si="1759"/>
        <v>#REF!</v>
      </c>
      <c r="L884" s="49" t="str">
        <f t="shared" si="1760"/>
        <v>#REF!</v>
      </c>
      <c r="M884" s="49" t="str">
        <f t="shared" si="1761"/>
        <v>#REF!</v>
      </c>
      <c r="N884" s="47" t="str">
        <f t="shared" si="1762"/>
        <v>#REF!</v>
      </c>
      <c r="O884" s="47" t="str">
        <f t="shared" si="1763"/>
        <v>#REF!</v>
      </c>
      <c r="P884" s="49" t="str">
        <f t="shared" si="1764"/>
        <v>#REF!</v>
      </c>
      <c r="Q884" s="49" t="str">
        <f t="shared" si="1765"/>
        <v>#REF!</v>
      </c>
      <c r="R884" s="49" t="str">
        <f t="shared" si="1766"/>
        <v>#REF!</v>
      </c>
      <c r="S884" s="49" t="str">
        <f t="shared" si="1767"/>
        <v>#REF!</v>
      </c>
      <c r="T884" s="50"/>
      <c r="U884" s="50"/>
      <c r="V884" s="50"/>
      <c r="W884" s="50"/>
      <c r="X884" s="50"/>
      <c r="Y884" s="50"/>
      <c r="Z884" s="50"/>
    </row>
    <row r="885" ht="15.75" customHeight="1" outlineLevel="2">
      <c r="A885" s="46" t="s">
        <v>294</v>
      </c>
      <c r="B885" s="46" t="s">
        <v>15</v>
      </c>
      <c r="C885" s="21" t="s">
        <v>295</v>
      </c>
      <c r="D885" s="46" t="s">
        <v>39</v>
      </c>
      <c r="E885" s="20" t="s">
        <v>40</v>
      </c>
      <c r="F885" s="22">
        <v>613524.8</v>
      </c>
      <c r="G885" s="47">
        <v>30396.96</v>
      </c>
      <c r="H885" s="48"/>
      <c r="I885" s="47" t="str">
        <f t="shared" si="1757"/>
        <v>#REF!</v>
      </c>
      <c r="J885" s="47" t="str">
        <f t="shared" si="1758"/>
        <v>#REF!</v>
      </c>
      <c r="K885" s="47" t="str">
        <f t="shared" si="1759"/>
        <v>#REF!</v>
      </c>
      <c r="L885" s="49" t="str">
        <f t="shared" si="1760"/>
        <v>#REF!</v>
      </c>
      <c r="M885" s="49" t="str">
        <f t="shared" si="1761"/>
        <v>#REF!</v>
      </c>
      <c r="N885" s="47" t="str">
        <f t="shared" si="1762"/>
        <v>#REF!</v>
      </c>
      <c r="O885" s="47" t="str">
        <f t="shared" si="1763"/>
        <v>#REF!</v>
      </c>
      <c r="P885" s="49" t="str">
        <f t="shared" si="1764"/>
        <v>#REF!</v>
      </c>
      <c r="Q885" s="49" t="str">
        <f t="shared" si="1765"/>
        <v>#REF!</v>
      </c>
      <c r="R885" s="49" t="str">
        <f t="shared" si="1766"/>
        <v>#REF!</v>
      </c>
      <c r="S885" s="49" t="str">
        <f t="shared" si="1767"/>
        <v>#REF!</v>
      </c>
      <c r="T885" s="50"/>
      <c r="U885" s="50"/>
      <c r="V885" s="50"/>
      <c r="W885" s="50"/>
      <c r="X885" s="50"/>
      <c r="Y885" s="50"/>
      <c r="Z885" s="50"/>
    </row>
    <row r="886" ht="15.75" customHeight="1" outlineLevel="2">
      <c r="A886" s="46" t="s">
        <v>294</v>
      </c>
      <c r="B886" s="46" t="s">
        <v>15</v>
      </c>
      <c r="C886" s="21" t="s">
        <v>295</v>
      </c>
      <c r="D886" s="46" t="s">
        <v>47</v>
      </c>
      <c r="E886" s="20" t="s">
        <v>48</v>
      </c>
      <c r="F886" s="22">
        <v>4.14300081E7</v>
      </c>
      <c r="G886" s="47">
        <v>2052640.96</v>
      </c>
      <c r="H886" s="48"/>
      <c r="I886" s="47" t="str">
        <f t="shared" si="1757"/>
        <v>#REF!</v>
      </c>
      <c r="J886" s="47" t="str">
        <f t="shared" si="1758"/>
        <v>#REF!</v>
      </c>
      <c r="K886" s="47" t="str">
        <f t="shared" si="1759"/>
        <v>#REF!</v>
      </c>
      <c r="L886" s="49" t="str">
        <f t="shared" si="1760"/>
        <v>#REF!</v>
      </c>
      <c r="M886" s="49" t="str">
        <f t="shared" si="1761"/>
        <v>#REF!</v>
      </c>
      <c r="N886" s="47" t="str">
        <f t="shared" si="1762"/>
        <v>#REF!</v>
      </c>
      <c r="O886" s="47" t="str">
        <f t="shared" si="1763"/>
        <v>#REF!</v>
      </c>
      <c r="P886" s="49" t="str">
        <f t="shared" si="1764"/>
        <v>#REF!</v>
      </c>
      <c r="Q886" s="49" t="str">
        <f t="shared" si="1765"/>
        <v>#REF!</v>
      </c>
      <c r="R886" s="49" t="str">
        <f t="shared" si="1766"/>
        <v>#REF!</v>
      </c>
      <c r="S886" s="49" t="str">
        <f t="shared" si="1767"/>
        <v>#REF!</v>
      </c>
      <c r="T886" s="50"/>
      <c r="U886" s="50"/>
      <c r="V886" s="50"/>
      <c r="W886" s="50"/>
      <c r="X886" s="50"/>
      <c r="Y886" s="50"/>
      <c r="Z886" s="50"/>
    </row>
    <row r="887" ht="15.75" customHeight="1" outlineLevel="1">
      <c r="A887" s="46"/>
      <c r="B887" s="46"/>
      <c r="C887" s="53" t="s">
        <v>446</v>
      </c>
      <c r="D887" s="46"/>
      <c r="E887" s="20"/>
      <c r="F887" s="22">
        <f t="shared" ref="F887:H887" si="1768">SUBTOTAL(9,F880:F886)</f>
        <v>141819560</v>
      </c>
      <c r="G887" s="47">
        <f t="shared" si="1768"/>
        <v>7026420</v>
      </c>
      <c r="H887" s="48">
        <f t="shared" si="1768"/>
        <v>0</v>
      </c>
      <c r="I887" s="47"/>
      <c r="J887" s="47"/>
      <c r="K887" s="47"/>
      <c r="L887" s="49" t="str">
        <f t="shared" ref="L887:M887" si="1769">SUBTOTAL(9,L880:L886)</f>
        <v>#REF!</v>
      </c>
      <c r="M887" s="49" t="str">
        <f t="shared" si="1769"/>
        <v>#REF!</v>
      </c>
      <c r="N887" s="47"/>
      <c r="O887" s="47"/>
      <c r="P887" s="49" t="str">
        <f t="shared" ref="P887:S887" si="1770">SUBTOTAL(9,P880:P886)</f>
        <v>#REF!</v>
      </c>
      <c r="Q887" s="49" t="str">
        <f t="shared" si="1770"/>
        <v>#REF!</v>
      </c>
      <c r="R887" s="49" t="str">
        <f t="shared" si="1770"/>
        <v>#REF!</v>
      </c>
      <c r="S887" s="49" t="str">
        <f t="shared" si="1770"/>
        <v>#REF!</v>
      </c>
      <c r="T887" s="50"/>
      <c r="U887" s="50"/>
      <c r="V887" s="50"/>
      <c r="W887" s="50"/>
      <c r="X887" s="50"/>
      <c r="Y887" s="50"/>
      <c r="Z887" s="50"/>
    </row>
    <row r="888" ht="15.75" customHeight="1" outlineLevel="2">
      <c r="A888" s="46" t="s">
        <v>296</v>
      </c>
      <c r="B888" s="46" t="s">
        <v>15</v>
      </c>
      <c r="C888" s="21" t="s">
        <v>297</v>
      </c>
      <c r="D888" s="46" t="s">
        <v>17</v>
      </c>
      <c r="E888" s="20" t="s">
        <v>18</v>
      </c>
      <c r="F888" s="22">
        <v>1.351677054E7</v>
      </c>
      <c r="G888" s="47">
        <v>1235873.73</v>
      </c>
      <c r="H888" s="48"/>
      <c r="I888" s="47" t="str">
        <f t="shared" ref="I888:I892" si="1771">+VLOOKUP(C888,'[1]ESFUERZO PROPIO 2015'!$D$10:$H$135,3,0)</f>
        <v>#REF!</v>
      </c>
      <c r="J888" s="47" t="str">
        <f t="shared" ref="J888:J892" si="1772">+VLOOKUP(C888,'[1]ESFUERZO PROPIO 2015'!$D$10:$H$135,2,0)</f>
        <v>#REF!</v>
      </c>
      <c r="K888" s="47" t="str">
        <f t="shared" ref="K888:K892" si="1773">+I888/11</f>
        <v>#REF!</v>
      </c>
      <c r="L888" s="49" t="str">
        <f t="shared" ref="L888:L892" si="1774">+H888*K888</f>
        <v>#REF!</v>
      </c>
      <c r="M888" s="49" t="str">
        <f t="shared" ref="M888:M892" si="1775">+IF(F888-Q888&lt;1,0,F888-Q888)</f>
        <v>#REF!</v>
      </c>
      <c r="N888" s="47" t="str">
        <f t="shared" ref="N888:N892" si="1776">+VLOOKUP(C888,'[1]ESFUERZO PROPIO 2015'!$D$10:$H$135,5,0)</f>
        <v>#REF!</v>
      </c>
      <c r="O888" s="47" t="str">
        <f t="shared" ref="O888:O892" si="1777">+VLOOKUP(C888,'[1]ESFUERZO PROPIO 2015'!$D$10:$H$135,4,0)</f>
        <v>#REF!</v>
      </c>
      <c r="P888" s="49" t="str">
        <f t="shared" ref="P888:P892" si="1778">+F888-L888</f>
        <v>#REF!</v>
      </c>
      <c r="Q888" s="49" t="str">
        <f t="shared" ref="Q888:Q892" si="1779">+ROUND(P888,0)</f>
        <v>#REF!</v>
      </c>
      <c r="R888" s="49" t="str">
        <f t="shared" ref="R888:R892" si="1780">+M888+Q888</f>
        <v>#REF!</v>
      </c>
      <c r="S888" s="49" t="str">
        <f t="shared" ref="S888:S892" si="1781">+Q888</f>
        <v>#REF!</v>
      </c>
      <c r="T888" s="50"/>
      <c r="U888" s="50"/>
      <c r="V888" s="50"/>
      <c r="W888" s="50"/>
      <c r="X888" s="50"/>
      <c r="Y888" s="50"/>
      <c r="Z888" s="50"/>
    </row>
    <row r="889" ht="15.75" customHeight="1" outlineLevel="2">
      <c r="A889" s="46" t="s">
        <v>296</v>
      </c>
      <c r="B889" s="46" t="s">
        <v>15</v>
      </c>
      <c r="C889" s="21" t="s">
        <v>297</v>
      </c>
      <c r="D889" s="46" t="s">
        <v>45</v>
      </c>
      <c r="E889" s="20" t="s">
        <v>46</v>
      </c>
      <c r="F889" s="22">
        <v>1.411091333E7</v>
      </c>
      <c r="G889" s="47">
        <v>1290197.75</v>
      </c>
      <c r="H889" s="48"/>
      <c r="I889" s="47" t="str">
        <f t="shared" si="1771"/>
        <v>#REF!</v>
      </c>
      <c r="J889" s="47" t="str">
        <f t="shared" si="1772"/>
        <v>#REF!</v>
      </c>
      <c r="K889" s="47" t="str">
        <f t="shared" si="1773"/>
        <v>#REF!</v>
      </c>
      <c r="L889" s="49" t="str">
        <f t="shared" si="1774"/>
        <v>#REF!</v>
      </c>
      <c r="M889" s="49" t="str">
        <f t="shared" si="1775"/>
        <v>#REF!</v>
      </c>
      <c r="N889" s="47" t="str">
        <f t="shared" si="1776"/>
        <v>#REF!</v>
      </c>
      <c r="O889" s="47" t="str">
        <f t="shared" si="1777"/>
        <v>#REF!</v>
      </c>
      <c r="P889" s="49" t="str">
        <f t="shared" si="1778"/>
        <v>#REF!</v>
      </c>
      <c r="Q889" s="49" t="str">
        <f t="shared" si="1779"/>
        <v>#REF!</v>
      </c>
      <c r="R889" s="49" t="str">
        <f t="shared" si="1780"/>
        <v>#REF!</v>
      </c>
      <c r="S889" s="49" t="str">
        <f t="shared" si="1781"/>
        <v>#REF!</v>
      </c>
      <c r="T889" s="50"/>
      <c r="U889" s="50"/>
      <c r="V889" s="50"/>
      <c r="W889" s="50"/>
      <c r="X889" s="50"/>
      <c r="Y889" s="50"/>
      <c r="Z889" s="50"/>
    </row>
    <row r="890" ht="15.75" customHeight="1" outlineLevel="2">
      <c r="A890" s="46" t="s">
        <v>296</v>
      </c>
      <c r="B890" s="46" t="s">
        <v>15</v>
      </c>
      <c r="C890" s="21" t="s">
        <v>297</v>
      </c>
      <c r="D890" s="46" t="s">
        <v>29</v>
      </c>
      <c r="E890" s="20" t="s">
        <v>30</v>
      </c>
      <c r="F890" s="22">
        <v>113293.61</v>
      </c>
      <c r="G890" s="47">
        <v>10358.73</v>
      </c>
      <c r="H890" s="48"/>
      <c r="I890" s="47" t="str">
        <f t="shared" si="1771"/>
        <v>#REF!</v>
      </c>
      <c r="J890" s="47" t="str">
        <f t="shared" si="1772"/>
        <v>#REF!</v>
      </c>
      <c r="K890" s="47" t="str">
        <f t="shared" si="1773"/>
        <v>#REF!</v>
      </c>
      <c r="L890" s="49" t="str">
        <f t="shared" si="1774"/>
        <v>#REF!</v>
      </c>
      <c r="M890" s="49" t="str">
        <f t="shared" si="1775"/>
        <v>#REF!</v>
      </c>
      <c r="N890" s="47" t="str">
        <f t="shared" si="1776"/>
        <v>#REF!</v>
      </c>
      <c r="O890" s="47" t="str">
        <f t="shared" si="1777"/>
        <v>#REF!</v>
      </c>
      <c r="P890" s="49" t="str">
        <f t="shared" si="1778"/>
        <v>#REF!</v>
      </c>
      <c r="Q890" s="49" t="str">
        <f t="shared" si="1779"/>
        <v>#REF!</v>
      </c>
      <c r="R890" s="49" t="str">
        <f t="shared" si="1780"/>
        <v>#REF!</v>
      </c>
      <c r="S890" s="49" t="str">
        <f t="shared" si="1781"/>
        <v>#REF!</v>
      </c>
      <c r="T890" s="50"/>
      <c r="U890" s="50"/>
      <c r="V890" s="50"/>
      <c r="W890" s="50"/>
      <c r="X890" s="50"/>
      <c r="Y890" s="50"/>
      <c r="Z890" s="50"/>
    </row>
    <row r="891" ht="15.75" customHeight="1" outlineLevel="2">
      <c r="A891" s="46" t="s">
        <v>296</v>
      </c>
      <c r="B891" s="46" t="s">
        <v>15</v>
      </c>
      <c r="C891" s="21" t="s">
        <v>297</v>
      </c>
      <c r="D891" s="46" t="s">
        <v>31</v>
      </c>
      <c r="E891" s="20" t="s">
        <v>32</v>
      </c>
      <c r="F891" s="22">
        <v>132482.33</v>
      </c>
      <c r="G891" s="47">
        <v>12113.21</v>
      </c>
      <c r="H891" s="48"/>
      <c r="I891" s="47" t="str">
        <f t="shared" si="1771"/>
        <v>#REF!</v>
      </c>
      <c r="J891" s="47" t="str">
        <f t="shared" si="1772"/>
        <v>#REF!</v>
      </c>
      <c r="K891" s="47" t="str">
        <f t="shared" si="1773"/>
        <v>#REF!</v>
      </c>
      <c r="L891" s="49" t="str">
        <f t="shared" si="1774"/>
        <v>#REF!</v>
      </c>
      <c r="M891" s="49" t="str">
        <f t="shared" si="1775"/>
        <v>#REF!</v>
      </c>
      <c r="N891" s="47" t="str">
        <f t="shared" si="1776"/>
        <v>#REF!</v>
      </c>
      <c r="O891" s="47" t="str">
        <f t="shared" si="1777"/>
        <v>#REF!</v>
      </c>
      <c r="P891" s="49" t="str">
        <f t="shared" si="1778"/>
        <v>#REF!</v>
      </c>
      <c r="Q891" s="49" t="str">
        <f t="shared" si="1779"/>
        <v>#REF!</v>
      </c>
      <c r="R891" s="49" t="str">
        <f t="shared" si="1780"/>
        <v>#REF!</v>
      </c>
      <c r="S891" s="49" t="str">
        <f t="shared" si="1781"/>
        <v>#REF!</v>
      </c>
      <c r="T891" s="50"/>
      <c r="U891" s="50"/>
      <c r="V891" s="50"/>
      <c r="W891" s="50"/>
      <c r="X891" s="50"/>
      <c r="Y891" s="50"/>
      <c r="Z891" s="50"/>
    </row>
    <row r="892" ht="15.75" customHeight="1" outlineLevel="2">
      <c r="A892" s="46" t="s">
        <v>296</v>
      </c>
      <c r="B892" s="46" t="s">
        <v>15</v>
      </c>
      <c r="C892" s="21" t="s">
        <v>297</v>
      </c>
      <c r="D892" s="46" t="s">
        <v>39</v>
      </c>
      <c r="E892" s="20" t="s">
        <v>40</v>
      </c>
      <c r="F892" s="22">
        <v>270752.19</v>
      </c>
      <c r="G892" s="47">
        <v>24755.58</v>
      </c>
      <c r="H892" s="48"/>
      <c r="I892" s="47" t="str">
        <f t="shared" si="1771"/>
        <v>#REF!</v>
      </c>
      <c r="J892" s="47" t="str">
        <f t="shared" si="1772"/>
        <v>#REF!</v>
      </c>
      <c r="K892" s="47" t="str">
        <f t="shared" si="1773"/>
        <v>#REF!</v>
      </c>
      <c r="L892" s="49" t="str">
        <f t="shared" si="1774"/>
        <v>#REF!</v>
      </c>
      <c r="M892" s="49" t="str">
        <f t="shared" si="1775"/>
        <v>#REF!</v>
      </c>
      <c r="N892" s="47" t="str">
        <f t="shared" si="1776"/>
        <v>#REF!</v>
      </c>
      <c r="O892" s="47" t="str">
        <f t="shared" si="1777"/>
        <v>#REF!</v>
      </c>
      <c r="P892" s="49" t="str">
        <f t="shared" si="1778"/>
        <v>#REF!</v>
      </c>
      <c r="Q892" s="49" t="str">
        <f t="shared" si="1779"/>
        <v>#REF!</v>
      </c>
      <c r="R892" s="49" t="str">
        <f t="shared" si="1780"/>
        <v>#REF!</v>
      </c>
      <c r="S892" s="49" t="str">
        <f t="shared" si="1781"/>
        <v>#REF!</v>
      </c>
      <c r="T892" s="50"/>
      <c r="U892" s="50"/>
      <c r="V892" s="50"/>
      <c r="W892" s="50"/>
      <c r="X892" s="50"/>
      <c r="Y892" s="50"/>
      <c r="Z892" s="50"/>
    </row>
    <row r="893" ht="15.75" customHeight="1" outlineLevel="1">
      <c r="A893" s="46"/>
      <c r="B893" s="46"/>
      <c r="C893" s="53" t="s">
        <v>447</v>
      </c>
      <c r="D893" s="46"/>
      <c r="E893" s="20"/>
      <c r="F893" s="22">
        <f t="shared" ref="F893:H893" si="1782">SUBTOTAL(9,F888:F892)</f>
        <v>28144212</v>
      </c>
      <c r="G893" s="47">
        <f t="shared" si="1782"/>
        <v>2573299</v>
      </c>
      <c r="H893" s="48">
        <f t="shared" si="1782"/>
        <v>0</v>
      </c>
      <c r="I893" s="47"/>
      <c r="J893" s="47"/>
      <c r="K893" s="47"/>
      <c r="L893" s="49" t="str">
        <f t="shared" ref="L893:M893" si="1783">SUBTOTAL(9,L888:L892)</f>
        <v>#REF!</v>
      </c>
      <c r="M893" s="49" t="str">
        <f t="shared" si="1783"/>
        <v>#REF!</v>
      </c>
      <c r="N893" s="47"/>
      <c r="O893" s="47"/>
      <c r="P893" s="49" t="str">
        <f t="shared" ref="P893:S893" si="1784">SUBTOTAL(9,P888:P892)</f>
        <v>#REF!</v>
      </c>
      <c r="Q893" s="49" t="str">
        <f t="shared" si="1784"/>
        <v>#REF!</v>
      </c>
      <c r="R893" s="49" t="str">
        <f t="shared" si="1784"/>
        <v>#REF!</v>
      </c>
      <c r="S893" s="49" t="str">
        <f t="shared" si="1784"/>
        <v>#REF!</v>
      </c>
      <c r="T893" s="50"/>
      <c r="U893" s="50"/>
      <c r="V893" s="50"/>
      <c r="W893" s="50"/>
      <c r="X893" s="50"/>
      <c r="Y893" s="50"/>
      <c r="Z893" s="50"/>
    </row>
    <row r="894" ht="15.75" customHeight="1" outlineLevel="2">
      <c r="A894" s="46" t="s">
        <v>298</v>
      </c>
      <c r="B894" s="46" t="s">
        <v>15</v>
      </c>
      <c r="C894" s="21" t="s">
        <v>299</v>
      </c>
      <c r="D894" s="46" t="s">
        <v>17</v>
      </c>
      <c r="E894" s="20" t="s">
        <v>18</v>
      </c>
      <c r="F894" s="22">
        <v>1.223452775E7</v>
      </c>
      <c r="G894" s="47">
        <v>919530.26</v>
      </c>
      <c r="H894" s="48"/>
      <c r="I894" s="47" t="str">
        <f t="shared" ref="I894:I900" si="1785">+VLOOKUP(C894,'[1]ESFUERZO PROPIO 2015'!$D$10:$H$135,3,0)</f>
        <v>#REF!</v>
      </c>
      <c r="J894" s="47" t="str">
        <f t="shared" ref="J894:J900" si="1786">+VLOOKUP(C894,'[1]ESFUERZO PROPIO 2015'!$D$10:$H$135,2,0)</f>
        <v>#REF!</v>
      </c>
      <c r="K894" s="47" t="str">
        <f t="shared" ref="K894:K900" si="1787">+I894/11</f>
        <v>#REF!</v>
      </c>
      <c r="L894" s="49" t="str">
        <f t="shared" ref="L894:L900" si="1788">+H894*K894</f>
        <v>#REF!</v>
      </c>
      <c r="M894" s="49" t="str">
        <f t="shared" ref="M894:M900" si="1789">+IF(F894-Q894&lt;1,0,F894-Q894)</f>
        <v>#REF!</v>
      </c>
      <c r="N894" s="47" t="str">
        <f t="shared" ref="N894:N900" si="1790">+VLOOKUP(C894,'[1]ESFUERZO PROPIO 2015'!$D$10:$H$135,5,0)</f>
        <v>#REF!</v>
      </c>
      <c r="O894" s="47" t="str">
        <f t="shared" ref="O894:O900" si="1791">+VLOOKUP(C894,'[1]ESFUERZO PROPIO 2015'!$D$10:$H$135,4,0)</f>
        <v>#REF!</v>
      </c>
      <c r="P894" s="49" t="str">
        <f t="shared" ref="P894:P900" si="1792">+F894-L894</f>
        <v>#REF!</v>
      </c>
      <c r="Q894" s="49" t="str">
        <f t="shared" ref="Q894:Q900" si="1793">+ROUND(P894,0)</f>
        <v>#REF!</v>
      </c>
      <c r="R894" s="49" t="str">
        <f t="shared" ref="R894:R900" si="1794">+M894+Q894</f>
        <v>#REF!</v>
      </c>
      <c r="S894" s="49" t="str">
        <f t="shared" ref="S894:S900" si="1795">+Q894</f>
        <v>#REF!</v>
      </c>
      <c r="T894" s="50"/>
      <c r="U894" s="50"/>
      <c r="V894" s="50"/>
      <c r="W894" s="50"/>
      <c r="X894" s="50"/>
      <c r="Y894" s="50"/>
      <c r="Z894" s="50"/>
    </row>
    <row r="895" ht="15.75" customHeight="1" outlineLevel="2">
      <c r="A895" s="46" t="s">
        <v>298</v>
      </c>
      <c r="B895" s="46" t="s">
        <v>15</v>
      </c>
      <c r="C895" s="21" t="s">
        <v>299</v>
      </c>
      <c r="D895" s="46" t="s">
        <v>45</v>
      </c>
      <c r="E895" s="20" t="s">
        <v>46</v>
      </c>
      <c r="F895" s="22">
        <v>1.170131576E7</v>
      </c>
      <c r="G895" s="47">
        <v>879454.78</v>
      </c>
      <c r="H895" s="48"/>
      <c r="I895" s="47" t="str">
        <f t="shared" si="1785"/>
        <v>#REF!</v>
      </c>
      <c r="J895" s="47" t="str">
        <f t="shared" si="1786"/>
        <v>#REF!</v>
      </c>
      <c r="K895" s="47" t="str">
        <f t="shared" si="1787"/>
        <v>#REF!</v>
      </c>
      <c r="L895" s="49" t="str">
        <f t="shared" si="1788"/>
        <v>#REF!</v>
      </c>
      <c r="M895" s="49" t="str">
        <f t="shared" si="1789"/>
        <v>#REF!</v>
      </c>
      <c r="N895" s="47" t="str">
        <f t="shared" si="1790"/>
        <v>#REF!</v>
      </c>
      <c r="O895" s="47" t="str">
        <f t="shared" si="1791"/>
        <v>#REF!</v>
      </c>
      <c r="P895" s="49" t="str">
        <f t="shared" si="1792"/>
        <v>#REF!</v>
      </c>
      <c r="Q895" s="49" t="str">
        <f t="shared" si="1793"/>
        <v>#REF!</v>
      </c>
      <c r="R895" s="49" t="str">
        <f t="shared" si="1794"/>
        <v>#REF!</v>
      </c>
      <c r="S895" s="49" t="str">
        <f t="shared" si="1795"/>
        <v>#REF!</v>
      </c>
      <c r="T895" s="50"/>
      <c r="U895" s="50"/>
      <c r="V895" s="50"/>
      <c r="W895" s="50"/>
      <c r="X895" s="50"/>
      <c r="Y895" s="50"/>
      <c r="Z895" s="50"/>
    </row>
    <row r="896" ht="15.75" customHeight="1" outlineLevel="2">
      <c r="A896" s="46" t="s">
        <v>298</v>
      </c>
      <c r="B896" s="46" t="s">
        <v>15</v>
      </c>
      <c r="C896" s="21" t="s">
        <v>299</v>
      </c>
      <c r="D896" s="46" t="s">
        <v>74</v>
      </c>
      <c r="E896" s="20" t="s">
        <v>75</v>
      </c>
      <c r="F896" s="22">
        <v>8636801.19</v>
      </c>
      <c r="G896" s="47">
        <v>649130.08</v>
      </c>
      <c r="H896" s="48"/>
      <c r="I896" s="47" t="str">
        <f t="shared" si="1785"/>
        <v>#REF!</v>
      </c>
      <c r="J896" s="47" t="str">
        <f t="shared" si="1786"/>
        <v>#REF!</v>
      </c>
      <c r="K896" s="47" t="str">
        <f t="shared" si="1787"/>
        <v>#REF!</v>
      </c>
      <c r="L896" s="49" t="str">
        <f t="shared" si="1788"/>
        <v>#REF!</v>
      </c>
      <c r="M896" s="49" t="str">
        <f t="shared" si="1789"/>
        <v>#REF!</v>
      </c>
      <c r="N896" s="47" t="str">
        <f t="shared" si="1790"/>
        <v>#REF!</v>
      </c>
      <c r="O896" s="47" t="str">
        <f t="shared" si="1791"/>
        <v>#REF!</v>
      </c>
      <c r="P896" s="49" t="str">
        <f t="shared" si="1792"/>
        <v>#REF!</v>
      </c>
      <c r="Q896" s="49" t="str">
        <f t="shared" si="1793"/>
        <v>#REF!</v>
      </c>
      <c r="R896" s="49" t="str">
        <f t="shared" si="1794"/>
        <v>#REF!</v>
      </c>
      <c r="S896" s="49" t="str">
        <f t="shared" si="1795"/>
        <v>#REF!</v>
      </c>
      <c r="T896" s="50"/>
      <c r="U896" s="50"/>
      <c r="V896" s="50"/>
      <c r="W896" s="50"/>
      <c r="X896" s="50"/>
      <c r="Y896" s="50"/>
      <c r="Z896" s="50"/>
    </row>
    <row r="897" ht="15.75" customHeight="1" outlineLevel="2">
      <c r="A897" s="46" t="s">
        <v>298</v>
      </c>
      <c r="B897" s="46" t="s">
        <v>15</v>
      </c>
      <c r="C897" s="21" t="s">
        <v>299</v>
      </c>
      <c r="D897" s="46" t="s">
        <v>29</v>
      </c>
      <c r="E897" s="20" t="s">
        <v>30</v>
      </c>
      <c r="F897" s="22">
        <v>973673.55</v>
      </c>
      <c r="G897" s="47">
        <v>73179.96</v>
      </c>
      <c r="H897" s="48"/>
      <c r="I897" s="47" t="str">
        <f t="shared" si="1785"/>
        <v>#REF!</v>
      </c>
      <c r="J897" s="47" t="str">
        <f t="shared" si="1786"/>
        <v>#REF!</v>
      </c>
      <c r="K897" s="47" t="str">
        <f t="shared" si="1787"/>
        <v>#REF!</v>
      </c>
      <c r="L897" s="49" t="str">
        <f t="shared" si="1788"/>
        <v>#REF!</v>
      </c>
      <c r="M897" s="49" t="str">
        <f t="shared" si="1789"/>
        <v>#REF!</v>
      </c>
      <c r="N897" s="47" t="str">
        <f t="shared" si="1790"/>
        <v>#REF!</v>
      </c>
      <c r="O897" s="47" t="str">
        <f t="shared" si="1791"/>
        <v>#REF!</v>
      </c>
      <c r="P897" s="49" t="str">
        <f t="shared" si="1792"/>
        <v>#REF!</v>
      </c>
      <c r="Q897" s="49" t="str">
        <f t="shared" si="1793"/>
        <v>#REF!</v>
      </c>
      <c r="R897" s="49" t="str">
        <f t="shared" si="1794"/>
        <v>#REF!</v>
      </c>
      <c r="S897" s="49" t="str">
        <f t="shared" si="1795"/>
        <v>#REF!</v>
      </c>
      <c r="T897" s="50"/>
      <c r="U897" s="50"/>
      <c r="V897" s="50"/>
      <c r="W897" s="50"/>
      <c r="X897" s="50"/>
      <c r="Y897" s="50"/>
      <c r="Z897" s="50"/>
    </row>
    <row r="898" ht="15.75" customHeight="1" outlineLevel="2">
      <c r="A898" s="46" t="s">
        <v>298</v>
      </c>
      <c r="B898" s="46" t="s">
        <v>15</v>
      </c>
      <c r="C898" s="21" t="s">
        <v>299</v>
      </c>
      <c r="D898" s="46" t="s">
        <v>31</v>
      </c>
      <c r="E898" s="20" t="s">
        <v>32</v>
      </c>
      <c r="F898" s="22">
        <v>8640.73</v>
      </c>
      <c r="G898" s="47">
        <v>649.42</v>
      </c>
      <c r="H898" s="48"/>
      <c r="I898" s="47" t="str">
        <f t="shared" si="1785"/>
        <v>#REF!</v>
      </c>
      <c r="J898" s="47" t="str">
        <f t="shared" si="1786"/>
        <v>#REF!</v>
      </c>
      <c r="K898" s="47" t="str">
        <f t="shared" si="1787"/>
        <v>#REF!</v>
      </c>
      <c r="L898" s="49" t="str">
        <f t="shared" si="1788"/>
        <v>#REF!</v>
      </c>
      <c r="M898" s="49" t="str">
        <f t="shared" si="1789"/>
        <v>#REF!</v>
      </c>
      <c r="N898" s="47" t="str">
        <f t="shared" si="1790"/>
        <v>#REF!</v>
      </c>
      <c r="O898" s="47" t="str">
        <f t="shared" si="1791"/>
        <v>#REF!</v>
      </c>
      <c r="P898" s="49" t="str">
        <f t="shared" si="1792"/>
        <v>#REF!</v>
      </c>
      <c r="Q898" s="49" t="str">
        <f t="shared" si="1793"/>
        <v>#REF!</v>
      </c>
      <c r="R898" s="49" t="str">
        <f t="shared" si="1794"/>
        <v>#REF!</v>
      </c>
      <c r="S898" s="49" t="str">
        <f t="shared" si="1795"/>
        <v>#REF!</v>
      </c>
      <c r="T898" s="50"/>
      <c r="U898" s="50"/>
      <c r="V898" s="50"/>
      <c r="W898" s="50"/>
      <c r="X898" s="50"/>
      <c r="Y898" s="50"/>
      <c r="Z898" s="50"/>
    </row>
    <row r="899" ht="15.75" customHeight="1" outlineLevel="2">
      <c r="A899" s="46" t="s">
        <v>298</v>
      </c>
      <c r="B899" s="46" t="s">
        <v>15</v>
      </c>
      <c r="C899" s="21" t="s">
        <v>299</v>
      </c>
      <c r="D899" s="46" t="s">
        <v>39</v>
      </c>
      <c r="E899" s="20" t="s">
        <v>40</v>
      </c>
      <c r="F899" s="22">
        <v>113862.11</v>
      </c>
      <c r="G899" s="47">
        <v>8557.72</v>
      </c>
      <c r="H899" s="48"/>
      <c r="I899" s="47" t="str">
        <f t="shared" si="1785"/>
        <v>#REF!</v>
      </c>
      <c r="J899" s="47" t="str">
        <f t="shared" si="1786"/>
        <v>#REF!</v>
      </c>
      <c r="K899" s="47" t="str">
        <f t="shared" si="1787"/>
        <v>#REF!</v>
      </c>
      <c r="L899" s="49" t="str">
        <f t="shared" si="1788"/>
        <v>#REF!</v>
      </c>
      <c r="M899" s="49" t="str">
        <f t="shared" si="1789"/>
        <v>#REF!</v>
      </c>
      <c r="N899" s="47" t="str">
        <f t="shared" si="1790"/>
        <v>#REF!</v>
      </c>
      <c r="O899" s="47" t="str">
        <f t="shared" si="1791"/>
        <v>#REF!</v>
      </c>
      <c r="P899" s="49" t="str">
        <f t="shared" si="1792"/>
        <v>#REF!</v>
      </c>
      <c r="Q899" s="49" t="str">
        <f t="shared" si="1793"/>
        <v>#REF!</v>
      </c>
      <c r="R899" s="49" t="str">
        <f t="shared" si="1794"/>
        <v>#REF!</v>
      </c>
      <c r="S899" s="49" t="str">
        <f t="shared" si="1795"/>
        <v>#REF!</v>
      </c>
      <c r="T899" s="50"/>
      <c r="U899" s="50"/>
      <c r="V899" s="50"/>
      <c r="W899" s="50"/>
      <c r="X899" s="50"/>
      <c r="Y899" s="50"/>
      <c r="Z899" s="50"/>
    </row>
    <row r="900" ht="15.75" customHeight="1" outlineLevel="2">
      <c r="A900" s="46" t="s">
        <v>298</v>
      </c>
      <c r="B900" s="46" t="s">
        <v>15</v>
      </c>
      <c r="C900" s="21" t="s">
        <v>299</v>
      </c>
      <c r="D900" s="46" t="s">
        <v>47</v>
      </c>
      <c r="E900" s="20" t="s">
        <v>48</v>
      </c>
      <c r="F900" s="22">
        <v>6.057022591E7</v>
      </c>
      <c r="G900" s="47">
        <v>4552374.78</v>
      </c>
      <c r="H900" s="48"/>
      <c r="I900" s="47" t="str">
        <f t="shared" si="1785"/>
        <v>#REF!</v>
      </c>
      <c r="J900" s="47" t="str">
        <f t="shared" si="1786"/>
        <v>#REF!</v>
      </c>
      <c r="K900" s="47" t="str">
        <f t="shared" si="1787"/>
        <v>#REF!</v>
      </c>
      <c r="L900" s="49" t="str">
        <f t="shared" si="1788"/>
        <v>#REF!</v>
      </c>
      <c r="M900" s="49" t="str">
        <f t="shared" si="1789"/>
        <v>#REF!</v>
      </c>
      <c r="N900" s="47" t="str">
        <f t="shared" si="1790"/>
        <v>#REF!</v>
      </c>
      <c r="O900" s="47" t="str">
        <f t="shared" si="1791"/>
        <v>#REF!</v>
      </c>
      <c r="P900" s="49" t="str">
        <f t="shared" si="1792"/>
        <v>#REF!</v>
      </c>
      <c r="Q900" s="49" t="str">
        <f t="shared" si="1793"/>
        <v>#REF!</v>
      </c>
      <c r="R900" s="49" t="str">
        <f t="shared" si="1794"/>
        <v>#REF!</v>
      </c>
      <c r="S900" s="49" t="str">
        <f t="shared" si="1795"/>
        <v>#REF!</v>
      </c>
      <c r="T900" s="50"/>
      <c r="U900" s="50"/>
      <c r="V900" s="50"/>
      <c r="W900" s="50"/>
      <c r="X900" s="50"/>
      <c r="Y900" s="50"/>
      <c r="Z900" s="50"/>
    </row>
    <row r="901" ht="15.75" customHeight="1" outlineLevel="1">
      <c r="A901" s="46"/>
      <c r="B901" s="46"/>
      <c r="C901" s="53" t="s">
        <v>448</v>
      </c>
      <c r="D901" s="46"/>
      <c r="E901" s="20"/>
      <c r="F901" s="22">
        <f t="shared" ref="F901:G901" si="1796">SUBTOTAL(9,F894:F900)</f>
        <v>94239047</v>
      </c>
      <c r="G901" s="22">
        <f t="shared" si="1796"/>
        <v>7082877</v>
      </c>
      <c r="H901" s="48">
        <f>SUBTOTAL(9,H896:H900)</f>
        <v>0</v>
      </c>
      <c r="I901" s="47"/>
      <c r="J901" s="47"/>
      <c r="K901" s="47"/>
      <c r="L901" s="49" t="str">
        <f t="shared" ref="L901:M901" si="1797">SUBTOTAL(9,L896:L900)</f>
        <v>#REF!</v>
      </c>
      <c r="M901" s="49" t="str">
        <f t="shared" si="1797"/>
        <v>#REF!</v>
      </c>
      <c r="N901" s="47"/>
      <c r="O901" s="47"/>
      <c r="P901" s="22" t="str">
        <f t="shared" ref="P901:S901" si="1798">SUBTOTAL(9,P894:P900)</f>
        <v>#REF!</v>
      </c>
      <c r="Q901" s="22" t="str">
        <f t="shared" si="1798"/>
        <v>#REF!</v>
      </c>
      <c r="R901" s="22" t="str">
        <f t="shared" si="1798"/>
        <v>#REF!</v>
      </c>
      <c r="S901" s="22" t="str">
        <f t="shared" si="1798"/>
        <v>#REF!</v>
      </c>
      <c r="T901" s="50"/>
      <c r="U901" s="50"/>
      <c r="V901" s="50"/>
      <c r="W901" s="50"/>
      <c r="X901" s="50"/>
      <c r="Y901" s="50"/>
      <c r="Z901" s="50"/>
    </row>
    <row r="902" ht="15.75" customHeight="1" outlineLevel="2">
      <c r="A902" s="24" t="s">
        <v>300</v>
      </c>
      <c r="B902" s="16"/>
      <c r="C902" s="16"/>
      <c r="D902" s="16"/>
      <c r="E902" s="16"/>
      <c r="F902" s="25">
        <f t="shared" ref="F902:G902" si="1799">SUM(F4:F900)</f>
        <v>37743436213</v>
      </c>
      <c r="G902" s="58">
        <f t="shared" si="1799"/>
        <v>3996631721</v>
      </c>
      <c r="H902" s="59"/>
      <c r="I902" s="56"/>
      <c r="J902" s="56"/>
      <c r="K902" s="56"/>
      <c r="L902" s="58">
        <f>+H902*K902</f>
        <v>0</v>
      </c>
      <c r="M902" s="49">
        <f>+IF(F902-Q902&lt;1,0,F902-Q902)</f>
        <v>0</v>
      </c>
      <c r="N902" s="47"/>
      <c r="O902" s="47"/>
      <c r="P902" s="49">
        <f>+F902-L902</f>
        <v>37743436213</v>
      </c>
      <c r="Q902" s="49">
        <f>+ROUND(P902,0)</f>
        <v>37743436213</v>
      </c>
      <c r="R902" s="49">
        <f>+M902+Q902</f>
        <v>37743436213</v>
      </c>
      <c r="S902" s="49">
        <f>+Q902</f>
        <v>37743436213</v>
      </c>
      <c r="T902" s="59"/>
      <c r="U902" s="59"/>
      <c r="V902" s="59"/>
      <c r="W902" s="59"/>
      <c r="X902" s="59"/>
      <c r="Y902" s="59"/>
      <c r="Z902" s="59"/>
    </row>
    <row r="903" ht="15.75" customHeight="1" outlineLevel="1">
      <c r="A903" s="60"/>
      <c r="B903" s="60"/>
      <c r="C903" s="60" t="s">
        <v>448</v>
      </c>
      <c r="D903" s="60"/>
      <c r="E903" s="60"/>
      <c r="F903" s="61">
        <f t="shared" ref="F903:H903" si="1800">SUBTOTAL(9,F894:F902)</f>
        <v>37837675260</v>
      </c>
      <c r="G903" s="62">
        <f t="shared" si="1800"/>
        <v>4003714598</v>
      </c>
      <c r="H903" s="63">
        <f t="shared" si="1800"/>
        <v>0</v>
      </c>
      <c r="I903" s="56"/>
      <c r="J903" s="56"/>
      <c r="K903" s="64"/>
      <c r="L903" s="58" t="str">
        <f t="shared" ref="L903:M903" si="1801">SUBTOTAL(9,L894:L902)</f>
        <v>#REF!</v>
      </c>
      <c r="M903" s="49" t="str">
        <f t="shared" si="1801"/>
        <v>#REF!</v>
      </c>
      <c r="N903" s="47"/>
      <c r="O903" s="47"/>
      <c r="P903" s="49" t="str">
        <f t="shared" ref="P903:S903" si="1802">SUBTOTAL(9,P894:P902)</f>
        <v>#REF!</v>
      </c>
      <c r="Q903" s="65" t="str">
        <f t="shared" si="1802"/>
        <v>#REF!</v>
      </c>
      <c r="R903" s="49" t="str">
        <f t="shared" si="1802"/>
        <v>#REF!</v>
      </c>
      <c r="S903" s="49" t="str">
        <f t="shared" si="1802"/>
        <v>#REF!</v>
      </c>
      <c r="T903" s="63"/>
      <c r="U903" s="63"/>
      <c r="V903" s="63"/>
      <c r="W903" s="63"/>
      <c r="X903" s="63"/>
      <c r="Y903" s="63"/>
      <c r="Z903" s="63"/>
    </row>
    <row r="904" ht="15.75" customHeight="1" outlineLevel="1">
      <c r="A904" s="5" t="s">
        <v>301</v>
      </c>
      <c r="F904" s="26"/>
      <c r="G904" s="26"/>
      <c r="I904" s="47"/>
      <c r="J904" s="47"/>
      <c r="L904" s="49">
        <f>+H904*K904</f>
        <v>0</v>
      </c>
      <c r="M904" s="49">
        <f>+IF(F904-Q904&lt;1,0,F904-Q904)</f>
        <v>0</v>
      </c>
      <c r="N904" s="47"/>
      <c r="O904" s="47"/>
      <c r="P904" s="49">
        <f>+F904-L904</f>
        <v>0</v>
      </c>
      <c r="R904" s="49">
        <f>+M904+Q904</f>
        <v>0</v>
      </c>
      <c r="S904" s="49" t="str">
        <f>+Q904</f>
        <v/>
      </c>
    </row>
    <row r="905" ht="15.75" customHeight="1" outlineLevel="1">
      <c r="A905" s="5"/>
      <c r="C905" s="66" t="s">
        <v>449</v>
      </c>
      <c r="F905" s="26">
        <f t="shared" ref="F905:H905" si="1803">SUBTOTAL(9,F3:F904)</f>
        <v>75581111474</v>
      </c>
      <c r="G905" s="26">
        <f t="shared" si="1803"/>
        <v>8000346319</v>
      </c>
      <c r="H905" s="67">
        <f t="shared" si="1803"/>
        <v>88</v>
      </c>
      <c r="I905" s="68"/>
      <c r="J905" s="68"/>
      <c r="L905" s="65" t="str">
        <f t="shared" ref="L905:M905" si="1804">SUBTOTAL(9,L3:L904)</f>
        <v>#REF!</v>
      </c>
      <c r="M905" s="65" t="str">
        <f t="shared" si="1804"/>
        <v>#REF!</v>
      </c>
      <c r="N905" s="68"/>
      <c r="O905" s="68"/>
      <c r="P905" s="65" t="str">
        <f t="shared" ref="P905:S905" si="1805">SUBTOTAL(9,P3:P904)</f>
        <v>#REF!</v>
      </c>
      <c r="Q905" s="67" t="str">
        <f t="shared" si="1805"/>
        <v>#REF!</v>
      </c>
      <c r="R905" s="65" t="str">
        <f t="shared" si="1805"/>
        <v>#REF!</v>
      </c>
      <c r="S905" s="65" t="str">
        <f t="shared" si="1805"/>
        <v>#REF!</v>
      </c>
    </row>
    <row r="906" ht="15.75" customHeight="1">
      <c r="F906" s="26"/>
      <c r="G906" s="26"/>
    </row>
    <row r="907" ht="15.75" customHeight="1">
      <c r="F907" s="26"/>
      <c r="G907" s="26"/>
    </row>
    <row r="908" ht="15.75" customHeight="1">
      <c r="F908" s="26"/>
      <c r="G908" s="26"/>
    </row>
    <row r="909" ht="15.75" customHeight="1">
      <c r="F909" s="26"/>
      <c r="G909" s="26"/>
    </row>
    <row r="910" ht="15.75" customHeight="1">
      <c r="F910" s="26"/>
      <c r="G910" s="26"/>
    </row>
    <row r="911" ht="15.75" customHeight="1">
      <c r="F911" s="26"/>
      <c r="G911" s="26"/>
    </row>
    <row r="912" ht="15.75" customHeight="1">
      <c r="F912" s="26"/>
      <c r="G912" s="26"/>
    </row>
    <row r="913" ht="15.75" customHeight="1">
      <c r="F913" s="26"/>
      <c r="G913" s="26"/>
    </row>
    <row r="914" ht="15.75" customHeight="1">
      <c r="F914" s="26"/>
      <c r="G914" s="26"/>
    </row>
    <row r="915" ht="15.75" customHeight="1">
      <c r="F915" s="26"/>
      <c r="G915" s="26"/>
    </row>
    <row r="916" ht="15.75" customHeight="1">
      <c r="F916" s="26"/>
      <c r="G916" s="26"/>
    </row>
    <row r="917" ht="15.75" customHeight="1">
      <c r="F917" s="26"/>
      <c r="G917" s="26"/>
    </row>
    <row r="918" ht="15.75" customHeight="1">
      <c r="F918" s="26"/>
      <c r="G918" s="26"/>
    </row>
    <row r="919" ht="15.75" customHeight="1">
      <c r="F919" s="26"/>
      <c r="G919" s="26"/>
    </row>
    <row r="920" ht="15.75" customHeight="1">
      <c r="F920" s="26"/>
      <c r="G920" s="26"/>
    </row>
    <row r="921" ht="15.75" customHeight="1">
      <c r="F921" s="26"/>
      <c r="G921" s="26"/>
    </row>
    <row r="922" ht="15.75" customHeight="1">
      <c r="F922" s="26"/>
      <c r="G922" s="26"/>
    </row>
    <row r="923" ht="15.75" customHeight="1">
      <c r="F923" s="26"/>
      <c r="G923" s="26"/>
    </row>
    <row r="924" ht="15.75" customHeight="1">
      <c r="F924" s="26"/>
      <c r="G924" s="26"/>
    </row>
    <row r="925" ht="15.75" customHeight="1">
      <c r="F925" s="26"/>
      <c r="G925" s="26"/>
    </row>
    <row r="926" ht="15.75" customHeight="1">
      <c r="F926" s="26"/>
      <c r="G926" s="26"/>
    </row>
    <row r="927" ht="15.75" customHeight="1">
      <c r="F927" s="26"/>
      <c r="G927" s="26"/>
    </row>
    <row r="928" ht="15.75" customHeight="1">
      <c r="F928" s="26"/>
      <c r="G928" s="26"/>
    </row>
    <row r="929" ht="15.75" customHeight="1">
      <c r="F929" s="26"/>
      <c r="G929" s="26"/>
    </row>
    <row r="930" ht="15.75" customHeight="1">
      <c r="F930" s="26"/>
      <c r="G930" s="26"/>
    </row>
    <row r="931" ht="15.75" customHeight="1">
      <c r="F931" s="26"/>
      <c r="G931" s="26"/>
    </row>
    <row r="932" ht="15.75" customHeight="1">
      <c r="F932" s="26"/>
      <c r="G932" s="26"/>
    </row>
    <row r="933" ht="15.75" customHeight="1">
      <c r="F933" s="26"/>
      <c r="G933" s="26"/>
    </row>
    <row r="934" ht="15.75" customHeight="1">
      <c r="F934" s="26"/>
      <c r="G934" s="26"/>
    </row>
    <row r="935" ht="15.75" customHeight="1">
      <c r="F935" s="26"/>
      <c r="G935" s="26"/>
    </row>
    <row r="936" ht="15.75" customHeight="1">
      <c r="F936" s="26"/>
      <c r="G936" s="26"/>
    </row>
    <row r="937" ht="15.75" customHeight="1">
      <c r="F937" s="26"/>
      <c r="G937" s="26"/>
    </row>
    <row r="938" ht="15.75" customHeight="1">
      <c r="F938" s="26"/>
      <c r="G938" s="26"/>
    </row>
    <row r="939" ht="15.75" customHeight="1">
      <c r="F939" s="26"/>
      <c r="G939" s="26"/>
    </row>
    <row r="940" ht="15.75" customHeight="1">
      <c r="F940" s="26"/>
      <c r="G940" s="26"/>
    </row>
    <row r="941" ht="15.75" customHeight="1">
      <c r="F941" s="26"/>
      <c r="G941" s="26"/>
    </row>
    <row r="942" ht="15.75" customHeight="1">
      <c r="F942" s="26"/>
      <c r="G942" s="26"/>
    </row>
    <row r="943" ht="15.75" customHeight="1">
      <c r="F943" s="26"/>
      <c r="G943" s="26"/>
    </row>
    <row r="944" ht="15.75" customHeight="1">
      <c r="F944" s="26"/>
      <c r="G944" s="26"/>
    </row>
    <row r="945" ht="15.75" customHeight="1">
      <c r="F945" s="26"/>
      <c r="G945" s="26"/>
    </row>
    <row r="946" ht="15.75" customHeight="1">
      <c r="F946" s="26"/>
      <c r="G946" s="26"/>
    </row>
    <row r="947" ht="15.75" customHeight="1">
      <c r="F947" s="26"/>
      <c r="G947" s="26"/>
    </row>
    <row r="948" ht="15.75" customHeight="1">
      <c r="F948" s="26"/>
      <c r="G948" s="26"/>
    </row>
    <row r="949" ht="15.75" customHeight="1">
      <c r="F949" s="26"/>
      <c r="G949" s="26"/>
    </row>
    <row r="950" ht="15.75" customHeight="1">
      <c r="F950" s="26"/>
      <c r="G950" s="26"/>
    </row>
    <row r="951" ht="15.75" customHeight="1">
      <c r="F951" s="26"/>
      <c r="G951" s="26"/>
    </row>
    <row r="952" ht="15.75" customHeight="1">
      <c r="F952" s="26"/>
      <c r="G952" s="26"/>
    </row>
    <row r="953" ht="15.75" customHeight="1">
      <c r="F953" s="26"/>
      <c r="G953" s="26"/>
    </row>
    <row r="954" ht="15.75" customHeight="1">
      <c r="F954" s="26"/>
      <c r="G954" s="26"/>
    </row>
    <row r="955" ht="15.75" customHeight="1">
      <c r="F955" s="26"/>
      <c r="G955" s="26"/>
    </row>
    <row r="956" ht="15.75" customHeight="1">
      <c r="F956" s="26"/>
      <c r="G956" s="26"/>
    </row>
    <row r="957" ht="15.75" customHeight="1">
      <c r="F957" s="26"/>
      <c r="G957" s="26"/>
    </row>
    <row r="958" ht="15.75" customHeight="1">
      <c r="F958" s="26"/>
      <c r="G958" s="26"/>
    </row>
    <row r="959" ht="15.75" customHeight="1">
      <c r="F959" s="26"/>
      <c r="G959" s="26"/>
    </row>
    <row r="960" ht="15.75" customHeight="1">
      <c r="F960" s="26"/>
      <c r="G960" s="26"/>
    </row>
    <row r="961" ht="15.75" customHeight="1">
      <c r="F961" s="26"/>
      <c r="G961" s="26"/>
    </row>
    <row r="962" ht="15.75" customHeight="1">
      <c r="F962" s="26"/>
      <c r="G962" s="26"/>
    </row>
    <row r="963" ht="15.75" customHeight="1">
      <c r="F963" s="26"/>
      <c r="G963" s="26"/>
    </row>
    <row r="964" ht="15.75" customHeight="1">
      <c r="F964" s="26"/>
      <c r="G964" s="26"/>
    </row>
    <row r="965" ht="15.75" customHeight="1">
      <c r="F965" s="26"/>
      <c r="G965" s="26"/>
    </row>
    <row r="966" ht="15.75" customHeight="1">
      <c r="F966" s="26"/>
      <c r="G966" s="26"/>
    </row>
    <row r="967" ht="15.75" customHeight="1">
      <c r="F967" s="26"/>
      <c r="G967" s="26"/>
    </row>
    <row r="968" ht="15.75" customHeight="1">
      <c r="F968" s="26"/>
      <c r="G968" s="26"/>
    </row>
    <row r="969" ht="15.75" customHeight="1">
      <c r="F969" s="26"/>
      <c r="G969" s="26"/>
    </row>
    <row r="970" ht="15.75" customHeight="1">
      <c r="F970" s="26"/>
      <c r="G970" s="26"/>
    </row>
    <row r="971" ht="15.75" customHeight="1">
      <c r="F971" s="26"/>
      <c r="G971" s="26"/>
    </row>
    <row r="972" ht="15.75" customHeight="1">
      <c r="F972" s="26"/>
      <c r="G972" s="26"/>
    </row>
    <row r="973" ht="15.75" customHeight="1">
      <c r="F973" s="26"/>
      <c r="G973" s="26"/>
    </row>
    <row r="974" ht="15.75" customHeight="1">
      <c r="F974" s="26"/>
      <c r="G974" s="26"/>
    </row>
    <row r="975" ht="15.75" customHeight="1">
      <c r="F975" s="26"/>
      <c r="G975" s="26"/>
    </row>
    <row r="976" ht="15.75" customHeight="1">
      <c r="F976" s="26"/>
      <c r="G976" s="26"/>
    </row>
    <row r="977" ht="15.75" customHeight="1">
      <c r="F977" s="26"/>
      <c r="G977" s="26"/>
    </row>
    <row r="978" ht="15.75" customHeight="1">
      <c r="F978" s="26"/>
      <c r="G978" s="26"/>
    </row>
    <row r="979" ht="15.75" customHeight="1">
      <c r="F979" s="26"/>
      <c r="G979" s="26"/>
    </row>
    <row r="980" ht="15.75" customHeight="1">
      <c r="F980" s="26"/>
      <c r="G980" s="26"/>
    </row>
    <row r="981" ht="15.75" customHeight="1">
      <c r="F981" s="26"/>
      <c r="G981" s="26"/>
    </row>
    <row r="982" ht="15.75" customHeight="1">
      <c r="F982" s="26"/>
      <c r="G982" s="26"/>
    </row>
    <row r="983" ht="15.75" customHeight="1">
      <c r="F983" s="26"/>
      <c r="G983" s="26"/>
    </row>
    <row r="984" ht="15.75" customHeight="1">
      <c r="F984" s="26"/>
      <c r="G984" s="26"/>
    </row>
    <row r="985" ht="15.75" customHeight="1">
      <c r="F985" s="26"/>
      <c r="G985" s="26"/>
    </row>
    <row r="986" ht="15.75" customHeight="1">
      <c r="F986" s="26"/>
      <c r="G986" s="26"/>
    </row>
    <row r="987" ht="15.75" customHeight="1">
      <c r="F987" s="26"/>
      <c r="G987" s="26"/>
    </row>
    <row r="988" ht="15.75" customHeight="1">
      <c r="F988" s="26"/>
      <c r="G988" s="26"/>
    </row>
    <row r="989" ht="15.75" customHeight="1">
      <c r="F989" s="26"/>
      <c r="G989" s="26"/>
    </row>
    <row r="990" ht="15.75" customHeight="1">
      <c r="F990" s="26"/>
      <c r="G990" s="26"/>
    </row>
    <row r="991" ht="15.75" customHeight="1">
      <c r="F991" s="26"/>
      <c r="G991" s="26"/>
    </row>
    <row r="992" ht="15.75" customHeight="1">
      <c r="F992" s="26"/>
      <c r="G992" s="26"/>
    </row>
    <row r="993" ht="15.75" customHeight="1">
      <c r="F993" s="26"/>
      <c r="G993" s="26"/>
    </row>
    <row r="994" ht="15.75" customHeight="1">
      <c r="F994" s="26"/>
      <c r="G994" s="26"/>
    </row>
    <row r="995" ht="15.75" customHeight="1">
      <c r="F995" s="26"/>
      <c r="G995" s="26"/>
    </row>
    <row r="996" ht="15.75" customHeight="1">
      <c r="F996" s="26"/>
      <c r="G996" s="26"/>
    </row>
    <row r="997" ht="15.75" customHeight="1">
      <c r="F997" s="26"/>
      <c r="G997" s="26"/>
    </row>
    <row r="998" ht="15.75" customHeight="1">
      <c r="F998" s="26"/>
      <c r="G998" s="26"/>
    </row>
    <row r="999" ht="15.75" customHeight="1">
      <c r="F999" s="26"/>
      <c r="G999" s="26"/>
    </row>
    <row r="1000" ht="15.75" customHeight="1">
      <c r="F1000" s="26"/>
      <c r="G1000" s="26"/>
    </row>
  </sheetData>
  <autoFilter ref="$A$2:$Z$904"/>
  <mergeCells count="1">
    <mergeCell ref="A902:E90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8.43"/>
    <col customWidth="1" min="3" max="3" width="18.43"/>
    <col customWidth="1" min="4" max="4" width="12.0"/>
    <col customWidth="1" min="5" max="5" width="14.14"/>
    <col customWidth="1" min="6" max="6" width="13.57"/>
    <col customWidth="1" min="7" max="7" width="12.86"/>
    <col customWidth="1" min="8" max="8" width="12.71"/>
    <col customWidth="1" min="9" max="9" width="31.71"/>
    <col customWidth="1" min="10" max="10" width="13.29"/>
    <col customWidth="1" min="11" max="11" width="14.43"/>
    <col customWidth="1" min="12" max="12" width="13.43"/>
    <col customWidth="1" min="13" max="13" width="12.57"/>
    <col customWidth="1" min="14" max="15" width="12.71"/>
    <col customWidth="1" min="16" max="26" width="10.0"/>
  </cols>
  <sheetData>
    <row r="1" ht="19.5" customHeight="1">
      <c r="A1" s="69" t="s">
        <v>450</v>
      </c>
    </row>
    <row r="2" ht="19.5" customHeight="1">
      <c r="A2" s="69" t="s">
        <v>451</v>
      </c>
    </row>
    <row r="3" ht="28.5" customHeight="1">
      <c r="A3" s="69" t="s">
        <v>452</v>
      </c>
    </row>
    <row r="4" ht="19.5" customHeight="1">
      <c r="A4" s="69" t="s">
        <v>453</v>
      </c>
    </row>
    <row r="5">
      <c r="K5" s="26"/>
      <c r="L5" s="26"/>
    </row>
    <row r="6">
      <c r="K6" s="26"/>
      <c r="L6" s="26"/>
    </row>
    <row r="7" ht="69.75" customHeight="1">
      <c r="A7" s="70" t="s">
        <v>5</v>
      </c>
      <c r="B7" s="70" t="s">
        <v>6</v>
      </c>
      <c r="C7" s="70" t="s">
        <v>7</v>
      </c>
      <c r="D7" s="71" t="s">
        <v>454</v>
      </c>
      <c r="E7" s="72" t="s">
        <v>455</v>
      </c>
      <c r="F7" s="72" t="s">
        <v>456</v>
      </c>
      <c r="G7" s="73" t="s">
        <v>314</v>
      </c>
      <c r="H7" s="74" t="s">
        <v>315</v>
      </c>
      <c r="I7" s="70" t="s">
        <v>316</v>
      </c>
      <c r="J7" s="70" t="s">
        <v>318</v>
      </c>
      <c r="K7" s="70" t="s">
        <v>319</v>
      </c>
      <c r="L7" s="70" t="s">
        <v>320</v>
      </c>
      <c r="M7" s="70" t="s">
        <v>457</v>
      </c>
      <c r="N7" s="74" t="s">
        <v>458</v>
      </c>
      <c r="O7" s="74" t="s">
        <v>459</v>
      </c>
    </row>
    <row r="8" ht="28.5" customHeight="1">
      <c r="A8" s="75" t="s">
        <v>16</v>
      </c>
      <c r="B8" s="76" t="s">
        <v>17</v>
      </c>
      <c r="C8" s="77" t="s">
        <v>460</v>
      </c>
      <c r="D8" s="78">
        <v>8.55772378271E9</v>
      </c>
      <c r="E8" s="76">
        <v>3.30650308571E9</v>
      </c>
      <c r="F8" s="79">
        <v>5.251220697E9</v>
      </c>
      <c r="G8" s="80">
        <f>+F8</f>
        <v>5251220697</v>
      </c>
      <c r="H8" s="81">
        <v>8.90982264E8</v>
      </c>
      <c r="I8" s="77" t="str">
        <f t="shared" ref="I8:I16" si="1">VLOOKUP(H8,'[2]IPS CTA BANCARIA (2)'!$B$1:$H$202,2,0)</f>
        <v>#REF!</v>
      </c>
      <c r="J8" s="75">
        <v>3.0E8</v>
      </c>
      <c r="K8" s="82" t="str">
        <f t="shared" ref="K8:K16" si="2">VLOOKUP(H8,'[2]IPS CTA BANCARIA (2)'!$B$1:$H$202,4,0)</f>
        <v>#REF!</v>
      </c>
      <c r="L8" s="83" t="str">
        <f t="shared" ref="L8:L16" si="3">VLOOKUP(H8,'[2]IPS CTA BANCARIA (2)'!$B$1:$H$202,5,0)</f>
        <v>#REF!</v>
      </c>
      <c r="M8" s="83">
        <v>2.01500026861E11</v>
      </c>
      <c r="N8" s="81" t="s">
        <v>461</v>
      </c>
      <c r="O8" s="84">
        <v>42139.0</v>
      </c>
    </row>
    <row r="9" ht="28.5" customHeight="1">
      <c r="A9" s="75" t="s">
        <v>16</v>
      </c>
      <c r="B9" s="76" t="s">
        <v>17</v>
      </c>
      <c r="C9" s="77" t="s">
        <v>460</v>
      </c>
      <c r="D9" s="78"/>
      <c r="E9" s="76"/>
      <c r="F9" s="79"/>
      <c r="G9" s="85"/>
      <c r="H9" s="81">
        <v>8.90981726E8</v>
      </c>
      <c r="I9" s="77" t="str">
        <f t="shared" si="1"/>
        <v>#REF!</v>
      </c>
      <c r="J9" s="75">
        <v>2.3E8</v>
      </c>
      <c r="K9" s="82" t="str">
        <f t="shared" si="2"/>
        <v>#REF!</v>
      </c>
      <c r="L9" s="83" t="str">
        <f t="shared" si="3"/>
        <v>#REF!</v>
      </c>
      <c r="M9" s="83">
        <v>2.01500026863E11</v>
      </c>
      <c r="N9" s="81" t="s">
        <v>462</v>
      </c>
      <c r="O9" s="84">
        <v>42139.0</v>
      </c>
    </row>
    <row r="10" ht="28.5" customHeight="1">
      <c r="A10" s="75" t="s">
        <v>16</v>
      </c>
      <c r="B10" s="76" t="s">
        <v>17</v>
      </c>
      <c r="C10" s="77" t="s">
        <v>460</v>
      </c>
      <c r="D10" s="78"/>
      <c r="E10" s="76"/>
      <c r="F10" s="79"/>
      <c r="G10" s="85"/>
      <c r="H10" s="81">
        <v>8.90907215E8</v>
      </c>
      <c r="I10" s="77" t="str">
        <f t="shared" si="1"/>
        <v>#REF!</v>
      </c>
      <c r="J10" s="75">
        <v>6.0E8</v>
      </c>
      <c r="K10" s="82" t="str">
        <f t="shared" si="2"/>
        <v>#REF!</v>
      </c>
      <c r="L10" s="83" t="str">
        <f t="shared" si="3"/>
        <v>#REF!</v>
      </c>
      <c r="M10" s="83">
        <v>2.01500026866E11</v>
      </c>
      <c r="N10" s="81" t="s">
        <v>463</v>
      </c>
      <c r="O10" s="84">
        <v>42139.0</v>
      </c>
    </row>
    <row r="11" ht="28.5" customHeight="1">
      <c r="A11" s="75" t="s">
        <v>16</v>
      </c>
      <c r="B11" s="76" t="s">
        <v>17</v>
      </c>
      <c r="C11" s="77" t="s">
        <v>460</v>
      </c>
      <c r="D11" s="78"/>
      <c r="E11" s="76"/>
      <c r="F11" s="79"/>
      <c r="G11" s="85"/>
      <c r="H11" s="81">
        <v>8.90905177E8</v>
      </c>
      <c r="I11" s="77" t="str">
        <f t="shared" si="1"/>
        <v>#REF!</v>
      </c>
      <c r="J11" s="75">
        <v>1.1E9</v>
      </c>
      <c r="K11" s="82" t="str">
        <f t="shared" si="2"/>
        <v>#REF!</v>
      </c>
      <c r="L11" s="83" t="str">
        <f t="shared" si="3"/>
        <v>#REF!</v>
      </c>
      <c r="M11" s="83">
        <v>2.01500026867E11</v>
      </c>
      <c r="N11" s="81" t="s">
        <v>464</v>
      </c>
      <c r="O11" s="84">
        <v>42139.0</v>
      </c>
    </row>
    <row r="12" ht="28.5" customHeight="1">
      <c r="A12" s="75" t="s">
        <v>16</v>
      </c>
      <c r="B12" s="76" t="s">
        <v>17</v>
      </c>
      <c r="C12" s="77" t="s">
        <v>460</v>
      </c>
      <c r="D12" s="78"/>
      <c r="E12" s="76"/>
      <c r="F12" s="79"/>
      <c r="G12" s="85"/>
      <c r="H12" s="81">
        <v>8.90906347E8</v>
      </c>
      <c r="I12" s="77" t="str">
        <f t="shared" si="1"/>
        <v>#REF!</v>
      </c>
      <c r="J12" s="75">
        <v>2.3E9</v>
      </c>
      <c r="K12" s="82" t="str">
        <f t="shared" si="2"/>
        <v>#REF!</v>
      </c>
      <c r="L12" s="83" t="str">
        <f t="shared" si="3"/>
        <v>#REF!</v>
      </c>
      <c r="M12" s="83">
        <v>2.01500026869E11</v>
      </c>
      <c r="N12" s="81" t="s">
        <v>465</v>
      </c>
      <c r="O12" s="84">
        <v>42139.0</v>
      </c>
    </row>
    <row r="13" ht="28.5" customHeight="1">
      <c r="A13" s="75" t="s">
        <v>16</v>
      </c>
      <c r="B13" s="76" t="s">
        <v>17</v>
      </c>
      <c r="C13" s="77" t="s">
        <v>460</v>
      </c>
      <c r="D13" s="78"/>
      <c r="E13" s="76"/>
      <c r="F13" s="79"/>
      <c r="G13" s="85"/>
      <c r="H13" s="81">
        <v>8.90980066E8</v>
      </c>
      <c r="I13" s="77" t="str">
        <f t="shared" si="1"/>
        <v>#REF!</v>
      </c>
      <c r="J13" s="75">
        <v>7.0E8</v>
      </c>
      <c r="K13" s="82" t="str">
        <f t="shared" si="2"/>
        <v>#REF!</v>
      </c>
      <c r="L13" s="83" t="str">
        <f t="shared" si="3"/>
        <v>#REF!</v>
      </c>
      <c r="M13" s="83">
        <v>2.01500026877E11</v>
      </c>
      <c r="N13" s="81" t="s">
        <v>466</v>
      </c>
      <c r="O13" s="84">
        <v>42139.0</v>
      </c>
    </row>
    <row r="14" ht="28.5" customHeight="1">
      <c r="A14" s="75" t="s">
        <v>16</v>
      </c>
      <c r="B14" s="76" t="s">
        <v>17</v>
      </c>
      <c r="C14" s="77" t="s">
        <v>460</v>
      </c>
      <c r="D14" s="78"/>
      <c r="E14" s="76"/>
      <c r="F14" s="79"/>
      <c r="G14" s="85"/>
      <c r="H14" s="81">
        <v>8.90905166E8</v>
      </c>
      <c r="I14" s="77" t="str">
        <f t="shared" si="1"/>
        <v>#REF!</v>
      </c>
      <c r="J14" s="75">
        <v>2.1220697E7</v>
      </c>
      <c r="K14" s="82" t="str">
        <f t="shared" si="2"/>
        <v>#REF!</v>
      </c>
      <c r="L14" s="83" t="str">
        <f t="shared" si="3"/>
        <v>#REF!</v>
      </c>
      <c r="M14" s="83">
        <v>2.01500026878E11</v>
      </c>
      <c r="N14" s="81" t="s">
        <v>467</v>
      </c>
      <c r="O14" s="84">
        <v>42139.0</v>
      </c>
    </row>
    <row r="15" ht="28.5" customHeight="1">
      <c r="A15" s="75" t="s">
        <v>16</v>
      </c>
      <c r="B15" s="76" t="s">
        <v>19</v>
      </c>
      <c r="C15" s="77" t="s">
        <v>20</v>
      </c>
      <c r="D15" s="78">
        <v>1.283168005E7</v>
      </c>
      <c r="E15" s="76">
        <v>4958888.050000001</v>
      </c>
      <c r="F15" s="79">
        <v>7872792.0</v>
      </c>
      <c r="G15" s="80">
        <f t="shared" ref="G15:G90" si="4">+F15</f>
        <v>7872792</v>
      </c>
      <c r="H15" s="81">
        <v>8.00140949E8</v>
      </c>
      <c r="I15" s="77" t="str">
        <f t="shared" si="1"/>
        <v>#REF!</v>
      </c>
      <c r="J15" s="75">
        <v>4.0692791E7</v>
      </c>
      <c r="K15" s="82" t="str">
        <f t="shared" si="2"/>
        <v>#REF!</v>
      </c>
      <c r="L15" s="83" t="str">
        <f t="shared" si="3"/>
        <v>#REF!</v>
      </c>
      <c r="M15" s="83" t="s">
        <v>468</v>
      </c>
      <c r="N15" s="81" t="s">
        <v>469</v>
      </c>
      <c r="O15" s="84">
        <v>42150.0</v>
      </c>
    </row>
    <row r="16" ht="28.5" customHeight="1">
      <c r="A16" s="75" t="s">
        <v>16</v>
      </c>
      <c r="B16" s="76" t="s">
        <v>21</v>
      </c>
      <c r="C16" s="77" t="s">
        <v>22</v>
      </c>
      <c r="D16" s="78">
        <v>1.3739929143E8</v>
      </c>
      <c r="E16" s="76">
        <v>5.309886443000001E7</v>
      </c>
      <c r="F16" s="79">
        <v>8.4300427E7</v>
      </c>
      <c r="G16" s="80">
        <f t="shared" si="4"/>
        <v>84300427</v>
      </c>
      <c r="H16" s="81">
        <v>8.00130907E8</v>
      </c>
      <c r="I16" s="77" t="str">
        <f t="shared" si="1"/>
        <v>#REF!</v>
      </c>
      <c r="J16" s="75">
        <f>342474291-61843394</f>
        <v>280630897</v>
      </c>
      <c r="K16" s="82" t="str">
        <f t="shared" si="2"/>
        <v>#REF!</v>
      </c>
      <c r="L16" s="83" t="str">
        <f t="shared" si="3"/>
        <v>#REF!</v>
      </c>
      <c r="M16" s="83" t="s">
        <v>470</v>
      </c>
      <c r="N16" s="81" t="s">
        <v>471</v>
      </c>
      <c r="O16" s="84">
        <v>42150.0</v>
      </c>
    </row>
    <row r="17" ht="28.5" customHeight="1">
      <c r="A17" s="75" t="s">
        <v>16</v>
      </c>
      <c r="B17" s="76" t="s">
        <v>23</v>
      </c>
      <c r="C17" s="77" t="s">
        <v>24</v>
      </c>
      <c r="D17" s="78">
        <v>28355.98</v>
      </c>
      <c r="E17" s="76">
        <v>28355.98</v>
      </c>
      <c r="F17" s="79">
        <v>0.0</v>
      </c>
      <c r="G17" s="80">
        <f t="shared" si="4"/>
        <v>0</v>
      </c>
      <c r="H17" s="81"/>
      <c r="I17" s="77"/>
      <c r="J17" s="75"/>
      <c r="K17" s="82"/>
      <c r="L17" s="83"/>
      <c r="M17" s="83"/>
      <c r="N17" s="81"/>
      <c r="O17" s="84"/>
    </row>
    <row r="18" ht="28.5" customHeight="1">
      <c r="A18" s="75" t="s">
        <v>16</v>
      </c>
      <c r="B18" s="76" t="s">
        <v>25</v>
      </c>
      <c r="C18" s="77" t="s">
        <v>26</v>
      </c>
      <c r="D18" s="78">
        <v>4127819.54</v>
      </c>
      <c r="E18" s="76">
        <v>1595223.54</v>
      </c>
      <c r="F18" s="79">
        <v>2532596.0</v>
      </c>
      <c r="G18" s="80">
        <f t="shared" si="4"/>
        <v>2532596</v>
      </c>
      <c r="H18" s="81">
        <v>8.0025144E8</v>
      </c>
      <c r="I18" s="77" t="str">
        <f t="shared" ref="I18:I21" si="5">VLOOKUP(H18,'[2]IPS CTA BANCARIA (2)'!$B$1:$H$202,2,0)</f>
        <v>#REF!</v>
      </c>
      <c r="J18" s="75">
        <f>8264548-1530658</f>
        <v>6733890</v>
      </c>
      <c r="K18" s="82" t="str">
        <f t="shared" ref="K18:K21" si="6">VLOOKUP(H18,'[2]IPS CTA BANCARIA (2)'!$B$1:$H$202,4,0)</f>
        <v>#REF!</v>
      </c>
      <c r="L18" s="83" t="str">
        <f t="shared" ref="L18:L21" si="7">VLOOKUP(H18,'[2]IPS CTA BANCARIA (2)'!$B$1:$H$202,5,0)</f>
        <v>#REF!</v>
      </c>
      <c r="M18" s="83" t="s">
        <v>472</v>
      </c>
      <c r="N18" s="81" t="s">
        <v>473</v>
      </c>
      <c r="O18" s="84">
        <v>42151.0</v>
      </c>
    </row>
    <row r="19" ht="38.25" customHeight="1">
      <c r="A19" s="75" t="s">
        <v>16</v>
      </c>
      <c r="B19" s="76" t="s">
        <v>27</v>
      </c>
      <c r="C19" s="77" t="s">
        <v>28</v>
      </c>
      <c r="D19" s="78">
        <v>3.1191987859E8</v>
      </c>
      <c r="E19" s="76">
        <v>1.2054349958999997E8</v>
      </c>
      <c r="F19" s="79">
        <v>1.91376379E8</v>
      </c>
      <c r="G19" s="80">
        <f t="shared" si="4"/>
        <v>191376379</v>
      </c>
      <c r="H19" s="81">
        <v>8.00088702E8</v>
      </c>
      <c r="I19" s="77" t="str">
        <f t="shared" si="5"/>
        <v>#REF!</v>
      </c>
      <c r="J19" s="75">
        <v>8.57357543E8</v>
      </c>
      <c r="K19" s="82" t="str">
        <f t="shared" si="6"/>
        <v>#REF!</v>
      </c>
      <c r="L19" s="83" t="str">
        <f t="shared" si="7"/>
        <v>#REF!</v>
      </c>
      <c r="M19" s="83" t="s">
        <v>474</v>
      </c>
      <c r="N19" s="81" t="s">
        <v>475</v>
      </c>
      <c r="O19" s="84">
        <v>42150.0</v>
      </c>
    </row>
    <row r="20" ht="28.5" customHeight="1">
      <c r="A20" s="75" t="s">
        <v>16</v>
      </c>
      <c r="B20" s="76" t="s">
        <v>29</v>
      </c>
      <c r="C20" s="77" t="s">
        <v>30</v>
      </c>
      <c r="D20" s="78">
        <v>8.859585523E7</v>
      </c>
      <c r="E20" s="76">
        <v>3.4238454230000004E7</v>
      </c>
      <c r="F20" s="79">
        <v>5.4357401E7</v>
      </c>
      <c r="G20" s="80">
        <f t="shared" si="4"/>
        <v>54357401</v>
      </c>
      <c r="H20" s="81">
        <v>8.00250119E8</v>
      </c>
      <c r="I20" s="77" t="str">
        <f t="shared" si="5"/>
        <v>#REF!</v>
      </c>
      <c r="J20" s="75">
        <v>2.28659282E8</v>
      </c>
      <c r="K20" s="82" t="str">
        <f t="shared" si="6"/>
        <v>#REF!</v>
      </c>
      <c r="L20" s="83" t="str">
        <f t="shared" si="7"/>
        <v>#REF!</v>
      </c>
      <c r="M20" s="83" t="s">
        <v>476</v>
      </c>
      <c r="N20" s="81" t="s">
        <v>477</v>
      </c>
      <c r="O20" s="84">
        <v>42150.0</v>
      </c>
    </row>
    <row r="21" ht="28.5" customHeight="1">
      <c r="A21" s="75" t="s">
        <v>16</v>
      </c>
      <c r="B21" s="76" t="s">
        <v>31</v>
      </c>
      <c r="C21" s="77" t="s">
        <v>32</v>
      </c>
      <c r="D21" s="78">
        <v>7.464916514E7</v>
      </c>
      <c r="E21" s="76">
        <v>2.884866314E7</v>
      </c>
      <c r="F21" s="79">
        <v>4.5800502E7</v>
      </c>
      <c r="G21" s="80">
        <f t="shared" si="4"/>
        <v>45800502</v>
      </c>
      <c r="H21" s="81">
        <v>8.05000427E8</v>
      </c>
      <c r="I21" s="77" t="str">
        <f t="shared" si="5"/>
        <v>#REF!</v>
      </c>
      <c r="J21" s="75">
        <v>1.63849889E8</v>
      </c>
      <c r="K21" s="82" t="str">
        <f t="shared" si="6"/>
        <v>#REF!</v>
      </c>
      <c r="L21" s="83" t="str">
        <f t="shared" si="7"/>
        <v>#REF!</v>
      </c>
      <c r="M21" s="83" t="s">
        <v>478</v>
      </c>
      <c r="N21" s="81" t="s">
        <v>479</v>
      </c>
      <c r="O21" s="84">
        <v>42150.0</v>
      </c>
    </row>
    <row r="22" ht="28.5" customHeight="1">
      <c r="A22" s="75" t="s">
        <v>16</v>
      </c>
      <c r="B22" s="76" t="s">
        <v>33</v>
      </c>
      <c r="C22" s="77" t="s">
        <v>34</v>
      </c>
      <c r="D22" s="78">
        <v>1089519.35</v>
      </c>
      <c r="E22" s="76">
        <v>1089519.35</v>
      </c>
      <c r="F22" s="79">
        <v>0.0</v>
      </c>
      <c r="G22" s="80">
        <f t="shared" si="4"/>
        <v>0</v>
      </c>
      <c r="H22" s="81"/>
      <c r="I22" s="77"/>
      <c r="J22" s="75"/>
      <c r="K22" s="82"/>
      <c r="L22" s="83"/>
      <c r="M22" s="83"/>
      <c r="N22" s="81"/>
      <c r="O22" s="84"/>
    </row>
    <row r="23" ht="38.25" customHeight="1">
      <c r="A23" s="75" t="s">
        <v>16</v>
      </c>
      <c r="B23" s="76" t="s">
        <v>35</v>
      </c>
      <c r="C23" s="77" t="s">
        <v>36</v>
      </c>
      <c r="D23" s="78">
        <v>2303945.13</v>
      </c>
      <c r="E23" s="76">
        <v>890375.1299999999</v>
      </c>
      <c r="F23" s="79">
        <v>1413570.0</v>
      </c>
      <c r="G23" s="80">
        <f t="shared" si="4"/>
        <v>1413570</v>
      </c>
      <c r="H23" s="81">
        <v>8.05001157E8</v>
      </c>
      <c r="I23" s="77" t="str">
        <f t="shared" ref="I23:I25" si="8">VLOOKUP(H23,'[2]IPS CTA BANCARIA (2)'!$B$1:$H$202,2,0)</f>
        <v>#REF!</v>
      </c>
      <c r="J23" s="75">
        <v>9812602.0</v>
      </c>
      <c r="K23" s="82" t="str">
        <f t="shared" ref="K23:K25" si="9">VLOOKUP(H23,'[2]IPS CTA BANCARIA (2)'!$B$1:$H$202,4,0)</f>
        <v>#REF!</v>
      </c>
      <c r="L23" s="83" t="str">
        <f t="shared" ref="L23:L25" si="10">VLOOKUP(H23,'[2]IPS CTA BANCARIA (2)'!$B$1:$H$202,5,0)</f>
        <v>#REF!</v>
      </c>
      <c r="M23" s="83" t="s">
        <v>480</v>
      </c>
      <c r="N23" s="81" t="s">
        <v>481</v>
      </c>
      <c r="O23" s="84">
        <v>42151.0</v>
      </c>
    </row>
    <row r="24" ht="28.5" customHeight="1">
      <c r="A24" s="75" t="s">
        <v>16</v>
      </c>
      <c r="B24" s="76" t="s">
        <v>37</v>
      </c>
      <c r="C24" s="77" t="s">
        <v>38</v>
      </c>
      <c r="D24" s="78">
        <v>2.64149209E7</v>
      </c>
      <c r="E24" s="76">
        <v>1.0208220899999999E7</v>
      </c>
      <c r="F24" s="79">
        <v>1.62067E7</v>
      </c>
      <c r="G24" s="80">
        <f t="shared" si="4"/>
        <v>16206700</v>
      </c>
      <c r="H24" s="81">
        <v>8.30009783E8</v>
      </c>
      <c r="I24" s="77" t="str">
        <f t="shared" si="8"/>
        <v>#REF!</v>
      </c>
      <c r="J24" s="75">
        <v>8.4126432E7</v>
      </c>
      <c r="K24" s="82" t="str">
        <f t="shared" si="9"/>
        <v>#REF!</v>
      </c>
      <c r="L24" s="83" t="str">
        <f t="shared" si="10"/>
        <v>#REF!</v>
      </c>
      <c r="M24" s="83" t="s">
        <v>482</v>
      </c>
      <c r="N24" s="81" t="s">
        <v>483</v>
      </c>
      <c r="O24" s="84">
        <v>42151.0</v>
      </c>
    </row>
    <row r="25" ht="28.5" customHeight="1">
      <c r="A25" s="75" t="s">
        <v>16</v>
      </c>
      <c r="B25" s="76" t="s">
        <v>39</v>
      </c>
      <c r="C25" s="77" t="s">
        <v>40</v>
      </c>
      <c r="D25" s="78">
        <v>7.876019695E7</v>
      </c>
      <c r="E25" s="76">
        <v>3.0437398950000003E7</v>
      </c>
      <c r="F25" s="79">
        <v>4.8322798E7</v>
      </c>
      <c r="G25" s="80">
        <f t="shared" si="4"/>
        <v>48322798</v>
      </c>
      <c r="H25" s="81">
        <v>9.00156264E8</v>
      </c>
      <c r="I25" s="77" t="str">
        <f t="shared" si="8"/>
        <v>#REF!</v>
      </c>
      <c r="J25" s="75">
        <v>1.92628009E8</v>
      </c>
      <c r="K25" s="82" t="str">
        <f t="shared" si="9"/>
        <v>#REF!</v>
      </c>
      <c r="L25" s="83" t="str">
        <f t="shared" si="10"/>
        <v>#REF!</v>
      </c>
      <c r="M25" s="83" t="s">
        <v>484</v>
      </c>
      <c r="N25" s="81" t="s">
        <v>485</v>
      </c>
      <c r="O25" s="84">
        <v>42151.0</v>
      </c>
    </row>
    <row r="26" ht="28.5" customHeight="1">
      <c r="A26" s="75" t="s">
        <v>16</v>
      </c>
      <c r="B26" s="76" t="s">
        <v>41</v>
      </c>
      <c r="C26" s="77" t="s">
        <v>42</v>
      </c>
      <c r="D26" s="78">
        <v>0.0</v>
      </c>
      <c r="E26" s="76">
        <v>0.0</v>
      </c>
      <c r="F26" s="79">
        <v>0.0</v>
      </c>
      <c r="G26" s="80">
        <f t="shared" si="4"/>
        <v>0</v>
      </c>
      <c r="H26" s="81"/>
      <c r="I26" s="77"/>
      <c r="J26" s="75"/>
      <c r="K26" s="82"/>
      <c r="L26" s="83"/>
      <c r="M26" s="83"/>
      <c r="N26" s="81"/>
      <c r="O26" s="84"/>
    </row>
    <row r="27" ht="28.5" customHeight="1">
      <c r="A27" s="75" t="s">
        <v>44</v>
      </c>
      <c r="B27" s="76" t="s">
        <v>17</v>
      </c>
      <c r="C27" s="77" t="s">
        <v>460</v>
      </c>
      <c r="D27" s="78">
        <v>7.138496209E7</v>
      </c>
      <c r="E27" s="76">
        <v>0.0</v>
      </c>
      <c r="F27" s="79">
        <v>7.1384962E7</v>
      </c>
      <c r="G27" s="80">
        <f t="shared" si="4"/>
        <v>71384962</v>
      </c>
      <c r="H27" s="81">
        <v>8.90905166E8</v>
      </c>
      <c r="I27" s="77" t="str">
        <f>VLOOKUP(H27,'[2]IPS CTA BANCARIA (2)'!$B$1:$H$202,2,0)</f>
        <v>#REF!</v>
      </c>
      <c r="J27" s="75">
        <v>7.1384962E7</v>
      </c>
      <c r="K27" s="82" t="str">
        <f>VLOOKUP(H27,'[2]IPS CTA BANCARIA (2)'!$B$1:$H$202,4,0)</f>
        <v>#REF!</v>
      </c>
      <c r="L27" s="83" t="str">
        <f>VLOOKUP(H27,'[2]IPS CTA BANCARIA (2)'!$B$1:$H$202,5,0)</f>
        <v>#REF!</v>
      </c>
      <c r="M27" s="83">
        <v>2.01500027067E11</v>
      </c>
      <c r="N27" s="81" t="s">
        <v>486</v>
      </c>
      <c r="O27" s="84">
        <v>42139.0</v>
      </c>
    </row>
    <row r="28" ht="28.5" customHeight="1">
      <c r="A28" s="75" t="s">
        <v>44</v>
      </c>
      <c r="B28" s="76" t="s">
        <v>45</v>
      </c>
      <c r="C28" s="77" t="s">
        <v>46</v>
      </c>
      <c r="D28" s="78">
        <v>530809.25</v>
      </c>
      <c r="E28" s="76">
        <v>0.0</v>
      </c>
      <c r="F28" s="79">
        <v>530809.0</v>
      </c>
      <c r="G28" s="80">
        <f t="shared" si="4"/>
        <v>530809</v>
      </c>
      <c r="H28" s="81"/>
      <c r="I28" s="77"/>
      <c r="J28" s="75"/>
      <c r="K28" s="82"/>
      <c r="L28" s="83"/>
      <c r="M28" s="83"/>
      <c r="N28" s="81"/>
      <c r="O28" s="84"/>
    </row>
    <row r="29" ht="38.25" customHeight="1">
      <c r="A29" s="75" t="s">
        <v>44</v>
      </c>
      <c r="B29" s="76" t="s">
        <v>27</v>
      </c>
      <c r="C29" s="77" t="s">
        <v>28</v>
      </c>
      <c r="D29" s="78">
        <v>585.49</v>
      </c>
      <c r="E29" s="76">
        <v>0.0</v>
      </c>
      <c r="F29" s="79">
        <v>585.0</v>
      </c>
      <c r="G29" s="80">
        <f t="shared" si="4"/>
        <v>585</v>
      </c>
      <c r="H29" s="81"/>
      <c r="I29" s="77"/>
      <c r="J29" s="75"/>
      <c r="K29" s="82"/>
      <c r="L29" s="83"/>
      <c r="M29" s="83"/>
      <c r="N29" s="81"/>
      <c r="O29" s="84"/>
    </row>
    <row r="30" ht="28.5" customHeight="1">
      <c r="A30" s="75" t="s">
        <v>44</v>
      </c>
      <c r="B30" s="76" t="s">
        <v>29</v>
      </c>
      <c r="C30" s="77" t="s">
        <v>30</v>
      </c>
      <c r="D30" s="78">
        <v>195609.59</v>
      </c>
      <c r="E30" s="76">
        <v>0.0</v>
      </c>
      <c r="F30" s="79">
        <v>195610.0</v>
      </c>
      <c r="G30" s="80">
        <f t="shared" si="4"/>
        <v>195610</v>
      </c>
      <c r="H30" s="81">
        <v>8.00250119E8</v>
      </c>
      <c r="I30" s="77" t="str">
        <f t="shared" ref="I30:I34" si="11">VLOOKUP(H30,'[2]IPS CTA BANCARIA (2)'!$B$1:$H$202,2,0)</f>
        <v>#REF!</v>
      </c>
      <c r="J30" s="75">
        <v>1132907.0</v>
      </c>
      <c r="K30" s="82" t="str">
        <f t="shared" ref="K30:K34" si="12">VLOOKUP(H30,'[2]IPS CTA BANCARIA (2)'!$B$1:$H$202,4,0)</f>
        <v>#REF!</v>
      </c>
      <c r="L30" s="83" t="str">
        <f t="shared" ref="L30:L34" si="13">VLOOKUP(H30,'[2]IPS CTA BANCARIA (2)'!$B$1:$H$202,5,0)</f>
        <v>#REF!</v>
      </c>
      <c r="M30" s="83" t="s">
        <v>487</v>
      </c>
      <c r="N30" s="81" t="s">
        <v>488</v>
      </c>
      <c r="O30" s="84">
        <v>42150.0</v>
      </c>
    </row>
    <row r="31" ht="28.5" customHeight="1">
      <c r="A31" s="75" t="s">
        <v>44</v>
      </c>
      <c r="B31" s="76" t="s">
        <v>31</v>
      </c>
      <c r="C31" s="77" t="s">
        <v>32</v>
      </c>
      <c r="D31" s="78">
        <v>477039.41</v>
      </c>
      <c r="E31" s="76">
        <v>0.0</v>
      </c>
      <c r="F31" s="79">
        <v>477039.0</v>
      </c>
      <c r="G31" s="80">
        <f t="shared" si="4"/>
        <v>477039</v>
      </c>
      <c r="H31" s="81">
        <v>8.05000427E8</v>
      </c>
      <c r="I31" s="77" t="str">
        <f t="shared" si="11"/>
        <v>#REF!</v>
      </c>
      <c r="J31" s="75">
        <v>1737233.0</v>
      </c>
      <c r="K31" s="82" t="str">
        <f t="shared" si="12"/>
        <v>#REF!</v>
      </c>
      <c r="L31" s="83" t="str">
        <f t="shared" si="13"/>
        <v>#REF!</v>
      </c>
      <c r="M31" s="83" t="s">
        <v>489</v>
      </c>
      <c r="N31" s="81" t="s">
        <v>490</v>
      </c>
      <c r="O31" s="84">
        <v>42150.0</v>
      </c>
    </row>
    <row r="32" ht="28.5" customHeight="1">
      <c r="A32" s="75" t="s">
        <v>44</v>
      </c>
      <c r="B32" s="76" t="s">
        <v>39</v>
      </c>
      <c r="C32" s="77" t="s">
        <v>40</v>
      </c>
      <c r="D32" s="78">
        <v>153849.05</v>
      </c>
      <c r="E32" s="76">
        <v>0.0</v>
      </c>
      <c r="F32" s="79">
        <v>153849.0</v>
      </c>
      <c r="G32" s="80">
        <f t="shared" si="4"/>
        <v>153849</v>
      </c>
      <c r="H32" s="81">
        <v>9.00156264E8</v>
      </c>
      <c r="I32" s="77" t="str">
        <f t="shared" si="11"/>
        <v>#REF!</v>
      </c>
      <c r="J32" s="75">
        <v>491970.0</v>
      </c>
      <c r="K32" s="82" t="str">
        <f t="shared" si="12"/>
        <v>#REF!</v>
      </c>
      <c r="L32" s="83" t="str">
        <f t="shared" si="13"/>
        <v>#REF!</v>
      </c>
      <c r="M32" s="83" t="s">
        <v>491</v>
      </c>
      <c r="N32" s="81" t="s">
        <v>492</v>
      </c>
      <c r="O32" s="84">
        <v>42151.0</v>
      </c>
    </row>
    <row r="33" ht="28.5" customHeight="1">
      <c r="A33" s="75" t="s">
        <v>44</v>
      </c>
      <c r="B33" s="76" t="s">
        <v>47</v>
      </c>
      <c r="C33" s="77" t="s">
        <v>48</v>
      </c>
      <c r="D33" s="78">
        <v>2.516849412E7</v>
      </c>
      <c r="E33" s="76">
        <v>0.0</v>
      </c>
      <c r="F33" s="79">
        <v>2.5168494E7</v>
      </c>
      <c r="G33" s="80">
        <f t="shared" si="4"/>
        <v>25168494</v>
      </c>
      <c r="H33" s="81">
        <v>8.90980643E8</v>
      </c>
      <c r="I33" s="77" t="str">
        <f t="shared" si="11"/>
        <v>#REF!</v>
      </c>
      <c r="J33" s="75">
        <v>2.5168494E7</v>
      </c>
      <c r="K33" s="82" t="str">
        <f t="shared" si="12"/>
        <v>#REF!</v>
      </c>
      <c r="L33" s="83" t="str">
        <f t="shared" si="13"/>
        <v>#REF!</v>
      </c>
      <c r="M33" s="83">
        <v>2.01500027488E11</v>
      </c>
      <c r="N33" s="81" t="s">
        <v>493</v>
      </c>
      <c r="O33" s="84">
        <v>42149.0</v>
      </c>
    </row>
    <row r="34" ht="28.5" customHeight="1">
      <c r="A34" s="75" t="s">
        <v>50</v>
      </c>
      <c r="B34" s="76" t="s">
        <v>17</v>
      </c>
      <c r="C34" s="77" t="s">
        <v>460</v>
      </c>
      <c r="D34" s="78">
        <v>277913.37</v>
      </c>
      <c r="E34" s="76">
        <v>0.0</v>
      </c>
      <c r="F34" s="79">
        <v>277913.0</v>
      </c>
      <c r="G34" s="80">
        <f t="shared" si="4"/>
        <v>277913</v>
      </c>
      <c r="H34" s="81">
        <v>8.90905166E8</v>
      </c>
      <c r="I34" s="77" t="str">
        <f t="shared" si="11"/>
        <v>#REF!</v>
      </c>
      <c r="J34" s="75">
        <v>277913.0</v>
      </c>
      <c r="K34" s="82" t="str">
        <f t="shared" si="12"/>
        <v>#REF!</v>
      </c>
      <c r="L34" s="83" t="str">
        <f t="shared" si="13"/>
        <v>#REF!</v>
      </c>
      <c r="M34" s="83">
        <v>2.01500027066E11</v>
      </c>
      <c r="N34" s="81" t="s">
        <v>494</v>
      </c>
      <c r="O34" s="84">
        <v>42139.0</v>
      </c>
    </row>
    <row r="35" ht="28.5" customHeight="1">
      <c r="A35" s="75" t="s">
        <v>50</v>
      </c>
      <c r="B35" s="76" t="s">
        <v>45</v>
      </c>
      <c r="C35" s="77" t="s">
        <v>46</v>
      </c>
      <c r="D35" s="78">
        <v>36943.36</v>
      </c>
      <c r="E35" s="76">
        <v>0.0</v>
      </c>
      <c r="F35" s="79">
        <v>36943.0</v>
      </c>
      <c r="G35" s="80">
        <f t="shared" si="4"/>
        <v>36943</v>
      </c>
      <c r="H35" s="81"/>
      <c r="I35" s="77"/>
      <c r="J35" s="75"/>
      <c r="K35" s="82"/>
      <c r="L35" s="83"/>
      <c r="M35" s="83"/>
      <c r="N35" s="81"/>
      <c r="O35" s="84"/>
    </row>
    <row r="36" ht="28.5" customHeight="1">
      <c r="A36" s="75" t="s">
        <v>50</v>
      </c>
      <c r="B36" s="76" t="s">
        <v>29</v>
      </c>
      <c r="C36" s="77" t="s">
        <v>30</v>
      </c>
      <c r="D36" s="78">
        <v>2696.99</v>
      </c>
      <c r="E36" s="76">
        <v>0.0</v>
      </c>
      <c r="F36" s="79">
        <v>2697.0</v>
      </c>
      <c r="G36" s="80">
        <f t="shared" si="4"/>
        <v>2697</v>
      </c>
      <c r="H36" s="81">
        <v>8.00250119E8</v>
      </c>
      <c r="I36" s="77" t="str">
        <f t="shared" ref="I36:I38" si="14">VLOOKUP(H36,'[2]IPS CTA BANCARIA (2)'!$B$1:$H$202,2,0)</f>
        <v>#REF!</v>
      </c>
      <c r="J36" s="75">
        <v>8621.0</v>
      </c>
      <c r="K36" s="82" t="str">
        <f t="shared" ref="K36:K38" si="15">VLOOKUP(H36,'[2]IPS CTA BANCARIA (2)'!$B$1:$H$202,4,0)</f>
        <v>#REF!</v>
      </c>
      <c r="L36" s="83" t="str">
        <f t="shared" ref="L36:L38" si="16">VLOOKUP(H36,'[2]IPS CTA BANCARIA (2)'!$B$1:$H$202,5,0)</f>
        <v>#REF!</v>
      </c>
      <c r="M36" s="83" t="s">
        <v>495</v>
      </c>
      <c r="N36" s="81" t="s">
        <v>496</v>
      </c>
      <c r="O36" s="84">
        <v>42150.0</v>
      </c>
    </row>
    <row r="37" ht="28.5" customHeight="1">
      <c r="A37" s="75" t="s">
        <v>50</v>
      </c>
      <c r="B37" s="76" t="s">
        <v>39</v>
      </c>
      <c r="C37" s="77" t="s">
        <v>40</v>
      </c>
      <c r="D37" s="78">
        <v>122.28</v>
      </c>
      <c r="E37" s="76">
        <v>0.0</v>
      </c>
      <c r="F37" s="79">
        <v>122.0</v>
      </c>
      <c r="G37" s="80">
        <f t="shared" si="4"/>
        <v>122</v>
      </c>
      <c r="H37" s="81">
        <v>9.00156264E8</v>
      </c>
      <c r="I37" s="77" t="str">
        <f t="shared" si="14"/>
        <v>#REF!</v>
      </c>
      <c r="J37" s="75">
        <v>1139.0</v>
      </c>
      <c r="K37" s="82" t="str">
        <f t="shared" si="15"/>
        <v>#REF!</v>
      </c>
      <c r="L37" s="83" t="str">
        <f t="shared" si="16"/>
        <v>#REF!</v>
      </c>
      <c r="M37" s="83" t="s">
        <v>497</v>
      </c>
      <c r="N37" s="81" t="s">
        <v>498</v>
      </c>
      <c r="O37" s="84">
        <v>42151.0</v>
      </c>
    </row>
    <row r="38" ht="28.5" customHeight="1">
      <c r="A38" s="75" t="s">
        <v>52</v>
      </c>
      <c r="B38" s="76" t="s">
        <v>17</v>
      </c>
      <c r="C38" s="77" t="s">
        <v>460</v>
      </c>
      <c r="D38" s="78">
        <v>1788780.57</v>
      </c>
      <c r="E38" s="76">
        <v>0.0</v>
      </c>
      <c r="F38" s="79">
        <v>1788781.0</v>
      </c>
      <c r="G38" s="80">
        <f t="shared" si="4"/>
        <v>1788781</v>
      </c>
      <c r="H38" s="81">
        <v>8.90905166E8</v>
      </c>
      <c r="I38" s="77" t="str">
        <f t="shared" si="14"/>
        <v>#REF!</v>
      </c>
      <c r="J38" s="75">
        <v>1788781.0</v>
      </c>
      <c r="K38" s="82" t="str">
        <f t="shared" si="15"/>
        <v>#REF!</v>
      </c>
      <c r="L38" s="83" t="str">
        <f t="shared" si="16"/>
        <v>#REF!</v>
      </c>
      <c r="M38" s="83">
        <v>2.01500027065E11</v>
      </c>
      <c r="N38" s="81" t="s">
        <v>499</v>
      </c>
      <c r="O38" s="84">
        <v>42139.0</v>
      </c>
    </row>
    <row r="39" ht="28.5" customHeight="1">
      <c r="A39" s="75" t="s">
        <v>52</v>
      </c>
      <c r="B39" s="76" t="s">
        <v>45</v>
      </c>
      <c r="C39" s="77" t="s">
        <v>46</v>
      </c>
      <c r="D39" s="78">
        <v>2249.92</v>
      </c>
      <c r="E39" s="76">
        <v>0.0</v>
      </c>
      <c r="F39" s="79">
        <v>2250.0</v>
      </c>
      <c r="G39" s="80">
        <f t="shared" si="4"/>
        <v>2250</v>
      </c>
      <c r="H39" s="81"/>
      <c r="I39" s="77"/>
      <c r="J39" s="75"/>
      <c r="K39" s="82"/>
      <c r="L39" s="83"/>
      <c r="M39" s="83"/>
      <c r="N39" s="81"/>
      <c r="O39" s="84"/>
    </row>
    <row r="40" ht="28.5" customHeight="1">
      <c r="A40" s="75" t="s">
        <v>52</v>
      </c>
      <c r="B40" s="76" t="s">
        <v>29</v>
      </c>
      <c r="C40" s="77" t="s">
        <v>30</v>
      </c>
      <c r="D40" s="78">
        <v>16633.48</v>
      </c>
      <c r="E40" s="76">
        <v>0.0</v>
      </c>
      <c r="F40" s="79">
        <v>16633.0</v>
      </c>
      <c r="G40" s="80">
        <f t="shared" si="4"/>
        <v>16633</v>
      </c>
      <c r="H40" s="81">
        <v>8.00250119E8</v>
      </c>
      <c r="I40" s="77" t="str">
        <f t="shared" ref="I40:I50" si="17">VLOOKUP(H40,'[2]IPS CTA BANCARIA (2)'!$B$1:$H$202,2,0)</f>
        <v>#REF!</v>
      </c>
      <c r="J40" s="75">
        <v>49814.0</v>
      </c>
      <c r="K40" s="82" t="str">
        <f t="shared" ref="K40:K50" si="18">VLOOKUP(H40,'[2]IPS CTA BANCARIA (2)'!$B$1:$H$202,4,0)</f>
        <v>#REF!</v>
      </c>
      <c r="L40" s="83" t="str">
        <f t="shared" ref="L40:L50" si="19">VLOOKUP(H40,'[2]IPS CTA BANCARIA (2)'!$B$1:$H$202,5,0)</f>
        <v>#REF!</v>
      </c>
      <c r="M40" s="83" t="s">
        <v>500</v>
      </c>
      <c r="N40" s="81" t="s">
        <v>501</v>
      </c>
      <c r="O40" s="84">
        <v>42150.0</v>
      </c>
    </row>
    <row r="41" ht="28.5" customHeight="1">
      <c r="A41" s="75" t="s">
        <v>52</v>
      </c>
      <c r="B41" s="76" t="s">
        <v>31</v>
      </c>
      <c r="C41" s="77" t="s">
        <v>32</v>
      </c>
      <c r="D41" s="78">
        <v>10306.89</v>
      </c>
      <c r="E41" s="76">
        <v>0.0</v>
      </c>
      <c r="F41" s="79">
        <v>10307.0</v>
      </c>
      <c r="G41" s="80">
        <f t="shared" si="4"/>
        <v>10307</v>
      </c>
      <c r="H41" s="81">
        <v>8.05000427E8</v>
      </c>
      <c r="I41" s="77" t="str">
        <f t="shared" si="17"/>
        <v>#REF!</v>
      </c>
      <c r="J41" s="75">
        <v>38469.0</v>
      </c>
      <c r="K41" s="82" t="str">
        <f t="shared" si="18"/>
        <v>#REF!</v>
      </c>
      <c r="L41" s="83" t="str">
        <f t="shared" si="19"/>
        <v>#REF!</v>
      </c>
      <c r="M41" s="83" t="s">
        <v>502</v>
      </c>
      <c r="N41" s="81" t="s">
        <v>503</v>
      </c>
      <c r="O41" s="84">
        <v>42150.0</v>
      </c>
    </row>
    <row r="42" ht="28.5" customHeight="1">
      <c r="A42" s="75" t="s">
        <v>52</v>
      </c>
      <c r="B42" s="76" t="s">
        <v>39</v>
      </c>
      <c r="C42" s="77" t="s">
        <v>40</v>
      </c>
      <c r="D42" s="78">
        <v>2757.14</v>
      </c>
      <c r="E42" s="76">
        <v>0.0</v>
      </c>
      <c r="F42" s="79">
        <v>2757.0</v>
      </c>
      <c r="G42" s="80">
        <f t="shared" si="4"/>
        <v>2757</v>
      </c>
      <c r="H42" s="81">
        <v>9.00156264E8</v>
      </c>
      <c r="I42" s="77" t="str">
        <f t="shared" si="17"/>
        <v>#REF!</v>
      </c>
      <c r="J42" s="75">
        <v>17791.0</v>
      </c>
      <c r="K42" s="82" t="str">
        <f t="shared" si="18"/>
        <v>#REF!</v>
      </c>
      <c r="L42" s="83" t="str">
        <f t="shared" si="19"/>
        <v>#REF!</v>
      </c>
      <c r="M42" s="83" t="s">
        <v>504</v>
      </c>
      <c r="N42" s="81" t="s">
        <v>505</v>
      </c>
      <c r="O42" s="84">
        <v>42151.0</v>
      </c>
    </row>
    <row r="43" ht="28.5" customHeight="1">
      <c r="A43" s="75" t="s">
        <v>54</v>
      </c>
      <c r="B43" s="76" t="s">
        <v>17</v>
      </c>
      <c r="C43" s="77" t="s">
        <v>460</v>
      </c>
      <c r="D43" s="78">
        <v>9128016.86</v>
      </c>
      <c r="E43" s="76">
        <v>0.0</v>
      </c>
      <c r="F43" s="79">
        <v>9128017.0</v>
      </c>
      <c r="G43" s="80">
        <f t="shared" si="4"/>
        <v>9128017</v>
      </c>
      <c r="H43" s="81">
        <v>8.90905166E8</v>
      </c>
      <c r="I43" s="77" t="str">
        <f t="shared" si="17"/>
        <v>#REF!</v>
      </c>
      <c r="J43" s="75">
        <v>9128017.0</v>
      </c>
      <c r="K43" s="82" t="str">
        <f t="shared" si="18"/>
        <v>#REF!</v>
      </c>
      <c r="L43" s="83" t="str">
        <f t="shared" si="19"/>
        <v>#REF!</v>
      </c>
      <c r="M43" s="83">
        <v>2.01500027063E11</v>
      </c>
      <c r="N43" s="81" t="s">
        <v>506</v>
      </c>
      <c r="O43" s="84">
        <v>42139.0</v>
      </c>
    </row>
    <row r="44" ht="28.5" customHeight="1">
      <c r="A44" s="75" t="s">
        <v>54</v>
      </c>
      <c r="B44" s="76" t="s">
        <v>19</v>
      </c>
      <c r="C44" s="77" t="s">
        <v>20</v>
      </c>
      <c r="D44" s="78">
        <v>6885.97</v>
      </c>
      <c r="E44" s="76">
        <v>0.0</v>
      </c>
      <c r="F44" s="79">
        <v>6886.0</v>
      </c>
      <c r="G44" s="80">
        <f t="shared" si="4"/>
        <v>6886</v>
      </c>
      <c r="H44" s="81">
        <v>8.00140949E8</v>
      </c>
      <c r="I44" s="77" t="str">
        <f t="shared" si="17"/>
        <v>#REF!</v>
      </c>
      <c r="J44" s="75">
        <v>71351.0</v>
      </c>
      <c r="K44" s="82" t="str">
        <f t="shared" si="18"/>
        <v>#REF!</v>
      </c>
      <c r="L44" s="83" t="str">
        <f t="shared" si="19"/>
        <v>#REF!</v>
      </c>
      <c r="M44" s="83" t="s">
        <v>507</v>
      </c>
      <c r="N44" s="81" t="s">
        <v>508</v>
      </c>
      <c r="O44" s="84">
        <v>42150.0</v>
      </c>
    </row>
    <row r="45" ht="28.5" customHeight="1">
      <c r="A45" s="75" t="s">
        <v>54</v>
      </c>
      <c r="B45" s="76" t="s">
        <v>21</v>
      </c>
      <c r="C45" s="77" t="s">
        <v>22</v>
      </c>
      <c r="D45" s="78">
        <v>239722.47</v>
      </c>
      <c r="E45" s="76">
        <v>0.0</v>
      </c>
      <c r="F45" s="79">
        <v>239722.0</v>
      </c>
      <c r="G45" s="80">
        <f t="shared" si="4"/>
        <v>239722</v>
      </c>
      <c r="H45" s="81">
        <v>8.00130907E8</v>
      </c>
      <c r="I45" s="77" t="str">
        <f t="shared" si="17"/>
        <v>#REF!</v>
      </c>
      <c r="J45" s="75">
        <f>894771-158199</f>
        <v>736572</v>
      </c>
      <c r="K45" s="82" t="str">
        <f t="shared" si="18"/>
        <v>#REF!</v>
      </c>
      <c r="L45" s="83" t="str">
        <f t="shared" si="19"/>
        <v>#REF!</v>
      </c>
      <c r="M45" s="83" t="s">
        <v>509</v>
      </c>
      <c r="N45" s="81" t="s">
        <v>510</v>
      </c>
      <c r="O45" s="84">
        <v>42150.0</v>
      </c>
    </row>
    <row r="46" ht="28.5" customHeight="1">
      <c r="A46" s="75" t="s">
        <v>54</v>
      </c>
      <c r="B46" s="76" t="s">
        <v>29</v>
      </c>
      <c r="C46" s="77" t="s">
        <v>30</v>
      </c>
      <c r="D46" s="78">
        <v>297122.8</v>
      </c>
      <c r="E46" s="76">
        <v>0.0</v>
      </c>
      <c r="F46" s="79">
        <v>297123.0</v>
      </c>
      <c r="G46" s="80">
        <f t="shared" si="4"/>
        <v>297123</v>
      </c>
      <c r="H46" s="81">
        <v>8.00250119E8</v>
      </c>
      <c r="I46" s="77" t="str">
        <f t="shared" si="17"/>
        <v>#REF!</v>
      </c>
      <c r="J46" s="75">
        <v>760308.0</v>
      </c>
      <c r="K46" s="82" t="str">
        <f t="shared" si="18"/>
        <v>#REF!</v>
      </c>
      <c r="L46" s="83" t="str">
        <f t="shared" si="19"/>
        <v>#REF!</v>
      </c>
      <c r="M46" s="83" t="s">
        <v>511</v>
      </c>
      <c r="N46" s="81" t="s">
        <v>512</v>
      </c>
      <c r="O46" s="84">
        <v>42150.0</v>
      </c>
    </row>
    <row r="47" ht="28.5" customHeight="1">
      <c r="A47" s="75" t="s">
        <v>54</v>
      </c>
      <c r="B47" s="76" t="s">
        <v>31</v>
      </c>
      <c r="C47" s="77" t="s">
        <v>32</v>
      </c>
      <c r="D47" s="78">
        <v>493544.55</v>
      </c>
      <c r="E47" s="76">
        <v>0.0</v>
      </c>
      <c r="F47" s="79">
        <v>493545.0</v>
      </c>
      <c r="G47" s="80">
        <f t="shared" si="4"/>
        <v>493545</v>
      </c>
      <c r="H47" s="81">
        <v>8.05000427E8</v>
      </c>
      <c r="I47" s="77" t="str">
        <f t="shared" si="17"/>
        <v>#REF!</v>
      </c>
      <c r="J47" s="75">
        <v>2046170.0</v>
      </c>
      <c r="K47" s="82" t="str">
        <f t="shared" si="18"/>
        <v>#REF!</v>
      </c>
      <c r="L47" s="83" t="str">
        <f t="shared" si="19"/>
        <v>#REF!</v>
      </c>
      <c r="M47" s="83" t="s">
        <v>513</v>
      </c>
      <c r="N47" s="81" t="s">
        <v>514</v>
      </c>
      <c r="O47" s="84">
        <v>42150.0</v>
      </c>
    </row>
    <row r="48" ht="28.5" customHeight="1">
      <c r="A48" s="75" t="s">
        <v>54</v>
      </c>
      <c r="B48" s="76" t="s">
        <v>39</v>
      </c>
      <c r="C48" s="77" t="s">
        <v>40</v>
      </c>
      <c r="D48" s="78">
        <v>113107.89</v>
      </c>
      <c r="E48" s="76">
        <v>0.0</v>
      </c>
      <c r="F48" s="79">
        <v>113108.0</v>
      </c>
      <c r="G48" s="80">
        <f t="shared" si="4"/>
        <v>113108</v>
      </c>
      <c r="H48" s="81">
        <v>9.00156264E8</v>
      </c>
      <c r="I48" s="77" t="str">
        <f t="shared" si="17"/>
        <v>#REF!</v>
      </c>
      <c r="J48" s="75">
        <v>553787.0</v>
      </c>
      <c r="K48" s="82" t="str">
        <f t="shared" si="18"/>
        <v>#REF!</v>
      </c>
      <c r="L48" s="83" t="str">
        <f t="shared" si="19"/>
        <v>#REF!</v>
      </c>
      <c r="M48" s="83" t="s">
        <v>515</v>
      </c>
      <c r="N48" s="81" t="s">
        <v>516</v>
      </c>
      <c r="O48" s="84">
        <v>42151.0</v>
      </c>
    </row>
    <row r="49" ht="28.5" customHeight="1">
      <c r="A49" s="75" t="s">
        <v>54</v>
      </c>
      <c r="B49" s="76" t="s">
        <v>47</v>
      </c>
      <c r="C49" s="77" t="s">
        <v>48</v>
      </c>
      <c r="D49" s="78">
        <v>1.547844046E7</v>
      </c>
      <c r="E49" s="76">
        <v>0.0</v>
      </c>
      <c r="F49" s="79">
        <v>1.547844E7</v>
      </c>
      <c r="G49" s="80">
        <f t="shared" si="4"/>
        <v>15478440</v>
      </c>
      <c r="H49" s="81">
        <v>8.90906346E8</v>
      </c>
      <c r="I49" s="77" t="str">
        <f t="shared" si="17"/>
        <v>#REF!</v>
      </c>
      <c r="J49" s="75">
        <v>1.547844E7</v>
      </c>
      <c r="K49" s="82" t="str">
        <f t="shared" si="18"/>
        <v>#REF!</v>
      </c>
      <c r="L49" s="83" t="str">
        <f t="shared" si="19"/>
        <v>#REF!</v>
      </c>
      <c r="M49" s="83">
        <v>2.01500027489E11</v>
      </c>
      <c r="N49" s="81" t="s">
        <v>517</v>
      </c>
      <c r="O49" s="84">
        <v>42149.0</v>
      </c>
    </row>
    <row r="50" ht="28.5" customHeight="1">
      <c r="A50" s="75" t="s">
        <v>56</v>
      </c>
      <c r="B50" s="76" t="s">
        <v>17</v>
      </c>
      <c r="C50" s="77" t="s">
        <v>460</v>
      </c>
      <c r="D50" s="78">
        <v>2.772454005E7</v>
      </c>
      <c r="E50" s="76">
        <v>0.0</v>
      </c>
      <c r="F50" s="79">
        <v>2.772454E7</v>
      </c>
      <c r="G50" s="80">
        <f t="shared" si="4"/>
        <v>27724540</v>
      </c>
      <c r="H50" s="81">
        <v>8.90905166E8</v>
      </c>
      <c r="I50" s="77" t="str">
        <f t="shared" si="17"/>
        <v>#REF!</v>
      </c>
      <c r="J50" s="75">
        <v>2.772454E7</v>
      </c>
      <c r="K50" s="82" t="str">
        <f t="shared" si="18"/>
        <v>#REF!</v>
      </c>
      <c r="L50" s="83" t="str">
        <f t="shared" si="19"/>
        <v>#REF!</v>
      </c>
      <c r="M50" s="83">
        <v>2.01500027061E11</v>
      </c>
      <c r="N50" s="81" t="s">
        <v>518</v>
      </c>
      <c r="O50" s="84">
        <v>42139.0</v>
      </c>
    </row>
    <row r="51" ht="28.5" customHeight="1">
      <c r="A51" s="75" t="s">
        <v>56</v>
      </c>
      <c r="B51" s="76" t="s">
        <v>45</v>
      </c>
      <c r="C51" s="77" t="s">
        <v>46</v>
      </c>
      <c r="D51" s="78">
        <v>3.953423099E7</v>
      </c>
      <c r="E51" s="76">
        <v>0.0</v>
      </c>
      <c r="F51" s="79">
        <v>3.9534231E7</v>
      </c>
      <c r="G51" s="80">
        <f t="shared" si="4"/>
        <v>39534231</v>
      </c>
      <c r="H51" s="81"/>
      <c r="I51" s="77"/>
      <c r="J51" s="75"/>
      <c r="K51" s="82"/>
      <c r="L51" s="83"/>
      <c r="M51" s="83"/>
      <c r="N51" s="81"/>
      <c r="O51" s="84"/>
    </row>
    <row r="52" ht="28.5" customHeight="1">
      <c r="A52" s="75" t="s">
        <v>56</v>
      </c>
      <c r="B52" s="76" t="s">
        <v>29</v>
      </c>
      <c r="C52" s="77" t="s">
        <v>30</v>
      </c>
      <c r="D52" s="78">
        <v>2506189.2</v>
      </c>
      <c r="E52" s="76">
        <v>0.0</v>
      </c>
      <c r="F52" s="79">
        <v>2506189.0</v>
      </c>
      <c r="G52" s="80">
        <f t="shared" si="4"/>
        <v>2506189</v>
      </c>
      <c r="H52" s="81">
        <v>8.00250119E8</v>
      </c>
      <c r="I52" s="77" t="str">
        <f t="shared" ref="I52:I56" si="20">VLOOKUP(H52,'[2]IPS CTA BANCARIA (2)'!$B$1:$H$202,2,0)</f>
        <v>#REF!</v>
      </c>
      <c r="J52" s="75">
        <v>8567297.0</v>
      </c>
      <c r="K52" s="82" t="str">
        <f t="shared" ref="K52:K56" si="21">VLOOKUP(H52,'[2]IPS CTA BANCARIA (2)'!$B$1:$H$202,4,0)</f>
        <v>#REF!</v>
      </c>
      <c r="L52" s="83" t="str">
        <f t="shared" ref="L52:L56" si="22">VLOOKUP(H52,'[2]IPS CTA BANCARIA (2)'!$B$1:$H$202,5,0)</f>
        <v>#REF!</v>
      </c>
      <c r="M52" s="83" t="s">
        <v>519</v>
      </c>
      <c r="N52" s="81" t="s">
        <v>520</v>
      </c>
      <c r="O52" s="84">
        <v>42150.0</v>
      </c>
    </row>
    <row r="53" ht="28.5" customHeight="1">
      <c r="A53" s="75" t="s">
        <v>56</v>
      </c>
      <c r="B53" s="76" t="s">
        <v>31</v>
      </c>
      <c r="C53" s="77" t="s">
        <v>32</v>
      </c>
      <c r="D53" s="78">
        <v>279662.68</v>
      </c>
      <c r="E53" s="76">
        <v>0.0</v>
      </c>
      <c r="F53" s="79">
        <v>279663.0</v>
      </c>
      <c r="G53" s="80">
        <f t="shared" si="4"/>
        <v>279663</v>
      </c>
      <c r="H53" s="81">
        <v>8.05000427E8</v>
      </c>
      <c r="I53" s="77" t="str">
        <f t="shared" si="20"/>
        <v>#REF!</v>
      </c>
      <c r="J53" s="75">
        <v>1256654.0</v>
      </c>
      <c r="K53" s="82" t="str">
        <f t="shared" si="21"/>
        <v>#REF!</v>
      </c>
      <c r="L53" s="83" t="str">
        <f t="shared" si="22"/>
        <v>#REF!</v>
      </c>
      <c r="M53" s="83" t="s">
        <v>521</v>
      </c>
      <c r="N53" s="81" t="s">
        <v>522</v>
      </c>
      <c r="O53" s="84">
        <v>42150.0</v>
      </c>
    </row>
    <row r="54" ht="28.5" customHeight="1">
      <c r="A54" s="75" t="s">
        <v>56</v>
      </c>
      <c r="B54" s="76" t="s">
        <v>39</v>
      </c>
      <c r="C54" s="77" t="s">
        <v>40</v>
      </c>
      <c r="D54" s="78">
        <v>607525.13</v>
      </c>
      <c r="E54" s="76">
        <v>0.0</v>
      </c>
      <c r="F54" s="79">
        <v>607525.0</v>
      </c>
      <c r="G54" s="80">
        <f t="shared" si="4"/>
        <v>607525</v>
      </c>
      <c r="H54" s="81">
        <v>9.00156264E8</v>
      </c>
      <c r="I54" s="77" t="str">
        <f t="shared" si="20"/>
        <v>#REF!</v>
      </c>
      <c r="J54" s="75">
        <v>2937985.0</v>
      </c>
      <c r="K54" s="82" t="str">
        <f t="shared" si="21"/>
        <v>#REF!</v>
      </c>
      <c r="L54" s="83" t="str">
        <f t="shared" si="22"/>
        <v>#REF!</v>
      </c>
      <c r="M54" s="83" t="s">
        <v>523</v>
      </c>
      <c r="N54" s="81" t="s">
        <v>524</v>
      </c>
      <c r="O54" s="84">
        <v>42151.0</v>
      </c>
    </row>
    <row r="55" ht="28.5" customHeight="1">
      <c r="A55" s="75" t="s">
        <v>56</v>
      </c>
      <c r="B55" s="76" t="s">
        <v>47</v>
      </c>
      <c r="C55" s="77" t="s">
        <v>48</v>
      </c>
      <c r="D55" s="78">
        <v>7.316391795E7</v>
      </c>
      <c r="E55" s="76">
        <v>0.0</v>
      </c>
      <c r="F55" s="79">
        <v>7.3163918E7</v>
      </c>
      <c r="G55" s="80">
        <f t="shared" si="4"/>
        <v>73163918</v>
      </c>
      <c r="H55" s="81">
        <v>8.90982101E8</v>
      </c>
      <c r="I55" s="77" t="str">
        <f t="shared" si="20"/>
        <v>#REF!</v>
      </c>
      <c r="J55" s="75">
        <v>7.3163918E7</v>
      </c>
      <c r="K55" s="82" t="str">
        <f t="shared" si="21"/>
        <v>#REF!</v>
      </c>
      <c r="L55" s="83" t="str">
        <f t="shared" si="22"/>
        <v>#REF!</v>
      </c>
      <c r="M55" s="83">
        <v>2.0150002749E11</v>
      </c>
      <c r="N55" s="81" t="s">
        <v>525</v>
      </c>
      <c r="O55" s="84">
        <v>42149.0</v>
      </c>
    </row>
    <row r="56" ht="28.5" customHeight="1">
      <c r="A56" s="75" t="s">
        <v>58</v>
      </c>
      <c r="B56" s="76" t="s">
        <v>17</v>
      </c>
      <c r="C56" s="77" t="s">
        <v>460</v>
      </c>
      <c r="D56" s="78">
        <v>9.654242001E7</v>
      </c>
      <c r="E56" s="76">
        <v>0.0</v>
      </c>
      <c r="F56" s="79">
        <v>9.654242E7</v>
      </c>
      <c r="G56" s="80">
        <f t="shared" si="4"/>
        <v>96542420</v>
      </c>
      <c r="H56" s="81">
        <v>8.90905166E8</v>
      </c>
      <c r="I56" s="77" t="str">
        <f t="shared" si="20"/>
        <v>#REF!</v>
      </c>
      <c r="J56" s="75">
        <v>9.654242E7</v>
      </c>
      <c r="K56" s="82" t="str">
        <f t="shared" si="21"/>
        <v>#REF!</v>
      </c>
      <c r="L56" s="83" t="str">
        <f t="shared" si="22"/>
        <v>#REF!</v>
      </c>
      <c r="M56" s="83">
        <v>2.0150002706E11</v>
      </c>
      <c r="N56" s="81" t="s">
        <v>526</v>
      </c>
      <c r="O56" s="84">
        <v>42139.0</v>
      </c>
    </row>
    <row r="57" ht="28.5" customHeight="1">
      <c r="A57" s="75" t="s">
        <v>58</v>
      </c>
      <c r="B57" s="76" t="s">
        <v>45</v>
      </c>
      <c r="C57" s="77" t="s">
        <v>46</v>
      </c>
      <c r="D57" s="78">
        <v>2.467458919E7</v>
      </c>
      <c r="E57" s="76">
        <v>0.0</v>
      </c>
      <c r="F57" s="79">
        <v>2.4674589E7</v>
      </c>
      <c r="G57" s="80">
        <f t="shared" si="4"/>
        <v>24674589</v>
      </c>
      <c r="H57" s="81"/>
      <c r="I57" s="77"/>
      <c r="J57" s="75"/>
      <c r="K57" s="82"/>
      <c r="L57" s="83"/>
      <c r="M57" s="83"/>
      <c r="N57" s="81"/>
      <c r="O57" s="84"/>
    </row>
    <row r="58" ht="28.5" customHeight="1">
      <c r="A58" s="75" t="s">
        <v>58</v>
      </c>
      <c r="B58" s="76" t="s">
        <v>19</v>
      </c>
      <c r="C58" s="77" t="s">
        <v>20</v>
      </c>
      <c r="D58" s="78">
        <v>140598.36</v>
      </c>
      <c r="E58" s="76">
        <v>0.0</v>
      </c>
      <c r="F58" s="79">
        <v>140598.0</v>
      </c>
      <c r="G58" s="80">
        <f t="shared" si="4"/>
        <v>140598</v>
      </c>
      <c r="H58" s="81">
        <v>8.00140949E8</v>
      </c>
      <c r="I58" s="77" t="str">
        <f t="shared" ref="I58:I62" si="23">VLOOKUP(H58,'[2]IPS CTA BANCARIA (2)'!$B$1:$H$202,2,0)</f>
        <v>#REF!</v>
      </c>
      <c r="J58" s="75">
        <v>490416.0</v>
      </c>
      <c r="K58" s="82" t="str">
        <f t="shared" ref="K58:K62" si="24">VLOOKUP(H58,'[2]IPS CTA BANCARIA (2)'!$B$1:$H$202,4,0)</f>
        <v>#REF!</v>
      </c>
      <c r="L58" s="83" t="str">
        <f t="shared" ref="L58:L62" si="25">VLOOKUP(H58,'[2]IPS CTA BANCARIA (2)'!$B$1:$H$202,5,0)</f>
        <v>#REF!</v>
      </c>
      <c r="M58" s="83" t="s">
        <v>527</v>
      </c>
      <c r="N58" s="81" t="s">
        <v>528</v>
      </c>
      <c r="O58" s="84">
        <v>42150.0</v>
      </c>
    </row>
    <row r="59" ht="28.5" customHeight="1">
      <c r="A59" s="75" t="s">
        <v>58</v>
      </c>
      <c r="B59" s="76" t="s">
        <v>29</v>
      </c>
      <c r="C59" s="77" t="s">
        <v>30</v>
      </c>
      <c r="D59" s="78">
        <v>566969.43</v>
      </c>
      <c r="E59" s="76">
        <v>0.0</v>
      </c>
      <c r="F59" s="79">
        <v>566969.0</v>
      </c>
      <c r="G59" s="80">
        <f t="shared" si="4"/>
        <v>566969</v>
      </c>
      <c r="H59" s="81">
        <v>8.00250119E8</v>
      </c>
      <c r="I59" s="77" t="str">
        <f t="shared" si="23"/>
        <v>#REF!</v>
      </c>
      <c r="J59" s="75">
        <v>2823184.0</v>
      </c>
      <c r="K59" s="82" t="str">
        <f t="shared" si="24"/>
        <v>#REF!</v>
      </c>
      <c r="L59" s="83" t="str">
        <f t="shared" si="25"/>
        <v>#REF!</v>
      </c>
      <c r="M59" s="83" t="s">
        <v>529</v>
      </c>
      <c r="N59" s="81" t="s">
        <v>530</v>
      </c>
      <c r="O59" s="84">
        <v>42150.0</v>
      </c>
    </row>
    <row r="60" ht="28.5" customHeight="1">
      <c r="A60" s="75" t="s">
        <v>58</v>
      </c>
      <c r="B60" s="76" t="s">
        <v>31</v>
      </c>
      <c r="C60" s="77" t="s">
        <v>32</v>
      </c>
      <c r="D60" s="78">
        <v>562952.41</v>
      </c>
      <c r="E60" s="76">
        <v>0.0</v>
      </c>
      <c r="F60" s="79">
        <v>562952.0</v>
      </c>
      <c r="G60" s="80">
        <f t="shared" si="4"/>
        <v>562952</v>
      </c>
      <c r="H60" s="81">
        <v>8.05000427E8</v>
      </c>
      <c r="I60" s="77" t="str">
        <f t="shared" si="23"/>
        <v>#REF!</v>
      </c>
      <c r="J60" s="75">
        <v>2053045.0</v>
      </c>
      <c r="K60" s="82" t="str">
        <f t="shared" si="24"/>
        <v>#REF!</v>
      </c>
      <c r="L60" s="83" t="str">
        <f t="shared" si="25"/>
        <v>#REF!</v>
      </c>
      <c r="M60" s="83" t="s">
        <v>531</v>
      </c>
      <c r="N60" s="81" t="s">
        <v>532</v>
      </c>
      <c r="O60" s="84">
        <v>42150.0</v>
      </c>
    </row>
    <row r="61" ht="28.5" customHeight="1">
      <c r="A61" s="75" t="s">
        <v>58</v>
      </c>
      <c r="B61" s="76" t="s">
        <v>39</v>
      </c>
      <c r="C61" s="77" t="s">
        <v>40</v>
      </c>
      <c r="D61" s="78">
        <v>363333.21</v>
      </c>
      <c r="E61" s="76">
        <v>0.0</v>
      </c>
      <c r="F61" s="79">
        <v>363333.0</v>
      </c>
      <c r="G61" s="80">
        <f t="shared" si="4"/>
        <v>363333</v>
      </c>
      <c r="H61" s="81">
        <v>9.00156264E8</v>
      </c>
      <c r="I61" s="77" t="str">
        <f t="shared" si="23"/>
        <v>#REF!</v>
      </c>
      <c r="J61" s="75">
        <v>1334522.0</v>
      </c>
      <c r="K61" s="82" t="str">
        <f t="shared" si="24"/>
        <v>#REF!</v>
      </c>
      <c r="L61" s="83" t="str">
        <f t="shared" si="25"/>
        <v>#REF!</v>
      </c>
      <c r="M61" s="83" t="s">
        <v>533</v>
      </c>
      <c r="N61" s="81" t="s">
        <v>534</v>
      </c>
      <c r="O61" s="84">
        <v>42151.0</v>
      </c>
    </row>
    <row r="62" ht="28.5" customHeight="1">
      <c r="A62" s="75" t="s">
        <v>58</v>
      </c>
      <c r="B62" s="76" t="s">
        <v>59</v>
      </c>
      <c r="C62" s="77" t="s">
        <v>60</v>
      </c>
      <c r="D62" s="78">
        <v>1.171663939E7</v>
      </c>
      <c r="E62" s="76">
        <v>0.0</v>
      </c>
      <c r="F62" s="79">
        <v>1.1716639E7</v>
      </c>
      <c r="G62" s="80">
        <f t="shared" si="4"/>
        <v>11716639</v>
      </c>
      <c r="H62" s="81">
        <v>8.90904646E8</v>
      </c>
      <c r="I62" s="77" t="str">
        <f t="shared" si="23"/>
        <v>#REF!</v>
      </c>
      <c r="J62" s="75">
        <v>1.1716639E7</v>
      </c>
      <c r="K62" s="82" t="str">
        <f t="shared" si="24"/>
        <v>#REF!</v>
      </c>
      <c r="L62" s="83" t="str">
        <f t="shared" si="25"/>
        <v>#REF!</v>
      </c>
      <c r="M62" s="83">
        <v>2.01500027021E11</v>
      </c>
      <c r="N62" s="81" t="s">
        <v>535</v>
      </c>
      <c r="O62" s="84">
        <v>42143.0</v>
      </c>
    </row>
    <row r="63" ht="28.5" customHeight="1">
      <c r="A63" s="75" t="s">
        <v>62</v>
      </c>
      <c r="B63" s="76" t="s">
        <v>45</v>
      </c>
      <c r="C63" s="77" t="s">
        <v>46</v>
      </c>
      <c r="D63" s="78">
        <v>7412.01</v>
      </c>
      <c r="E63" s="76">
        <v>0.0</v>
      </c>
      <c r="F63" s="79">
        <v>7412.0</v>
      </c>
      <c r="G63" s="80">
        <f t="shared" si="4"/>
        <v>7412</v>
      </c>
      <c r="H63" s="81"/>
      <c r="I63" s="77"/>
      <c r="J63" s="75"/>
      <c r="K63" s="82"/>
      <c r="L63" s="83"/>
      <c r="M63" s="83"/>
      <c r="N63" s="81"/>
      <c r="O63" s="84"/>
    </row>
    <row r="64" ht="28.5" customHeight="1">
      <c r="A64" s="75" t="s">
        <v>62</v>
      </c>
      <c r="B64" s="76" t="s">
        <v>29</v>
      </c>
      <c r="C64" s="77" t="s">
        <v>30</v>
      </c>
      <c r="D64" s="78">
        <v>102069.24</v>
      </c>
      <c r="E64" s="76">
        <v>0.0</v>
      </c>
      <c r="F64" s="79">
        <v>102069.0</v>
      </c>
      <c r="G64" s="80">
        <f t="shared" si="4"/>
        <v>102069</v>
      </c>
      <c r="H64" s="81">
        <v>8.00250119E8</v>
      </c>
      <c r="I64" s="77" t="str">
        <f t="shared" ref="I64:I67" si="26">VLOOKUP(H64,'[2]IPS CTA BANCARIA (2)'!$B$1:$H$202,2,0)</f>
        <v>#REF!</v>
      </c>
      <c r="J64" s="75">
        <v>426958.0</v>
      </c>
      <c r="K64" s="82" t="str">
        <f t="shared" ref="K64:K67" si="27">VLOOKUP(H64,'[2]IPS CTA BANCARIA (2)'!$B$1:$H$202,4,0)</f>
        <v>#REF!</v>
      </c>
      <c r="L64" s="83" t="str">
        <f t="shared" ref="L64:L67" si="28">VLOOKUP(H64,'[2]IPS CTA BANCARIA (2)'!$B$1:$H$202,5,0)</f>
        <v>#REF!</v>
      </c>
      <c r="M64" s="83" t="s">
        <v>536</v>
      </c>
      <c r="N64" s="81" t="s">
        <v>537</v>
      </c>
      <c r="O64" s="84">
        <v>42150.0</v>
      </c>
    </row>
    <row r="65" ht="28.5" customHeight="1">
      <c r="A65" s="75" t="s">
        <v>62</v>
      </c>
      <c r="B65" s="76" t="s">
        <v>31</v>
      </c>
      <c r="C65" s="77" t="s">
        <v>32</v>
      </c>
      <c r="D65" s="78">
        <v>375284.64</v>
      </c>
      <c r="E65" s="76">
        <v>0.0</v>
      </c>
      <c r="F65" s="79">
        <v>375285.0</v>
      </c>
      <c r="G65" s="80">
        <f t="shared" si="4"/>
        <v>375285</v>
      </c>
      <c r="H65" s="81">
        <v>8.05000427E8</v>
      </c>
      <c r="I65" s="77" t="str">
        <f t="shared" si="26"/>
        <v>#REF!</v>
      </c>
      <c r="J65" s="75">
        <v>1105459.0</v>
      </c>
      <c r="K65" s="82" t="str">
        <f t="shared" si="27"/>
        <v>#REF!</v>
      </c>
      <c r="L65" s="83" t="str">
        <f t="shared" si="28"/>
        <v>#REF!</v>
      </c>
      <c r="M65" s="83" t="s">
        <v>538</v>
      </c>
      <c r="N65" s="81" t="s">
        <v>539</v>
      </c>
      <c r="O65" s="84">
        <v>42150.0</v>
      </c>
    </row>
    <row r="66" ht="28.5" customHeight="1">
      <c r="A66" s="75" t="s">
        <v>62</v>
      </c>
      <c r="B66" s="76" t="s">
        <v>39</v>
      </c>
      <c r="C66" s="77" t="s">
        <v>40</v>
      </c>
      <c r="D66" s="78">
        <v>103997.91</v>
      </c>
      <c r="E66" s="76">
        <v>0.0</v>
      </c>
      <c r="F66" s="79">
        <v>103998.0</v>
      </c>
      <c r="G66" s="80">
        <f t="shared" si="4"/>
        <v>103998</v>
      </c>
      <c r="H66" s="81">
        <v>9.00156264E8</v>
      </c>
      <c r="I66" s="77" t="str">
        <f t="shared" si="26"/>
        <v>#REF!</v>
      </c>
      <c r="J66" s="75">
        <v>492814.0</v>
      </c>
      <c r="K66" s="82" t="str">
        <f t="shared" si="27"/>
        <v>#REF!</v>
      </c>
      <c r="L66" s="83" t="str">
        <f t="shared" si="28"/>
        <v>#REF!</v>
      </c>
      <c r="M66" s="83" t="s">
        <v>540</v>
      </c>
      <c r="N66" s="81" t="s">
        <v>541</v>
      </c>
      <c r="O66" s="84">
        <v>42151.0</v>
      </c>
    </row>
    <row r="67" ht="28.5" customHeight="1">
      <c r="A67" s="75" t="s">
        <v>62</v>
      </c>
      <c r="B67" s="76" t="s">
        <v>59</v>
      </c>
      <c r="C67" s="77" t="s">
        <v>60</v>
      </c>
      <c r="D67" s="78">
        <v>1.99935222E7</v>
      </c>
      <c r="E67" s="76">
        <v>0.0</v>
      </c>
      <c r="F67" s="79">
        <v>1.9993522E7</v>
      </c>
      <c r="G67" s="80">
        <f t="shared" si="4"/>
        <v>19993522</v>
      </c>
      <c r="H67" s="81">
        <v>8.90904646E8</v>
      </c>
      <c r="I67" s="77" t="str">
        <f t="shared" si="26"/>
        <v>#REF!</v>
      </c>
      <c r="J67" s="75">
        <v>1.9993522E7</v>
      </c>
      <c r="K67" s="82" t="str">
        <f t="shared" si="27"/>
        <v>#REF!</v>
      </c>
      <c r="L67" s="83" t="str">
        <f t="shared" si="28"/>
        <v>#REF!</v>
      </c>
      <c r="M67" s="83">
        <v>2.01500027022E11</v>
      </c>
      <c r="N67" s="81" t="s">
        <v>542</v>
      </c>
      <c r="O67" s="84">
        <v>42143.0</v>
      </c>
    </row>
    <row r="68" ht="28.5" customHeight="1">
      <c r="A68" s="75" t="s">
        <v>64</v>
      </c>
      <c r="B68" s="76" t="s">
        <v>45</v>
      </c>
      <c r="C68" s="77" t="s">
        <v>46</v>
      </c>
      <c r="D68" s="78">
        <v>3389426.13</v>
      </c>
      <c r="E68" s="76">
        <v>0.0</v>
      </c>
      <c r="F68" s="79">
        <v>3389426.0</v>
      </c>
      <c r="G68" s="80">
        <f t="shared" si="4"/>
        <v>3389426</v>
      </c>
      <c r="H68" s="81"/>
      <c r="I68" s="77"/>
      <c r="J68" s="75"/>
      <c r="K68" s="82"/>
      <c r="L68" s="83"/>
      <c r="M68" s="83"/>
      <c r="N68" s="81"/>
      <c r="O68" s="84"/>
    </row>
    <row r="69" ht="28.5" customHeight="1">
      <c r="A69" s="75" t="s">
        <v>64</v>
      </c>
      <c r="B69" s="76" t="s">
        <v>29</v>
      </c>
      <c r="C69" s="77" t="s">
        <v>30</v>
      </c>
      <c r="D69" s="78">
        <v>311443.69</v>
      </c>
      <c r="E69" s="76">
        <v>0.0</v>
      </c>
      <c r="F69" s="79">
        <v>311444.0</v>
      </c>
      <c r="G69" s="80">
        <f t="shared" si="4"/>
        <v>311444</v>
      </c>
      <c r="H69" s="81">
        <v>8.00250119E8</v>
      </c>
      <c r="I69" s="77" t="str">
        <f t="shared" ref="I69:I73" si="29">VLOOKUP(H69,'[2]IPS CTA BANCARIA (2)'!$B$1:$H$202,2,0)</f>
        <v>#REF!</v>
      </c>
      <c r="J69" s="75">
        <v>1192788.0</v>
      </c>
      <c r="K69" s="82" t="str">
        <f t="shared" ref="K69:K73" si="30">VLOOKUP(H69,'[2]IPS CTA BANCARIA (2)'!$B$1:$H$202,4,0)</f>
        <v>#REF!</v>
      </c>
      <c r="L69" s="83" t="str">
        <f t="shared" ref="L69:L73" si="31">VLOOKUP(H69,'[2]IPS CTA BANCARIA (2)'!$B$1:$H$202,5,0)</f>
        <v>#REF!</v>
      </c>
      <c r="M69" s="83" t="s">
        <v>543</v>
      </c>
      <c r="N69" s="81" t="s">
        <v>544</v>
      </c>
      <c r="O69" s="84">
        <v>42150.0</v>
      </c>
    </row>
    <row r="70" ht="28.5" customHeight="1">
      <c r="A70" s="75" t="s">
        <v>64</v>
      </c>
      <c r="B70" s="76" t="s">
        <v>31</v>
      </c>
      <c r="C70" s="77" t="s">
        <v>32</v>
      </c>
      <c r="D70" s="78">
        <v>22631.02</v>
      </c>
      <c r="E70" s="76">
        <v>0.0</v>
      </c>
      <c r="F70" s="79">
        <v>22631.0</v>
      </c>
      <c r="G70" s="80">
        <f t="shared" si="4"/>
        <v>22631</v>
      </c>
      <c r="H70" s="81">
        <v>8.05000427E8</v>
      </c>
      <c r="I70" s="77" t="str">
        <f t="shared" si="29"/>
        <v>#REF!</v>
      </c>
      <c r="J70" s="75">
        <v>149897.0</v>
      </c>
      <c r="K70" s="82" t="str">
        <f t="shared" si="30"/>
        <v>#REF!</v>
      </c>
      <c r="L70" s="83" t="str">
        <f t="shared" si="31"/>
        <v>#REF!</v>
      </c>
      <c r="M70" s="83" t="s">
        <v>545</v>
      </c>
      <c r="N70" s="81" t="s">
        <v>546</v>
      </c>
      <c r="O70" s="84">
        <v>42150.0</v>
      </c>
    </row>
    <row r="71" ht="28.5" customHeight="1">
      <c r="A71" s="75" t="s">
        <v>64</v>
      </c>
      <c r="B71" s="76" t="s">
        <v>39</v>
      </c>
      <c r="C71" s="77" t="s">
        <v>40</v>
      </c>
      <c r="D71" s="78">
        <v>33513.92</v>
      </c>
      <c r="E71" s="76">
        <v>0.0</v>
      </c>
      <c r="F71" s="79">
        <v>33514.0</v>
      </c>
      <c r="G71" s="80">
        <f t="shared" si="4"/>
        <v>33514</v>
      </c>
      <c r="H71" s="81">
        <v>9.00156264E8</v>
      </c>
      <c r="I71" s="77" t="str">
        <f t="shared" si="29"/>
        <v>#REF!</v>
      </c>
      <c r="J71" s="75">
        <v>131013.0</v>
      </c>
      <c r="K71" s="82" t="str">
        <f t="shared" si="30"/>
        <v>#REF!</v>
      </c>
      <c r="L71" s="83" t="str">
        <f t="shared" si="31"/>
        <v>#REF!</v>
      </c>
      <c r="M71" s="83" t="s">
        <v>547</v>
      </c>
      <c r="N71" s="81" t="s">
        <v>548</v>
      </c>
      <c r="O71" s="84">
        <v>42151.0</v>
      </c>
    </row>
    <row r="72" ht="28.5" customHeight="1">
      <c r="A72" s="75" t="s">
        <v>64</v>
      </c>
      <c r="B72" s="76" t="s">
        <v>47</v>
      </c>
      <c r="C72" s="77" t="s">
        <v>48</v>
      </c>
      <c r="D72" s="78">
        <v>4.239800624E7</v>
      </c>
      <c r="E72" s="76">
        <v>0.0</v>
      </c>
      <c r="F72" s="79">
        <v>4.2398006E7</v>
      </c>
      <c r="G72" s="80">
        <f t="shared" si="4"/>
        <v>42398006</v>
      </c>
      <c r="H72" s="81">
        <v>8.90982183E8</v>
      </c>
      <c r="I72" s="77" t="str">
        <f t="shared" si="29"/>
        <v>#REF!</v>
      </c>
      <c r="J72" s="75">
        <v>4.2398006E7</v>
      </c>
      <c r="K72" s="82" t="str">
        <f t="shared" si="30"/>
        <v>#REF!</v>
      </c>
      <c r="L72" s="83" t="str">
        <f t="shared" si="31"/>
        <v>#REF!</v>
      </c>
      <c r="M72" s="83">
        <v>2.01500027491E11</v>
      </c>
      <c r="N72" s="81" t="s">
        <v>549</v>
      </c>
      <c r="O72" s="84">
        <v>42149.0</v>
      </c>
    </row>
    <row r="73" ht="28.5" customHeight="1">
      <c r="A73" s="75" t="s">
        <v>66</v>
      </c>
      <c r="B73" s="76" t="s">
        <v>17</v>
      </c>
      <c r="C73" s="77" t="s">
        <v>460</v>
      </c>
      <c r="D73" s="78">
        <v>1.900512279E7</v>
      </c>
      <c r="E73" s="76">
        <v>0.0</v>
      </c>
      <c r="F73" s="79">
        <v>1.9005123E7</v>
      </c>
      <c r="G73" s="80">
        <f t="shared" si="4"/>
        <v>19005123</v>
      </c>
      <c r="H73" s="81">
        <v>8.90905166E8</v>
      </c>
      <c r="I73" s="77" t="str">
        <f t="shared" si="29"/>
        <v>#REF!</v>
      </c>
      <c r="J73" s="75">
        <v>1.9005123E7</v>
      </c>
      <c r="K73" s="82" t="str">
        <f t="shared" si="30"/>
        <v>#REF!</v>
      </c>
      <c r="L73" s="83" t="str">
        <f t="shared" si="31"/>
        <v>#REF!</v>
      </c>
      <c r="M73" s="83">
        <v>2.01500027054E11</v>
      </c>
      <c r="N73" s="81" t="s">
        <v>550</v>
      </c>
      <c r="O73" s="84">
        <v>42139.0</v>
      </c>
    </row>
    <row r="74" ht="28.5" customHeight="1">
      <c r="A74" s="75" t="s">
        <v>66</v>
      </c>
      <c r="B74" s="76" t="s">
        <v>45</v>
      </c>
      <c r="C74" s="77" t="s">
        <v>46</v>
      </c>
      <c r="D74" s="78">
        <v>1.566106902E7</v>
      </c>
      <c r="E74" s="76">
        <v>0.0</v>
      </c>
      <c r="F74" s="79">
        <v>1.5661069E7</v>
      </c>
      <c r="G74" s="80">
        <f t="shared" si="4"/>
        <v>15661069</v>
      </c>
      <c r="H74" s="81"/>
      <c r="I74" s="77"/>
      <c r="J74" s="75"/>
      <c r="K74" s="82"/>
      <c r="L74" s="83"/>
      <c r="M74" s="83"/>
      <c r="N74" s="81"/>
      <c r="O74" s="84"/>
    </row>
    <row r="75" ht="28.5" customHeight="1">
      <c r="A75" s="75" t="s">
        <v>66</v>
      </c>
      <c r="B75" s="76" t="s">
        <v>29</v>
      </c>
      <c r="C75" s="77" t="s">
        <v>30</v>
      </c>
      <c r="D75" s="78">
        <v>929838.8</v>
      </c>
      <c r="E75" s="76">
        <v>0.0</v>
      </c>
      <c r="F75" s="79">
        <v>929839.0</v>
      </c>
      <c r="G75" s="80">
        <f t="shared" si="4"/>
        <v>929839</v>
      </c>
      <c r="H75" s="81">
        <v>8.00250119E8</v>
      </c>
      <c r="I75" s="77" t="str">
        <f t="shared" ref="I75:I86" si="32">VLOOKUP(H75,'[2]IPS CTA BANCARIA (2)'!$B$1:$H$202,2,0)</f>
        <v>#REF!</v>
      </c>
      <c r="J75" s="75">
        <v>3894666.0</v>
      </c>
      <c r="K75" s="82" t="str">
        <f t="shared" ref="K75:K86" si="33">VLOOKUP(H75,'[2]IPS CTA BANCARIA (2)'!$B$1:$H$202,4,0)</f>
        <v>#REF!</v>
      </c>
      <c r="L75" s="83" t="str">
        <f t="shared" ref="L75:L86" si="34">VLOOKUP(H75,'[2]IPS CTA BANCARIA (2)'!$B$1:$H$202,5,0)</f>
        <v>#REF!</v>
      </c>
      <c r="M75" s="83" t="s">
        <v>551</v>
      </c>
      <c r="N75" s="81" t="s">
        <v>552</v>
      </c>
      <c r="O75" s="84">
        <v>42150.0</v>
      </c>
    </row>
    <row r="76" ht="28.5" customHeight="1">
      <c r="A76" s="75" t="s">
        <v>66</v>
      </c>
      <c r="B76" s="76" t="s">
        <v>31</v>
      </c>
      <c r="C76" s="77" t="s">
        <v>32</v>
      </c>
      <c r="D76" s="78">
        <v>29409.71</v>
      </c>
      <c r="E76" s="76">
        <v>0.0</v>
      </c>
      <c r="F76" s="79">
        <v>29410.0</v>
      </c>
      <c r="G76" s="80">
        <f t="shared" si="4"/>
        <v>29410</v>
      </c>
      <c r="H76" s="81">
        <v>8.05000427E8</v>
      </c>
      <c r="I76" s="77" t="str">
        <f t="shared" si="32"/>
        <v>#REF!</v>
      </c>
      <c r="J76" s="75">
        <v>123720.0</v>
      </c>
      <c r="K76" s="82" t="str">
        <f t="shared" si="33"/>
        <v>#REF!</v>
      </c>
      <c r="L76" s="83" t="str">
        <f t="shared" si="34"/>
        <v>#REF!</v>
      </c>
      <c r="M76" s="83" t="s">
        <v>553</v>
      </c>
      <c r="N76" s="81" t="s">
        <v>554</v>
      </c>
      <c r="O76" s="84">
        <v>42150.0</v>
      </c>
    </row>
    <row r="77" ht="28.5" customHeight="1">
      <c r="A77" s="75" t="s">
        <v>66</v>
      </c>
      <c r="B77" s="76" t="s">
        <v>33</v>
      </c>
      <c r="C77" s="77" t="s">
        <v>34</v>
      </c>
      <c r="D77" s="78">
        <v>7714.42</v>
      </c>
      <c r="E77" s="76">
        <v>0.0</v>
      </c>
      <c r="F77" s="79">
        <v>7714.0</v>
      </c>
      <c r="G77" s="80">
        <f t="shared" si="4"/>
        <v>7714</v>
      </c>
      <c r="H77" s="81">
        <v>8.30003564E8</v>
      </c>
      <c r="I77" s="77" t="str">
        <f t="shared" si="32"/>
        <v>#REF!</v>
      </c>
      <c r="J77" s="75">
        <v>7714.0</v>
      </c>
      <c r="K77" s="82" t="str">
        <f t="shared" si="33"/>
        <v>#REF!</v>
      </c>
      <c r="L77" s="83" t="str">
        <f t="shared" si="34"/>
        <v>#REF!</v>
      </c>
      <c r="M77" s="83" t="s">
        <v>555</v>
      </c>
      <c r="N77" s="81" t="s">
        <v>556</v>
      </c>
      <c r="O77" s="84">
        <v>42151.0</v>
      </c>
    </row>
    <row r="78" ht="28.5" customHeight="1">
      <c r="A78" s="75" t="s">
        <v>66</v>
      </c>
      <c r="B78" s="76" t="s">
        <v>67</v>
      </c>
      <c r="C78" s="77" t="s">
        <v>68</v>
      </c>
      <c r="D78" s="78">
        <v>65242.26</v>
      </c>
      <c r="E78" s="76">
        <v>0.0</v>
      </c>
      <c r="F78" s="79">
        <v>65242.0</v>
      </c>
      <c r="G78" s="80">
        <f t="shared" si="4"/>
        <v>65242</v>
      </c>
      <c r="H78" s="81">
        <v>8.30074184E8</v>
      </c>
      <c r="I78" s="77" t="str">
        <f t="shared" si="32"/>
        <v>#REF!</v>
      </c>
      <c r="J78" s="75">
        <v>65242.0</v>
      </c>
      <c r="K78" s="82" t="str">
        <f t="shared" si="33"/>
        <v>#REF!</v>
      </c>
      <c r="L78" s="83" t="str">
        <f t="shared" si="34"/>
        <v>#REF!</v>
      </c>
      <c r="M78" s="83" t="s">
        <v>557</v>
      </c>
      <c r="N78" s="81" t="s">
        <v>558</v>
      </c>
      <c r="O78" s="84">
        <v>42151.0</v>
      </c>
    </row>
    <row r="79" ht="28.5" customHeight="1">
      <c r="A79" s="75" t="s">
        <v>66</v>
      </c>
      <c r="B79" s="76" t="s">
        <v>39</v>
      </c>
      <c r="C79" s="77" t="s">
        <v>40</v>
      </c>
      <c r="D79" s="78">
        <v>180126.51</v>
      </c>
      <c r="E79" s="76">
        <v>0.0</v>
      </c>
      <c r="F79" s="79">
        <v>180127.0</v>
      </c>
      <c r="G79" s="80">
        <f t="shared" si="4"/>
        <v>180127</v>
      </c>
      <c r="H79" s="81">
        <v>9.00156264E8</v>
      </c>
      <c r="I79" s="77" t="str">
        <f t="shared" si="32"/>
        <v>#REF!</v>
      </c>
      <c r="J79" s="75">
        <v>975329.0</v>
      </c>
      <c r="K79" s="82" t="str">
        <f t="shared" si="33"/>
        <v>#REF!</v>
      </c>
      <c r="L79" s="83" t="str">
        <f t="shared" si="34"/>
        <v>#REF!</v>
      </c>
      <c r="M79" s="83" t="s">
        <v>559</v>
      </c>
      <c r="N79" s="81" t="s">
        <v>560</v>
      </c>
      <c r="O79" s="84">
        <v>42151.0</v>
      </c>
    </row>
    <row r="80" ht="28.5" customHeight="1">
      <c r="A80" s="75" t="s">
        <v>66</v>
      </c>
      <c r="B80" s="76" t="s">
        <v>47</v>
      </c>
      <c r="C80" s="77" t="s">
        <v>48</v>
      </c>
      <c r="D80" s="78">
        <v>6.213038049E7</v>
      </c>
      <c r="E80" s="76">
        <v>0.0</v>
      </c>
      <c r="F80" s="79">
        <v>6.213038E7</v>
      </c>
      <c r="G80" s="80">
        <f t="shared" si="4"/>
        <v>62130380</v>
      </c>
      <c r="H80" s="81">
        <v>8.90982138E8</v>
      </c>
      <c r="I80" s="77" t="str">
        <f t="shared" si="32"/>
        <v>#REF!</v>
      </c>
      <c r="J80" s="75">
        <v>6.213038E7</v>
      </c>
      <c r="K80" s="82" t="str">
        <f t="shared" si="33"/>
        <v>#REF!</v>
      </c>
      <c r="L80" s="83" t="str">
        <f t="shared" si="34"/>
        <v>#REF!</v>
      </c>
      <c r="M80" s="83">
        <v>2.01500027493E11</v>
      </c>
      <c r="N80" s="81" t="s">
        <v>561</v>
      </c>
      <c r="O80" s="84">
        <v>42149.0</v>
      </c>
    </row>
    <row r="81" ht="28.5" customHeight="1">
      <c r="A81" s="75" t="s">
        <v>15</v>
      </c>
      <c r="B81" s="76" t="s">
        <v>17</v>
      </c>
      <c r="C81" s="77" t="s">
        <v>460</v>
      </c>
      <c r="D81" s="78">
        <v>3.834837401E7</v>
      </c>
      <c r="E81" s="76">
        <v>0.0</v>
      </c>
      <c r="F81" s="79">
        <v>3.8348374E7</v>
      </c>
      <c r="G81" s="80">
        <f t="shared" si="4"/>
        <v>38348374</v>
      </c>
      <c r="H81" s="81">
        <v>8.90905166E8</v>
      </c>
      <c r="I81" s="77" t="str">
        <f t="shared" si="32"/>
        <v>#REF!</v>
      </c>
      <c r="J81" s="75">
        <v>3.8348374E7</v>
      </c>
      <c r="K81" s="82" t="str">
        <f t="shared" si="33"/>
        <v>#REF!</v>
      </c>
      <c r="L81" s="83" t="str">
        <f t="shared" si="34"/>
        <v>#REF!</v>
      </c>
      <c r="M81" s="83">
        <v>2.01500027059E11</v>
      </c>
      <c r="N81" s="81" t="s">
        <v>562</v>
      </c>
      <c r="O81" s="84">
        <v>42139.0</v>
      </c>
    </row>
    <row r="82" ht="28.5" customHeight="1">
      <c r="A82" s="75" t="s">
        <v>15</v>
      </c>
      <c r="B82" s="76" t="s">
        <v>29</v>
      </c>
      <c r="C82" s="77" t="s">
        <v>30</v>
      </c>
      <c r="D82" s="78">
        <v>2257079.96</v>
      </c>
      <c r="E82" s="76">
        <v>0.0</v>
      </c>
      <c r="F82" s="79">
        <v>2257080.0</v>
      </c>
      <c r="G82" s="80">
        <f t="shared" si="4"/>
        <v>2257080</v>
      </c>
      <c r="H82" s="81">
        <v>8.00250119E8</v>
      </c>
      <c r="I82" s="77" t="str">
        <f t="shared" si="32"/>
        <v>#REF!</v>
      </c>
      <c r="J82" s="75">
        <v>9839818.0</v>
      </c>
      <c r="K82" s="82" t="str">
        <f t="shared" si="33"/>
        <v>#REF!</v>
      </c>
      <c r="L82" s="83" t="str">
        <f t="shared" si="34"/>
        <v>#REF!</v>
      </c>
      <c r="M82" s="83" t="s">
        <v>563</v>
      </c>
      <c r="N82" s="81" t="s">
        <v>564</v>
      </c>
      <c r="O82" s="84">
        <v>42150.0</v>
      </c>
    </row>
    <row r="83" ht="28.5" customHeight="1">
      <c r="A83" s="75" t="s">
        <v>15</v>
      </c>
      <c r="B83" s="76" t="s">
        <v>31</v>
      </c>
      <c r="C83" s="77" t="s">
        <v>32</v>
      </c>
      <c r="D83" s="78">
        <v>509673.86</v>
      </c>
      <c r="E83" s="76">
        <v>0.0</v>
      </c>
      <c r="F83" s="79">
        <v>509674.0</v>
      </c>
      <c r="G83" s="80">
        <f t="shared" si="4"/>
        <v>509674</v>
      </c>
      <c r="H83" s="81">
        <v>8.05000427E8</v>
      </c>
      <c r="I83" s="77" t="str">
        <f t="shared" si="32"/>
        <v>#REF!</v>
      </c>
      <c r="J83" s="75">
        <v>1492322.0</v>
      </c>
      <c r="K83" s="82" t="str">
        <f t="shared" si="33"/>
        <v>#REF!</v>
      </c>
      <c r="L83" s="83" t="str">
        <f t="shared" si="34"/>
        <v>#REF!</v>
      </c>
      <c r="M83" s="83" t="s">
        <v>565</v>
      </c>
      <c r="N83" s="81" t="s">
        <v>566</v>
      </c>
      <c r="O83" s="84">
        <v>42150.0</v>
      </c>
    </row>
    <row r="84" ht="28.5" customHeight="1">
      <c r="A84" s="75" t="s">
        <v>15</v>
      </c>
      <c r="B84" s="76" t="s">
        <v>39</v>
      </c>
      <c r="C84" s="77" t="s">
        <v>40</v>
      </c>
      <c r="D84" s="78">
        <v>447345.78</v>
      </c>
      <c r="E84" s="76">
        <v>0.0</v>
      </c>
      <c r="F84" s="79">
        <v>447346.0</v>
      </c>
      <c r="G84" s="80">
        <f t="shared" si="4"/>
        <v>447346</v>
      </c>
      <c r="H84" s="81">
        <v>9.00156264E8</v>
      </c>
      <c r="I84" s="77" t="str">
        <f t="shared" si="32"/>
        <v>#REF!</v>
      </c>
      <c r="J84" s="75">
        <v>1924892.0</v>
      </c>
      <c r="K84" s="82" t="str">
        <f t="shared" si="33"/>
        <v>#REF!</v>
      </c>
      <c r="L84" s="83" t="str">
        <f t="shared" si="34"/>
        <v>#REF!</v>
      </c>
      <c r="M84" s="83" t="s">
        <v>567</v>
      </c>
      <c r="N84" s="81" t="s">
        <v>568</v>
      </c>
      <c r="O84" s="84">
        <v>42151.0</v>
      </c>
    </row>
    <row r="85" ht="28.5" customHeight="1">
      <c r="A85" s="75" t="s">
        <v>15</v>
      </c>
      <c r="B85" s="76" t="s">
        <v>47</v>
      </c>
      <c r="C85" s="77" t="s">
        <v>48</v>
      </c>
      <c r="D85" s="78">
        <v>4.841952773E7</v>
      </c>
      <c r="E85" s="76">
        <v>0.0</v>
      </c>
      <c r="F85" s="79">
        <v>4.8419528E7</v>
      </c>
      <c r="G85" s="80">
        <f t="shared" si="4"/>
        <v>48419528</v>
      </c>
      <c r="H85" s="81">
        <v>8.90982264E8</v>
      </c>
      <c r="I85" s="77" t="str">
        <f t="shared" si="32"/>
        <v>#REF!</v>
      </c>
      <c r="J85" s="75">
        <v>4.8419528E7</v>
      </c>
      <c r="K85" s="82" t="str">
        <f t="shared" si="33"/>
        <v>#REF!</v>
      </c>
      <c r="L85" s="83" t="str">
        <f t="shared" si="34"/>
        <v>#REF!</v>
      </c>
      <c r="M85" s="83">
        <v>2.01500027494E11</v>
      </c>
      <c r="N85" s="81" t="s">
        <v>569</v>
      </c>
      <c r="O85" s="84">
        <v>42149.0</v>
      </c>
    </row>
    <row r="86" ht="28.5" customHeight="1">
      <c r="A86" s="75" t="s">
        <v>15</v>
      </c>
      <c r="B86" s="76" t="s">
        <v>59</v>
      </c>
      <c r="C86" s="77" t="s">
        <v>60</v>
      </c>
      <c r="D86" s="78">
        <v>1170065.66</v>
      </c>
      <c r="E86" s="76">
        <v>0.0</v>
      </c>
      <c r="F86" s="79">
        <v>1170066.0</v>
      </c>
      <c r="G86" s="80">
        <f t="shared" si="4"/>
        <v>1170066</v>
      </c>
      <c r="H86" s="81">
        <v>8.90904646E8</v>
      </c>
      <c r="I86" s="77" t="str">
        <f t="shared" si="32"/>
        <v>#REF!</v>
      </c>
      <c r="J86" s="75">
        <v>1170066.0</v>
      </c>
      <c r="K86" s="82" t="str">
        <f t="shared" si="33"/>
        <v>#REF!</v>
      </c>
      <c r="L86" s="83" t="str">
        <f t="shared" si="34"/>
        <v>#REF!</v>
      </c>
      <c r="M86" s="83">
        <v>2.01500027023E11</v>
      </c>
      <c r="N86" s="81" t="s">
        <v>570</v>
      </c>
      <c r="O86" s="84">
        <v>42143.0</v>
      </c>
    </row>
    <row r="87" ht="28.5" customHeight="1">
      <c r="A87" s="75" t="s">
        <v>71</v>
      </c>
      <c r="B87" s="76" t="s">
        <v>17</v>
      </c>
      <c r="C87" s="77" t="s">
        <v>460</v>
      </c>
      <c r="D87" s="78">
        <v>0.0</v>
      </c>
      <c r="E87" s="76">
        <v>0.0</v>
      </c>
      <c r="F87" s="79">
        <v>0.0</v>
      </c>
      <c r="G87" s="80">
        <f t="shared" si="4"/>
        <v>0</v>
      </c>
      <c r="H87" s="81"/>
      <c r="I87" s="77"/>
      <c r="J87" s="75"/>
      <c r="K87" s="82"/>
      <c r="L87" s="83"/>
      <c r="M87" s="83"/>
      <c r="N87" s="81"/>
      <c r="O87" s="84"/>
    </row>
    <row r="88" ht="28.5" customHeight="1">
      <c r="A88" s="75" t="s">
        <v>71</v>
      </c>
      <c r="B88" s="76" t="s">
        <v>29</v>
      </c>
      <c r="C88" s="77" t="s">
        <v>30</v>
      </c>
      <c r="D88" s="78">
        <v>0.0</v>
      </c>
      <c r="E88" s="76">
        <v>0.0</v>
      </c>
      <c r="F88" s="79">
        <v>0.0</v>
      </c>
      <c r="G88" s="80">
        <f t="shared" si="4"/>
        <v>0</v>
      </c>
      <c r="H88" s="81"/>
      <c r="I88" s="77"/>
      <c r="J88" s="75"/>
      <c r="K88" s="82"/>
      <c r="L88" s="83"/>
      <c r="M88" s="83"/>
      <c r="N88" s="81"/>
      <c r="O88" s="84"/>
    </row>
    <row r="89" ht="28.5" customHeight="1">
      <c r="A89" s="75" t="s">
        <v>71</v>
      </c>
      <c r="B89" s="76" t="s">
        <v>39</v>
      </c>
      <c r="C89" s="77" t="s">
        <v>40</v>
      </c>
      <c r="D89" s="78">
        <v>0.0</v>
      </c>
      <c r="E89" s="76">
        <v>0.0</v>
      </c>
      <c r="F89" s="79">
        <v>0.0</v>
      </c>
      <c r="G89" s="80">
        <f t="shared" si="4"/>
        <v>0</v>
      </c>
      <c r="H89" s="81"/>
      <c r="I89" s="77"/>
      <c r="J89" s="75"/>
      <c r="K89" s="82"/>
      <c r="L89" s="83"/>
      <c r="M89" s="83"/>
      <c r="N89" s="81"/>
      <c r="O89" s="84"/>
    </row>
    <row r="90" ht="28.5" customHeight="1">
      <c r="A90" s="75" t="s">
        <v>73</v>
      </c>
      <c r="B90" s="76" t="s">
        <v>17</v>
      </c>
      <c r="C90" s="77" t="s">
        <v>460</v>
      </c>
      <c r="D90" s="78">
        <v>4.0158569607E8</v>
      </c>
      <c r="E90" s="76">
        <v>1131720.0699999928</v>
      </c>
      <c r="F90" s="79">
        <v>4.00453976E8</v>
      </c>
      <c r="G90" s="80">
        <f t="shared" si="4"/>
        <v>400453976</v>
      </c>
      <c r="H90" s="81">
        <v>8.90905166E8</v>
      </c>
      <c r="I90" s="77" t="str">
        <f t="shared" ref="I90:I94" si="35">VLOOKUP(H90,'[2]IPS CTA BANCARIA (2)'!$B$1:$H$202,2,0)</f>
        <v>#REF!</v>
      </c>
      <c r="J90" s="75">
        <v>2.3774217E7</v>
      </c>
      <c r="K90" s="82" t="str">
        <f t="shared" ref="K90:K94" si="36">VLOOKUP(H90,'[2]IPS CTA BANCARIA (2)'!$B$1:$H$202,4,0)</f>
        <v>#REF!</v>
      </c>
      <c r="L90" s="83" t="str">
        <f t="shared" ref="L90:L94" si="37">VLOOKUP(H90,'[2]IPS CTA BANCARIA (2)'!$B$1:$H$202,5,0)</f>
        <v>#REF!</v>
      </c>
      <c r="M90" s="83">
        <v>2.01500027053E11</v>
      </c>
      <c r="N90" s="81" t="s">
        <v>571</v>
      </c>
      <c r="O90" s="84">
        <v>42139.0</v>
      </c>
    </row>
    <row r="91" ht="28.5" customHeight="1">
      <c r="A91" s="75" t="s">
        <v>73</v>
      </c>
      <c r="B91" s="76" t="s">
        <v>17</v>
      </c>
      <c r="C91" s="77" t="s">
        <v>460</v>
      </c>
      <c r="D91" s="78"/>
      <c r="E91" s="76"/>
      <c r="F91" s="79"/>
      <c r="G91" s="85"/>
      <c r="H91" s="81">
        <v>8.90907254E8</v>
      </c>
      <c r="I91" s="77" t="str">
        <f t="shared" si="35"/>
        <v>#REF!</v>
      </c>
      <c r="J91" s="75">
        <v>1435181.0</v>
      </c>
      <c r="K91" s="82" t="str">
        <f t="shared" si="36"/>
        <v>#REF!</v>
      </c>
      <c r="L91" s="83" t="str">
        <f t="shared" si="37"/>
        <v>#REF!</v>
      </c>
      <c r="M91" s="83">
        <v>2.0150002705E11</v>
      </c>
      <c r="N91" s="81" t="s">
        <v>572</v>
      </c>
      <c r="O91" s="84">
        <v>42139.0</v>
      </c>
    </row>
    <row r="92" ht="28.5" customHeight="1">
      <c r="A92" s="75" t="s">
        <v>73</v>
      </c>
      <c r="B92" s="76" t="s">
        <v>17</v>
      </c>
      <c r="C92" s="77" t="s">
        <v>460</v>
      </c>
      <c r="D92" s="78"/>
      <c r="E92" s="76"/>
      <c r="F92" s="79"/>
      <c r="G92" s="85"/>
      <c r="H92" s="81">
        <v>8.90904646E8</v>
      </c>
      <c r="I92" s="77" t="str">
        <f t="shared" si="35"/>
        <v>#REF!</v>
      </c>
      <c r="J92" s="75">
        <v>8.0077337E7</v>
      </c>
      <c r="K92" s="82" t="str">
        <f t="shared" si="36"/>
        <v>#REF!</v>
      </c>
      <c r="L92" s="83" t="str">
        <f t="shared" si="37"/>
        <v>#REF!</v>
      </c>
      <c r="M92" s="83">
        <v>2.01500027049E11</v>
      </c>
      <c r="N92" s="81" t="s">
        <v>573</v>
      </c>
      <c r="O92" s="84">
        <v>42139.0</v>
      </c>
    </row>
    <row r="93" ht="28.5" customHeight="1">
      <c r="A93" s="75" t="s">
        <v>73</v>
      </c>
      <c r="B93" s="76" t="s">
        <v>17</v>
      </c>
      <c r="C93" s="77" t="s">
        <v>460</v>
      </c>
      <c r="D93" s="78"/>
      <c r="E93" s="76"/>
      <c r="F93" s="79"/>
      <c r="G93" s="85"/>
      <c r="H93" s="81">
        <v>8.90985703E8</v>
      </c>
      <c r="I93" s="77" t="str">
        <f t="shared" si="35"/>
        <v>#REF!</v>
      </c>
      <c r="J93" s="75">
        <v>5.6384161E7</v>
      </c>
      <c r="K93" s="82" t="str">
        <f t="shared" si="36"/>
        <v>#REF!</v>
      </c>
      <c r="L93" s="83" t="str">
        <f t="shared" si="37"/>
        <v>#REF!</v>
      </c>
      <c r="M93" s="83">
        <v>2.01500027048E11</v>
      </c>
      <c r="N93" s="81" t="s">
        <v>574</v>
      </c>
      <c r="O93" s="84">
        <v>42139.0</v>
      </c>
    </row>
    <row r="94" ht="28.5" customHeight="1">
      <c r="A94" s="75" t="s">
        <v>73</v>
      </c>
      <c r="B94" s="76" t="s">
        <v>17</v>
      </c>
      <c r="C94" s="77" t="s">
        <v>460</v>
      </c>
      <c r="D94" s="78"/>
      <c r="E94" s="76"/>
      <c r="F94" s="79"/>
      <c r="G94" s="85"/>
      <c r="H94" s="81">
        <v>8.90905154E8</v>
      </c>
      <c r="I94" s="77" t="str">
        <f t="shared" si="35"/>
        <v>#REF!</v>
      </c>
      <c r="J94" s="75">
        <v>2.3878308E8</v>
      </c>
      <c r="K94" s="82" t="str">
        <f t="shared" si="36"/>
        <v>#REF!</v>
      </c>
      <c r="L94" s="83" t="str">
        <f t="shared" si="37"/>
        <v>#REF!</v>
      </c>
      <c r="M94" s="83">
        <v>2.01500027047E11</v>
      </c>
      <c r="N94" s="81" t="s">
        <v>575</v>
      </c>
      <c r="O94" s="84">
        <v>42139.0</v>
      </c>
    </row>
    <row r="95" ht="28.5" customHeight="1">
      <c r="A95" s="75" t="s">
        <v>73</v>
      </c>
      <c r="B95" s="76" t="s">
        <v>45</v>
      </c>
      <c r="C95" s="77" t="s">
        <v>46</v>
      </c>
      <c r="D95" s="78">
        <v>1.506939719E7</v>
      </c>
      <c r="E95" s="76">
        <v>44791.18999999948</v>
      </c>
      <c r="F95" s="79">
        <v>1.5024606E7</v>
      </c>
      <c r="G95" s="80">
        <f t="shared" ref="G95:G111" si="38">+F95</f>
        <v>15024606</v>
      </c>
      <c r="H95" s="81"/>
      <c r="I95" s="77"/>
      <c r="J95" s="75"/>
      <c r="K95" s="82"/>
      <c r="L95" s="83"/>
      <c r="M95" s="83"/>
      <c r="N95" s="81"/>
      <c r="O95" s="84"/>
    </row>
    <row r="96" ht="28.5" customHeight="1">
      <c r="A96" s="75" t="s">
        <v>73</v>
      </c>
      <c r="B96" s="76" t="s">
        <v>74</v>
      </c>
      <c r="C96" s="77" t="s">
        <v>75</v>
      </c>
      <c r="D96" s="78">
        <v>6060893.68</v>
      </c>
      <c r="E96" s="76">
        <v>18014.679999999702</v>
      </c>
      <c r="F96" s="79">
        <v>6042879.0</v>
      </c>
      <c r="G96" s="80">
        <f t="shared" si="38"/>
        <v>6042879</v>
      </c>
      <c r="H96" s="81">
        <v>8.11016192E8</v>
      </c>
      <c r="I96" s="77" t="str">
        <f>VLOOKUP(H96,'[2]IPS CTA BANCARIA (2)'!$B$1:$H$202,2,0)</f>
        <v>#REF!</v>
      </c>
      <c r="J96" s="75">
        <v>6042879.0</v>
      </c>
      <c r="K96" s="82" t="str">
        <f>VLOOKUP(H96,'[2]IPS CTA BANCARIA (2)'!$B$1:$H$202,4,0)</f>
        <v>#REF!</v>
      </c>
      <c r="L96" s="83" t="str">
        <f>VLOOKUP(H96,'[2]IPS CTA BANCARIA (2)'!$B$1:$H$202,5,0)</f>
        <v>#REF!</v>
      </c>
      <c r="M96" s="83">
        <v>2.01500030036E11</v>
      </c>
      <c r="N96" s="81" t="s">
        <v>576</v>
      </c>
      <c r="O96" s="84">
        <v>42152.0</v>
      </c>
    </row>
    <row r="97" ht="28.5" customHeight="1">
      <c r="A97" s="75" t="s">
        <v>73</v>
      </c>
      <c r="B97" s="76" t="s">
        <v>19</v>
      </c>
      <c r="C97" s="77" t="s">
        <v>20</v>
      </c>
      <c r="D97" s="78">
        <v>10272.26</v>
      </c>
      <c r="E97" s="76">
        <v>10272.26</v>
      </c>
      <c r="F97" s="79">
        <v>0.0</v>
      </c>
      <c r="G97" s="80">
        <f t="shared" si="38"/>
        <v>0</v>
      </c>
      <c r="H97" s="81"/>
      <c r="I97" s="77"/>
      <c r="J97" s="75"/>
      <c r="K97" s="82"/>
      <c r="L97" s="83"/>
      <c r="M97" s="83"/>
      <c r="N97" s="81"/>
      <c r="O97" s="84"/>
    </row>
    <row r="98" ht="28.5" customHeight="1">
      <c r="A98" s="75" t="s">
        <v>73</v>
      </c>
      <c r="B98" s="76" t="s">
        <v>21</v>
      </c>
      <c r="C98" s="77" t="s">
        <v>22</v>
      </c>
      <c r="D98" s="78">
        <v>2853.47</v>
      </c>
      <c r="E98" s="76">
        <v>2853.47</v>
      </c>
      <c r="F98" s="79">
        <v>0.0</v>
      </c>
      <c r="G98" s="80">
        <f t="shared" si="38"/>
        <v>0</v>
      </c>
      <c r="H98" s="81"/>
      <c r="I98" s="77"/>
      <c r="J98" s="75"/>
      <c r="K98" s="82"/>
      <c r="L98" s="83"/>
      <c r="M98" s="83"/>
      <c r="N98" s="81"/>
      <c r="O98" s="84"/>
    </row>
    <row r="99" ht="38.25" customHeight="1">
      <c r="A99" s="75" t="s">
        <v>73</v>
      </c>
      <c r="B99" s="76" t="s">
        <v>27</v>
      </c>
      <c r="C99" s="77" t="s">
        <v>28</v>
      </c>
      <c r="D99" s="78">
        <v>1697549.74</v>
      </c>
      <c r="E99" s="76">
        <v>5045.739999999991</v>
      </c>
      <c r="F99" s="79">
        <v>1692504.0</v>
      </c>
      <c r="G99" s="80">
        <f t="shared" si="38"/>
        <v>1692504</v>
      </c>
      <c r="H99" s="81">
        <v>8.00088702E8</v>
      </c>
      <c r="I99" s="77" t="str">
        <f t="shared" ref="I99:I101" si="39">VLOOKUP(H99,'[2]IPS CTA BANCARIA (2)'!$B$1:$H$202,2,0)</f>
        <v>#REF!</v>
      </c>
      <c r="J99" s="75">
        <v>8828556.0</v>
      </c>
      <c r="K99" s="82" t="str">
        <f t="shared" ref="K99:K101" si="40">VLOOKUP(H99,'[2]IPS CTA BANCARIA (2)'!$B$1:$H$202,4,0)</f>
        <v>#REF!</v>
      </c>
      <c r="L99" s="83" t="str">
        <f t="shared" ref="L99:L101" si="41">VLOOKUP(H99,'[2]IPS CTA BANCARIA (2)'!$B$1:$H$202,5,0)</f>
        <v>#REF!</v>
      </c>
      <c r="M99" s="83" t="s">
        <v>577</v>
      </c>
      <c r="N99" s="81" t="s">
        <v>578</v>
      </c>
      <c r="O99" s="84">
        <v>42150.0</v>
      </c>
    </row>
    <row r="100" ht="28.5" customHeight="1">
      <c r="A100" s="75" t="s">
        <v>73</v>
      </c>
      <c r="B100" s="76" t="s">
        <v>29</v>
      </c>
      <c r="C100" s="77" t="s">
        <v>30</v>
      </c>
      <c r="D100" s="78">
        <v>9218165.48</v>
      </c>
      <c r="E100" s="76">
        <v>27399.480000000447</v>
      </c>
      <c r="F100" s="79">
        <v>9190766.0</v>
      </c>
      <c r="G100" s="80">
        <f t="shared" si="38"/>
        <v>9190766</v>
      </c>
      <c r="H100" s="81">
        <v>8.00250119E8</v>
      </c>
      <c r="I100" s="77" t="str">
        <f t="shared" si="39"/>
        <v>#REF!</v>
      </c>
      <c r="J100" s="75">
        <v>3.4744845E7</v>
      </c>
      <c r="K100" s="82" t="str">
        <f t="shared" si="40"/>
        <v>#REF!</v>
      </c>
      <c r="L100" s="83" t="str">
        <f t="shared" si="41"/>
        <v>#REF!</v>
      </c>
      <c r="M100" s="83" t="s">
        <v>579</v>
      </c>
      <c r="N100" s="81" t="s">
        <v>580</v>
      </c>
      <c r="O100" s="84">
        <v>42150.0</v>
      </c>
    </row>
    <row r="101" ht="28.5" customHeight="1">
      <c r="A101" s="75" t="s">
        <v>73</v>
      </c>
      <c r="B101" s="76" t="s">
        <v>31</v>
      </c>
      <c r="C101" s="77" t="s">
        <v>32</v>
      </c>
      <c r="D101" s="78">
        <v>1.183895973E7</v>
      </c>
      <c r="E101" s="76">
        <v>35188.73000000045</v>
      </c>
      <c r="F101" s="79">
        <v>1.1803771E7</v>
      </c>
      <c r="G101" s="80">
        <f t="shared" si="38"/>
        <v>11803771</v>
      </c>
      <c r="H101" s="81">
        <v>8.05000427E8</v>
      </c>
      <c r="I101" s="77" t="str">
        <f t="shared" si="39"/>
        <v>#REF!</v>
      </c>
      <c r="J101" s="75">
        <v>4.2317353E7</v>
      </c>
      <c r="K101" s="82" t="str">
        <f t="shared" si="40"/>
        <v>#REF!</v>
      </c>
      <c r="L101" s="83" t="str">
        <f t="shared" si="41"/>
        <v>#REF!</v>
      </c>
      <c r="M101" s="83" t="s">
        <v>581</v>
      </c>
      <c r="N101" s="81" t="s">
        <v>582</v>
      </c>
      <c r="O101" s="84">
        <v>42150.0</v>
      </c>
    </row>
    <row r="102" ht="28.5" customHeight="1">
      <c r="A102" s="75" t="s">
        <v>73</v>
      </c>
      <c r="B102" s="76" t="s">
        <v>33</v>
      </c>
      <c r="C102" s="77" t="s">
        <v>34</v>
      </c>
      <c r="D102" s="78">
        <v>48970.86</v>
      </c>
      <c r="E102" s="76">
        <v>48970.86</v>
      </c>
      <c r="F102" s="79">
        <v>0.0</v>
      </c>
      <c r="G102" s="80">
        <f t="shared" si="38"/>
        <v>0</v>
      </c>
      <c r="H102" s="81"/>
      <c r="I102" s="77"/>
      <c r="J102" s="75"/>
      <c r="K102" s="82"/>
      <c r="L102" s="83"/>
      <c r="M102" s="83"/>
      <c r="N102" s="81"/>
      <c r="O102" s="84"/>
    </row>
    <row r="103" ht="28.5" customHeight="1">
      <c r="A103" s="75" t="s">
        <v>73</v>
      </c>
      <c r="B103" s="76" t="s">
        <v>37</v>
      </c>
      <c r="C103" s="77" t="s">
        <v>38</v>
      </c>
      <c r="D103" s="78">
        <v>0.0</v>
      </c>
      <c r="E103" s="76">
        <v>0.0</v>
      </c>
      <c r="F103" s="79">
        <v>0.0</v>
      </c>
      <c r="G103" s="80">
        <f t="shared" si="38"/>
        <v>0</v>
      </c>
      <c r="H103" s="81">
        <v>8.30009783E8</v>
      </c>
      <c r="I103" s="77" t="str">
        <f t="shared" ref="I103:I105" si="42">VLOOKUP(H103,'[2]IPS CTA BANCARIA (2)'!$B$1:$H$202,2,0)</f>
        <v>#REF!</v>
      </c>
      <c r="J103" s="75">
        <v>10256.0</v>
      </c>
      <c r="K103" s="82" t="str">
        <f t="shared" ref="K103:K105" si="43">VLOOKUP(H103,'[2]IPS CTA BANCARIA (2)'!$B$1:$H$202,4,0)</f>
        <v>#REF!</v>
      </c>
      <c r="L103" s="83" t="str">
        <f t="shared" ref="L103:L105" si="44">VLOOKUP(H103,'[2]IPS CTA BANCARIA (2)'!$B$1:$H$202,5,0)</f>
        <v>#REF!</v>
      </c>
      <c r="M103" s="83" t="s">
        <v>583</v>
      </c>
      <c r="N103" s="81" t="s">
        <v>584</v>
      </c>
      <c r="O103" s="84">
        <v>42151.0</v>
      </c>
    </row>
    <row r="104" ht="28.5" customHeight="1">
      <c r="A104" s="75" t="s">
        <v>73</v>
      </c>
      <c r="B104" s="76" t="s">
        <v>39</v>
      </c>
      <c r="C104" s="77" t="s">
        <v>40</v>
      </c>
      <c r="D104" s="78">
        <v>5315947.52</v>
      </c>
      <c r="E104" s="76">
        <v>15800.519999999553</v>
      </c>
      <c r="F104" s="79">
        <v>5300147.0</v>
      </c>
      <c r="G104" s="80">
        <f t="shared" si="38"/>
        <v>5300147</v>
      </c>
      <c r="H104" s="81">
        <v>9.00156264E8</v>
      </c>
      <c r="I104" s="77" t="str">
        <f t="shared" si="42"/>
        <v>#REF!</v>
      </c>
      <c r="J104" s="75">
        <v>2.1982453E7</v>
      </c>
      <c r="K104" s="82" t="str">
        <f t="shared" si="43"/>
        <v>#REF!</v>
      </c>
      <c r="L104" s="83" t="str">
        <f t="shared" si="44"/>
        <v>#REF!</v>
      </c>
      <c r="M104" s="83" t="s">
        <v>585</v>
      </c>
      <c r="N104" s="81" t="s">
        <v>586</v>
      </c>
      <c r="O104" s="84">
        <v>42151.0</v>
      </c>
    </row>
    <row r="105" ht="28.5" customHeight="1">
      <c r="A105" s="75" t="s">
        <v>77</v>
      </c>
      <c r="B105" s="76" t="s">
        <v>17</v>
      </c>
      <c r="C105" s="77" t="s">
        <v>460</v>
      </c>
      <c r="D105" s="78">
        <v>1.8490043871E8</v>
      </c>
      <c r="E105" s="76">
        <v>0.0</v>
      </c>
      <c r="F105" s="79">
        <v>1.84900439E8</v>
      </c>
      <c r="G105" s="80">
        <f t="shared" si="38"/>
        <v>184900439</v>
      </c>
      <c r="H105" s="81">
        <v>8.90905166E8</v>
      </c>
      <c r="I105" s="77" t="str">
        <f t="shared" si="42"/>
        <v>#REF!</v>
      </c>
      <c r="J105" s="75">
        <v>1.84900439E8</v>
      </c>
      <c r="K105" s="82" t="str">
        <f t="shared" si="43"/>
        <v>#REF!</v>
      </c>
      <c r="L105" s="83" t="str">
        <f t="shared" si="44"/>
        <v>#REF!</v>
      </c>
      <c r="M105" s="83">
        <v>2.01500027046E11</v>
      </c>
      <c r="N105" s="81" t="s">
        <v>587</v>
      </c>
      <c r="O105" s="84">
        <v>42139.0</v>
      </c>
    </row>
    <row r="106" ht="28.5" customHeight="1">
      <c r="A106" s="75" t="s">
        <v>77</v>
      </c>
      <c r="B106" s="76" t="s">
        <v>45</v>
      </c>
      <c r="C106" s="77" t="s">
        <v>46</v>
      </c>
      <c r="D106" s="78">
        <v>3827838.52</v>
      </c>
      <c r="E106" s="76">
        <v>0.0</v>
      </c>
      <c r="F106" s="79">
        <v>3827839.0</v>
      </c>
      <c r="G106" s="80">
        <f t="shared" si="38"/>
        <v>3827839</v>
      </c>
      <c r="H106" s="81"/>
      <c r="I106" s="77"/>
      <c r="J106" s="75"/>
      <c r="K106" s="82"/>
      <c r="L106" s="83"/>
      <c r="M106" s="83"/>
      <c r="N106" s="81"/>
      <c r="O106" s="84"/>
    </row>
    <row r="107" ht="28.5" customHeight="1">
      <c r="A107" s="75" t="s">
        <v>77</v>
      </c>
      <c r="B107" s="76" t="s">
        <v>74</v>
      </c>
      <c r="C107" s="77" t="s">
        <v>75</v>
      </c>
      <c r="D107" s="78">
        <v>1.312286759E7</v>
      </c>
      <c r="E107" s="76">
        <v>0.0</v>
      </c>
      <c r="F107" s="79">
        <v>1.3122868E7</v>
      </c>
      <c r="G107" s="80">
        <f t="shared" si="38"/>
        <v>13122868</v>
      </c>
      <c r="H107" s="81">
        <v>8.11016192E8</v>
      </c>
      <c r="I107" s="77" t="str">
        <f t="shared" ref="I107:I114" si="45">VLOOKUP(H107,'[2]IPS CTA BANCARIA (2)'!$B$1:$H$202,2,0)</f>
        <v>#REF!</v>
      </c>
      <c r="J107" s="75">
        <v>1.3122868E7</v>
      </c>
      <c r="K107" s="82" t="str">
        <f t="shared" ref="K107:K114" si="46">VLOOKUP(H107,'[2]IPS CTA BANCARIA (2)'!$B$1:$H$202,4,0)</f>
        <v>#REF!</v>
      </c>
      <c r="L107" s="83" t="str">
        <f t="shared" ref="L107:L114" si="47">VLOOKUP(H107,'[2]IPS CTA BANCARIA (2)'!$B$1:$H$202,5,0)</f>
        <v>#REF!</v>
      </c>
      <c r="M107" s="83">
        <v>2.01500030037E11</v>
      </c>
      <c r="N107" s="81" t="s">
        <v>588</v>
      </c>
      <c r="O107" s="84">
        <v>42152.0</v>
      </c>
    </row>
    <row r="108" ht="28.5" customHeight="1">
      <c r="A108" s="75" t="s">
        <v>77</v>
      </c>
      <c r="B108" s="76" t="s">
        <v>29</v>
      </c>
      <c r="C108" s="77" t="s">
        <v>30</v>
      </c>
      <c r="D108" s="78">
        <v>1625675.71</v>
      </c>
      <c r="E108" s="76">
        <v>0.0</v>
      </c>
      <c r="F108" s="79">
        <v>1625676.0</v>
      </c>
      <c r="G108" s="80">
        <f t="shared" si="38"/>
        <v>1625676</v>
      </c>
      <c r="H108" s="81">
        <v>8.00250119E8</v>
      </c>
      <c r="I108" s="77" t="str">
        <f t="shared" si="45"/>
        <v>#REF!</v>
      </c>
      <c r="J108" s="75">
        <v>6075168.0</v>
      </c>
      <c r="K108" s="82" t="str">
        <f t="shared" si="46"/>
        <v>#REF!</v>
      </c>
      <c r="L108" s="83" t="str">
        <f t="shared" si="47"/>
        <v>#REF!</v>
      </c>
      <c r="M108" s="83" t="s">
        <v>589</v>
      </c>
      <c r="N108" s="81" t="s">
        <v>590</v>
      </c>
      <c r="O108" s="84">
        <v>42150.0</v>
      </c>
    </row>
    <row r="109" ht="28.5" customHeight="1">
      <c r="A109" s="75" t="s">
        <v>77</v>
      </c>
      <c r="B109" s="76" t="s">
        <v>31</v>
      </c>
      <c r="C109" s="77" t="s">
        <v>32</v>
      </c>
      <c r="D109" s="78">
        <v>1643778.4</v>
      </c>
      <c r="E109" s="76">
        <v>0.0</v>
      </c>
      <c r="F109" s="79">
        <v>1643778.0</v>
      </c>
      <c r="G109" s="80">
        <f t="shared" si="38"/>
        <v>1643778</v>
      </c>
      <c r="H109" s="81">
        <v>8.05000427E8</v>
      </c>
      <c r="I109" s="77" t="str">
        <f t="shared" si="45"/>
        <v>#REF!</v>
      </c>
      <c r="J109" s="75">
        <v>6576925.0</v>
      </c>
      <c r="K109" s="82" t="str">
        <f t="shared" si="46"/>
        <v>#REF!</v>
      </c>
      <c r="L109" s="83" t="str">
        <f t="shared" si="47"/>
        <v>#REF!</v>
      </c>
      <c r="M109" s="83" t="s">
        <v>591</v>
      </c>
      <c r="N109" s="81" t="s">
        <v>592</v>
      </c>
      <c r="O109" s="84">
        <v>42150.0</v>
      </c>
    </row>
    <row r="110" ht="28.5" customHeight="1">
      <c r="A110" s="75" t="s">
        <v>77</v>
      </c>
      <c r="B110" s="76" t="s">
        <v>39</v>
      </c>
      <c r="C110" s="77" t="s">
        <v>40</v>
      </c>
      <c r="D110" s="78">
        <v>120161.43</v>
      </c>
      <c r="E110" s="76">
        <v>0.0</v>
      </c>
      <c r="F110" s="79">
        <v>120161.0</v>
      </c>
      <c r="G110" s="80">
        <f t="shared" si="38"/>
        <v>120161</v>
      </c>
      <c r="H110" s="81">
        <v>9.00156264E8</v>
      </c>
      <c r="I110" s="77" t="str">
        <f t="shared" si="45"/>
        <v>#REF!</v>
      </c>
      <c r="J110" s="75">
        <v>747634.0</v>
      </c>
      <c r="K110" s="82" t="str">
        <f t="shared" si="46"/>
        <v>#REF!</v>
      </c>
      <c r="L110" s="83" t="str">
        <f t="shared" si="47"/>
        <v>#REF!</v>
      </c>
      <c r="M110" s="83" t="s">
        <v>593</v>
      </c>
      <c r="N110" s="81" t="s">
        <v>594</v>
      </c>
      <c r="O110" s="84">
        <v>42151.0</v>
      </c>
    </row>
    <row r="111" ht="28.5" customHeight="1">
      <c r="A111" s="75" t="s">
        <v>77</v>
      </c>
      <c r="B111" s="76" t="s">
        <v>41</v>
      </c>
      <c r="C111" s="77" t="s">
        <v>42</v>
      </c>
      <c r="D111" s="78">
        <v>2.588642764E7</v>
      </c>
      <c r="E111" s="76">
        <v>0.0</v>
      </c>
      <c r="F111" s="79">
        <v>2.5886428E7</v>
      </c>
      <c r="G111" s="80">
        <f t="shared" si="38"/>
        <v>25886428</v>
      </c>
      <c r="H111" s="81">
        <v>8.90982134E8</v>
      </c>
      <c r="I111" s="77" t="str">
        <f t="shared" si="45"/>
        <v>#REF!</v>
      </c>
      <c r="J111" s="75">
        <v>9171890.0</v>
      </c>
      <c r="K111" s="82" t="str">
        <f t="shared" si="46"/>
        <v>#REF!</v>
      </c>
      <c r="L111" s="83" t="str">
        <f t="shared" si="47"/>
        <v>#REF!</v>
      </c>
      <c r="M111" s="83">
        <v>2.01500028244E11</v>
      </c>
      <c r="N111" s="81" t="s">
        <v>595</v>
      </c>
      <c r="O111" s="84">
        <v>42150.0</v>
      </c>
    </row>
    <row r="112" ht="28.5" customHeight="1">
      <c r="A112" s="75" t="s">
        <v>77</v>
      </c>
      <c r="B112" s="76" t="s">
        <v>41</v>
      </c>
      <c r="C112" s="77" t="s">
        <v>42</v>
      </c>
      <c r="D112" s="78"/>
      <c r="E112" s="76"/>
      <c r="F112" s="79"/>
      <c r="G112" s="85"/>
      <c r="H112" s="81">
        <v>8.90981137E8</v>
      </c>
      <c r="I112" s="77" t="str">
        <f t="shared" si="45"/>
        <v>#REF!</v>
      </c>
      <c r="J112" s="75">
        <v>2500847.0</v>
      </c>
      <c r="K112" s="82" t="str">
        <f t="shared" si="46"/>
        <v>#REF!</v>
      </c>
      <c r="L112" s="83" t="str">
        <f t="shared" si="47"/>
        <v>#REF!</v>
      </c>
      <c r="M112" s="83">
        <v>2.01500028242E11</v>
      </c>
      <c r="N112" s="81" t="s">
        <v>596</v>
      </c>
      <c r="O112" s="84">
        <v>42150.0</v>
      </c>
    </row>
    <row r="113" ht="28.5" customHeight="1">
      <c r="A113" s="75" t="s">
        <v>77</v>
      </c>
      <c r="B113" s="76" t="s">
        <v>41</v>
      </c>
      <c r="C113" s="77" t="s">
        <v>42</v>
      </c>
      <c r="D113" s="78"/>
      <c r="E113" s="76"/>
      <c r="F113" s="79"/>
      <c r="G113" s="85"/>
      <c r="H113" s="81">
        <v>8.00058856E8</v>
      </c>
      <c r="I113" s="77" t="str">
        <f t="shared" si="45"/>
        <v>#REF!</v>
      </c>
      <c r="J113" s="75">
        <v>1.4213691E7</v>
      </c>
      <c r="K113" s="82" t="str">
        <f t="shared" si="46"/>
        <v>#REF!</v>
      </c>
      <c r="L113" s="83" t="str">
        <f t="shared" si="47"/>
        <v>#REF!</v>
      </c>
      <c r="M113" s="83">
        <v>2.0150002824E11</v>
      </c>
      <c r="N113" s="81" t="s">
        <v>597</v>
      </c>
      <c r="O113" s="84">
        <v>42150.0</v>
      </c>
    </row>
    <row r="114" ht="28.5" customHeight="1">
      <c r="A114" s="75" t="s">
        <v>79</v>
      </c>
      <c r="B114" s="76" t="s">
        <v>17</v>
      </c>
      <c r="C114" s="77" t="s">
        <v>460</v>
      </c>
      <c r="D114" s="78">
        <v>2.418976873E7</v>
      </c>
      <c r="E114" s="76">
        <v>0.0</v>
      </c>
      <c r="F114" s="79">
        <v>2.4189769E7</v>
      </c>
      <c r="G114" s="80">
        <f t="shared" ref="G114:G148" si="48">+F114</f>
        <v>24189769</v>
      </c>
      <c r="H114" s="81">
        <v>8.90905166E8</v>
      </c>
      <c r="I114" s="77" t="str">
        <f t="shared" si="45"/>
        <v>#REF!</v>
      </c>
      <c r="J114" s="75">
        <v>2.4189769E7</v>
      </c>
      <c r="K114" s="82" t="str">
        <f t="shared" si="46"/>
        <v>#REF!</v>
      </c>
      <c r="L114" s="83" t="str">
        <f t="shared" si="47"/>
        <v>#REF!</v>
      </c>
      <c r="M114" s="83">
        <v>2.01500027045E11</v>
      </c>
      <c r="N114" s="81" t="s">
        <v>598</v>
      </c>
      <c r="O114" s="84">
        <v>42139.0</v>
      </c>
    </row>
    <row r="115" ht="28.5" customHeight="1">
      <c r="A115" s="75" t="s">
        <v>79</v>
      </c>
      <c r="B115" s="76" t="s">
        <v>45</v>
      </c>
      <c r="C115" s="77" t="s">
        <v>46</v>
      </c>
      <c r="D115" s="78">
        <v>2400067.4</v>
      </c>
      <c r="E115" s="76">
        <v>0.0</v>
      </c>
      <c r="F115" s="79">
        <v>2400067.0</v>
      </c>
      <c r="G115" s="80">
        <f t="shared" si="48"/>
        <v>2400067</v>
      </c>
      <c r="H115" s="81"/>
      <c r="I115" s="77"/>
      <c r="J115" s="75"/>
      <c r="K115" s="82"/>
      <c r="L115" s="83"/>
      <c r="M115" s="83"/>
      <c r="N115" s="81"/>
      <c r="O115" s="84"/>
    </row>
    <row r="116" ht="28.5" customHeight="1">
      <c r="A116" s="75" t="s">
        <v>79</v>
      </c>
      <c r="B116" s="76" t="s">
        <v>29</v>
      </c>
      <c r="C116" s="77" t="s">
        <v>30</v>
      </c>
      <c r="D116" s="78">
        <v>228638.81</v>
      </c>
      <c r="E116" s="76">
        <v>0.0</v>
      </c>
      <c r="F116" s="79">
        <v>228639.0</v>
      </c>
      <c r="G116" s="80">
        <f t="shared" si="48"/>
        <v>228639</v>
      </c>
      <c r="H116" s="81">
        <v>8.00250119E8</v>
      </c>
      <c r="I116" s="77" t="str">
        <f t="shared" ref="I116:I126" si="49">VLOOKUP(H116,'[2]IPS CTA BANCARIA (2)'!$B$1:$H$202,2,0)</f>
        <v>#REF!</v>
      </c>
      <c r="J116" s="75">
        <v>1371413.0</v>
      </c>
      <c r="K116" s="82" t="str">
        <f t="shared" ref="K116:K126" si="50">VLOOKUP(H116,'[2]IPS CTA BANCARIA (2)'!$B$1:$H$202,4,0)</f>
        <v>#REF!</v>
      </c>
      <c r="L116" s="83" t="str">
        <f t="shared" ref="L116:L126" si="51">VLOOKUP(H116,'[2]IPS CTA BANCARIA (2)'!$B$1:$H$202,5,0)</f>
        <v>#REF!</v>
      </c>
      <c r="M116" s="83" t="s">
        <v>599</v>
      </c>
      <c r="N116" s="81" t="s">
        <v>600</v>
      </c>
      <c r="O116" s="84">
        <v>42150.0</v>
      </c>
    </row>
    <row r="117" ht="28.5" customHeight="1">
      <c r="A117" s="75" t="s">
        <v>79</v>
      </c>
      <c r="B117" s="76" t="s">
        <v>31</v>
      </c>
      <c r="C117" s="77" t="s">
        <v>32</v>
      </c>
      <c r="D117" s="78">
        <v>6395.14</v>
      </c>
      <c r="E117" s="76">
        <v>0.0</v>
      </c>
      <c r="F117" s="79">
        <v>6395.0</v>
      </c>
      <c r="G117" s="80">
        <f t="shared" si="48"/>
        <v>6395</v>
      </c>
      <c r="H117" s="81">
        <v>8.05000427E8</v>
      </c>
      <c r="I117" s="77" t="str">
        <f t="shared" si="49"/>
        <v>#REF!</v>
      </c>
      <c r="J117" s="75">
        <v>27272.0</v>
      </c>
      <c r="K117" s="82" t="str">
        <f t="shared" si="50"/>
        <v>#REF!</v>
      </c>
      <c r="L117" s="83" t="str">
        <f t="shared" si="51"/>
        <v>#REF!</v>
      </c>
      <c r="M117" s="83" t="s">
        <v>601</v>
      </c>
      <c r="N117" s="81" t="s">
        <v>602</v>
      </c>
      <c r="O117" s="84">
        <v>42150.0</v>
      </c>
    </row>
    <row r="118" ht="28.5" customHeight="1">
      <c r="A118" s="75" t="s">
        <v>79</v>
      </c>
      <c r="B118" s="76" t="s">
        <v>39</v>
      </c>
      <c r="C118" s="77" t="s">
        <v>40</v>
      </c>
      <c r="D118" s="78">
        <v>48572.92</v>
      </c>
      <c r="E118" s="76">
        <v>0.0</v>
      </c>
      <c r="F118" s="79">
        <v>48573.0</v>
      </c>
      <c r="G118" s="80">
        <f t="shared" si="48"/>
        <v>48573</v>
      </c>
      <c r="H118" s="81">
        <v>9.00156264E8</v>
      </c>
      <c r="I118" s="77" t="str">
        <f t="shared" si="49"/>
        <v>#REF!</v>
      </c>
      <c r="J118" s="75">
        <v>329115.0</v>
      </c>
      <c r="K118" s="82" t="str">
        <f t="shared" si="50"/>
        <v>#REF!</v>
      </c>
      <c r="L118" s="83" t="str">
        <f t="shared" si="51"/>
        <v>#REF!</v>
      </c>
      <c r="M118" s="83" t="s">
        <v>603</v>
      </c>
      <c r="N118" s="81" t="s">
        <v>604</v>
      </c>
      <c r="O118" s="84">
        <v>42151.0</v>
      </c>
    </row>
    <row r="119" ht="28.5" customHeight="1">
      <c r="A119" s="75" t="s">
        <v>81</v>
      </c>
      <c r="B119" s="76" t="s">
        <v>17</v>
      </c>
      <c r="C119" s="77" t="s">
        <v>460</v>
      </c>
      <c r="D119" s="78">
        <v>2408757.2</v>
      </c>
      <c r="E119" s="76">
        <v>0.0</v>
      </c>
      <c r="F119" s="79">
        <v>2408757.0</v>
      </c>
      <c r="G119" s="80">
        <f t="shared" si="48"/>
        <v>2408757</v>
      </c>
      <c r="H119" s="81">
        <v>8.90905166E8</v>
      </c>
      <c r="I119" s="77" t="str">
        <f t="shared" si="49"/>
        <v>#REF!</v>
      </c>
      <c r="J119" s="75">
        <v>2408757.0</v>
      </c>
      <c r="K119" s="82" t="str">
        <f t="shared" si="50"/>
        <v>#REF!</v>
      </c>
      <c r="L119" s="83" t="str">
        <f t="shared" si="51"/>
        <v>#REF!</v>
      </c>
      <c r="M119" s="83">
        <v>2.01500026928E11</v>
      </c>
      <c r="N119" s="81" t="s">
        <v>605</v>
      </c>
      <c r="O119" s="84">
        <v>42139.0</v>
      </c>
    </row>
    <row r="120" ht="38.25" customHeight="1">
      <c r="A120" s="75" t="s">
        <v>81</v>
      </c>
      <c r="B120" s="76" t="s">
        <v>27</v>
      </c>
      <c r="C120" s="77" t="s">
        <v>28</v>
      </c>
      <c r="D120" s="78">
        <v>0.0</v>
      </c>
      <c r="E120" s="76">
        <v>0.0</v>
      </c>
      <c r="F120" s="79">
        <v>0.0</v>
      </c>
      <c r="G120" s="80">
        <f t="shared" si="48"/>
        <v>0</v>
      </c>
      <c r="H120" s="81">
        <v>8.00088702E8</v>
      </c>
      <c r="I120" s="77" t="str">
        <f t="shared" si="49"/>
        <v>#REF!</v>
      </c>
      <c r="J120" s="75">
        <v>170832.0</v>
      </c>
      <c r="K120" s="82" t="str">
        <f t="shared" si="50"/>
        <v>#REF!</v>
      </c>
      <c r="L120" s="83" t="str">
        <f t="shared" si="51"/>
        <v>#REF!</v>
      </c>
      <c r="M120" s="83" t="s">
        <v>606</v>
      </c>
      <c r="N120" s="81" t="s">
        <v>607</v>
      </c>
      <c r="O120" s="84">
        <v>42150.0</v>
      </c>
    </row>
    <row r="121" ht="28.5" customHeight="1">
      <c r="A121" s="75" t="s">
        <v>81</v>
      </c>
      <c r="B121" s="76" t="s">
        <v>29</v>
      </c>
      <c r="C121" s="77" t="s">
        <v>30</v>
      </c>
      <c r="D121" s="78">
        <v>50342.24</v>
      </c>
      <c r="E121" s="76">
        <v>0.0</v>
      </c>
      <c r="F121" s="79">
        <v>50342.0</v>
      </c>
      <c r="G121" s="80">
        <f t="shared" si="48"/>
        <v>50342</v>
      </c>
      <c r="H121" s="81">
        <v>8.00250119E8</v>
      </c>
      <c r="I121" s="77" t="str">
        <f t="shared" si="49"/>
        <v>#REF!</v>
      </c>
      <c r="J121" s="75">
        <v>196278.0</v>
      </c>
      <c r="K121" s="82" t="str">
        <f t="shared" si="50"/>
        <v>#REF!</v>
      </c>
      <c r="L121" s="83" t="str">
        <f t="shared" si="51"/>
        <v>#REF!</v>
      </c>
      <c r="M121" s="83" t="s">
        <v>608</v>
      </c>
      <c r="N121" s="81" t="s">
        <v>609</v>
      </c>
      <c r="O121" s="84">
        <v>42150.0</v>
      </c>
    </row>
    <row r="122" ht="28.5" customHeight="1">
      <c r="A122" s="75" t="s">
        <v>81</v>
      </c>
      <c r="B122" s="76" t="s">
        <v>31</v>
      </c>
      <c r="C122" s="77" t="s">
        <v>32</v>
      </c>
      <c r="D122" s="78">
        <v>27455.22</v>
      </c>
      <c r="E122" s="76">
        <v>0.0</v>
      </c>
      <c r="F122" s="79">
        <v>27455.0</v>
      </c>
      <c r="G122" s="80">
        <f t="shared" si="48"/>
        <v>27455</v>
      </c>
      <c r="H122" s="81">
        <v>8.05000427E8</v>
      </c>
      <c r="I122" s="77" t="str">
        <f t="shared" si="49"/>
        <v>#REF!</v>
      </c>
      <c r="J122" s="75">
        <v>90156.0</v>
      </c>
      <c r="K122" s="82" t="str">
        <f t="shared" si="50"/>
        <v>#REF!</v>
      </c>
      <c r="L122" s="83" t="str">
        <f t="shared" si="51"/>
        <v>#REF!</v>
      </c>
      <c r="M122" s="83" t="s">
        <v>610</v>
      </c>
      <c r="N122" s="81" t="s">
        <v>611</v>
      </c>
      <c r="O122" s="84">
        <v>42150.0</v>
      </c>
    </row>
    <row r="123" ht="28.5" customHeight="1">
      <c r="A123" s="75" t="s">
        <v>81</v>
      </c>
      <c r="B123" s="76" t="s">
        <v>39</v>
      </c>
      <c r="C123" s="77" t="s">
        <v>40</v>
      </c>
      <c r="D123" s="78">
        <v>19008.34</v>
      </c>
      <c r="E123" s="76">
        <v>0.0</v>
      </c>
      <c r="F123" s="79">
        <v>19008.0</v>
      </c>
      <c r="G123" s="80">
        <f t="shared" si="48"/>
        <v>19008</v>
      </c>
      <c r="H123" s="81">
        <v>9.00156264E8</v>
      </c>
      <c r="I123" s="77" t="str">
        <f t="shared" si="49"/>
        <v>#REF!</v>
      </c>
      <c r="J123" s="75">
        <v>33573.0</v>
      </c>
      <c r="K123" s="82" t="str">
        <f t="shared" si="50"/>
        <v>#REF!</v>
      </c>
      <c r="L123" s="83" t="str">
        <f t="shared" si="51"/>
        <v>#REF!</v>
      </c>
      <c r="M123" s="83" t="s">
        <v>612</v>
      </c>
      <c r="N123" s="81" t="s">
        <v>613</v>
      </c>
      <c r="O123" s="84">
        <v>42151.0</v>
      </c>
    </row>
    <row r="124" ht="28.5" customHeight="1">
      <c r="A124" s="75" t="s">
        <v>81</v>
      </c>
      <c r="B124" s="76" t="s">
        <v>47</v>
      </c>
      <c r="C124" s="77" t="s">
        <v>48</v>
      </c>
      <c r="D124" s="78">
        <v>8118821.0</v>
      </c>
      <c r="E124" s="76">
        <v>0.0</v>
      </c>
      <c r="F124" s="79">
        <v>8118821.0</v>
      </c>
      <c r="G124" s="80">
        <f t="shared" si="48"/>
        <v>8118821</v>
      </c>
      <c r="H124" s="81">
        <v>8.90982153E8</v>
      </c>
      <c r="I124" s="77" t="str">
        <f t="shared" si="49"/>
        <v>#REF!</v>
      </c>
      <c r="J124" s="75">
        <v>8118821.0</v>
      </c>
      <c r="K124" s="82" t="str">
        <f t="shared" si="50"/>
        <v>#REF!</v>
      </c>
      <c r="L124" s="83" t="str">
        <f t="shared" si="51"/>
        <v>#REF!</v>
      </c>
      <c r="M124" s="83">
        <v>2.01500027499E11</v>
      </c>
      <c r="N124" s="81" t="s">
        <v>614</v>
      </c>
      <c r="O124" s="84">
        <v>42149.0</v>
      </c>
    </row>
    <row r="125" ht="28.5" customHeight="1">
      <c r="A125" s="75" t="s">
        <v>83</v>
      </c>
      <c r="B125" s="76" t="s">
        <v>17</v>
      </c>
      <c r="C125" s="77" t="s">
        <v>460</v>
      </c>
      <c r="D125" s="78">
        <v>4.584867334E7</v>
      </c>
      <c r="E125" s="76">
        <v>2616172.3400000036</v>
      </c>
      <c r="F125" s="79">
        <v>4.3232501E7</v>
      </c>
      <c r="G125" s="80">
        <f t="shared" si="48"/>
        <v>43232501</v>
      </c>
      <c r="H125" s="81">
        <v>8.90905166E8</v>
      </c>
      <c r="I125" s="77" t="str">
        <f t="shared" si="49"/>
        <v>#REF!</v>
      </c>
      <c r="J125" s="75">
        <v>4.3232501E7</v>
      </c>
      <c r="K125" s="82" t="str">
        <f t="shared" si="50"/>
        <v>#REF!</v>
      </c>
      <c r="L125" s="83" t="str">
        <f t="shared" si="51"/>
        <v>#REF!</v>
      </c>
      <c r="M125" s="83">
        <v>2.01500026927E11</v>
      </c>
      <c r="N125" s="81" t="s">
        <v>615</v>
      </c>
      <c r="O125" s="84">
        <v>42139.0</v>
      </c>
    </row>
    <row r="126" ht="28.5" customHeight="1">
      <c r="A126" s="75" t="s">
        <v>83</v>
      </c>
      <c r="B126" s="76" t="s">
        <v>19</v>
      </c>
      <c r="C126" s="77" t="s">
        <v>20</v>
      </c>
      <c r="D126" s="78">
        <v>38056.78</v>
      </c>
      <c r="E126" s="76">
        <v>38056.78</v>
      </c>
      <c r="F126" s="79">
        <v>0.0</v>
      </c>
      <c r="G126" s="80">
        <f t="shared" si="48"/>
        <v>0</v>
      </c>
      <c r="H126" s="81">
        <v>8.00140949E8</v>
      </c>
      <c r="I126" s="77" t="str">
        <f t="shared" si="49"/>
        <v>#REF!</v>
      </c>
      <c r="J126" s="75">
        <v>7309.0</v>
      </c>
      <c r="K126" s="82" t="str">
        <f t="shared" si="50"/>
        <v>#REF!</v>
      </c>
      <c r="L126" s="83" t="str">
        <f t="shared" si="51"/>
        <v>#REF!</v>
      </c>
      <c r="M126" s="83" t="s">
        <v>616</v>
      </c>
      <c r="N126" s="81" t="s">
        <v>617</v>
      </c>
      <c r="O126" s="84">
        <v>42150.0</v>
      </c>
    </row>
    <row r="127" ht="28.5" customHeight="1">
      <c r="A127" s="75" t="s">
        <v>83</v>
      </c>
      <c r="B127" s="76" t="s">
        <v>21</v>
      </c>
      <c r="C127" s="77" t="s">
        <v>22</v>
      </c>
      <c r="D127" s="78">
        <v>6570.32</v>
      </c>
      <c r="E127" s="76">
        <v>6570.32</v>
      </c>
      <c r="F127" s="79">
        <v>0.0</v>
      </c>
      <c r="G127" s="80">
        <f t="shared" si="48"/>
        <v>0</v>
      </c>
      <c r="H127" s="81"/>
      <c r="I127" s="77"/>
      <c r="J127" s="75"/>
      <c r="K127" s="82"/>
      <c r="L127" s="83"/>
      <c r="M127" s="83"/>
      <c r="N127" s="81"/>
      <c r="O127" s="84"/>
    </row>
    <row r="128" ht="38.25" customHeight="1">
      <c r="A128" s="75" t="s">
        <v>83</v>
      </c>
      <c r="B128" s="76" t="s">
        <v>27</v>
      </c>
      <c r="C128" s="77" t="s">
        <v>28</v>
      </c>
      <c r="D128" s="78">
        <v>427876.2</v>
      </c>
      <c r="E128" s="76">
        <v>29441.20000000001</v>
      </c>
      <c r="F128" s="79">
        <v>398435.0</v>
      </c>
      <c r="G128" s="80">
        <f t="shared" si="48"/>
        <v>398435</v>
      </c>
      <c r="H128" s="81">
        <v>8.00088702E8</v>
      </c>
      <c r="I128" s="77" t="str">
        <f t="shared" ref="I128:I135" si="52">VLOOKUP(H128,'[2]IPS CTA BANCARIA (2)'!$B$1:$H$202,2,0)</f>
        <v>#REF!</v>
      </c>
      <c r="J128" s="75">
        <v>1607740.0</v>
      </c>
      <c r="K128" s="82" t="str">
        <f t="shared" ref="K128:K135" si="53">VLOOKUP(H128,'[2]IPS CTA BANCARIA (2)'!$B$1:$H$202,4,0)</f>
        <v>#REF!</v>
      </c>
      <c r="L128" s="83" t="str">
        <f t="shared" ref="L128:L135" si="54">VLOOKUP(H128,'[2]IPS CTA BANCARIA (2)'!$B$1:$H$202,5,0)</f>
        <v>#REF!</v>
      </c>
      <c r="M128" s="83" t="s">
        <v>618</v>
      </c>
      <c r="N128" s="81" t="s">
        <v>619</v>
      </c>
      <c r="O128" s="84">
        <v>42150.0</v>
      </c>
    </row>
    <row r="129" ht="28.5" customHeight="1">
      <c r="A129" s="75" t="s">
        <v>83</v>
      </c>
      <c r="B129" s="76" t="s">
        <v>29</v>
      </c>
      <c r="C129" s="77" t="s">
        <v>30</v>
      </c>
      <c r="D129" s="78">
        <v>367496.83</v>
      </c>
      <c r="E129" s="76">
        <v>25286.830000000016</v>
      </c>
      <c r="F129" s="79">
        <v>342210.0</v>
      </c>
      <c r="G129" s="80">
        <f t="shared" si="48"/>
        <v>342210</v>
      </c>
      <c r="H129" s="81">
        <v>8.00250119E8</v>
      </c>
      <c r="I129" s="77" t="str">
        <f t="shared" si="52"/>
        <v>#REF!</v>
      </c>
      <c r="J129" s="75">
        <v>1329352.0</v>
      </c>
      <c r="K129" s="82" t="str">
        <f t="shared" si="53"/>
        <v>#REF!</v>
      </c>
      <c r="L129" s="83" t="str">
        <f t="shared" si="54"/>
        <v>#REF!</v>
      </c>
      <c r="M129" s="83" t="s">
        <v>620</v>
      </c>
      <c r="N129" s="81" t="s">
        <v>621</v>
      </c>
      <c r="O129" s="84">
        <v>42150.0</v>
      </c>
    </row>
    <row r="130" ht="28.5" customHeight="1">
      <c r="A130" s="75" t="s">
        <v>83</v>
      </c>
      <c r="B130" s="76" t="s">
        <v>31</v>
      </c>
      <c r="C130" s="77" t="s">
        <v>32</v>
      </c>
      <c r="D130" s="78">
        <v>282059.61</v>
      </c>
      <c r="E130" s="76">
        <v>282059.61</v>
      </c>
      <c r="F130" s="79">
        <v>0.0</v>
      </c>
      <c r="G130" s="80">
        <f t="shared" si="48"/>
        <v>0</v>
      </c>
      <c r="H130" s="81">
        <v>8.05000427E8</v>
      </c>
      <c r="I130" s="77" t="str">
        <f t="shared" si="52"/>
        <v>#REF!</v>
      </c>
      <c r="J130" s="75">
        <v>612801.0</v>
      </c>
      <c r="K130" s="82" t="str">
        <f t="shared" si="53"/>
        <v>#REF!</v>
      </c>
      <c r="L130" s="83" t="str">
        <f t="shared" si="54"/>
        <v>#REF!</v>
      </c>
      <c r="M130" s="83" t="s">
        <v>622</v>
      </c>
      <c r="N130" s="81" t="s">
        <v>623</v>
      </c>
      <c r="O130" s="84">
        <v>42150.0</v>
      </c>
    </row>
    <row r="131" ht="28.5" customHeight="1">
      <c r="A131" s="75" t="s">
        <v>83</v>
      </c>
      <c r="B131" s="76" t="s">
        <v>39</v>
      </c>
      <c r="C131" s="77" t="s">
        <v>40</v>
      </c>
      <c r="D131" s="78">
        <v>251734.92</v>
      </c>
      <c r="E131" s="76">
        <v>251734.92</v>
      </c>
      <c r="F131" s="79">
        <v>0.0</v>
      </c>
      <c r="G131" s="80">
        <f t="shared" si="48"/>
        <v>0</v>
      </c>
      <c r="H131" s="81">
        <v>9.00156264E8</v>
      </c>
      <c r="I131" s="77" t="str">
        <f t="shared" si="52"/>
        <v>#REF!</v>
      </c>
      <c r="J131" s="75">
        <v>628421.0</v>
      </c>
      <c r="K131" s="82" t="str">
        <f t="shared" si="53"/>
        <v>#REF!</v>
      </c>
      <c r="L131" s="83" t="str">
        <f t="shared" si="54"/>
        <v>#REF!</v>
      </c>
      <c r="M131" s="83" t="s">
        <v>624</v>
      </c>
      <c r="N131" s="81" t="s">
        <v>625</v>
      </c>
      <c r="O131" s="84">
        <v>42151.0</v>
      </c>
    </row>
    <row r="132" ht="28.5" customHeight="1">
      <c r="A132" s="75" t="s">
        <v>85</v>
      </c>
      <c r="B132" s="76" t="s">
        <v>17</v>
      </c>
      <c r="C132" s="77" t="s">
        <v>460</v>
      </c>
      <c r="D132" s="78">
        <v>4.388348271E7</v>
      </c>
      <c r="E132" s="76">
        <v>0.0</v>
      </c>
      <c r="F132" s="79">
        <v>4.3883483E7</v>
      </c>
      <c r="G132" s="80">
        <f t="shared" si="48"/>
        <v>43883483</v>
      </c>
      <c r="H132" s="81">
        <v>8.90905166E8</v>
      </c>
      <c r="I132" s="77" t="str">
        <f t="shared" si="52"/>
        <v>#REF!</v>
      </c>
      <c r="J132" s="75">
        <v>4.3883483E7</v>
      </c>
      <c r="K132" s="82" t="str">
        <f t="shared" si="53"/>
        <v>#REF!</v>
      </c>
      <c r="L132" s="83" t="str">
        <f t="shared" si="54"/>
        <v>#REF!</v>
      </c>
      <c r="M132" s="83">
        <v>2.01500026925E11</v>
      </c>
      <c r="N132" s="81" t="s">
        <v>626</v>
      </c>
      <c r="O132" s="84">
        <v>42139.0</v>
      </c>
    </row>
    <row r="133" ht="28.5" customHeight="1">
      <c r="A133" s="75" t="s">
        <v>85</v>
      </c>
      <c r="B133" s="76" t="s">
        <v>29</v>
      </c>
      <c r="C133" s="77" t="s">
        <v>30</v>
      </c>
      <c r="D133" s="78">
        <v>309103.18</v>
      </c>
      <c r="E133" s="76">
        <v>0.0</v>
      </c>
      <c r="F133" s="79">
        <v>309103.0</v>
      </c>
      <c r="G133" s="80">
        <f t="shared" si="48"/>
        <v>309103</v>
      </c>
      <c r="H133" s="81">
        <v>8.00250119E8</v>
      </c>
      <c r="I133" s="77" t="str">
        <f t="shared" si="52"/>
        <v>#REF!</v>
      </c>
      <c r="J133" s="75">
        <v>665687.0</v>
      </c>
      <c r="K133" s="82" t="str">
        <f t="shared" si="53"/>
        <v>#REF!</v>
      </c>
      <c r="L133" s="83" t="str">
        <f t="shared" si="54"/>
        <v>#REF!</v>
      </c>
      <c r="M133" s="83" t="s">
        <v>627</v>
      </c>
      <c r="N133" s="81" t="s">
        <v>628</v>
      </c>
      <c r="O133" s="84">
        <v>42150.0</v>
      </c>
    </row>
    <row r="134" ht="28.5" customHeight="1">
      <c r="A134" s="75" t="s">
        <v>85</v>
      </c>
      <c r="B134" s="76" t="s">
        <v>31</v>
      </c>
      <c r="C134" s="77" t="s">
        <v>32</v>
      </c>
      <c r="D134" s="78">
        <v>220875.31</v>
      </c>
      <c r="E134" s="76">
        <v>0.0</v>
      </c>
      <c r="F134" s="79">
        <v>220875.0</v>
      </c>
      <c r="G134" s="80">
        <f t="shared" si="48"/>
        <v>220875</v>
      </c>
      <c r="H134" s="81">
        <v>8.05000427E8</v>
      </c>
      <c r="I134" s="77" t="str">
        <f t="shared" si="52"/>
        <v>#REF!</v>
      </c>
      <c r="J134" s="75">
        <v>1335942.0</v>
      </c>
      <c r="K134" s="82" t="str">
        <f t="shared" si="53"/>
        <v>#REF!</v>
      </c>
      <c r="L134" s="83" t="str">
        <f t="shared" si="54"/>
        <v>#REF!</v>
      </c>
      <c r="M134" s="83" t="s">
        <v>629</v>
      </c>
      <c r="N134" s="81" t="s">
        <v>630</v>
      </c>
      <c r="O134" s="84">
        <v>42150.0</v>
      </c>
    </row>
    <row r="135" ht="28.5" customHeight="1">
      <c r="A135" s="75" t="s">
        <v>85</v>
      </c>
      <c r="B135" s="76" t="s">
        <v>39</v>
      </c>
      <c r="C135" s="77" t="s">
        <v>40</v>
      </c>
      <c r="D135" s="78">
        <v>97421.8</v>
      </c>
      <c r="E135" s="76">
        <v>0.0</v>
      </c>
      <c r="F135" s="79">
        <v>97422.0</v>
      </c>
      <c r="G135" s="80">
        <f t="shared" si="48"/>
        <v>97422</v>
      </c>
      <c r="H135" s="81">
        <v>9.00156264E8</v>
      </c>
      <c r="I135" s="77" t="str">
        <f t="shared" si="52"/>
        <v>#REF!</v>
      </c>
      <c r="J135" s="75">
        <v>348280.0</v>
      </c>
      <c r="K135" s="82" t="str">
        <f t="shared" si="53"/>
        <v>#REF!</v>
      </c>
      <c r="L135" s="83" t="str">
        <f t="shared" si="54"/>
        <v>#REF!</v>
      </c>
      <c r="M135" s="83" t="s">
        <v>631</v>
      </c>
      <c r="N135" s="81" t="s">
        <v>632</v>
      </c>
      <c r="O135" s="84">
        <v>42151.0</v>
      </c>
    </row>
    <row r="136" ht="28.5" customHeight="1">
      <c r="A136" s="75" t="s">
        <v>87</v>
      </c>
      <c r="B136" s="76" t="s">
        <v>17</v>
      </c>
      <c r="C136" s="77" t="s">
        <v>460</v>
      </c>
      <c r="D136" s="78">
        <v>8827994.11</v>
      </c>
      <c r="E136" s="76">
        <v>8827994.11</v>
      </c>
      <c r="F136" s="79">
        <v>0.0</v>
      </c>
      <c r="G136" s="80">
        <f t="shared" si="48"/>
        <v>0</v>
      </c>
      <c r="H136" s="81"/>
      <c r="I136" s="77"/>
      <c r="J136" s="75"/>
      <c r="K136" s="82"/>
      <c r="L136" s="83"/>
      <c r="M136" s="83"/>
      <c r="N136" s="81"/>
      <c r="O136" s="84"/>
    </row>
    <row r="137" ht="28.5" customHeight="1">
      <c r="A137" s="75" t="s">
        <v>87</v>
      </c>
      <c r="B137" s="76" t="s">
        <v>45</v>
      </c>
      <c r="C137" s="77" t="s">
        <v>46</v>
      </c>
      <c r="D137" s="78">
        <v>1675009.93</v>
      </c>
      <c r="E137" s="76">
        <v>1675009.93</v>
      </c>
      <c r="F137" s="79">
        <v>0.0</v>
      </c>
      <c r="G137" s="80">
        <f t="shared" si="48"/>
        <v>0</v>
      </c>
      <c r="H137" s="81"/>
      <c r="I137" s="77"/>
      <c r="J137" s="75"/>
      <c r="K137" s="82"/>
      <c r="L137" s="83"/>
      <c r="M137" s="83"/>
      <c r="N137" s="81"/>
      <c r="O137" s="84"/>
    </row>
    <row r="138" ht="28.5" customHeight="1">
      <c r="A138" s="75" t="s">
        <v>87</v>
      </c>
      <c r="B138" s="76" t="s">
        <v>19</v>
      </c>
      <c r="C138" s="77" t="s">
        <v>20</v>
      </c>
      <c r="D138" s="78">
        <v>18304.05</v>
      </c>
      <c r="E138" s="76">
        <v>18304.05</v>
      </c>
      <c r="F138" s="79">
        <v>0.0</v>
      </c>
      <c r="G138" s="80">
        <f t="shared" si="48"/>
        <v>0</v>
      </c>
      <c r="H138" s="81"/>
      <c r="I138" s="77"/>
      <c r="J138" s="75"/>
      <c r="K138" s="82"/>
      <c r="L138" s="83"/>
      <c r="M138" s="83"/>
      <c r="N138" s="81"/>
      <c r="O138" s="84"/>
    </row>
    <row r="139" ht="28.5" customHeight="1">
      <c r="A139" s="75" t="s">
        <v>87</v>
      </c>
      <c r="B139" s="76" t="s">
        <v>21</v>
      </c>
      <c r="C139" s="77" t="s">
        <v>22</v>
      </c>
      <c r="D139" s="78">
        <v>102103.69</v>
      </c>
      <c r="E139" s="76">
        <v>102103.69</v>
      </c>
      <c r="F139" s="79">
        <v>0.0</v>
      </c>
      <c r="G139" s="80">
        <f t="shared" si="48"/>
        <v>0</v>
      </c>
      <c r="H139" s="81"/>
      <c r="I139" s="77"/>
      <c r="J139" s="75"/>
      <c r="K139" s="82"/>
      <c r="L139" s="83"/>
      <c r="M139" s="83"/>
      <c r="N139" s="81"/>
      <c r="O139" s="84"/>
    </row>
    <row r="140" ht="28.5" customHeight="1">
      <c r="A140" s="75" t="s">
        <v>87</v>
      </c>
      <c r="B140" s="76" t="s">
        <v>25</v>
      </c>
      <c r="C140" s="77" t="s">
        <v>26</v>
      </c>
      <c r="D140" s="78">
        <v>1877.17</v>
      </c>
      <c r="E140" s="76">
        <v>1877.17</v>
      </c>
      <c r="F140" s="79">
        <v>0.0</v>
      </c>
      <c r="G140" s="80">
        <f t="shared" si="48"/>
        <v>0</v>
      </c>
      <c r="H140" s="81"/>
      <c r="I140" s="77"/>
      <c r="J140" s="75"/>
      <c r="K140" s="82"/>
      <c r="L140" s="83"/>
      <c r="M140" s="83"/>
      <c r="N140" s="81"/>
      <c r="O140" s="84"/>
    </row>
    <row r="141" ht="38.25" customHeight="1">
      <c r="A141" s="75" t="s">
        <v>87</v>
      </c>
      <c r="B141" s="76" t="s">
        <v>27</v>
      </c>
      <c r="C141" s="77" t="s">
        <v>28</v>
      </c>
      <c r="D141" s="78">
        <v>226712.42</v>
      </c>
      <c r="E141" s="76">
        <v>226712.42</v>
      </c>
      <c r="F141" s="79">
        <v>0.0</v>
      </c>
      <c r="G141" s="80">
        <f t="shared" si="48"/>
        <v>0</v>
      </c>
      <c r="H141" s="81"/>
      <c r="I141" s="77"/>
      <c r="J141" s="75"/>
      <c r="K141" s="82"/>
      <c r="L141" s="83"/>
      <c r="M141" s="83"/>
      <c r="N141" s="81"/>
      <c r="O141" s="84"/>
    </row>
    <row r="142" ht="28.5" customHeight="1">
      <c r="A142" s="75" t="s">
        <v>87</v>
      </c>
      <c r="B142" s="76" t="s">
        <v>29</v>
      </c>
      <c r="C142" s="77" t="s">
        <v>30</v>
      </c>
      <c r="D142" s="78">
        <v>108043.77</v>
      </c>
      <c r="E142" s="76">
        <v>108043.77</v>
      </c>
      <c r="F142" s="79">
        <v>0.0</v>
      </c>
      <c r="G142" s="80">
        <f t="shared" si="48"/>
        <v>0</v>
      </c>
      <c r="H142" s="81"/>
      <c r="I142" s="77"/>
      <c r="J142" s="75"/>
      <c r="K142" s="82"/>
      <c r="L142" s="83"/>
      <c r="M142" s="83"/>
      <c r="N142" s="81"/>
      <c r="O142" s="84"/>
    </row>
    <row r="143" ht="28.5" customHeight="1">
      <c r="A143" s="75" t="s">
        <v>87</v>
      </c>
      <c r="B143" s="76" t="s">
        <v>31</v>
      </c>
      <c r="C143" s="77" t="s">
        <v>32</v>
      </c>
      <c r="D143" s="78">
        <v>55041.34</v>
      </c>
      <c r="E143" s="76">
        <v>55041.34</v>
      </c>
      <c r="F143" s="79">
        <v>0.0</v>
      </c>
      <c r="G143" s="80">
        <f t="shared" si="48"/>
        <v>0</v>
      </c>
      <c r="H143" s="81"/>
      <c r="I143" s="77"/>
      <c r="J143" s="75"/>
      <c r="K143" s="82"/>
      <c r="L143" s="83"/>
      <c r="M143" s="83"/>
      <c r="N143" s="81"/>
      <c r="O143" s="84"/>
    </row>
    <row r="144" ht="38.25" customHeight="1">
      <c r="A144" s="75" t="s">
        <v>87</v>
      </c>
      <c r="B144" s="76" t="s">
        <v>35</v>
      </c>
      <c r="C144" s="77" t="s">
        <v>36</v>
      </c>
      <c r="D144" s="78">
        <v>2136.19</v>
      </c>
      <c r="E144" s="76">
        <v>2136.19</v>
      </c>
      <c r="F144" s="79">
        <v>0.0</v>
      </c>
      <c r="G144" s="80">
        <f t="shared" si="48"/>
        <v>0</v>
      </c>
      <c r="H144" s="81"/>
      <c r="I144" s="77"/>
      <c r="J144" s="75"/>
      <c r="K144" s="82"/>
      <c r="L144" s="83"/>
      <c r="M144" s="83"/>
      <c r="N144" s="81"/>
      <c r="O144" s="84"/>
    </row>
    <row r="145" ht="28.5" customHeight="1">
      <c r="A145" s="75" t="s">
        <v>87</v>
      </c>
      <c r="B145" s="76" t="s">
        <v>37</v>
      </c>
      <c r="C145" s="77" t="s">
        <v>38</v>
      </c>
      <c r="D145" s="78">
        <v>20643.37</v>
      </c>
      <c r="E145" s="76">
        <v>20643.37</v>
      </c>
      <c r="F145" s="79">
        <v>0.0</v>
      </c>
      <c r="G145" s="80">
        <f t="shared" si="48"/>
        <v>0</v>
      </c>
      <c r="H145" s="81"/>
      <c r="I145" s="77"/>
      <c r="J145" s="75"/>
      <c r="K145" s="82"/>
      <c r="L145" s="83"/>
      <c r="M145" s="83"/>
      <c r="N145" s="81"/>
      <c r="O145" s="84"/>
    </row>
    <row r="146" ht="28.5" customHeight="1">
      <c r="A146" s="75" t="s">
        <v>87</v>
      </c>
      <c r="B146" s="76" t="s">
        <v>39</v>
      </c>
      <c r="C146" s="77" t="s">
        <v>40</v>
      </c>
      <c r="D146" s="78">
        <v>41609.96</v>
      </c>
      <c r="E146" s="76">
        <v>41609.96</v>
      </c>
      <c r="F146" s="79">
        <v>0.0</v>
      </c>
      <c r="G146" s="80">
        <f t="shared" si="48"/>
        <v>0</v>
      </c>
      <c r="H146" s="81"/>
      <c r="I146" s="77"/>
      <c r="J146" s="75"/>
      <c r="K146" s="82"/>
      <c r="L146" s="83"/>
      <c r="M146" s="83"/>
      <c r="N146" s="81"/>
      <c r="O146" s="84"/>
    </row>
    <row r="147" ht="28.5" customHeight="1">
      <c r="A147" s="75" t="s">
        <v>89</v>
      </c>
      <c r="B147" s="76" t="s">
        <v>17</v>
      </c>
      <c r="C147" s="77" t="s">
        <v>460</v>
      </c>
      <c r="D147" s="78">
        <v>2.110297711E7</v>
      </c>
      <c r="E147" s="76">
        <v>0.0</v>
      </c>
      <c r="F147" s="79">
        <v>2.1102977E7</v>
      </c>
      <c r="G147" s="80">
        <f t="shared" si="48"/>
        <v>21102977</v>
      </c>
      <c r="H147" s="81">
        <v>8.90905166E8</v>
      </c>
      <c r="I147" s="77" t="str">
        <f t="shared" ref="I147:I153" si="55">VLOOKUP(H147,'[2]IPS CTA BANCARIA (2)'!$B$1:$H$202,2,0)</f>
        <v>#REF!</v>
      </c>
      <c r="J147" s="75">
        <v>2.1102977E7</v>
      </c>
      <c r="K147" s="82" t="str">
        <f t="shared" ref="K147:K153" si="56">VLOOKUP(H147,'[2]IPS CTA BANCARIA (2)'!$B$1:$H$202,4,0)</f>
        <v>#REF!</v>
      </c>
      <c r="L147" s="83" t="str">
        <f t="shared" ref="L147:L153" si="57">VLOOKUP(H147,'[2]IPS CTA BANCARIA (2)'!$B$1:$H$202,5,0)</f>
        <v>#REF!</v>
      </c>
      <c r="M147" s="83">
        <v>2.01500026929E11</v>
      </c>
      <c r="N147" s="81" t="s">
        <v>633</v>
      </c>
      <c r="O147" s="84">
        <v>42143.0</v>
      </c>
    </row>
    <row r="148" ht="28.5" customHeight="1">
      <c r="A148" s="75" t="s">
        <v>89</v>
      </c>
      <c r="B148" s="76" t="s">
        <v>29</v>
      </c>
      <c r="C148" s="77" t="s">
        <v>30</v>
      </c>
      <c r="D148" s="78">
        <v>547283.85</v>
      </c>
      <c r="E148" s="76">
        <v>0.0</v>
      </c>
      <c r="F148" s="79">
        <v>547284.0</v>
      </c>
      <c r="G148" s="80">
        <f t="shared" si="48"/>
        <v>547284</v>
      </c>
      <c r="H148" s="81">
        <v>8.00250119E8</v>
      </c>
      <c r="I148" s="77" t="str">
        <f t="shared" si="55"/>
        <v>#REF!</v>
      </c>
      <c r="J148" s="75">
        <v>1510959.0</v>
      </c>
      <c r="K148" s="82" t="str">
        <f t="shared" si="56"/>
        <v>#REF!</v>
      </c>
      <c r="L148" s="83" t="str">
        <f t="shared" si="57"/>
        <v>#REF!</v>
      </c>
      <c r="M148" s="83" t="s">
        <v>634</v>
      </c>
      <c r="N148" s="81" t="s">
        <v>635</v>
      </c>
      <c r="O148" s="84">
        <v>42150.0</v>
      </c>
    </row>
    <row r="149" ht="28.5" customHeight="1">
      <c r="A149" s="75" t="s">
        <v>89</v>
      </c>
      <c r="B149" s="76" t="s">
        <v>19</v>
      </c>
      <c r="C149" s="77" t="s">
        <v>20</v>
      </c>
      <c r="D149" s="78"/>
      <c r="E149" s="76"/>
      <c r="F149" s="79"/>
      <c r="G149" s="85"/>
      <c r="H149" s="81">
        <v>8.00140949E8</v>
      </c>
      <c r="I149" s="77" t="str">
        <f t="shared" si="55"/>
        <v>#REF!</v>
      </c>
      <c r="J149" s="75">
        <v>13686.0</v>
      </c>
      <c r="K149" s="82" t="str">
        <f t="shared" si="56"/>
        <v>#REF!</v>
      </c>
      <c r="L149" s="83" t="str">
        <f t="shared" si="57"/>
        <v>#REF!</v>
      </c>
      <c r="M149" s="83" t="s">
        <v>636</v>
      </c>
      <c r="N149" s="81" t="s">
        <v>637</v>
      </c>
      <c r="O149" s="84">
        <v>42150.0</v>
      </c>
    </row>
    <row r="150" ht="28.5" customHeight="1">
      <c r="A150" s="75" t="s">
        <v>89</v>
      </c>
      <c r="B150" s="76" t="s">
        <v>31</v>
      </c>
      <c r="C150" s="77" t="s">
        <v>32</v>
      </c>
      <c r="D150" s="78">
        <v>102317.0</v>
      </c>
      <c r="E150" s="76">
        <v>0.0</v>
      </c>
      <c r="F150" s="79">
        <v>102317.0</v>
      </c>
      <c r="G150" s="80">
        <f t="shared" ref="G150:G187" si="58">+F150</f>
        <v>102317</v>
      </c>
      <c r="H150" s="81">
        <v>8.05000427E8</v>
      </c>
      <c r="I150" s="77" t="str">
        <f t="shared" si="55"/>
        <v>#REF!</v>
      </c>
      <c r="J150" s="75">
        <v>195126.0</v>
      </c>
      <c r="K150" s="82" t="str">
        <f t="shared" si="56"/>
        <v>#REF!</v>
      </c>
      <c r="L150" s="83" t="str">
        <f t="shared" si="57"/>
        <v>#REF!</v>
      </c>
      <c r="M150" s="83" t="s">
        <v>638</v>
      </c>
      <c r="N150" s="81" t="s">
        <v>639</v>
      </c>
      <c r="O150" s="84">
        <v>42150.0</v>
      </c>
    </row>
    <row r="151" ht="28.5" customHeight="1">
      <c r="A151" s="75" t="s">
        <v>89</v>
      </c>
      <c r="B151" s="76" t="s">
        <v>39</v>
      </c>
      <c r="C151" s="77" t="s">
        <v>40</v>
      </c>
      <c r="D151" s="78">
        <v>6767.62</v>
      </c>
      <c r="E151" s="76">
        <v>0.0</v>
      </c>
      <c r="F151" s="79">
        <v>6768.0</v>
      </c>
      <c r="G151" s="80">
        <f t="shared" si="58"/>
        <v>6768</v>
      </c>
      <c r="H151" s="81">
        <v>9.00156264E8</v>
      </c>
      <c r="I151" s="77" t="str">
        <f t="shared" si="55"/>
        <v>#REF!</v>
      </c>
      <c r="J151" s="75">
        <v>37745.0</v>
      </c>
      <c r="K151" s="82" t="str">
        <f t="shared" si="56"/>
        <v>#REF!</v>
      </c>
      <c r="L151" s="83" t="str">
        <f t="shared" si="57"/>
        <v>#REF!</v>
      </c>
      <c r="M151" s="83" t="s">
        <v>640</v>
      </c>
      <c r="N151" s="81" t="s">
        <v>641</v>
      </c>
      <c r="O151" s="84">
        <v>42151.0</v>
      </c>
    </row>
    <row r="152" ht="28.5" customHeight="1">
      <c r="A152" s="75" t="s">
        <v>89</v>
      </c>
      <c r="B152" s="76" t="s">
        <v>59</v>
      </c>
      <c r="C152" s="77" t="s">
        <v>60</v>
      </c>
      <c r="D152" s="78">
        <v>1.690259742E7</v>
      </c>
      <c r="E152" s="76">
        <v>0.0</v>
      </c>
      <c r="F152" s="79">
        <v>1.6902597E7</v>
      </c>
      <c r="G152" s="80">
        <f t="shared" si="58"/>
        <v>16902597</v>
      </c>
      <c r="H152" s="81">
        <v>8.00196652E8</v>
      </c>
      <c r="I152" s="77" t="str">
        <f t="shared" si="55"/>
        <v>#REF!</v>
      </c>
      <c r="J152" s="75">
        <v>1.6902597E7</v>
      </c>
      <c r="K152" s="82" t="str">
        <f t="shared" si="56"/>
        <v>#REF!</v>
      </c>
      <c r="L152" s="83" t="str">
        <f t="shared" si="57"/>
        <v>#REF!</v>
      </c>
      <c r="M152" s="83">
        <v>2.01500027024E11</v>
      </c>
      <c r="N152" s="81" t="s">
        <v>642</v>
      </c>
      <c r="O152" s="84">
        <v>42143.0</v>
      </c>
    </row>
    <row r="153" ht="28.5" customHeight="1">
      <c r="A153" s="75" t="s">
        <v>91</v>
      </c>
      <c r="B153" s="76" t="s">
        <v>17</v>
      </c>
      <c r="C153" s="77" t="s">
        <v>460</v>
      </c>
      <c r="D153" s="78">
        <v>5.656816261E7</v>
      </c>
      <c r="E153" s="76">
        <v>0.0</v>
      </c>
      <c r="F153" s="79">
        <v>5.6568163E7</v>
      </c>
      <c r="G153" s="80">
        <f t="shared" si="58"/>
        <v>56568163</v>
      </c>
      <c r="H153" s="81">
        <v>8.90905166E8</v>
      </c>
      <c r="I153" s="77" t="str">
        <f t="shared" si="55"/>
        <v>#REF!</v>
      </c>
      <c r="J153" s="75">
        <v>5.6568163E7</v>
      </c>
      <c r="K153" s="82" t="str">
        <f t="shared" si="56"/>
        <v>#REF!</v>
      </c>
      <c r="L153" s="83" t="str">
        <f t="shared" si="57"/>
        <v>#REF!</v>
      </c>
      <c r="M153" s="83">
        <v>2.0150002693E11</v>
      </c>
      <c r="N153" s="81" t="s">
        <v>643</v>
      </c>
      <c r="O153" s="84">
        <v>42143.0</v>
      </c>
    </row>
    <row r="154" ht="28.5" customHeight="1">
      <c r="A154" s="75" t="s">
        <v>91</v>
      </c>
      <c r="B154" s="76" t="s">
        <v>45</v>
      </c>
      <c r="C154" s="77" t="s">
        <v>46</v>
      </c>
      <c r="D154" s="78">
        <v>1386246.63</v>
      </c>
      <c r="E154" s="76">
        <v>0.0</v>
      </c>
      <c r="F154" s="79">
        <v>1386247.0</v>
      </c>
      <c r="G154" s="80">
        <f t="shared" si="58"/>
        <v>1386247</v>
      </c>
      <c r="H154" s="81"/>
      <c r="I154" s="77"/>
      <c r="J154" s="75"/>
      <c r="K154" s="82"/>
      <c r="L154" s="83"/>
      <c r="M154" s="83"/>
      <c r="N154" s="81"/>
      <c r="O154" s="84"/>
    </row>
    <row r="155" ht="28.5" customHeight="1">
      <c r="A155" s="75" t="s">
        <v>91</v>
      </c>
      <c r="B155" s="76" t="s">
        <v>19</v>
      </c>
      <c r="C155" s="77" t="s">
        <v>20</v>
      </c>
      <c r="D155" s="78">
        <v>7531.08</v>
      </c>
      <c r="E155" s="76">
        <v>0.0</v>
      </c>
      <c r="F155" s="79">
        <v>7531.0</v>
      </c>
      <c r="G155" s="80">
        <f t="shared" si="58"/>
        <v>7531</v>
      </c>
      <c r="H155" s="81">
        <v>8.00140949E8</v>
      </c>
      <c r="I155" s="77" t="str">
        <f>VLOOKUP(H155,'[2]IPS CTA BANCARIA (2)'!$B$1:$H$202,2,0)</f>
        <v>#REF!</v>
      </c>
      <c r="J155" s="75">
        <v>30138.0</v>
      </c>
      <c r="K155" s="82" t="str">
        <f>VLOOKUP(H155,'[2]IPS CTA BANCARIA (2)'!$B$1:$H$202,4,0)</f>
        <v>#REF!</v>
      </c>
      <c r="L155" s="83" t="str">
        <f>VLOOKUP(H155,'[2]IPS CTA BANCARIA (2)'!$B$1:$H$202,5,0)</f>
        <v>#REF!</v>
      </c>
      <c r="M155" s="83" t="s">
        <v>644</v>
      </c>
      <c r="N155" s="81" t="s">
        <v>645</v>
      </c>
      <c r="O155" s="84">
        <v>42150.0</v>
      </c>
    </row>
    <row r="156" ht="38.25" customHeight="1">
      <c r="A156" s="75" t="s">
        <v>91</v>
      </c>
      <c r="B156" s="76" t="s">
        <v>27</v>
      </c>
      <c r="C156" s="77" t="s">
        <v>28</v>
      </c>
      <c r="D156" s="78">
        <v>378.67</v>
      </c>
      <c r="E156" s="76">
        <v>0.0</v>
      </c>
      <c r="F156" s="79">
        <v>379.0</v>
      </c>
      <c r="G156" s="80">
        <f t="shared" si="58"/>
        <v>379</v>
      </c>
      <c r="H156" s="81"/>
      <c r="I156" s="77"/>
      <c r="J156" s="75"/>
      <c r="K156" s="82"/>
      <c r="L156" s="83"/>
      <c r="M156" s="83"/>
      <c r="N156" s="81"/>
      <c r="O156" s="84"/>
    </row>
    <row r="157" ht="28.5" customHeight="1">
      <c r="A157" s="75" t="s">
        <v>91</v>
      </c>
      <c r="B157" s="76" t="s">
        <v>29</v>
      </c>
      <c r="C157" s="77" t="s">
        <v>30</v>
      </c>
      <c r="D157" s="78">
        <v>250602.44</v>
      </c>
      <c r="E157" s="76">
        <v>0.0</v>
      </c>
      <c r="F157" s="79">
        <v>250602.0</v>
      </c>
      <c r="G157" s="80">
        <f t="shared" si="58"/>
        <v>250602</v>
      </c>
      <c r="H157" s="81">
        <v>8.00250119E8</v>
      </c>
      <c r="I157" s="77" t="str">
        <f t="shared" ref="I157:I160" si="59">VLOOKUP(H157,'[2]IPS CTA BANCARIA (2)'!$B$1:$H$202,2,0)</f>
        <v>#REF!</v>
      </c>
      <c r="J157" s="75">
        <v>1370146.0</v>
      </c>
      <c r="K157" s="82" t="str">
        <f t="shared" ref="K157:K160" si="60">VLOOKUP(H157,'[2]IPS CTA BANCARIA (2)'!$B$1:$H$202,4,0)</f>
        <v>#REF!</v>
      </c>
      <c r="L157" s="83" t="str">
        <f t="shared" ref="L157:L160" si="61">VLOOKUP(H157,'[2]IPS CTA BANCARIA (2)'!$B$1:$H$202,5,0)</f>
        <v>#REF!</v>
      </c>
      <c r="M157" s="83" t="s">
        <v>646</v>
      </c>
      <c r="N157" s="81" t="s">
        <v>647</v>
      </c>
      <c r="O157" s="84">
        <v>42150.0</v>
      </c>
    </row>
    <row r="158" ht="28.5" customHeight="1">
      <c r="A158" s="75" t="s">
        <v>91</v>
      </c>
      <c r="B158" s="76" t="s">
        <v>31</v>
      </c>
      <c r="C158" s="77" t="s">
        <v>32</v>
      </c>
      <c r="D158" s="78">
        <v>15017.29</v>
      </c>
      <c r="E158" s="76">
        <v>0.0</v>
      </c>
      <c r="F158" s="79">
        <v>15017.0</v>
      </c>
      <c r="G158" s="80">
        <f t="shared" si="58"/>
        <v>15017</v>
      </c>
      <c r="H158" s="81">
        <v>8.05000427E8</v>
      </c>
      <c r="I158" s="77" t="str">
        <f t="shared" si="59"/>
        <v>#REF!</v>
      </c>
      <c r="J158" s="75">
        <v>89651.0</v>
      </c>
      <c r="K158" s="82" t="str">
        <f t="shared" si="60"/>
        <v>#REF!</v>
      </c>
      <c r="L158" s="83" t="str">
        <f t="shared" si="61"/>
        <v>#REF!</v>
      </c>
      <c r="M158" s="83" t="s">
        <v>648</v>
      </c>
      <c r="N158" s="81" t="s">
        <v>649</v>
      </c>
      <c r="O158" s="84">
        <v>42150.0</v>
      </c>
    </row>
    <row r="159" ht="28.5" customHeight="1">
      <c r="A159" s="75" t="s">
        <v>91</v>
      </c>
      <c r="B159" s="76" t="s">
        <v>39</v>
      </c>
      <c r="C159" s="77" t="s">
        <v>40</v>
      </c>
      <c r="D159" s="78">
        <v>63394.28</v>
      </c>
      <c r="E159" s="76">
        <v>0.0</v>
      </c>
      <c r="F159" s="79">
        <v>63394.0</v>
      </c>
      <c r="G159" s="80">
        <f t="shared" si="58"/>
        <v>63394</v>
      </c>
      <c r="H159" s="81">
        <v>9.00156264E8</v>
      </c>
      <c r="I159" s="77" t="str">
        <f t="shared" si="59"/>
        <v>#REF!</v>
      </c>
      <c r="J159" s="75">
        <v>381112.0</v>
      </c>
      <c r="K159" s="82" t="str">
        <f t="shared" si="60"/>
        <v>#REF!</v>
      </c>
      <c r="L159" s="83" t="str">
        <f t="shared" si="61"/>
        <v>#REF!</v>
      </c>
      <c r="M159" s="83" t="s">
        <v>650</v>
      </c>
      <c r="N159" s="81" t="s">
        <v>651</v>
      </c>
      <c r="O159" s="84">
        <v>42151.0</v>
      </c>
    </row>
    <row r="160" ht="28.5" customHeight="1">
      <c r="A160" s="75" t="s">
        <v>93</v>
      </c>
      <c r="B160" s="76" t="s">
        <v>17</v>
      </c>
      <c r="C160" s="77" t="s">
        <v>460</v>
      </c>
      <c r="D160" s="78">
        <v>3.784370609E7</v>
      </c>
      <c r="E160" s="76">
        <v>0.0</v>
      </c>
      <c r="F160" s="79">
        <v>3.7843706E7</v>
      </c>
      <c r="G160" s="80">
        <f t="shared" si="58"/>
        <v>37843706</v>
      </c>
      <c r="H160" s="81">
        <v>8.90905166E8</v>
      </c>
      <c r="I160" s="77" t="str">
        <f t="shared" si="59"/>
        <v>#REF!</v>
      </c>
      <c r="J160" s="75">
        <v>3.7843706E7</v>
      </c>
      <c r="K160" s="82" t="str">
        <f t="shared" si="60"/>
        <v>#REF!</v>
      </c>
      <c r="L160" s="83" t="str">
        <f t="shared" si="61"/>
        <v>#REF!</v>
      </c>
      <c r="M160" s="83">
        <v>2.01500026931E11</v>
      </c>
      <c r="N160" s="81" t="s">
        <v>652</v>
      </c>
      <c r="O160" s="84">
        <v>42143.0</v>
      </c>
    </row>
    <row r="161" ht="28.5" customHeight="1">
      <c r="A161" s="75" t="s">
        <v>93</v>
      </c>
      <c r="B161" s="76" t="s">
        <v>45</v>
      </c>
      <c r="C161" s="77" t="s">
        <v>46</v>
      </c>
      <c r="D161" s="78">
        <v>8363050.09</v>
      </c>
      <c r="E161" s="76">
        <v>0.0</v>
      </c>
      <c r="F161" s="79">
        <v>8363050.0</v>
      </c>
      <c r="G161" s="80">
        <f t="shared" si="58"/>
        <v>8363050</v>
      </c>
      <c r="H161" s="81"/>
      <c r="I161" s="77"/>
      <c r="J161" s="75"/>
      <c r="K161" s="82"/>
      <c r="L161" s="83"/>
      <c r="M161" s="83"/>
      <c r="N161" s="81"/>
      <c r="O161" s="84"/>
    </row>
    <row r="162" ht="28.5" customHeight="1">
      <c r="A162" s="75" t="s">
        <v>93</v>
      </c>
      <c r="B162" s="76" t="s">
        <v>19</v>
      </c>
      <c r="C162" s="77" t="s">
        <v>20</v>
      </c>
      <c r="D162" s="78">
        <v>121100.27</v>
      </c>
      <c r="E162" s="76">
        <v>0.0</v>
      </c>
      <c r="F162" s="79">
        <v>121100.0</v>
      </c>
      <c r="G162" s="80">
        <f t="shared" si="58"/>
        <v>121100</v>
      </c>
      <c r="H162" s="81">
        <v>8.00140949E8</v>
      </c>
      <c r="I162" s="77" t="str">
        <f t="shared" ref="I162:I167" si="62">VLOOKUP(H162,'[2]IPS CTA BANCARIA (2)'!$B$1:$H$202,2,0)</f>
        <v>#REF!</v>
      </c>
      <c r="J162" s="75">
        <v>374819.0</v>
      </c>
      <c r="K162" s="82" t="str">
        <f t="shared" ref="K162:K167" si="63">VLOOKUP(H162,'[2]IPS CTA BANCARIA (2)'!$B$1:$H$202,4,0)</f>
        <v>#REF!</v>
      </c>
      <c r="L162" s="83" t="str">
        <f t="shared" ref="L162:L167" si="64">VLOOKUP(H162,'[2]IPS CTA BANCARIA (2)'!$B$1:$H$202,5,0)</f>
        <v>#REF!</v>
      </c>
      <c r="M162" s="83" t="s">
        <v>653</v>
      </c>
      <c r="N162" s="81" t="s">
        <v>654</v>
      </c>
      <c r="O162" s="84">
        <v>42150.0</v>
      </c>
    </row>
    <row r="163" ht="28.5" customHeight="1">
      <c r="A163" s="75" t="s">
        <v>93</v>
      </c>
      <c r="B163" s="76" t="s">
        <v>29</v>
      </c>
      <c r="C163" s="77" t="s">
        <v>30</v>
      </c>
      <c r="D163" s="78">
        <v>440296.03</v>
      </c>
      <c r="E163" s="76">
        <v>0.0</v>
      </c>
      <c r="F163" s="79">
        <v>440296.0</v>
      </c>
      <c r="G163" s="80">
        <f t="shared" si="58"/>
        <v>440296</v>
      </c>
      <c r="H163" s="81">
        <v>8.00250119E8</v>
      </c>
      <c r="I163" s="77" t="str">
        <f t="shared" si="62"/>
        <v>#REF!</v>
      </c>
      <c r="J163" s="75">
        <v>2367062.0</v>
      </c>
      <c r="K163" s="82" t="str">
        <f t="shared" si="63"/>
        <v>#REF!</v>
      </c>
      <c r="L163" s="83" t="str">
        <f t="shared" si="64"/>
        <v>#REF!</v>
      </c>
      <c r="M163" s="83" t="s">
        <v>655</v>
      </c>
      <c r="N163" s="81" t="s">
        <v>656</v>
      </c>
      <c r="O163" s="84">
        <v>42150.0</v>
      </c>
    </row>
    <row r="164" ht="28.5" customHeight="1">
      <c r="A164" s="75" t="s">
        <v>93</v>
      </c>
      <c r="B164" s="76" t="s">
        <v>31</v>
      </c>
      <c r="C164" s="77" t="s">
        <v>32</v>
      </c>
      <c r="D164" s="78">
        <v>1019500.8</v>
      </c>
      <c r="E164" s="76">
        <v>0.0</v>
      </c>
      <c r="F164" s="79">
        <v>1019501.0</v>
      </c>
      <c r="G164" s="80">
        <f t="shared" si="58"/>
        <v>1019501</v>
      </c>
      <c r="H164" s="81">
        <v>8.05000427E8</v>
      </c>
      <c r="I164" s="77" t="str">
        <f t="shared" si="62"/>
        <v>#REF!</v>
      </c>
      <c r="J164" s="75">
        <v>3163448.0</v>
      </c>
      <c r="K164" s="82" t="str">
        <f t="shared" si="63"/>
        <v>#REF!</v>
      </c>
      <c r="L164" s="83" t="str">
        <f t="shared" si="64"/>
        <v>#REF!</v>
      </c>
      <c r="M164" s="83" t="s">
        <v>657</v>
      </c>
      <c r="N164" s="81" t="s">
        <v>658</v>
      </c>
      <c r="O164" s="84">
        <v>42150.0</v>
      </c>
    </row>
    <row r="165" ht="28.5" customHeight="1">
      <c r="A165" s="75" t="s">
        <v>93</v>
      </c>
      <c r="B165" s="76" t="s">
        <v>39</v>
      </c>
      <c r="C165" s="77" t="s">
        <v>40</v>
      </c>
      <c r="D165" s="78">
        <v>192939.46</v>
      </c>
      <c r="E165" s="76">
        <v>0.0</v>
      </c>
      <c r="F165" s="79">
        <v>192939.0</v>
      </c>
      <c r="G165" s="80">
        <f t="shared" si="58"/>
        <v>192939</v>
      </c>
      <c r="H165" s="81">
        <v>9.00156264E8</v>
      </c>
      <c r="I165" s="77" t="str">
        <f t="shared" si="62"/>
        <v>#REF!</v>
      </c>
      <c r="J165" s="75">
        <v>889586.0</v>
      </c>
      <c r="K165" s="82" t="str">
        <f t="shared" si="63"/>
        <v>#REF!</v>
      </c>
      <c r="L165" s="83" t="str">
        <f t="shared" si="64"/>
        <v>#REF!</v>
      </c>
      <c r="M165" s="83" t="s">
        <v>659</v>
      </c>
      <c r="N165" s="81" t="s">
        <v>660</v>
      </c>
      <c r="O165" s="84">
        <v>42151.0</v>
      </c>
    </row>
    <row r="166" ht="28.5" customHeight="1">
      <c r="A166" s="75" t="s">
        <v>93</v>
      </c>
      <c r="B166" s="76" t="s">
        <v>47</v>
      </c>
      <c r="C166" s="77" t="s">
        <v>48</v>
      </c>
      <c r="D166" s="78">
        <v>4.555337426E7</v>
      </c>
      <c r="E166" s="76">
        <v>0.0</v>
      </c>
      <c r="F166" s="79">
        <v>4.5553374E7</v>
      </c>
      <c r="G166" s="80">
        <f t="shared" si="58"/>
        <v>45553374</v>
      </c>
      <c r="H166" s="81">
        <v>8.90907241E8</v>
      </c>
      <c r="I166" s="77" t="str">
        <f t="shared" si="62"/>
        <v>#REF!</v>
      </c>
      <c r="J166" s="75">
        <v>4.5553374E7</v>
      </c>
      <c r="K166" s="82" t="str">
        <f t="shared" si="63"/>
        <v>#REF!</v>
      </c>
      <c r="L166" s="83" t="str">
        <f t="shared" si="64"/>
        <v>#REF!</v>
      </c>
      <c r="M166" s="83">
        <v>2.01500027501E11</v>
      </c>
      <c r="N166" s="81" t="s">
        <v>661</v>
      </c>
      <c r="O166" s="84">
        <v>42149.0</v>
      </c>
    </row>
    <row r="167" ht="28.5" customHeight="1">
      <c r="A167" s="75" t="s">
        <v>95</v>
      </c>
      <c r="B167" s="76" t="s">
        <v>17</v>
      </c>
      <c r="C167" s="77" t="s">
        <v>460</v>
      </c>
      <c r="D167" s="78">
        <v>1.39698598E7</v>
      </c>
      <c r="E167" s="76">
        <v>0.0</v>
      </c>
      <c r="F167" s="79">
        <v>1.396986E7</v>
      </c>
      <c r="G167" s="80">
        <f t="shared" si="58"/>
        <v>13969860</v>
      </c>
      <c r="H167" s="81">
        <v>8.90905166E8</v>
      </c>
      <c r="I167" s="77" t="str">
        <f t="shared" si="62"/>
        <v>#REF!</v>
      </c>
      <c r="J167" s="75">
        <v>1.396986E7</v>
      </c>
      <c r="K167" s="82" t="str">
        <f t="shared" si="63"/>
        <v>#REF!</v>
      </c>
      <c r="L167" s="83" t="str">
        <f t="shared" si="64"/>
        <v>#REF!</v>
      </c>
      <c r="M167" s="83">
        <v>2.01500026932E11</v>
      </c>
      <c r="N167" s="81" t="s">
        <v>662</v>
      </c>
      <c r="O167" s="84">
        <v>42143.0</v>
      </c>
    </row>
    <row r="168" ht="28.5" customHeight="1">
      <c r="A168" s="75" t="s">
        <v>95</v>
      </c>
      <c r="B168" s="76" t="s">
        <v>45</v>
      </c>
      <c r="C168" s="77" t="s">
        <v>46</v>
      </c>
      <c r="D168" s="78">
        <v>2003631.14</v>
      </c>
      <c r="E168" s="76">
        <v>0.0</v>
      </c>
      <c r="F168" s="79">
        <v>2003631.0</v>
      </c>
      <c r="G168" s="80">
        <f t="shared" si="58"/>
        <v>2003631</v>
      </c>
      <c r="H168" s="81"/>
      <c r="I168" s="77"/>
      <c r="J168" s="75"/>
      <c r="K168" s="82"/>
      <c r="L168" s="83"/>
      <c r="M168" s="83"/>
      <c r="N168" s="81"/>
      <c r="O168" s="84"/>
    </row>
    <row r="169" ht="28.5" customHeight="1">
      <c r="A169" s="75" t="s">
        <v>95</v>
      </c>
      <c r="B169" s="76" t="s">
        <v>29</v>
      </c>
      <c r="C169" s="77" t="s">
        <v>30</v>
      </c>
      <c r="D169" s="78">
        <v>356841.19</v>
      </c>
      <c r="E169" s="76">
        <v>0.0</v>
      </c>
      <c r="F169" s="79">
        <v>356841.0</v>
      </c>
      <c r="G169" s="80">
        <f t="shared" si="58"/>
        <v>356841</v>
      </c>
      <c r="H169" s="81">
        <v>8.00250119E8</v>
      </c>
      <c r="I169" s="77" t="str">
        <f t="shared" ref="I169:I173" si="65">VLOOKUP(H169,'[2]IPS CTA BANCARIA (2)'!$B$1:$H$202,2,0)</f>
        <v>#REF!</v>
      </c>
      <c r="J169" s="75">
        <v>1821125.0</v>
      </c>
      <c r="K169" s="82" t="str">
        <f t="shared" ref="K169:K173" si="66">VLOOKUP(H169,'[2]IPS CTA BANCARIA (2)'!$B$1:$H$202,4,0)</f>
        <v>#REF!</v>
      </c>
      <c r="L169" s="83" t="str">
        <f t="shared" ref="L169:L173" si="67">VLOOKUP(H169,'[2]IPS CTA BANCARIA (2)'!$B$1:$H$202,5,0)</f>
        <v>#REF!</v>
      </c>
      <c r="M169" s="83" t="s">
        <v>663</v>
      </c>
      <c r="N169" s="81" t="s">
        <v>664</v>
      </c>
      <c r="O169" s="84">
        <v>42150.0</v>
      </c>
    </row>
    <row r="170" ht="28.5" customHeight="1">
      <c r="A170" s="75" t="s">
        <v>95</v>
      </c>
      <c r="B170" s="76" t="s">
        <v>31</v>
      </c>
      <c r="C170" s="77" t="s">
        <v>32</v>
      </c>
      <c r="D170" s="78">
        <v>5254.01</v>
      </c>
      <c r="E170" s="76">
        <v>0.0</v>
      </c>
      <c r="F170" s="79">
        <v>5254.0</v>
      </c>
      <c r="G170" s="80">
        <f t="shared" si="58"/>
        <v>5254</v>
      </c>
      <c r="H170" s="81">
        <v>8.05000427E8</v>
      </c>
      <c r="I170" s="77" t="str">
        <f t="shared" si="65"/>
        <v>#REF!</v>
      </c>
      <c r="J170" s="75">
        <v>5254.0</v>
      </c>
      <c r="K170" s="82" t="str">
        <f t="shared" si="66"/>
        <v>#REF!</v>
      </c>
      <c r="L170" s="83" t="str">
        <f t="shared" si="67"/>
        <v>#REF!</v>
      </c>
      <c r="M170" s="83" t="s">
        <v>665</v>
      </c>
      <c r="N170" s="81" t="s">
        <v>666</v>
      </c>
      <c r="O170" s="84">
        <v>42150.0</v>
      </c>
    </row>
    <row r="171" ht="28.5" customHeight="1">
      <c r="A171" s="75" t="s">
        <v>95</v>
      </c>
      <c r="B171" s="76" t="s">
        <v>39</v>
      </c>
      <c r="C171" s="77" t="s">
        <v>40</v>
      </c>
      <c r="D171" s="78">
        <v>75864.96</v>
      </c>
      <c r="E171" s="76">
        <v>0.0</v>
      </c>
      <c r="F171" s="79">
        <v>75865.0</v>
      </c>
      <c r="G171" s="80">
        <f t="shared" si="58"/>
        <v>75865</v>
      </c>
      <c r="H171" s="81">
        <v>9.00156264E8</v>
      </c>
      <c r="I171" s="77" t="str">
        <f t="shared" si="65"/>
        <v>#REF!</v>
      </c>
      <c r="J171" s="75">
        <v>243280.0</v>
      </c>
      <c r="K171" s="82" t="str">
        <f t="shared" si="66"/>
        <v>#REF!</v>
      </c>
      <c r="L171" s="83" t="str">
        <f t="shared" si="67"/>
        <v>#REF!</v>
      </c>
      <c r="M171" s="83" t="s">
        <v>667</v>
      </c>
      <c r="N171" s="81" t="s">
        <v>668</v>
      </c>
      <c r="O171" s="84">
        <v>42151.0</v>
      </c>
    </row>
    <row r="172" ht="28.5" customHeight="1">
      <c r="A172" s="75" t="s">
        <v>95</v>
      </c>
      <c r="B172" s="76" t="s">
        <v>47</v>
      </c>
      <c r="C172" s="77" t="s">
        <v>48</v>
      </c>
      <c r="D172" s="78">
        <v>2.16288679E7</v>
      </c>
      <c r="E172" s="76">
        <v>0.0</v>
      </c>
      <c r="F172" s="79">
        <v>2.1628868E7</v>
      </c>
      <c r="G172" s="80">
        <f t="shared" si="58"/>
        <v>21628868</v>
      </c>
      <c r="H172" s="81">
        <v>8.0004432E8</v>
      </c>
      <c r="I172" s="77" t="str">
        <f t="shared" si="65"/>
        <v>#REF!</v>
      </c>
      <c r="J172" s="75">
        <v>2.1628868E7</v>
      </c>
      <c r="K172" s="82" t="str">
        <f t="shared" si="66"/>
        <v>#REF!</v>
      </c>
      <c r="L172" s="83" t="str">
        <f t="shared" si="67"/>
        <v>#REF!</v>
      </c>
      <c r="M172" s="83">
        <v>2.01500027502E11</v>
      </c>
      <c r="N172" s="81" t="s">
        <v>669</v>
      </c>
      <c r="O172" s="84">
        <v>42149.0</v>
      </c>
    </row>
    <row r="173" ht="28.5" customHeight="1">
      <c r="A173" s="75" t="s">
        <v>97</v>
      </c>
      <c r="B173" s="76" t="s">
        <v>17</v>
      </c>
      <c r="C173" s="77" t="s">
        <v>460</v>
      </c>
      <c r="D173" s="78">
        <v>1.873816308E7</v>
      </c>
      <c r="E173" s="76">
        <v>0.0</v>
      </c>
      <c r="F173" s="79">
        <v>1.8738163E7</v>
      </c>
      <c r="G173" s="80">
        <f t="shared" si="58"/>
        <v>18738163</v>
      </c>
      <c r="H173" s="81">
        <v>8.90905166E8</v>
      </c>
      <c r="I173" s="77" t="str">
        <f t="shared" si="65"/>
        <v>#REF!</v>
      </c>
      <c r="J173" s="75">
        <v>1.8738163E7</v>
      </c>
      <c r="K173" s="82" t="str">
        <f t="shared" si="66"/>
        <v>#REF!</v>
      </c>
      <c r="L173" s="83" t="str">
        <f t="shared" si="67"/>
        <v>#REF!</v>
      </c>
      <c r="M173" s="83">
        <v>2.01500026933E11</v>
      </c>
      <c r="N173" s="81" t="s">
        <v>670</v>
      </c>
      <c r="O173" s="84">
        <v>42143.0</v>
      </c>
    </row>
    <row r="174" ht="28.5" customHeight="1">
      <c r="A174" s="75" t="s">
        <v>97</v>
      </c>
      <c r="B174" s="76" t="s">
        <v>45</v>
      </c>
      <c r="C174" s="77" t="s">
        <v>46</v>
      </c>
      <c r="D174" s="78">
        <v>3942495.37</v>
      </c>
      <c r="E174" s="76">
        <v>0.0</v>
      </c>
      <c r="F174" s="79">
        <v>3942495.0</v>
      </c>
      <c r="G174" s="80">
        <f t="shared" si="58"/>
        <v>3942495</v>
      </c>
      <c r="H174" s="81"/>
      <c r="I174" s="77"/>
      <c r="J174" s="75"/>
      <c r="K174" s="82"/>
      <c r="L174" s="83"/>
      <c r="M174" s="83"/>
      <c r="N174" s="81"/>
      <c r="O174" s="84"/>
    </row>
    <row r="175" ht="28.5" customHeight="1">
      <c r="A175" s="75" t="s">
        <v>97</v>
      </c>
      <c r="B175" s="76" t="s">
        <v>29</v>
      </c>
      <c r="C175" s="77" t="s">
        <v>30</v>
      </c>
      <c r="D175" s="78">
        <v>1188100.87</v>
      </c>
      <c r="E175" s="76">
        <v>0.0</v>
      </c>
      <c r="F175" s="79">
        <v>1188101.0</v>
      </c>
      <c r="G175" s="80">
        <f t="shared" si="58"/>
        <v>1188101</v>
      </c>
      <c r="H175" s="81">
        <v>8.00250119E8</v>
      </c>
      <c r="I175" s="77" t="str">
        <f t="shared" ref="I175:I178" si="68">VLOOKUP(H175,'[2]IPS CTA BANCARIA (2)'!$B$1:$H$202,2,0)</f>
        <v>#REF!</v>
      </c>
      <c r="J175" s="75">
        <v>4120507.0</v>
      </c>
      <c r="K175" s="82" t="str">
        <f t="shared" ref="K175:K178" si="69">VLOOKUP(H175,'[2]IPS CTA BANCARIA (2)'!$B$1:$H$202,4,0)</f>
        <v>#REF!</v>
      </c>
      <c r="L175" s="83" t="str">
        <f t="shared" ref="L175:L178" si="70">VLOOKUP(H175,'[2]IPS CTA BANCARIA (2)'!$B$1:$H$202,5,0)</f>
        <v>#REF!</v>
      </c>
      <c r="M175" s="83" t="s">
        <v>671</v>
      </c>
      <c r="N175" s="81" t="s">
        <v>672</v>
      </c>
      <c r="O175" s="84">
        <v>42150.0</v>
      </c>
    </row>
    <row r="176" ht="28.5" customHeight="1">
      <c r="A176" s="75" t="s">
        <v>97</v>
      </c>
      <c r="B176" s="76" t="s">
        <v>31</v>
      </c>
      <c r="C176" s="77" t="s">
        <v>32</v>
      </c>
      <c r="D176" s="78">
        <v>31057.09</v>
      </c>
      <c r="E176" s="76">
        <v>0.0</v>
      </c>
      <c r="F176" s="79">
        <v>31057.0</v>
      </c>
      <c r="G176" s="80">
        <f t="shared" si="58"/>
        <v>31057</v>
      </c>
      <c r="H176" s="81">
        <v>8.05000427E8</v>
      </c>
      <c r="I176" s="77" t="str">
        <f t="shared" si="68"/>
        <v>#REF!</v>
      </c>
      <c r="J176" s="75">
        <v>39619.0</v>
      </c>
      <c r="K176" s="82" t="str">
        <f t="shared" si="69"/>
        <v>#REF!</v>
      </c>
      <c r="L176" s="83" t="str">
        <f t="shared" si="70"/>
        <v>#REF!</v>
      </c>
      <c r="M176" s="83" t="s">
        <v>673</v>
      </c>
      <c r="N176" s="81" t="s">
        <v>674</v>
      </c>
      <c r="O176" s="84">
        <v>42150.0</v>
      </c>
    </row>
    <row r="177" ht="28.5" customHeight="1">
      <c r="A177" s="75" t="s">
        <v>97</v>
      </c>
      <c r="B177" s="76" t="s">
        <v>39</v>
      </c>
      <c r="C177" s="77" t="s">
        <v>40</v>
      </c>
      <c r="D177" s="78">
        <v>746616.51</v>
      </c>
      <c r="E177" s="76">
        <v>0.0</v>
      </c>
      <c r="F177" s="79">
        <v>746617.0</v>
      </c>
      <c r="G177" s="80">
        <f t="shared" si="58"/>
        <v>746617</v>
      </c>
      <c r="H177" s="81">
        <v>9.00156264E8</v>
      </c>
      <c r="I177" s="77" t="str">
        <f t="shared" si="68"/>
        <v>#REF!</v>
      </c>
      <c r="J177" s="75">
        <v>2747861.0</v>
      </c>
      <c r="K177" s="82" t="str">
        <f t="shared" si="69"/>
        <v>#REF!</v>
      </c>
      <c r="L177" s="83" t="str">
        <f t="shared" si="70"/>
        <v>#REF!</v>
      </c>
      <c r="M177" s="83" t="s">
        <v>675</v>
      </c>
      <c r="N177" s="81" t="s">
        <v>676</v>
      </c>
      <c r="O177" s="84">
        <v>42151.0</v>
      </c>
    </row>
    <row r="178" ht="28.5" customHeight="1">
      <c r="A178" s="75" t="s">
        <v>97</v>
      </c>
      <c r="B178" s="76" t="s">
        <v>59</v>
      </c>
      <c r="C178" s="77" t="s">
        <v>60</v>
      </c>
      <c r="D178" s="78">
        <v>2930052.08</v>
      </c>
      <c r="E178" s="76">
        <v>0.0</v>
      </c>
      <c r="F178" s="79">
        <v>2930052.0</v>
      </c>
      <c r="G178" s="80">
        <f t="shared" si="58"/>
        <v>2930052</v>
      </c>
      <c r="H178" s="81">
        <v>8.90905154E8</v>
      </c>
      <c r="I178" s="77" t="str">
        <f t="shared" si="68"/>
        <v>#REF!</v>
      </c>
      <c r="J178" s="75">
        <v>2930052.0</v>
      </c>
      <c r="K178" s="82" t="str">
        <f t="shared" si="69"/>
        <v>#REF!</v>
      </c>
      <c r="L178" s="83" t="str">
        <f t="shared" si="70"/>
        <v>#REF!</v>
      </c>
      <c r="M178" s="83">
        <v>2.01500027025E11</v>
      </c>
      <c r="N178" s="81" t="s">
        <v>677</v>
      </c>
      <c r="O178" s="84">
        <v>42143.0</v>
      </c>
    </row>
    <row r="179" ht="28.5" customHeight="1">
      <c r="A179" s="75" t="s">
        <v>99</v>
      </c>
      <c r="B179" s="76" t="s">
        <v>45</v>
      </c>
      <c r="C179" s="77" t="s">
        <v>46</v>
      </c>
      <c r="D179" s="78">
        <v>3.169007149E7</v>
      </c>
      <c r="E179" s="76">
        <v>0.0</v>
      </c>
      <c r="F179" s="79">
        <v>3.1690071E7</v>
      </c>
      <c r="G179" s="80">
        <f t="shared" si="58"/>
        <v>31690071</v>
      </c>
      <c r="H179" s="81"/>
      <c r="I179" s="77"/>
      <c r="J179" s="75"/>
      <c r="K179" s="82"/>
      <c r="L179" s="83"/>
      <c r="M179" s="83"/>
      <c r="N179" s="81"/>
      <c r="O179" s="84"/>
    </row>
    <row r="180" ht="28.5" customHeight="1">
      <c r="A180" s="75" t="s">
        <v>99</v>
      </c>
      <c r="B180" s="76" t="s">
        <v>74</v>
      </c>
      <c r="C180" s="77" t="s">
        <v>75</v>
      </c>
      <c r="D180" s="78">
        <v>1.075284955E7</v>
      </c>
      <c r="E180" s="76">
        <v>0.0</v>
      </c>
      <c r="F180" s="79">
        <v>1.075285E7</v>
      </c>
      <c r="G180" s="80">
        <f t="shared" si="58"/>
        <v>10752850</v>
      </c>
      <c r="H180" s="81">
        <v>8.11016192E8</v>
      </c>
      <c r="I180" s="77" t="str">
        <f t="shared" ref="I180:I189" si="71">VLOOKUP(H180,'[2]IPS CTA BANCARIA (2)'!$B$1:$H$202,2,0)</f>
        <v>#REF!</v>
      </c>
      <c r="J180" s="75">
        <v>1.075285E7</v>
      </c>
      <c r="K180" s="82" t="str">
        <f t="shared" ref="K180:K189" si="72">VLOOKUP(H180,'[2]IPS CTA BANCARIA (2)'!$B$1:$H$202,4,0)</f>
        <v>#REF!</v>
      </c>
      <c r="L180" s="83" t="str">
        <f t="shared" ref="L180:L189" si="73">VLOOKUP(H180,'[2]IPS CTA BANCARIA (2)'!$B$1:$H$202,5,0)</f>
        <v>#REF!</v>
      </c>
      <c r="M180" s="83">
        <v>2.01500030038E11</v>
      </c>
      <c r="N180" s="81" t="s">
        <v>678</v>
      </c>
      <c r="O180" s="84">
        <v>42152.0</v>
      </c>
    </row>
    <row r="181" ht="28.5" customHeight="1">
      <c r="A181" s="75" t="s">
        <v>99</v>
      </c>
      <c r="B181" s="76" t="s">
        <v>29</v>
      </c>
      <c r="C181" s="77" t="s">
        <v>30</v>
      </c>
      <c r="D181" s="78">
        <v>763645.99</v>
      </c>
      <c r="E181" s="76">
        <v>0.0</v>
      </c>
      <c r="F181" s="79">
        <v>763646.0</v>
      </c>
      <c r="G181" s="80">
        <f t="shared" si="58"/>
        <v>763646</v>
      </c>
      <c r="H181" s="81">
        <v>8.00250119E8</v>
      </c>
      <c r="I181" s="77" t="str">
        <f t="shared" si="71"/>
        <v>#REF!</v>
      </c>
      <c r="J181" s="75">
        <v>2758910.0</v>
      </c>
      <c r="K181" s="82" t="str">
        <f t="shared" si="72"/>
        <v>#REF!</v>
      </c>
      <c r="L181" s="83" t="str">
        <f t="shared" si="73"/>
        <v>#REF!</v>
      </c>
      <c r="M181" s="83" t="s">
        <v>679</v>
      </c>
      <c r="N181" s="81" t="s">
        <v>680</v>
      </c>
      <c r="O181" s="84">
        <v>42150.0</v>
      </c>
    </row>
    <row r="182" ht="28.5" customHeight="1">
      <c r="A182" s="75" t="s">
        <v>99</v>
      </c>
      <c r="B182" s="76" t="s">
        <v>31</v>
      </c>
      <c r="C182" s="77" t="s">
        <v>32</v>
      </c>
      <c r="D182" s="78">
        <v>116103.42</v>
      </c>
      <c r="E182" s="76">
        <v>0.0</v>
      </c>
      <c r="F182" s="79">
        <v>116103.0</v>
      </c>
      <c r="G182" s="80">
        <f t="shared" si="58"/>
        <v>116103</v>
      </c>
      <c r="H182" s="81">
        <v>8.05000427E8</v>
      </c>
      <c r="I182" s="77" t="str">
        <f t="shared" si="71"/>
        <v>#REF!</v>
      </c>
      <c r="J182" s="75">
        <v>334986.0</v>
      </c>
      <c r="K182" s="82" t="str">
        <f t="shared" si="72"/>
        <v>#REF!</v>
      </c>
      <c r="L182" s="83" t="str">
        <f t="shared" si="73"/>
        <v>#REF!</v>
      </c>
      <c r="M182" s="83" t="s">
        <v>681</v>
      </c>
      <c r="N182" s="81" t="s">
        <v>682</v>
      </c>
      <c r="O182" s="84">
        <v>42150.0</v>
      </c>
    </row>
    <row r="183" ht="28.5" customHeight="1">
      <c r="A183" s="75" t="s">
        <v>99</v>
      </c>
      <c r="B183" s="76" t="s">
        <v>39</v>
      </c>
      <c r="C183" s="77" t="s">
        <v>40</v>
      </c>
      <c r="D183" s="78">
        <v>130046.01</v>
      </c>
      <c r="E183" s="76">
        <v>0.0</v>
      </c>
      <c r="F183" s="79">
        <v>130046.0</v>
      </c>
      <c r="G183" s="80">
        <f t="shared" si="58"/>
        <v>130046</v>
      </c>
      <c r="H183" s="81">
        <v>9.00156264E8</v>
      </c>
      <c r="I183" s="77" t="str">
        <f t="shared" si="71"/>
        <v>#REF!</v>
      </c>
      <c r="J183" s="75">
        <v>557027.0</v>
      </c>
      <c r="K183" s="82" t="str">
        <f t="shared" si="72"/>
        <v>#REF!</v>
      </c>
      <c r="L183" s="83" t="str">
        <f t="shared" si="73"/>
        <v>#REF!</v>
      </c>
      <c r="M183" s="83" t="s">
        <v>683</v>
      </c>
      <c r="N183" s="81" t="s">
        <v>684</v>
      </c>
      <c r="O183" s="84">
        <v>42151.0</v>
      </c>
    </row>
    <row r="184" ht="28.5" customHeight="1">
      <c r="A184" s="75" t="s">
        <v>99</v>
      </c>
      <c r="B184" s="76" t="s">
        <v>47</v>
      </c>
      <c r="C184" s="77" t="s">
        <v>48</v>
      </c>
      <c r="D184" s="78">
        <v>1.2230156754E8</v>
      </c>
      <c r="E184" s="76">
        <v>0.0</v>
      </c>
      <c r="F184" s="79">
        <v>1.22301568E8</v>
      </c>
      <c r="G184" s="80">
        <f t="shared" si="58"/>
        <v>122301568</v>
      </c>
      <c r="H184" s="81">
        <v>8.9098243E8</v>
      </c>
      <c r="I184" s="77" t="str">
        <f t="shared" si="71"/>
        <v>#REF!</v>
      </c>
      <c r="J184" s="75">
        <v>1.22301568E8</v>
      </c>
      <c r="K184" s="82" t="str">
        <f t="shared" si="72"/>
        <v>#REF!</v>
      </c>
      <c r="L184" s="83" t="str">
        <f t="shared" si="73"/>
        <v>#REF!</v>
      </c>
      <c r="M184" s="83">
        <v>2.01500027507E11</v>
      </c>
      <c r="N184" s="81" t="s">
        <v>685</v>
      </c>
      <c r="O184" s="84">
        <v>42149.0</v>
      </c>
    </row>
    <row r="185" ht="28.5" customHeight="1">
      <c r="A185" s="75" t="s">
        <v>101</v>
      </c>
      <c r="B185" s="76" t="s">
        <v>17</v>
      </c>
      <c r="C185" s="77" t="s">
        <v>460</v>
      </c>
      <c r="D185" s="78">
        <v>6.786751706E7</v>
      </c>
      <c r="E185" s="76">
        <v>0.0</v>
      </c>
      <c r="F185" s="79">
        <v>6.7867517E7</v>
      </c>
      <c r="G185" s="80">
        <f t="shared" si="58"/>
        <v>67867517</v>
      </c>
      <c r="H185" s="81">
        <v>8.90905166E8</v>
      </c>
      <c r="I185" s="77" t="str">
        <f t="shared" si="71"/>
        <v>#REF!</v>
      </c>
      <c r="J185" s="75">
        <v>6.7867517E7</v>
      </c>
      <c r="K185" s="82" t="str">
        <f t="shared" si="72"/>
        <v>#REF!</v>
      </c>
      <c r="L185" s="83" t="str">
        <f t="shared" si="73"/>
        <v>#REF!</v>
      </c>
      <c r="M185" s="83">
        <v>2.01500026934E11</v>
      </c>
      <c r="N185" s="81" t="s">
        <v>686</v>
      </c>
      <c r="O185" s="84">
        <v>42143.0</v>
      </c>
    </row>
    <row r="186" ht="28.5" customHeight="1">
      <c r="A186" s="75" t="s">
        <v>101</v>
      </c>
      <c r="B186" s="76" t="s">
        <v>29</v>
      </c>
      <c r="C186" s="77" t="s">
        <v>30</v>
      </c>
      <c r="D186" s="78">
        <v>408530.37</v>
      </c>
      <c r="E186" s="76">
        <v>0.0</v>
      </c>
      <c r="F186" s="79">
        <v>408530.0</v>
      </c>
      <c r="G186" s="80">
        <f t="shared" si="58"/>
        <v>408530</v>
      </c>
      <c r="H186" s="81">
        <v>8.00250119E8</v>
      </c>
      <c r="I186" s="77" t="str">
        <f t="shared" si="71"/>
        <v>#REF!</v>
      </c>
      <c r="J186" s="75">
        <v>2725408.0</v>
      </c>
      <c r="K186" s="82" t="str">
        <f t="shared" si="72"/>
        <v>#REF!</v>
      </c>
      <c r="L186" s="83" t="str">
        <f t="shared" si="73"/>
        <v>#REF!</v>
      </c>
      <c r="M186" s="83" t="s">
        <v>687</v>
      </c>
      <c r="N186" s="81" t="s">
        <v>688</v>
      </c>
      <c r="O186" s="84">
        <v>42150.0</v>
      </c>
    </row>
    <row r="187" ht="28.5" customHeight="1">
      <c r="A187" s="75" t="s">
        <v>101</v>
      </c>
      <c r="B187" s="76" t="s">
        <v>39</v>
      </c>
      <c r="C187" s="77" t="s">
        <v>40</v>
      </c>
      <c r="D187" s="78">
        <v>13745.57</v>
      </c>
      <c r="E187" s="76">
        <v>0.0</v>
      </c>
      <c r="F187" s="79">
        <v>13746.0</v>
      </c>
      <c r="G187" s="80">
        <f t="shared" si="58"/>
        <v>13746</v>
      </c>
      <c r="H187" s="81">
        <v>9.00156264E8</v>
      </c>
      <c r="I187" s="77" t="str">
        <f t="shared" si="71"/>
        <v>#REF!</v>
      </c>
      <c r="J187" s="75">
        <v>176030.0</v>
      </c>
      <c r="K187" s="82" t="str">
        <f t="shared" si="72"/>
        <v>#REF!</v>
      </c>
      <c r="L187" s="83" t="str">
        <f t="shared" si="73"/>
        <v>#REF!</v>
      </c>
      <c r="M187" s="83" t="s">
        <v>689</v>
      </c>
      <c r="N187" s="81" t="s">
        <v>690</v>
      </c>
      <c r="O187" s="84">
        <v>42151.0</v>
      </c>
    </row>
    <row r="188" ht="28.5" customHeight="1">
      <c r="A188" s="75" t="s">
        <v>101</v>
      </c>
      <c r="B188" s="76" t="s">
        <v>31</v>
      </c>
      <c r="C188" s="77" t="s">
        <v>32</v>
      </c>
      <c r="D188" s="78"/>
      <c r="E188" s="76"/>
      <c r="F188" s="79"/>
      <c r="G188" s="85"/>
      <c r="H188" s="81">
        <v>8.05000427E8</v>
      </c>
      <c r="I188" s="77" t="str">
        <f t="shared" si="71"/>
        <v>#REF!</v>
      </c>
      <c r="J188" s="75">
        <v>23416.0</v>
      </c>
      <c r="K188" s="82" t="str">
        <f t="shared" si="72"/>
        <v>#REF!</v>
      </c>
      <c r="L188" s="83" t="str">
        <f t="shared" si="73"/>
        <v>#REF!</v>
      </c>
      <c r="M188" s="83" t="s">
        <v>691</v>
      </c>
      <c r="N188" s="81" t="s">
        <v>692</v>
      </c>
      <c r="O188" s="84">
        <v>42150.0</v>
      </c>
    </row>
    <row r="189" ht="28.5" customHeight="1">
      <c r="A189" s="75" t="s">
        <v>103</v>
      </c>
      <c r="B189" s="76" t="s">
        <v>17</v>
      </c>
      <c r="C189" s="77" t="s">
        <v>460</v>
      </c>
      <c r="D189" s="78">
        <v>1.4646606509E8</v>
      </c>
      <c r="E189" s="76">
        <v>2.9608059090000004E7</v>
      </c>
      <c r="F189" s="79">
        <v>1.16858006E8</v>
      </c>
      <c r="G189" s="80">
        <f t="shared" ref="G189:G222" si="74">+F189</f>
        <v>116858006</v>
      </c>
      <c r="H189" s="81">
        <v>8.90905166E8</v>
      </c>
      <c r="I189" s="77" t="str">
        <f t="shared" si="71"/>
        <v>#REF!</v>
      </c>
      <c r="J189" s="75">
        <v>1.16858006E8</v>
      </c>
      <c r="K189" s="82" t="str">
        <f t="shared" si="72"/>
        <v>#REF!</v>
      </c>
      <c r="L189" s="83" t="str">
        <f t="shared" si="73"/>
        <v>#REF!</v>
      </c>
      <c r="M189" s="83">
        <v>2.01500026935E11</v>
      </c>
      <c r="N189" s="81" t="s">
        <v>693</v>
      </c>
      <c r="O189" s="84">
        <v>42143.0</v>
      </c>
    </row>
    <row r="190" ht="28.5" customHeight="1">
      <c r="A190" s="75" t="s">
        <v>103</v>
      </c>
      <c r="B190" s="76" t="s">
        <v>45</v>
      </c>
      <c r="C190" s="77" t="s">
        <v>46</v>
      </c>
      <c r="D190" s="78">
        <v>779861.91</v>
      </c>
      <c r="E190" s="76">
        <v>158209.91000000003</v>
      </c>
      <c r="F190" s="79">
        <v>621652.0</v>
      </c>
      <c r="G190" s="80">
        <f t="shared" si="74"/>
        <v>621652</v>
      </c>
      <c r="H190" s="81"/>
      <c r="I190" s="77"/>
      <c r="J190" s="75"/>
      <c r="K190" s="82"/>
      <c r="L190" s="83"/>
      <c r="M190" s="83"/>
      <c r="N190" s="81"/>
      <c r="O190" s="84"/>
    </row>
    <row r="191" ht="28.5" customHeight="1">
      <c r="A191" s="75" t="s">
        <v>103</v>
      </c>
      <c r="B191" s="76" t="s">
        <v>19</v>
      </c>
      <c r="C191" s="77" t="s">
        <v>20</v>
      </c>
      <c r="D191" s="78">
        <v>99426.96</v>
      </c>
      <c r="E191" s="76">
        <v>99426.96</v>
      </c>
      <c r="F191" s="79">
        <v>0.0</v>
      </c>
      <c r="G191" s="80">
        <f t="shared" si="74"/>
        <v>0</v>
      </c>
      <c r="H191" s="81">
        <v>8.00140949E8</v>
      </c>
      <c r="I191" s="77" t="str">
        <f t="shared" ref="I191:I195" si="75">VLOOKUP(H191,'[2]IPS CTA BANCARIA (2)'!$B$1:$H$202,2,0)</f>
        <v>#REF!</v>
      </c>
      <c r="J191" s="75">
        <v>831693.0</v>
      </c>
      <c r="K191" s="82" t="str">
        <f t="shared" ref="K191:K195" si="76">VLOOKUP(H191,'[2]IPS CTA BANCARIA (2)'!$B$1:$H$202,4,0)</f>
        <v>#REF!</v>
      </c>
      <c r="L191" s="83" t="str">
        <f t="shared" ref="L191:L195" si="77">VLOOKUP(H191,'[2]IPS CTA BANCARIA (2)'!$B$1:$H$202,5,0)</f>
        <v>#REF!</v>
      </c>
      <c r="M191" s="83" t="s">
        <v>694</v>
      </c>
      <c r="N191" s="81" t="s">
        <v>695</v>
      </c>
      <c r="O191" s="84">
        <v>42150.0</v>
      </c>
    </row>
    <row r="192" ht="28.5" customHeight="1">
      <c r="A192" s="75" t="s">
        <v>103</v>
      </c>
      <c r="B192" s="76" t="s">
        <v>21</v>
      </c>
      <c r="C192" s="77" t="s">
        <v>22</v>
      </c>
      <c r="D192" s="78">
        <v>673687.0</v>
      </c>
      <c r="E192" s="76">
        <v>136670.0</v>
      </c>
      <c r="F192" s="79">
        <v>537017.0</v>
      </c>
      <c r="G192" s="80">
        <f t="shared" si="74"/>
        <v>537017</v>
      </c>
      <c r="H192" s="81">
        <v>8.00130907E8</v>
      </c>
      <c r="I192" s="77" t="str">
        <f t="shared" si="75"/>
        <v>#REF!</v>
      </c>
      <c r="J192" s="75">
        <f>2535441-419625</f>
        <v>2115816</v>
      </c>
      <c r="K192" s="82" t="str">
        <f t="shared" si="76"/>
        <v>#REF!</v>
      </c>
      <c r="L192" s="83" t="str">
        <f t="shared" si="77"/>
        <v>#REF!</v>
      </c>
      <c r="M192" s="83" t="s">
        <v>696</v>
      </c>
      <c r="N192" s="81" t="s">
        <v>697</v>
      </c>
      <c r="O192" s="84">
        <v>42150.0</v>
      </c>
    </row>
    <row r="193" ht="38.25" customHeight="1">
      <c r="A193" s="75" t="s">
        <v>103</v>
      </c>
      <c r="B193" s="76" t="s">
        <v>27</v>
      </c>
      <c r="C193" s="77" t="s">
        <v>28</v>
      </c>
      <c r="D193" s="78">
        <v>4465778.26</v>
      </c>
      <c r="E193" s="76">
        <v>905969.2599999998</v>
      </c>
      <c r="F193" s="79">
        <v>3559809.0</v>
      </c>
      <c r="G193" s="80">
        <f t="shared" si="74"/>
        <v>3559809</v>
      </c>
      <c r="H193" s="81">
        <v>8.00088702E8</v>
      </c>
      <c r="I193" s="77" t="str">
        <f t="shared" si="75"/>
        <v>#REF!</v>
      </c>
      <c r="J193" s="75">
        <v>1.3353321E7</v>
      </c>
      <c r="K193" s="82" t="str">
        <f t="shared" si="76"/>
        <v>#REF!</v>
      </c>
      <c r="L193" s="83" t="str">
        <f t="shared" si="77"/>
        <v>#REF!</v>
      </c>
      <c r="M193" s="83" t="s">
        <v>698</v>
      </c>
      <c r="N193" s="81" t="s">
        <v>699</v>
      </c>
      <c r="O193" s="84">
        <v>42150.0</v>
      </c>
    </row>
    <row r="194" ht="28.5" customHeight="1">
      <c r="A194" s="75" t="s">
        <v>103</v>
      </c>
      <c r="B194" s="76" t="s">
        <v>29</v>
      </c>
      <c r="C194" s="77" t="s">
        <v>30</v>
      </c>
      <c r="D194" s="78">
        <v>975115.24</v>
      </c>
      <c r="E194" s="76">
        <v>197821.24</v>
      </c>
      <c r="F194" s="79">
        <v>777294.0</v>
      </c>
      <c r="G194" s="80">
        <f t="shared" si="74"/>
        <v>777294</v>
      </c>
      <c r="H194" s="81">
        <v>8.00250119E8</v>
      </c>
      <c r="I194" s="77" t="str">
        <f t="shared" si="75"/>
        <v>#REF!</v>
      </c>
      <c r="J194" s="75">
        <v>4286843.0</v>
      </c>
      <c r="K194" s="82" t="str">
        <f t="shared" si="76"/>
        <v>#REF!</v>
      </c>
      <c r="L194" s="83" t="str">
        <f t="shared" si="77"/>
        <v>#REF!</v>
      </c>
      <c r="M194" s="83" t="s">
        <v>700</v>
      </c>
      <c r="N194" s="81" t="s">
        <v>701</v>
      </c>
      <c r="O194" s="84">
        <v>42150.0</v>
      </c>
    </row>
    <row r="195" ht="28.5" customHeight="1">
      <c r="A195" s="75" t="s">
        <v>103</v>
      </c>
      <c r="B195" s="76" t="s">
        <v>31</v>
      </c>
      <c r="C195" s="77" t="s">
        <v>32</v>
      </c>
      <c r="D195" s="78">
        <v>603224.69</v>
      </c>
      <c r="E195" s="76">
        <v>122375.68999999994</v>
      </c>
      <c r="F195" s="79">
        <v>480849.0</v>
      </c>
      <c r="G195" s="80">
        <f t="shared" si="74"/>
        <v>480849</v>
      </c>
      <c r="H195" s="81">
        <v>8.05000427E8</v>
      </c>
      <c r="I195" s="77" t="str">
        <f t="shared" si="75"/>
        <v>#REF!</v>
      </c>
      <c r="J195" s="75">
        <v>1646246.0</v>
      </c>
      <c r="K195" s="82" t="str">
        <f t="shared" si="76"/>
        <v>#REF!</v>
      </c>
      <c r="L195" s="83" t="str">
        <f t="shared" si="77"/>
        <v>#REF!</v>
      </c>
      <c r="M195" s="83" t="s">
        <v>702</v>
      </c>
      <c r="N195" s="81" t="s">
        <v>703</v>
      </c>
      <c r="O195" s="84">
        <v>42150.0</v>
      </c>
    </row>
    <row r="196" ht="38.25" customHeight="1">
      <c r="A196" s="75" t="s">
        <v>103</v>
      </c>
      <c r="B196" s="76" t="s">
        <v>35</v>
      </c>
      <c r="C196" s="77" t="s">
        <v>36</v>
      </c>
      <c r="D196" s="78">
        <v>32819.26</v>
      </c>
      <c r="E196" s="76">
        <v>32819.26</v>
      </c>
      <c r="F196" s="79">
        <v>0.0</v>
      </c>
      <c r="G196" s="80">
        <f t="shared" si="74"/>
        <v>0</v>
      </c>
      <c r="H196" s="81"/>
      <c r="I196" s="77"/>
      <c r="J196" s="75"/>
      <c r="K196" s="82"/>
      <c r="L196" s="83"/>
      <c r="M196" s="83"/>
      <c r="N196" s="81"/>
      <c r="O196" s="84"/>
    </row>
    <row r="197" ht="28.5" customHeight="1">
      <c r="A197" s="75" t="s">
        <v>103</v>
      </c>
      <c r="B197" s="76" t="s">
        <v>37</v>
      </c>
      <c r="C197" s="77" t="s">
        <v>38</v>
      </c>
      <c r="D197" s="78">
        <v>0.0</v>
      </c>
      <c r="E197" s="76">
        <v>0.0</v>
      </c>
      <c r="F197" s="79">
        <v>0.0</v>
      </c>
      <c r="G197" s="80">
        <f t="shared" si="74"/>
        <v>0</v>
      </c>
      <c r="H197" s="81">
        <v>8.30009783E8</v>
      </c>
      <c r="I197" s="77" t="str">
        <f t="shared" ref="I197:I199" si="78">VLOOKUP(H197,'[2]IPS CTA BANCARIA (2)'!$B$1:$H$202,2,0)</f>
        <v>#REF!</v>
      </c>
      <c r="J197" s="75">
        <v>14146.0</v>
      </c>
      <c r="K197" s="82" t="str">
        <f t="shared" ref="K197:K199" si="79">VLOOKUP(H197,'[2]IPS CTA BANCARIA (2)'!$B$1:$H$202,4,0)</f>
        <v>#REF!</v>
      </c>
      <c r="L197" s="83" t="str">
        <f t="shared" ref="L197:L199" si="80">VLOOKUP(H197,'[2]IPS CTA BANCARIA (2)'!$B$1:$H$202,5,0)</f>
        <v>#REF!</v>
      </c>
      <c r="M197" s="83" t="s">
        <v>704</v>
      </c>
      <c r="N197" s="81" t="s">
        <v>705</v>
      </c>
      <c r="O197" s="84">
        <v>42151.0</v>
      </c>
    </row>
    <row r="198" ht="28.5" customHeight="1">
      <c r="A198" s="75" t="s">
        <v>103</v>
      </c>
      <c r="B198" s="76" t="s">
        <v>39</v>
      </c>
      <c r="C198" s="77" t="s">
        <v>40</v>
      </c>
      <c r="D198" s="78">
        <v>786032.59</v>
      </c>
      <c r="E198" s="76">
        <v>159461.58999999997</v>
      </c>
      <c r="F198" s="79">
        <v>626571.0</v>
      </c>
      <c r="G198" s="80">
        <f t="shared" si="74"/>
        <v>626571</v>
      </c>
      <c r="H198" s="81">
        <v>9.00156264E8</v>
      </c>
      <c r="I198" s="77" t="str">
        <f t="shared" si="78"/>
        <v>#REF!</v>
      </c>
      <c r="J198" s="75">
        <v>2905236.0</v>
      </c>
      <c r="K198" s="82" t="str">
        <f t="shared" si="79"/>
        <v>#REF!</v>
      </c>
      <c r="L198" s="83" t="str">
        <f t="shared" si="80"/>
        <v>#REF!</v>
      </c>
      <c r="M198" s="83" t="s">
        <v>706</v>
      </c>
      <c r="N198" s="81" t="s">
        <v>707</v>
      </c>
      <c r="O198" s="84">
        <v>42151.0</v>
      </c>
    </row>
    <row r="199" ht="28.5" customHeight="1">
      <c r="A199" s="75" t="s">
        <v>105</v>
      </c>
      <c r="B199" s="76" t="s">
        <v>17</v>
      </c>
      <c r="C199" s="77" t="s">
        <v>460</v>
      </c>
      <c r="D199" s="78">
        <v>1.38907756E7</v>
      </c>
      <c r="E199" s="76">
        <v>0.0</v>
      </c>
      <c r="F199" s="79">
        <v>1.3890776E7</v>
      </c>
      <c r="G199" s="80">
        <f t="shared" si="74"/>
        <v>13890776</v>
      </c>
      <c r="H199" s="81">
        <v>8.90905166E8</v>
      </c>
      <c r="I199" s="77" t="str">
        <f t="shared" si="78"/>
        <v>#REF!</v>
      </c>
      <c r="J199" s="75">
        <v>1.3890776E7</v>
      </c>
      <c r="K199" s="82" t="str">
        <f t="shared" si="79"/>
        <v>#REF!</v>
      </c>
      <c r="L199" s="83" t="str">
        <f t="shared" si="80"/>
        <v>#REF!</v>
      </c>
      <c r="M199" s="83">
        <v>2.01500026936E11</v>
      </c>
      <c r="N199" s="81" t="s">
        <v>708</v>
      </c>
      <c r="O199" s="84">
        <v>42143.0</v>
      </c>
    </row>
    <row r="200" ht="28.5" customHeight="1">
      <c r="A200" s="75" t="s">
        <v>105</v>
      </c>
      <c r="B200" s="76" t="s">
        <v>45</v>
      </c>
      <c r="C200" s="77" t="s">
        <v>46</v>
      </c>
      <c r="D200" s="78">
        <v>9258883.58</v>
      </c>
      <c r="E200" s="76">
        <v>0.0</v>
      </c>
      <c r="F200" s="79">
        <v>9258884.0</v>
      </c>
      <c r="G200" s="80">
        <f t="shared" si="74"/>
        <v>9258884</v>
      </c>
      <c r="H200" s="81"/>
      <c r="I200" s="77"/>
      <c r="J200" s="75"/>
      <c r="K200" s="82"/>
      <c r="L200" s="83"/>
      <c r="M200" s="83"/>
      <c r="N200" s="81"/>
      <c r="O200" s="84"/>
    </row>
    <row r="201" ht="28.5" customHeight="1">
      <c r="A201" s="75" t="s">
        <v>105</v>
      </c>
      <c r="B201" s="76" t="s">
        <v>29</v>
      </c>
      <c r="C201" s="77" t="s">
        <v>30</v>
      </c>
      <c r="D201" s="78">
        <v>11458.14</v>
      </c>
      <c r="E201" s="76">
        <v>0.0</v>
      </c>
      <c r="F201" s="79">
        <v>11458.0</v>
      </c>
      <c r="G201" s="80">
        <f t="shared" si="74"/>
        <v>11458</v>
      </c>
      <c r="H201" s="81">
        <v>8.00250119E8</v>
      </c>
      <c r="I201" s="77" t="str">
        <f t="shared" ref="I201:I208" si="81">VLOOKUP(H201,'[2]IPS CTA BANCARIA (2)'!$B$1:$H$202,2,0)</f>
        <v>#REF!</v>
      </c>
      <c r="J201" s="75">
        <v>169996.0</v>
      </c>
      <c r="K201" s="82" t="str">
        <f t="shared" ref="K201:K208" si="82">VLOOKUP(H201,'[2]IPS CTA BANCARIA (2)'!$B$1:$H$202,4,0)</f>
        <v>#REF!</v>
      </c>
      <c r="L201" s="83" t="str">
        <f t="shared" ref="L201:L208" si="83">VLOOKUP(H201,'[2]IPS CTA BANCARIA (2)'!$B$1:$H$202,5,0)</f>
        <v>#REF!</v>
      </c>
      <c r="M201" s="83" t="s">
        <v>709</v>
      </c>
      <c r="N201" s="81" t="s">
        <v>710</v>
      </c>
      <c r="O201" s="84">
        <v>42150.0</v>
      </c>
    </row>
    <row r="202" ht="28.5" customHeight="1">
      <c r="A202" s="75" t="s">
        <v>105</v>
      </c>
      <c r="B202" s="76" t="s">
        <v>31</v>
      </c>
      <c r="C202" s="77" t="s">
        <v>32</v>
      </c>
      <c r="D202" s="78">
        <v>47847.79</v>
      </c>
      <c r="E202" s="76">
        <v>0.0</v>
      </c>
      <c r="F202" s="79">
        <v>47848.0</v>
      </c>
      <c r="G202" s="80">
        <f t="shared" si="74"/>
        <v>47848</v>
      </c>
      <c r="H202" s="81">
        <v>8.05000427E8</v>
      </c>
      <c r="I202" s="77" t="str">
        <f t="shared" si="81"/>
        <v>#REF!</v>
      </c>
      <c r="J202" s="75">
        <v>195044.0</v>
      </c>
      <c r="K202" s="82" t="str">
        <f t="shared" si="82"/>
        <v>#REF!</v>
      </c>
      <c r="L202" s="83" t="str">
        <f t="shared" si="83"/>
        <v>#REF!</v>
      </c>
      <c r="M202" s="83" t="s">
        <v>711</v>
      </c>
      <c r="N202" s="81" t="s">
        <v>712</v>
      </c>
      <c r="O202" s="84">
        <v>42150.0</v>
      </c>
    </row>
    <row r="203" ht="28.5" customHeight="1">
      <c r="A203" s="75" t="s">
        <v>105</v>
      </c>
      <c r="B203" s="76" t="s">
        <v>39</v>
      </c>
      <c r="C203" s="77" t="s">
        <v>40</v>
      </c>
      <c r="D203" s="78">
        <v>44311.89</v>
      </c>
      <c r="E203" s="76">
        <v>0.0</v>
      </c>
      <c r="F203" s="79">
        <v>44312.0</v>
      </c>
      <c r="G203" s="80">
        <f t="shared" si="74"/>
        <v>44312</v>
      </c>
      <c r="H203" s="81">
        <v>9.00156264E8</v>
      </c>
      <c r="I203" s="77" t="str">
        <f t="shared" si="81"/>
        <v>#REF!</v>
      </c>
      <c r="J203" s="75">
        <v>128516.0</v>
      </c>
      <c r="K203" s="82" t="str">
        <f t="shared" si="82"/>
        <v>#REF!</v>
      </c>
      <c r="L203" s="83" t="str">
        <f t="shared" si="83"/>
        <v>#REF!</v>
      </c>
      <c r="M203" s="83" t="s">
        <v>713</v>
      </c>
      <c r="N203" s="81" t="s">
        <v>714</v>
      </c>
      <c r="O203" s="84">
        <v>42151.0</v>
      </c>
    </row>
    <row r="204" ht="28.5" customHeight="1">
      <c r="A204" s="75" t="s">
        <v>107</v>
      </c>
      <c r="B204" s="76" t="s">
        <v>17</v>
      </c>
      <c r="C204" s="77" t="s">
        <v>460</v>
      </c>
      <c r="D204" s="78">
        <v>2.638657947E7</v>
      </c>
      <c r="E204" s="76">
        <v>0.0</v>
      </c>
      <c r="F204" s="79">
        <v>2.6386579E7</v>
      </c>
      <c r="G204" s="80">
        <f t="shared" si="74"/>
        <v>26386579</v>
      </c>
      <c r="H204" s="81">
        <v>8.90905166E8</v>
      </c>
      <c r="I204" s="77" t="str">
        <f t="shared" si="81"/>
        <v>#REF!</v>
      </c>
      <c r="J204" s="75">
        <v>2.6386579E7</v>
      </c>
      <c r="K204" s="82" t="str">
        <f t="shared" si="82"/>
        <v>#REF!</v>
      </c>
      <c r="L204" s="83" t="str">
        <f t="shared" si="83"/>
        <v>#REF!</v>
      </c>
      <c r="M204" s="83">
        <v>2.01500026937E11</v>
      </c>
      <c r="N204" s="81" t="s">
        <v>715</v>
      </c>
      <c r="O204" s="84">
        <v>42143.0</v>
      </c>
    </row>
    <row r="205" ht="28.5" customHeight="1">
      <c r="A205" s="75" t="s">
        <v>107</v>
      </c>
      <c r="B205" s="76" t="s">
        <v>29</v>
      </c>
      <c r="C205" s="77" t="s">
        <v>30</v>
      </c>
      <c r="D205" s="78">
        <v>64320.45</v>
      </c>
      <c r="E205" s="76">
        <v>0.0</v>
      </c>
      <c r="F205" s="79">
        <v>64320.0</v>
      </c>
      <c r="G205" s="80">
        <f t="shared" si="74"/>
        <v>64320</v>
      </c>
      <c r="H205" s="81">
        <v>8.00250119E8</v>
      </c>
      <c r="I205" s="77" t="str">
        <f t="shared" si="81"/>
        <v>#REF!</v>
      </c>
      <c r="J205" s="75">
        <v>895280.0</v>
      </c>
      <c r="K205" s="82" t="str">
        <f t="shared" si="82"/>
        <v>#REF!</v>
      </c>
      <c r="L205" s="83" t="str">
        <f t="shared" si="83"/>
        <v>#REF!</v>
      </c>
      <c r="M205" s="83" t="s">
        <v>716</v>
      </c>
      <c r="N205" s="81" t="s">
        <v>717</v>
      </c>
      <c r="O205" s="84">
        <v>42150.0</v>
      </c>
    </row>
    <row r="206" ht="28.5" customHeight="1">
      <c r="A206" s="75" t="s">
        <v>107</v>
      </c>
      <c r="B206" s="76" t="s">
        <v>31</v>
      </c>
      <c r="C206" s="77" t="s">
        <v>32</v>
      </c>
      <c r="D206" s="78">
        <v>19797.7</v>
      </c>
      <c r="E206" s="76">
        <v>0.0</v>
      </c>
      <c r="F206" s="79">
        <v>19798.0</v>
      </c>
      <c r="G206" s="80">
        <f t="shared" si="74"/>
        <v>19798</v>
      </c>
      <c r="H206" s="81">
        <v>8.05000427E8</v>
      </c>
      <c r="I206" s="77" t="str">
        <f t="shared" si="81"/>
        <v>#REF!</v>
      </c>
      <c r="J206" s="75">
        <v>113370.0</v>
      </c>
      <c r="K206" s="82" t="str">
        <f t="shared" si="82"/>
        <v>#REF!</v>
      </c>
      <c r="L206" s="83" t="str">
        <f t="shared" si="83"/>
        <v>#REF!</v>
      </c>
      <c r="M206" s="83" t="s">
        <v>718</v>
      </c>
      <c r="N206" s="81" t="s">
        <v>719</v>
      </c>
      <c r="O206" s="84">
        <v>42150.0</v>
      </c>
    </row>
    <row r="207" ht="28.5" customHeight="1">
      <c r="A207" s="75" t="s">
        <v>107</v>
      </c>
      <c r="B207" s="76" t="s">
        <v>39</v>
      </c>
      <c r="C207" s="77" t="s">
        <v>40</v>
      </c>
      <c r="D207" s="78">
        <v>14259.38</v>
      </c>
      <c r="E207" s="76">
        <v>0.0</v>
      </c>
      <c r="F207" s="79">
        <v>14259.0</v>
      </c>
      <c r="G207" s="80">
        <f t="shared" si="74"/>
        <v>14259</v>
      </c>
      <c r="H207" s="81">
        <v>9.00156264E8</v>
      </c>
      <c r="I207" s="77" t="str">
        <f t="shared" si="81"/>
        <v>#REF!</v>
      </c>
      <c r="J207" s="75">
        <v>127191.0</v>
      </c>
      <c r="K207" s="82" t="str">
        <f t="shared" si="82"/>
        <v>#REF!</v>
      </c>
      <c r="L207" s="83" t="str">
        <f t="shared" si="83"/>
        <v>#REF!</v>
      </c>
      <c r="M207" s="83" t="s">
        <v>720</v>
      </c>
      <c r="N207" s="81" t="s">
        <v>721</v>
      </c>
      <c r="O207" s="84">
        <v>42151.0</v>
      </c>
    </row>
    <row r="208" ht="28.5" customHeight="1">
      <c r="A208" s="75" t="s">
        <v>109</v>
      </c>
      <c r="B208" s="76" t="s">
        <v>17</v>
      </c>
      <c r="C208" s="77" t="s">
        <v>460</v>
      </c>
      <c r="D208" s="78">
        <v>9320803.08</v>
      </c>
      <c r="E208" s="76">
        <v>0.0</v>
      </c>
      <c r="F208" s="79">
        <v>9320803.0</v>
      </c>
      <c r="G208" s="80">
        <f t="shared" si="74"/>
        <v>9320803</v>
      </c>
      <c r="H208" s="81">
        <v>8.90905166E8</v>
      </c>
      <c r="I208" s="77" t="str">
        <f t="shared" si="81"/>
        <v>#REF!</v>
      </c>
      <c r="J208" s="75">
        <v>9320803.0</v>
      </c>
      <c r="K208" s="82" t="str">
        <f t="shared" si="82"/>
        <v>#REF!</v>
      </c>
      <c r="L208" s="83" t="str">
        <f t="shared" si="83"/>
        <v>#REF!</v>
      </c>
      <c r="M208" s="83">
        <v>2.01500026938E11</v>
      </c>
      <c r="N208" s="81" t="s">
        <v>722</v>
      </c>
      <c r="O208" s="84">
        <v>42143.0</v>
      </c>
    </row>
    <row r="209" ht="28.5" customHeight="1">
      <c r="A209" s="75" t="s">
        <v>109</v>
      </c>
      <c r="B209" s="76" t="s">
        <v>45</v>
      </c>
      <c r="C209" s="77" t="s">
        <v>46</v>
      </c>
      <c r="D209" s="78">
        <v>5101.12</v>
      </c>
      <c r="E209" s="76">
        <v>0.0</v>
      </c>
      <c r="F209" s="79">
        <v>5101.0</v>
      </c>
      <c r="G209" s="80">
        <f t="shared" si="74"/>
        <v>5101</v>
      </c>
      <c r="H209" s="81"/>
      <c r="I209" s="77"/>
      <c r="J209" s="75"/>
      <c r="K209" s="82"/>
      <c r="L209" s="83"/>
      <c r="M209" s="83"/>
      <c r="N209" s="81"/>
      <c r="O209" s="84"/>
    </row>
    <row r="210" ht="28.5" customHeight="1">
      <c r="A210" s="75" t="s">
        <v>109</v>
      </c>
      <c r="B210" s="76" t="s">
        <v>29</v>
      </c>
      <c r="C210" s="77" t="s">
        <v>30</v>
      </c>
      <c r="D210" s="78">
        <v>23581.43</v>
      </c>
      <c r="E210" s="76">
        <v>0.0</v>
      </c>
      <c r="F210" s="79">
        <v>23581.0</v>
      </c>
      <c r="G210" s="80">
        <f t="shared" si="74"/>
        <v>23581</v>
      </c>
      <c r="H210" s="81">
        <v>8.00250119E8</v>
      </c>
      <c r="I210" s="77" t="str">
        <f t="shared" ref="I210:I217" si="84">VLOOKUP(H210,'[2]IPS CTA BANCARIA (2)'!$B$1:$H$202,2,0)</f>
        <v>#REF!</v>
      </c>
      <c r="J210" s="75">
        <v>388296.0</v>
      </c>
      <c r="K210" s="82" t="str">
        <f t="shared" ref="K210:K217" si="85">VLOOKUP(H210,'[2]IPS CTA BANCARIA (2)'!$B$1:$H$202,4,0)</f>
        <v>#REF!</v>
      </c>
      <c r="L210" s="83" t="str">
        <f t="shared" ref="L210:L217" si="86">VLOOKUP(H210,'[2]IPS CTA BANCARIA (2)'!$B$1:$H$202,5,0)</f>
        <v>#REF!</v>
      </c>
      <c r="M210" s="83" t="s">
        <v>723</v>
      </c>
      <c r="N210" s="81" t="s">
        <v>724</v>
      </c>
      <c r="O210" s="84">
        <v>42150.0</v>
      </c>
    </row>
    <row r="211" ht="28.5" customHeight="1">
      <c r="A211" s="75" t="s">
        <v>109</v>
      </c>
      <c r="B211" s="76" t="s">
        <v>31</v>
      </c>
      <c r="C211" s="77" t="s">
        <v>32</v>
      </c>
      <c r="D211" s="78">
        <v>54512.61</v>
      </c>
      <c r="E211" s="76">
        <v>0.0</v>
      </c>
      <c r="F211" s="79">
        <v>54513.0</v>
      </c>
      <c r="G211" s="80">
        <f t="shared" si="74"/>
        <v>54513</v>
      </c>
      <c r="H211" s="81">
        <v>8.05000427E8</v>
      </c>
      <c r="I211" s="77" t="str">
        <f t="shared" si="84"/>
        <v>#REF!</v>
      </c>
      <c r="J211" s="75">
        <v>177822.0</v>
      </c>
      <c r="K211" s="82" t="str">
        <f t="shared" si="85"/>
        <v>#REF!</v>
      </c>
      <c r="L211" s="83" t="str">
        <f t="shared" si="86"/>
        <v>#REF!</v>
      </c>
      <c r="M211" s="83" t="s">
        <v>725</v>
      </c>
      <c r="N211" s="81" t="s">
        <v>726</v>
      </c>
      <c r="O211" s="84">
        <v>42150.0</v>
      </c>
    </row>
    <row r="212" ht="28.5" customHeight="1">
      <c r="A212" s="75" t="s">
        <v>109</v>
      </c>
      <c r="B212" s="76" t="s">
        <v>39</v>
      </c>
      <c r="C212" s="77" t="s">
        <v>40</v>
      </c>
      <c r="D212" s="78">
        <v>21149.76</v>
      </c>
      <c r="E212" s="76">
        <v>0.0</v>
      </c>
      <c r="F212" s="79">
        <v>21150.0</v>
      </c>
      <c r="G212" s="80">
        <f t="shared" si="74"/>
        <v>21150</v>
      </c>
      <c r="H212" s="81">
        <v>9.00156264E8</v>
      </c>
      <c r="I212" s="77" t="str">
        <f t="shared" si="84"/>
        <v>#REF!</v>
      </c>
      <c r="J212" s="75">
        <v>82830.0</v>
      </c>
      <c r="K212" s="82" t="str">
        <f t="shared" si="85"/>
        <v>#REF!</v>
      </c>
      <c r="L212" s="83" t="str">
        <f t="shared" si="86"/>
        <v>#REF!</v>
      </c>
      <c r="M212" s="83" t="s">
        <v>727</v>
      </c>
      <c r="N212" s="81" t="s">
        <v>728</v>
      </c>
      <c r="O212" s="84">
        <v>42151.0</v>
      </c>
    </row>
    <row r="213" ht="28.5" customHeight="1">
      <c r="A213" s="75" t="s">
        <v>111</v>
      </c>
      <c r="B213" s="76" t="s">
        <v>17</v>
      </c>
      <c r="C213" s="77" t="s">
        <v>460</v>
      </c>
      <c r="D213" s="78">
        <v>7371706.54</v>
      </c>
      <c r="E213" s="76">
        <v>0.0</v>
      </c>
      <c r="F213" s="79">
        <v>7371707.0</v>
      </c>
      <c r="G213" s="80">
        <f t="shared" si="74"/>
        <v>7371707</v>
      </c>
      <c r="H213" s="81">
        <v>8.90905166E8</v>
      </c>
      <c r="I213" s="77" t="str">
        <f t="shared" si="84"/>
        <v>#REF!</v>
      </c>
      <c r="J213" s="75">
        <v>7371707.0</v>
      </c>
      <c r="K213" s="82" t="str">
        <f t="shared" si="85"/>
        <v>#REF!</v>
      </c>
      <c r="L213" s="83" t="str">
        <f t="shared" si="86"/>
        <v>#REF!</v>
      </c>
      <c r="M213" s="83">
        <v>2.01500026939E11</v>
      </c>
      <c r="N213" s="81" t="s">
        <v>729</v>
      </c>
      <c r="O213" s="84">
        <v>42143.0</v>
      </c>
    </row>
    <row r="214" ht="28.5" customHeight="1">
      <c r="A214" s="75" t="s">
        <v>111</v>
      </c>
      <c r="B214" s="76" t="s">
        <v>29</v>
      </c>
      <c r="C214" s="77" t="s">
        <v>30</v>
      </c>
      <c r="D214" s="78">
        <v>87798.16</v>
      </c>
      <c r="E214" s="76">
        <v>0.0</v>
      </c>
      <c r="F214" s="79">
        <v>87798.0</v>
      </c>
      <c r="G214" s="80">
        <f t="shared" si="74"/>
        <v>87798</v>
      </c>
      <c r="H214" s="81">
        <v>8.00250119E8</v>
      </c>
      <c r="I214" s="77" t="str">
        <f t="shared" si="84"/>
        <v>#REF!</v>
      </c>
      <c r="J214" s="75">
        <v>280277.0</v>
      </c>
      <c r="K214" s="82" t="str">
        <f t="shared" si="85"/>
        <v>#REF!</v>
      </c>
      <c r="L214" s="83" t="str">
        <f t="shared" si="86"/>
        <v>#REF!</v>
      </c>
      <c r="M214" s="83" t="s">
        <v>730</v>
      </c>
      <c r="N214" s="81" t="s">
        <v>731</v>
      </c>
      <c r="O214" s="84">
        <v>42150.0</v>
      </c>
    </row>
    <row r="215" ht="28.5" customHeight="1">
      <c r="A215" s="75" t="s">
        <v>111</v>
      </c>
      <c r="B215" s="76" t="s">
        <v>31</v>
      </c>
      <c r="C215" s="77" t="s">
        <v>32</v>
      </c>
      <c r="D215" s="78">
        <v>38145.2</v>
      </c>
      <c r="E215" s="76">
        <v>0.0</v>
      </c>
      <c r="F215" s="79">
        <v>38145.0</v>
      </c>
      <c r="G215" s="80">
        <f t="shared" si="74"/>
        <v>38145</v>
      </c>
      <c r="H215" s="81">
        <v>8.05000427E8</v>
      </c>
      <c r="I215" s="77" t="str">
        <f t="shared" si="84"/>
        <v>#REF!</v>
      </c>
      <c r="J215" s="75">
        <v>128762.0</v>
      </c>
      <c r="K215" s="82" t="str">
        <f t="shared" si="85"/>
        <v>#REF!</v>
      </c>
      <c r="L215" s="83" t="str">
        <f t="shared" si="86"/>
        <v>#REF!</v>
      </c>
      <c r="M215" s="83" t="s">
        <v>732</v>
      </c>
      <c r="N215" s="81" t="s">
        <v>733</v>
      </c>
      <c r="O215" s="84">
        <v>42150.0</v>
      </c>
    </row>
    <row r="216" ht="28.5" customHeight="1">
      <c r="A216" s="75" t="s">
        <v>111</v>
      </c>
      <c r="B216" s="76" t="s">
        <v>39</v>
      </c>
      <c r="C216" s="77" t="s">
        <v>40</v>
      </c>
      <c r="D216" s="78">
        <v>71356.1</v>
      </c>
      <c r="E216" s="76">
        <v>0.0</v>
      </c>
      <c r="F216" s="79">
        <v>71356.0</v>
      </c>
      <c r="G216" s="80">
        <f t="shared" si="74"/>
        <v>71356</v>
      </c>
      <c r="H216" s="81">
        <v>9.00156264E8</v>
      </c>
      <c r="I216" s="77" t="str">
        <f t="shared" si="84"/>
        <v>#REF!</v>
      </c>
      <c r="J216" s="75">
        <v>226810.0</v>
      </c>
      <c r="K216" s="82" t="str">
        <f t="shared" si="85"/>
        <v>#REF!</v>
      </c>
      <c r="L216" s="83" t="str">
        <f t="shared" si="86"/>
        <v>#REF!</v>
      </c>
      <c r="M216" s="83" t="s">
        <v>734</v>
      </c>
      <c r="N216" s="81" t="s">
        <v>735</v>
      </c>
      <c r="O216" s="84">
        <v>42151.0</v>
      </c>
    </row>
    <row r="217" ht="28.5" customHeight="1">
      <c r="A217" s="75" t="s">
        <v>113</v>
      </c>
      <c r="B217" s="76" t="s">
        <v>17</v>
      </c>
      <c r="C217" s="77" t="s">
        <v>460</v>
      </c>
      <c r="D217" s="78">
        <v>9.567709048E7</v>
      </c>
      <c r="E217" s="76">
        <v>0.0</v>
      </c>
      <c r="F217" s="79">
        <v>9.567709E7</v>
      </c>
      <c r="G217" s="80">
        <f t="shared" si="74"/>
        <v>95677090</v>
      </c>
      <c r="H217" s="81">
        <v>8.90905166E8</v>
      </c>
      <c r="I217" s="77" t="str">
        <f t="shared" si="84"/>
        <v>#REF!</v>
      </c>
      <c r="J217" s="75">
        <v>9.567709E7</v>
      </c>
      <c r="K217" s="82" t="str">
        <f t="shared" si="85"/>
        <v>#REF!</v>
      </c>
      <c r="L217" s="83" t="str">
        <f t="shared" si="86"/>
        <v>#REF!</v>
      </c>
      <c r="M217" s="83">
        <v>2.0150002694E11</v>
      </c>
      <c r="N217" s="81" t="s">
        <v>736</v>
      </c>
      <c r="O217" s="84">
        <v>42143.0</v>
      </c>
    </row>
    <row r="218" ht="28.5" customHeight="1">
      <c r="A218" s="75" t="s">
        <v>113</v>
      </c>
      <c r="B218" s="76" t="s">
        <v>45</v>
      </c>
      <c r="C218" s="77" t="s">
        <v>46</v>
      </c>
      <c r="D218" s="78">
        <v>6943065.43</v>
      </c>
      <c r="E218" s="76">
        <v>0.0</v>
      </c>
      <c r="F218" s="79">
        <v>6943065.0</v>
      </c>
      <c r="G218" s="80">
        <f t="shared" si="74"/>
        <v>6943065</v>
      </c>
      <c r="H218" s="81"/>
      <c r="I218" s="77"/>
      <c r="J218" s="75"/>
      <c r="K218" s="82"/>
      <c r="L218" s="83"/>
      <c r="M218" s="83"/>
      <c r="N218" s="81"/>
      <c r="O218" s="84"/>
    </row>
    <row r="219" ht="38.25" customHeight="1">
      <c r="A219" s="75" t="s">
        <v>113</v>
      </c>
      <c r="B219" s="76" t="s">
        <v>27</v>
      </c>
      <c r="C219" s="77" t="s">
        <v>28</v>
      </c>
      <c r="D219" s="78">
        <v>221594.71</v>
      </c>
      <c r="E219" s="76">
        <v>0.0</v>
      </c>
      <c r="F219" s="79">
        <v>221595.0</v>
      </c>
      <c r="G219" s="80">
        <f t="shared" si="74"/>
        <v>221595</v>
      </c>
      <c r="H219" s="81">
        <v>8.00088702E8</v>
      </c>
      <c r="I219" s="77" t="str">
        <f t="shared" ref="I219:I236" si="87">VLOOKUP(H219,'[2]IPS CTA BANCARIA (2)'!$B$1:$H$202,2,0)</f>
        <v>#REF!</v>
      </c>
      <c r="J219" s="75">
        <v>1107579.0</v>
      </c>
      <c r="K219" s="82" t="str">
        <f t="shared" ref="K219:K236" si="88">VLOOKUP(H219,'[2]IPS CTA BANCARIA (2)'!$B$1:$H$202,4,0)</f>
        <v>#REF!</v>
      </c>
      <c r="L219" s="83" t="str">
        <f t="shared" ref="L219:L236" si="89">VLOOKUP(H219,'[2]IPS CTA BANCARIA (2)'!$B$1:$H$202,5,0)</f>
        <v>#REF!</v>
      </c>
      <c r="M219" s="83" t="s">
        <v>737</v>
      </c>
      <c r="N219" s="81" t="s">
        <v>738</v>
      </c>
      <c r="O219" s="84">
        <v>42150.0</v>
      </c>
    </row>
    <row r="220" ht="28.5" customHeight="1">
      <c r="A220" s="75" t="s">
        <v>113</v>
      </c>
      <c r="B220" s="76" t="s">
        <v>29</v>
      </c>
      <c r="C220" s="77" t="s">
        <v>30</v>
      </c>
      <c r="D220" s="78">
        <v>931107.73</v>
      </c>
      <c r="E220" s="76">
        <v>0.0</v>
      </c>
      <c r="F220" s="79">
        <v>931108.0</v>
      </c>
      <c r="G220" s="80">
        <f t="shared" si="74"/>
        <v>931108</v>
      </c>
      <c r="H220" s="81">
        <v>8.00250119E8</v>
      </c>
      <c r="I220" s="77" t="str">
        <f t="shared" si="87"/>
        <v>#REF!</v>
      </c>
      <c r="J220" s="75">
        <v>3882223.0</v>
      </c>
      <c r="K220" s="82" t="str">
        <f t="shared" si="88"/>
        <v>#REF!</v>
      </c>
      <c r="L220" s="83" t="str">
        <f t="shared" si="89"/>
        <v>#REF!</v>
      </c>
      <c r="M220" s="83" t="s">
        <v>739</v>
      </c>
      <c r="N220" s="81" t="s">
        <v>740</v>
      </c>
      <c r="O220" s="84">
        <v>42150.0</v>
      </c>
    </row>
    <row r="221" ht="28.5" customHeight="1">
      <c r="A221" s="75" t="s">
        <v>113</v>
      </c>
      <c r="B221" s="76" t="s">
        <v>31</v>
      </c>
      <c r="C221" s="77" t="s">
        <v>32</v>
      </c>
      <c r="D221" s="78">
        <v>1581516.3</v>
      </c>
      <c r="E221" s="76">
        <v>0.0</v>
      </c>
      <c r="F221" s="79">
        <v>1581516.0</v>
      </c>
      <c r="G221" s="80">
        <f t="shared" si="74"/>
        <v>1581516</v>
      </c>
      <c r="H221" s="81">
        <v>8.05000427E8</v>
      </c>
      <c r="I221" s="77" t="str">
        <f t="shared" si="87"/>
        <v>#REF!</v>
      </c>
      <c r="J221" s="75">
        <v>5919882.0</v>
      </c>
      <c r="K221" s="82" t="str">
        <f t="shared" si="88"/>
        <v>#REF!</v>
      </c>
      <c r="L221" s="83" t="str">
        <f t="shared" si="89"/>
        <v>#REF!</v>
      </c>
      <c r="M221" s="83" t="s">
        <v>741</v>
      </c>
      <c r="N221" s="81" t="s">
        <v>742</v>
      </c>
      <c r="O221" s="84">
        <v>42150.0</v>
      </c>
    </row>
    <row r="222" ht="28.5" customHeight="1">
      <c r="A222" s="75" t="s">
        <v>113</v>
      </c>
      <c r="B222" s="76" t="s">
        <v>39</v>
      </c>
      <c r="C222" s="77" t="s">
        <v>40</v>
      </c>
      <c r="D222" s="78">
        <v>791515.6</v>
      </c>
      <c r="E222" s="76">
        <v>0.0</v>
      </c>
      <c r="F222" s="79">
        <v>791516.0</v>
      </c>
      <c r="G222" s="80">
        <f t="shared" si="74"/>
        <v>791516</v>
      </c>
      <c r="H222" s="81">
        <v>9.00156264E8</v>
      </c>
      <c r="I222" s="77" t="str">
        <f t="shared" si="87"/>
        <v>#REF!</v>
      </c>
      <c r="J222" s="75">
        <v>3295052.0</v>
      </c>
      <c r="K222" s="82" t="str">
        <f t="shared" si="88"/>
        <v>#REF!</v>
      </c>
      <c r="L222" s="83" t="str">
        <f t="shared" si="89"/>
        <v>#REF!</v>
      </c>
      <c r="M222" s="83" t="s">
        <v>743</v>
      </c>
      <c r="N222" s="81" t="s">
        <v>744</v>
      </c>
      <c r="O222" s="84">
        <v>42151.0</v>
      </c>
    </row>
    <row r="223" ht="28.5" customHeight="1">
      <c r="A223" s="75" t="s">
        <v>113</v>
      </c>
      <c r="B223" s="76" t="s">
        <v>21</v>
      </c>
      <c r="C223" s="77" t="s">
        <v>22</v>
      </c>
      <c r="D223" s="78"/>
      <c r="E223" s="76"/>
      <c r="F223" s="79"/>
      <c r="G223" s="85"/>
      <c r="H223" s="81">
        <v>8.00130907E8</v>
      </c>
      <c r="I223" s="77" t="str">
        <f t="shared" si="87"/>
        <v>#REF!</v>
      </c>
      <c r="J223" s="75">
        <f>3053-1545</f>
        <v>1508</v>
      </c>
      <c r="K223" s="82" t="str">
        <f t="shared" si="88"/>
        <v>#REF!</v>
      </c>
      <c r="L223" s="83" t="str">
        <f t="shared" si="89"/>
        <v>#REF!</v>
      </c>
      <c r="M223" s="83" t="s">
        <v>745</v>
      </c>
      <c r="N223" s="81" t="s">
        <v>746</v>
      </c>
      <c r="O223" s="84">
        <v>42150.0</v>
      </c>
    </row>
    <row r="224" ht="28.5" customHeight="1">
      <c r="A224" s="75" t="s">
        <v>113</v>
      </c>
      <c r="B224" s="76" t="s">
        <v>41</v>
      </c>
      <c r="C224" s="77" t="s">
        <v>42</v>
      </c>
      <c r="D224" s="78">
        <v>4815161.75</v>
      </c>
      <c r="E224" s="76">
        <v>0.0</v>
      </c>
      <c r="F224" s="79">
        <v>4815162.0</v>
      </c>
      <c r="G224" s="80">
        <f>+F224</f>
        <v>4815162</v>
      </c>
      <c r="H224" s="81">
        <v>8.00227877E8</v>
      </c>
      <c r="I224" s="77" t="str">
        <f t="shared" si="87"/>
        <v>#REF!</v>
      </c>
      <c r="J224" s="75">
        <v>1796608.0</v>
      </c>
      <c r="K224" s="82" t="str">
        <f t="shared" si="88"/>
        <v>#REF!</v>
      </c>
      <c r="L224" s="83" t="str">
        <f t="shared" si="89"/>
        <v>#REF!</v>
      </c>
      <c r="M224" s="83">
        <v>2.01500028235E11</v>
      </c>
      <c r="N224" s="81" t="s">
        <v>747</v>
      </c>
      <c r="O224" s="84">
        <v>42150.0</v>
      </c>
    </row>
    <row r="225" ht="28.5" customHeight="1">
      <c r="A225" s="75" t="s">
        <v>113</v>
      </c>
      <c r="B225" s="76" t="s">
        <v>41</v>
      </c>
      <c r="C225" s="77" t="s">
        <v>42</v>
      </c>
      <c r="D225" s="78"/>
      <c r="E225" s="76"/>
      <c r="F225" s="79"/>
      <c r="G225" s="85"/>
      <c r="H225" s="81">
        <v>8.90981137E8</v>
      </c>
      <c r="I225" s="77" t="str">
        <f t="shared" si="87"/>
        <v>#REF!</v>
      </c>
      <c r="J225" s="75">
        <v>3018554.0</v>
      </c>
      <c r="K225" s="82" t="str">
        <f t="shared" si="88"/>
        <v>#REF!</v>
      </c>
      <c r="L225" s="83" t="str">
        <f t="shared" si="89"/>
        <v>#REF!</v>
      </c>
      <c r="M225" s="83">
        <v>2.01500028231E11</v>
      </c>
      <c r="N225" s="81" t="s">
        <v>748</v>
      </c>
      <c r="O225" s="84">
        <v>42150.0</v>
      </c>
    </row>
    <row r="226" ht="28.5" customHeight="1">
      <c r="A226" s="75" t="s">
        <v>115</v>
      </c>
      <c r="B226" s="76" t="s">
        <v>17</v>
      </c>
      <c r="C226" s="77" t="s">
        <v>460</v>
      </c>
      <c r="D226" s="78">
        <v>2.442163604E7</v>
      </c>
      <c r="E226" s="76">
        <v>0.0</v>
      </c>
      <c r="F226" s="79">
        <v>2.4421636E7</v>
      </c>
      <c r="G226" s="80">
        <f t="shared" ref="G226:G243" si="90">+F226</f>
        <v>24421636</v>
      </c>
      <c r="H226" s="81">
        <v>8.90905166E8</v>
      </c>
      <c r="I226" s="77" t="str">
        <f t="shared" si="87"/>
        <v>#REF!</v>
      </c>
      <c r="J226" s="75">
        <v>2.4421636E7</v>
      </c>
      <c r="K226" s="82" t="str">
        <f t="shared" si="88"/>
        <v>#REF!</v>
      </c>
      <c r="L226" s="83" t="str">
        <f t="shared" si="89"/>
        <v>#REF!</v>
      </c>
      <c r="M226" s="83">
        <v>2.01500026941E11</v>
      </c>
      <c r="N226" s="81" t="s">
        <v>749</v>
      </c>
      <c r="O226" s="84">
        <v>42143.0</v>
      </c>
    </row>
    <row r="227" ht="38.25" customHeight="1">
      <c r="A227" s="75" t="s">
        <v>115</v>
      </c>
      <c r="B227" s="76" t="s">
        <v>27</v>
      </c>
      <c r="C227" s="77" t="s">
        <v>28</v>
      </c>
      <c r="D227" s="78">
        <v>305161.56</v>
      </c>
      <c r="E227" s="76">
        <v>0.0</v>
      </c>
      <c r="F227" s="79">
        <v>305162.0</v>
      </c>
      <c r="G227" s="80">
        <f t="shared" si="90"/>
        <v>305162</v>
      </c>
      <c r="H227" s="81">
        <v>8.00088702E8</v>
      </c>
      <c r="I227" s="77" t="str">
        <f t="shared" si="87"/>
        <v>#REF!</v>
      </c>
      <c r="J227" s="75">
        <v>1480198.0</v>
      </c>
      <c r="K227" s="82" t="str">
        <f t="shared" si="88"/>
        <v>#REF!</v>
      </c>
      <c r="L227" s="83" t="str">
        <f t="shared" si="89"/>
        <v>#REF!</v>
      </c>
      <c r="M227" s="83" t="s">
        <v>750</v>
      </c>
      <c r="N227" s="81" t="s">
        <v>751</v>
      </c>
      <c r="O227" s="84">
        <v>42150.0</v>
      </c>
    </row>
    <row r="228" ht="28.5" customHeight="1">
      <c r="A228" s="75" t="s">
        <v>115</v>
      </c>
      <c r="B228" s="76" t="s">
        <v>29</v>
      </c>
      <c r="C228" s="77" t="s">
        <v>30</v>
      </c>
      <c r="D228" s="78">
        <v>177846.09</v>
      </c>
      <c r="E228" s="76">
        <v>0.0</v>
      </c>
      <c r="F228" s="79">
        <v>177846.0</v>
      </c>
      <c r="G228" s="80">
        <f t="shared" si="90"/>
        <v>177846</v>
      </c>
      <c r="H228" s="81">
        <v>8.00250119E8</v>
      </c>
      <c r="I228" s="77" t="str">
        <f t="shared" si="87"/>
        <v>#REF!</v>
      </c>
      <c r="J228" s="75">
        <v>756621.0</v>
      </c>
      <c r="K228" s="82" t="str">
        <f t="shared" si="88"/>
        <v>#REF!</v>
      </c>
      <c r="L228" s="83" t="str">
        <f t="shared" si="89"/>
        <v>#REF!</v>
      </c>
      <c r="M228" s="83" t="s">
        <v>752</v>
      </c>
      <c r="N228" s="81" t="s">
        <v>753</v>
      </c>
      <c r="O228" s="84">
        <v>42150.0</v>
      </c>
    </row>
    <row r="229" ht="28.5" customHeight="1">
      <c r="A229" s="75" t="s">
        <v>115</v>
      </c>
      <c r="B229" s="76" t="s">
        <v>31</v>
      </c>
      <c r="C229" s="77" t="s">
        <v>32</v>
      </c>
      <c r="D229" s="78">
        <v>735032.52</v>
      </c>
      <c r="E229" s="76">
        <v>0.0</v>
      </c>
      <c r="F229" s="79">
        <v>735033.0</v>
      </c>
      <c r="G229" s="80">
        <f t="shared" si="90"/>
        <v>735033</v>
      </c>
      <c r="H229" s="81">
        <v>8.05000427E8</v>
      </c>
      <c r="I229" s="77" t="str">
        <f t="shared" si="87"/>
        <v>#REF!</v>
      </c>
      <c r="J229" s="75">
        <v>2407523.0</v>
      </c>
      <c r="K229" s="82" t="str">
        <f t="shared" si="88"/>
        <v>#REF!</v>
      </c>
      <c r="L229" s="83" t="str">
        <f t="shared" si="89"/>
        <v>#REF!</v>
      </c>
      <c r="M229" s="83" t="s">
        <v>754</v>
      </c>
      <c r="N229" s="81" t="s">
        <v>755</v>
      </c>
      <c r="O229" s="84">
        <v>42150.0</v>
      </c>
    </row>
    <row r="230" ht="28.5" customHeight="1">
      <c r="A230" s="75" t="s">
        <v>115</v>
      </c>
      <c r="B230" s="76" t="s">
        <v>39</v>
      </c>
      <c r="C230" s="77" t="s">
        <v>40</v>
      </c>
      <c r="D230" s="78">
        <v>264912.93</v>
      </c>
      <c r="E230" s="76">
        <v>0.0</v>
      </c>
      <c r="F230" s="79">
        <v>264913.0</v>
      </c>
      <c r="G230" s="80">
        <f t="shared" si="90"/>
        <v>264913</v>
      </c>
      <c r="H230" s="81">
        <v>9.00156264E8</v>
      </c>
      <c r="I230" s="77" t="str">
        <f t="shared" si="87"/>
        <v>#REF!</v>
      </c>
      <c r="J230" s="75">
        <v>969690.0</v>
      </c>
      <c r="K230" s="82" t="str">
        <f t="shared" si="88"/>
        <v>#REF!</v>
      </c>
      <c r="L230" s="83" t="str">
        <f t="shared" si="89"/>
        <v>#REF!</v>
      </c>
      <c r="M230" s="83" t="s">
        <v>756</v>
      </c>
      <c r="N230" s="81" t="s">
        <v>757</v>
      </c>
      <c r="O230" s="84">
        <v>42151.0</v>
      </c>
    </row>
    <row r="231" ht="28.5" customHeight="1">
      <c r="A231" s="75" t="s">
        <v>115</v>
      </c>
      <c r="B231" s="76" t="s">
        <v>59</v>
      </c>
      <c r="C231" s="77" t="s">
        <v>60</v>
      </c>
      <c r="D231" s="78">
        <v>5258882.86</v>
      </c>
      <c r="E231" s="76">
        <v>0.0</v>
      </c>
      <c r="F231" s="79">
        <v>5258883.0</v>
      </c>
      <c r="G231" s="80">
        <f t="shared" si="90"/>
        <v>5258883</v>
      </c>
      <c r="H231" s="81">
        <v>8.90905154E8</v>
      </c>
      <c r="I231" s="77" t="str">
        <f t="shared" si="87"/>
        <v>#REF!</v>
      </c>
      <c r="J231" s="75">
        <v>5258883.0</v>
      </c>
      <c r="K231" s="82" t="str">
        <f t="shared" si="88"/>
        <v>#REF!</v>
      </c>
      <c r="L231" s="83" t="str">
        <f t="shared" si="89"/>
        <v>#REF!</v>
      </c>
      <c r="M231" s="83">
        <v>2.01500027026E11</v>
      </c>
      <c r="N231" s="81" t="s">
        <v>758</v>
      </c>
      <c r="O231" s="84">
        <v>42143.0</v>
      </c>
    </row>
    <row r="232" ht="28.5" customHeight="1">
      <c r="A232" s="75" t="s">
        <v>117</v>
      </c>
      <c r="B232" s="76" t="s">
        <v>17</v>
      </c>
      <c r="C232" s="77" t="s">
        <v>460</v>
      </c>
      <c r="D232" s="78">
        <v>4341731.83</v>
      </c>
      <c r="E232" s="76">
        <v>0.0</v>
      </c>
      <c r="F232" s="79">
        <v>4341732.0</v>
      </c>
      <c r="G232" s="80">
        <f t="shared" si="90"/>
        <v>4341732</v>
      </c>
      <c r="H232" s="81">
        <v>8.90905166E8</v>
      </c>
      <c r="I232" s="77" t="str">
        <f t="shared" si="87"/>
        <v>#REF!</v>
      </c>
      <c r="J232" s="75">
        <v>4341732.0</v>
      </c>
      <c r="K232" s="82" t="str">
        <f t="shared" si="88"/>
        <v>#REF!</v>
      </c>
      <c r="L232" s="83" t="str">
        <f t="shared" si="89"/>
        <v>#REF!</v>
      </c>
      <c r="M232" s="83">
        <v>2.01500026942E11</v>
      </c>
      <c r="N232" s="81" t="s">
        <v>759</v>
      </c>
      <c r="O232" s="84">
        <v>42143.0</v>
      </c>
    </row>
    <row r="233" ht="28.5" customHeight="1">
      <c r="A233" s="75" t="s">
        <v>117</v>
      </c>
      <c r="B233" s="76" t="s">
        <v>29</v>
      </c>
      <c r="C233" s="77" t="s">
        <v>30</v>
      </c>
      <c r="D233" s="78">
        <v>149495.45</v>
      </c>
      <c r="E233" s="76">
        <v>0.0</v>
      </c>
      <c r="F233" s="79">
        <v>149495.0</v>
      </c>
      <c r="G233" s="80">
        <f t="shared" si="90"/>
        <v>149495</v>
      </c>
      <c r="H233" s="81">
        <v>8.00250119E8</v>
      </c>
      <c r="I233" s="77" t="str">
        <f t="shared" si="87"/>
        <v>#REF!</v>
      </c>
      <c r="J233" s="75">
        <v>564833.0</v>
      </c>
      <c r="K233" s="82" t="str">
        <f t="shared" si="88"/>
        <v>#REF!</v>
      </c>
      <c r="L233" s="83" t="str">
        <f t="shared" si="89"/>
        <v>#REF!</v>
      </c>
      <c r="M233" s="83" t="s">
        <v>760</v>
      </c>
      <c r="N233" s="81" t="s">
        <v>761</v>
      </c>
      <c r="O233" s="84">
        <v>42150.0</v>
      </c>
    </row>
    <row r="234" ht="28.5" customHeight="1">
      <c r="A234" s="75" t="s">
        <v>117</v>
      </c>
      <c r="B234" s="76" t="s">
        <v>31</v>
      </c>
      <c r="C234" s="77" t="s">
        <v>32</v>
      </c>
      <c r="D234" s="78">
        <v>20067.01</v>
      </c>
      <c r="E234" s="76">
        <v>0.0</v>
      </c>
      <c r="F234" s="79">
        <v>20067.0</v>
      </c>
      <c r="G234" s="80">
        <f t="shared" si="90"/>
        <v>20067</v>
      </c>
      <c r="H234" s="81">
        <v>8.05000427E8</v>
      </c>
      <c r="I234" s="77" t="str">
        <f t="shared" si="87"/>
        <v>#REF!</v>
      </c>
      <c r="J234" s="75">
        <v>92010.0</v>
      </c>
      <c r="K234" s="82" t="str">
        <f t="shared" si="88"/>
        <v>#REF!</v>
      </c>
      <c r="L234" s="83" t="str">
        <f t="shared" si="89"/>
        <v>#REF!</v>
      </c>
      <c r="M234" s="83" t="s">
        <v>762</v>
      </c>
      <c r="N234" s="81" t="s">
        <v>763</v>
      </c>
      <c r="O234" s="84">
        <v>42150.0</v>
      </c>
    </row>
    <row r="235" ht="28.5" customHeight="1">
      <c r="A235" s="75" t="s">
        <v>117</v>
      </c>
      <c r="B235" s="76" t="s">
        <v>39</v>
      </c>
      <c r="C235" s="77" t="s">
        <v>40</v>
      </c>
      <c r="D235" s="78">
        <v>2332.71</v>
      </c>
      <c r="E235" s="76">
        <v>0.0</v>
      </c>
      <c r="F235" s="79">
        <v>2333.0</v>
      </c>
      <c r="G235" s="80">
        <f t="shared" si="90"/>
        <v>2333</v>
      </c>
      <c r="H235" s="81">
        <v>9.00156264E8</v>
      </c>
      <c r="I235" s="77" t="str">
        <f t="shared" si="87"/>
        <v>#REF!</v>
      </c>
      <c r="J235" s="75">
        <v>24375.0</v>
      </c>
      <c r="K235" s="82" t="str">
        <f t="shared" si="88"/>
        <v>#REF!</v>
      </c>
      <c r="L235" s="83" t="str">
        <f t="shared" si="89"/>
        <v>#REF!</v>
      </c>
      <c r="M235" s="83" t="s">
        <v>764</v>
      </c>
      <c r="N235" s="81" t="s">
        <v>765</v>
      </c>
      <c r="O235" s="84">
        <v>42151.0</v>
      </c>
    </row>
    <row r="236" ht="28.5" customHeight="1">
      <c r="A236" s="75" t="s">
        <v>119</v>
      </c>
      <c r="B236" s="76" t="s">
        <v>17</v>
      </c>
      <c r="C236" s="77" t="s">
        <v>460</v>
      </c>
      <c r="D236" s="78">
        <v>1.7773249158E8</v>
      </c>
      <c r="E236" s="76">
        <v>0.0</v>
      </c>
      <c r="F236" s="79">
        <v>1.77732492E8</v>
      </c>
      <c r="G236" s="80">
        <f t="shared" si="90"/>
        <v>177732492</v>
      </c>
      <c r="H236" s="81">
        <v>8.90905166E8</v>
      </c>
      <c r="I236" s="77" t="str">
        <f t="shared" si="87"/>
        <v>#REF!</v>
      </c>
      <c r="J236" s="75">
        <v>1.77732492E8</v>
      </c>
      <c r="K236" s="82" t="str">
        <f t="shared" si="88"/>
        <v>#REF!</v>
      </c>
      <c r="L236" s="83" t="str">
        <f t="shared" si="89"/>
        <v>#REF!</v>
      </c>
      <c r="M236" s="83">
        <v>2.01500026943E11</v>
      </c>
      <c r="N236" s="81" t="s">
        <v>766</v>
      </c>
      <c r="O236" s="84">
        <v>42143.0</v>
      </c>
    </row>
    <row r="237" ht="28.5" customHeight="1">
      <c r="A237" s="75" t="s">
        <v>119</v>
      </c>
      <c r="B237" s="76" t="s">
        <v>45</v>
      </c>
      <c r="C237" s="77" t="s">
        <v>46</v>
      </c>
      <c r="D237" s="78">
        <v>5.425170141E7</v>
      </c>
      <c r="E237" s="76">
        <v>0.0</v>
      </c>
      <c r="F237" s="79">
        <v>5.4251701E7</v>
      </c>
      <c r="G237" s="80">
        <f t="shared" si="90"/>
        <v>54251701</v>
      </c>
      <c r="H237" s="81"/>
      <c r="I237" s="77"/>
      <c r="J237" s="75"/>
      <c r="K237" s="82"/>
      <c r="L237" s="83"/>
      <c r="M237" s="83"/>
      <c r="N237" s="81"/>
      <c r="O237" s="84"/>
    </row>
    <row r="238" ht="28.5" customHeight="1">
      <c r="A238" s="75" t="s">
        <v>119</v>
      </c>
      <c r="B238" s="76" t="s">
        <v>74</v>
      </c>
      <c r="C238" s="77" t="s">
        <v>75</v>
      </c>
      <c r="D238" s="78">
        <v>1.284850654E7</v>
      </c>
      <c r="E238" s="76">
        <v>0.0</v>
      </c>
      <c r="F238" s="79">
        <v>1.2848507E7</v>
      </c>
      <c r="G238" s="80">
        <f t="shared" si="90"/>
        <v>12848507</v>
      </c>
      <c r="H238" s="81">
        <v>8.11016192E8</v>
      </c>
      <c r="I238" s="77" t="str">
        <f t="shared" ref="I238:I246" si="91">VLOOKUP(H238,'[2]IPS CTA BANCARIA (2)'!$B$1:$H$202,2,0)</f>
        <v>#REF!</v>
      </c>
      <c r="J238" s="75">
        <v>1.2848507E7</v>
      </c>
      <c r="K238" s="82" t="str">
        <f t="shared" ref="K238:K246" si="92">VLOOKUP(H238,'[2]IPS CTA BANCARIA (2)'!$B$1:$H$202,4,0)</f>
        <v>#REF!</v>
      </c>
      <c r="L238" s="83" t="str">
        <f t="shared" ref="L238:L246" si="93">VLOOKUP(H238,'[2]IPS CTA BANCARIA (2)'!$B$1:$H$202,5,0)</f>
        <v>#REF!</v>
      </c>
      <c r="M238" s="83">
        <v>2.01500030039E11</v>
      </c>
      <c r="N238" s="81" t="s">
        <v>767</v>
      </c>
      <c r="O238" s="84">
        <v>42152.0</v>
      </c>
    </row>
    <row r="239" ht="28.5" customHeight="1">
      <c r="A239" s="75" t="s">
        <v>119</v>
      </c>
      <c r="B239" s="76" t="s">
        <v>21</v>
      </c>
      <c r="C239" s="77" t="s">
        <v>22</v>
      </c>
      <c r="D239" s="78">
        <v>7094.92</v>
      </c>
      <c r="E239" s="76">
        <v>0.0</v>
      </c>
      <c r="F239" s="79">
        <v>7095.0</v>
      </c>
      <c r="G239" s="80">
        <f t="shared" si="90"/>
        <v>7095</v>
      </c>
      <c r="H239" s="81">
        <v>8.00130907E8</v>
      </c>
      <c r="I239" s="77" t="str">
        <f t="shared" si="91"/>
        <v>#REF!</v>
      </c>
      <c r="J239" s="75">
        <f>22845-2453</f>
        <v>20392</v>
      </c>
      <c r="K239" s="82" t="str">
        <f t="shared" si="92"/>
        <v>#REF!</v>
      </c>
      <c r="L239" s="83" t="str">
        <f t="shared" si="93"/>
        <v>#REF!</v>
      </c>
      <c r="M239" s="83" t="s">
        <v>768</v>
      </c>
      <c r="N239" s="81" t="s">
        <v>769</v>
      </c>
      <c r="O239" s="84">
        <v>42150.0</v>
      </c>
    </row>
    <row r="240" ht="28.5" customHeight="1">
      <c r="A240" s="75" t="s">
        <v>119</v>
      </c>
      <c r="B240" s="76" t="s">
        <v>29</v>
      </c>
      <c r="C240" s="77" t="s">
        <v>30</v>
      </c>
      <c r="D240" s="78">
        <v>1.484235383E7</v>
      </c>
      <c r="E240" s="76">
        <v>0.0</v>
      </c>
      <c r="F240" s="79">
        <v>1.4842354E7</v>
      </c>
      <c r="G240" s="80">
        <f t="shared" si="90"/>
        <v>14842354</v>
      </c>
      <c r="H240" s="81">
        <v>8.00250119E8</v>
      </c>
      <c r="I240" s="77" t="str">
        <f t="shared" si="91"/>
        <v>#REF!</v>
      </c>
      <c r="J240" s="75">
        <v>5.075885E7</v>
      </c>
      <c r="K240" s="82" t="str">
        <f t="shared" si="92"/>
        <v>#REF!</v>
      </c>
      <c r="L240" s="83" t="str">
        <f t="shared" si="93"/>
        <v>#REF!</v>
      </c>
      <c r="M240" s="83" t="s">
        <v>770</v>
      </c>
      <c r="N240" s="81" t="s">
        <v>771</v>
      </c>
      <c r="O240" s="84">
        <v>42150.0</v>
      </c>
    </row>
    <row r="241" ht="28.5" customHeight="1">
      <c r="A241" s="75" t="s">
        <v>119</v>
      </c>
      <c r="B241" s="76" t="s">
        <v>31</v>
      </c>
      <c r="C241" s="77" t="s">
        <v>32</v>
      </c>
      <c r="D241" s="78">
        <v>3025282.56</v>
      </c>
      <c r="E241" s="76">
        <v>0.0</v>
      </c>
      <c r="F241" s="79">
        <v>3025283.0</v>
      </c>
      <c r="G241" s="80">
        <f t="shared" si="90"/>
        <v>3025283</v>
      </c>
      <c r="H241" s="81">
        <v>8.05000427E8</v>
      </c>
      <c r="I241" s="77" t="str">
        <f t="shared" si="91"/>
        <v>#REF!</v>
      </c>
      <c r="J241" s="75">
        <v>1.1471168E7</v>
      </c>
      <c r="K241" s="82" t="str">
        <f t="shared" si="92"/>
        <v>#REF!</v>
      </c>
      <c r="L241" s="83" t="str">
        <f t="shared" si="93"/>
        <v>#REF!</v>
      </c>
      <c r="M241" s="83" t="s">
        <v>772</v>
      </c>
      <c r="N241" s="81" t="s">
        <v>773</v>
      </c>
      <c r="O241" s="84">
        <v>42150.0</v>
      </c>
    </row>
    <row r="242" ht="28.5" customHeight="1">
      <c r="A242" s="75" t="s">
        <v>119</v>
      </c>
      <c r="B242" s="76" t="s">
        <v>39</v>
      </c>
      <c r="C242" s="77" t="s">
        <v>40</v>
      </c>
      <c r="D242" s="78">
        <v>251304.95</v>
      </c>
      <c r="E242" s="76">
        <v>0.0</v>
      </c>
      <c r="F242" s="79">
        <v>251305.0</v>
      </c>
      <c r="G242" s="80">
        <f t="shared" si="90"/>
        <v>251305</v>
      </c>
      <c r="H242" s="81">
        <v>9.00156264E8</v>
      </c>
      <c r="I242" s="77" t="str">
        <f t="shared" si="91"/>
        <v>#REF!</v>
      </c>
      <c r="J242" s="75">
        <v>1381159.0</v>
      </c>
      <c r="K242" s="82" t="str">
        <f t="shared" si="92"/>
        <v>#REF!</v>
      </c>
      <c r="L242" s="83" t="str">
        <f t="shared" si="93"/>
        <v>#REF!</v>
      </c>
      <c r="M242" s="83" t="s">
        <v>774</v>
      </c>
      <c r="N242" s="81" t="s">
        <v>775</v>
      </c>
      <c r="O242" s="84">
        <v>42151.0</v>
      </c>
    </row>
    <row r="243" ht="28.5" customHeight="1">
      <c r="A243" s="75" t="s">
        <v>119</v>
      </c>
      <c r="B243" s="76" t="s">
        <v>41</v>
      </c>
      <c r="C243" s="77" t="s">
        <v>42</v>
      </c>
      <c r="D243" s="78">
        <v>2169609.81</v>
      </c>
      <c r="E243" s="76">
        <v>0.0</v>
      </c>
      <c r="F243" s="79">
        <v>2169610.0</v>
      </c>
      <c r="G243" s="80">
        <f t="shared" si="90"/>
        <v>2169610</v>
      </c>
      <c r="H243" s="81">
        <v>8.90980757E8</v>
      </c>
      <c r="I243" s="77" t="str">
        <f t="shared" si="91"/>
        <v>#REF!</v>
      </c>
      <c r="J243" s="75">
        <v>861768.0</v>
      </c>
      <c r="K243" s="82" t="str">
        <f t="shared" si="92"/>
        <v>#REF!</v>
      </c>
      <c r="L243" s="83" t="str">
        <f t="shared" si="93"/>
        <v>#REF!</v>
      </c>
      <c r="M243" s="83">
        <v>2.0150002823E11</v>
      </c>
      <c r="N243" s="81" t="s">
        <v>776</v>
      </c>
      <c r="O243" s="84">
        <v>42150.0</v>
      </c>
    </row>
    <row r="244" ht="28.5" customHeight="1">
      <c r="A244" s="75" t="s">
        <v>119</v>
      </c>
      <c r="B244" s="76" t="s">
        <v>41</v>
      </c>
      <c r="C244" s="77" t="s">
        <v>42</v>
      </c>
      <c r="D244" s="78"/>
      <c r="E244" s="76"/>
      <c r="F244" s="79"/>
      <c r="G244" s="85"/>
      <c r="H244" s="81">
        <v>8.90981137E8</v>
      </c>
      <c r="I244" s="77" t="str">
        <f t="shared" si="91"/>
        <v>#REF!</v>
      </c>
      <c r="J244" s="75">
        <v>1307842.0</v>
      </c>
      <c r="K244" s="82" t="str">
        <f t="shared" si="92"/>
        <v>#REF!</v>
      </c>
      <c r="L244" s="83" t="str">
        <f t="shared" si="93"/>
        <v>#REF!</v>
      </c>
      <c r="M244" s="83">
        <v>2.01500028229E11</v>
      </c>
      <c r="N244" s="81" t="s">
        <v>777</v>
      </c>
      <c r="O244" s="84">
        <v>42150.0</v>
      </c>
    </row>
    <row r="245" ht="28.5" customHeight="1">
      <c r="A245" s="75" t="s">
        <v>119</v>
      </c>
      <c r="B245" s="76" t="s">
        <v>47</v>
      </c>
      <c r="C245" s="77" t="s">
        <v>48</v>
      </c>
      <c r="D245" s="78">
        <v>2.013824704E8</v>
      </c>
      <c r="E245" s="76">
        <v>0.0</v>
      </c>
      <c r="F245" s="79">
        <v>2.0138247E8</v>
      </c>
      <c r="G245" s="80">
        <f t="shared" ref="G245:G253" si="94">+F245</f>
        <v>201382470</v>
      </c>
      <c r="H245" s="81">
        <v>8.90980757E8</v>
      </c>
      <c r="I245" s="77" t="str">
        <f t="shared" si="91"/>
        <v>#REF!</v>
      </c>
      <c r="J245" s="75">
        <v>2.0138247E8</v>
      </c>
      <c r="K245" s="82" t="str">
        <f t="shared" si="92"/>
        <v>#REF!</v>
      </c>
      <c r="L245" s="83" t="str">
        <f t="shared" si="93"/>
        <v>#REF!</v>
      </c>
      <c r="M245" s="83">
        <v>2.01500027509E11</v>
      </c>
      <c r="N245" s="81" t="s">
        <v>778</v>
      </c>
      <c r="O245" s="84">
        <v>42149.0</v>
      </c>
    </row>
    <row r="246" ht="28.5" customHeight="1">
      <c r="A246" s="75" t="s">
        <v>121</v>
      </c>
      <c r="B246" s="76" t="s">
        <v>17</v>
      </c>
      <c r="C246" s="77" t="s">
        <v>460</v>
      </c>
      <c r="D246" s="78">
        <v>1.1889678083E8</v>
      </c>
      <c r="E246" s="76">
        <v>0.0</v>
      </c>
      <c r="F246" s="79">
        <v>1.18896781E8</v>
      </c>
      <c r="G246" s="80">
        <f t="shared" si="94"/>
        <v>118896781</v>
      </c>
      <c r="H246" s="81">
        <v>8.90907254E8</v>
      </c>
      <c r="I246" s="77" t="str">
        <f t="shared" si="91"/>
        <v>#REF!</v>
      </c>
      <c r="J246" s="75">
        <v>1.18896781E8</v>
      </c>
      <c r="K246" s="82" t="str">
        <f t="shared" si="92"/>
        <v>#REF!</v>
      </c>
      <c r="L246" s="83" t="str">
        <f t="shared" si="93"/>
        <v>#REF!</v>
      </c>
      <c r="M246" s="83">
        <v>2.01500026944E11</v>
      </c>
      <c r="N246" s="81" t="s">
        <v>779</v>
      </c>
      <c r="O246" s="84">
        <v>42139.0</v>
      </c>
    </row>
    <row r="247" ht="28.5" customHeight="1">
      <c r="A247" s="75" t="s">
        <v>121</v>
      </c>
      <c r="B247" s="76" t="s">
        <v>45</v>
      </c>
      <c r="C247" s="77" t="s">
        <v>46</v>
      </c>
      <c r="D247" s="78">
        <v>1.310558628E7</v>
      </c>
      <c r="E247" s="76">
        <v>0.0</v>
      </c>
      <c r="F247" s="79">
        <v>1.3105586E7</v>
      </c>
      <c r="G247" s="80">
        <f t="shared" si="94"/>
        <v>13105586</v>
      </c>
      <c r="H247" s="81"/>
      <c r="I247" s="77"/>
      <c r="J247" s="75"/>
      <c r="K247" s="82"/>
      <c r="L247" s="83"/>
      <c r="M247" s="83"/>
      <c r="N247" s="81"/>
      <c r="O247" s="84"/>
    </row>
    <row r="248" ht="28.5" customHeight="1">
      <c r="A248" s="75" t="s">
        <v>121</v>
      </c>
      <c r="B248" s="76" t="s">
        <v>74</v>
      </c>
      <c r="C248" s="77" t="s">
        <v>75</v>
      </c>
      <c r="D248" s="78">
        <v>7061281.82</v>
      </c>
      <c r="E248" s="76">
        <v>0.0</v>
      </c>
      <c r="F248" s="79">
        <v>7061282.0</v>
      </c>
      <c r="G248" s="80">
        <f t="shared" si="94"/>
        <v>7061282</v>
      </c>
      <c r="H248" s="81">
        <v>8.11016192E8</v>
      </c>
      <c r="I248" s="77" t="str">
        <f t="shared" ref="I248:I255" si="95">VLOOKUP(H248,'[2]IPS CTA BANCARIA (2)'!$B$1:$H$202,2,0)</f>
        <v>#REF!</v>
      </c>
      <c r="J248" s="75">
        <v>7061282.0</v>
      </c>
      <c r="K248" s="82" t="str">
        <f t="shared" ref="K248:K255" si="96">VLOOKUP(H248,'[2]IPS CTA BANCARIA (2)'!$B$1:$H$202,4,0)</f>
        <v>#REF!</v>
      </c>
      <c r="L248" s="83" t="str">
        <f t="shared" ref="L248:L255" si="97">VLOOKUP(H248,'[2]IPS CTA BANCARIA (2)'!$B$1:$H$202,5,0)</f>
        <v>#REF!</v>
      </c>
      <c r="M248" s="83">
        <v>2.0150003004E11</v>
      </c>
      <c r="N248" s="81" t="s">
        <v>780</v>
      </c>
      <c r="O248" s="84">
        <v>42152.0</v>
      </c>
    </row>
    <row r="249" ht="38.25" customHeight="1">
      <c r="A249" s="75" t="s">
        <v>121</v>
      </c>
      <c r="B249" s="76" t="s">
        <v>27</v>
      </c>
      <c r="C249" s="77" t="s">
        <v>28</v>
      </c>
      <c r="D249" s="78">
        <v>304081.71</v>
      </c>
      <c r="E249" s="76">
        <v>0.0</v>
      </c>
      <c r="F249" s="79">
        <v>304082.0</v>
      </c>
      <c r="G249" s="80">
        <f t="shared" si="94"/>
        <v>304082</v>
      </c>
      <c r="H249" s="81">
        <v>8.00088702E8</v>
      </c>
      <c r="I249" s="77" t="str">
        <f t="shared" si="95"/>
        <v>#REF!</v>
      </c>
      <c r="J249" s="75">
        <v>1549704.0</v>
      </c>
      <c r="K249" s="82" t="str">
        <f t="shared" si="96"/>
        <v>#REF!</v>
      </c>
      <c r="L249" s="83" t="str">
        <f t="shared" si="97"/>
        <v>#REF!</v>
      </c>
      <c r="M249" s="83" t="s">
        <v>781</v>
      </c>
      <c r="N249" s="81" t="s">
        <v>782</v>
      </c>
      <c r="O249" s="84">
        <v>42150.0</v>
      </c>
    </row>
    <row r="250" ht="28.5" customHeight="1">
      <c r="A250" s="75" t="s">
        <v>121</v>
      </c>
      <c r="B250" s="76" t="s">
        <v>29</v>
      </c>
      <c r="C250" s="77" t="s">
        <v>30</v>
      </c>
      <c r="D250" s="78">
        <v>1160354.47</v>
      </c>
      <c r="E250" s="76">
        <v>0.0</v>
      </c>
      <c r="F250" s="79">
        <v>1160354.0</v>
      </c>
      <c r="G250" s="80">
        <f t="shared" si="94"/>
        <v>1160354</v>
      </c>
      <c r="H250" s="81">
        <v>8.00250119E8</v>
      </c>
      <c r="I250" s="77" t="str">
        <f t="shared" si="95"/>
        <v>#REF!</v>
      </c>
      <c r="J250" s="75">
        <v>4452990.0</v>
      </c>
      <c r="K250" s="82" t="str">
        <f t="shared" si="96"/>
        <v>#REF!</v>
      </c>
      <c r="L250" s="83" t="str">
        <f t="shared" si="97"/>
        <v>#REF!</v>
      </c>
      <c r="M250" s="83" t="s">
        <v>783</v>
      </c>
      <c r="N250" s="81" t="s">
        <v>784</v>
      </c>
      <c r="O250" s="84">
        <v>42150.0</v>
      </c>
    </row>
    <row r="251" ht="28.5" customHeight="1">
      <c r="A251" s="75" t="s">
        <v>121</v>
      </c>
      <c r="B251" s="76" t="s">
        <v>31</v>
      </c>
      <c r="C251" s="77" t="s">
        <v>32</v>
      </c>
      <c r="D251" s="78">
        <v>2001827.48</v>
      </c>
      <c r="E251" s="76">
        <v>0.0</v>
      </c>
      <c r="F251" s="79">
        <v>2001827.0</v>
      </c>
      <c r="G251" s="80">
        <f t="shared" si="94"/>
        <v>2001827</v>
      </c>
      <c r="H251" s="81">
        <v>8.05000427E8</v>
      </c>
      <c r="I251" s="77" t="str">
        <f t="shared" si="95"/>
        <v>#REF!</v>
      </c>
      <c r="J251" s="75">
        <v>6747542.0</v>
      </c>
      <c r="K251" s="82" t="str">
        <f t="shared" si="96"/>
        <v>#REF!</v>
      </c>
      <c r="L251" s="83" t="str">
        <f t="shared" si="97"/>
        <v>#REF!</v>
      </c>
      <c r="M251" s="83" t="s">
        <v>785</v>
      </c>
      <c r="N251" s="81" t="s">
        <v>786</v>
      </c>
      <c r="O251" s="84">
        <v>42150.0</v>
      </c>
    </row>
    <row r="252" ht="28.5" customHeight="1">
      <c r="A252" s="75" t="s">
        <v>121</v>
      </c>
      <c r="B252" s="76" t="s">
        <v>39</v>
      </c>
      <c r="C252" s="77" t="s">
        <v>40</v>
      </c>
      <c r="D252" s="78">
        <v>1091817.74</v>
      </c>
      <c r="E252" s="76">
        <v>0.0</v>
      </c>
      <c r="F252" s="79">
        <v>1091818.0</v>
      </c>
      <c r="G252" s="80">
        <f t="shared" si="94"/>
        <v>1091818</v>
      </c>
      <c r="H252" s="81">
        <v>9.00156264E8</v>
      </c>
      <c r="I252" s="77" t="str">
        <f t="shared" si="95"/>
        <v>#REF!</v>
      </c>
      <c r="J252" s="75">
        <v>3989194.0</v>
      </c>
      <c r="K252" s="82" t="str">
        <f t="shared" si="96"/>
        <v>#REF!</v>
      </c>
      <c r="L252" s="83" t="str">
        <f t="shared" si="97"/>
        <v>#REF!</v>
      </c>
      <c r="M252" s="83" t="s">
        <v>787</v>
      </c>
      <c r="N252" s="81" t="s">
        <v>788</v>
      </c>
      <c r="O252" s="84">
        <v>42151.0</v>
      </c>
    </row>
    <row r="253" ht="28.5" customHeight="1">
      <c r="A253" s="75" t="s">
        <v>121</v>
      </c>
      <c r="B253" s="76" t="s">
        <v>41</v>
      </c>
      <c r="C253" s="77" t="s">
        <v>42</v>
      </c>
      <c r="D253" s="78">
        <v>6258745.67</v>
      </c>
      <c r="E253" s="76">
        <v>0.0</v>
      </c>
      <c r="F253" s="79">
        <v>6258746.0</v>
      </c>
      <c r="G253" s="80">
        <f t="shared" si="94"/>
        <v>6258746</v>
      </c>
      <c r="H253" s="81">
        <v>8.90980997E8</v>
      </c>
      <c r="I253" s="77" t="str">
        <f t="shared" si="95"/>
        <v>#REF!</v>
      </c>
      <c r="J253" s="75">
        <v>1632235.0</v>
      </c>
      <c r="K253" s="82" t="str">
        <f t="shared" si="96"/>
        <v>#REF!</v>
      </c>
      <c r="L253" s="83" t="str">
        <f t="shared" si="97"/>
        <v>#REF!</v>
      </c>
      <c r="M253" s="83">
        <v>2.01500028227E11</v>
      </c>
      <c r="N253" s="81" t="s">
        <v>789</v>
      </c>
      <c r="O253" s="84">
        <v>42150.0</v>
      </c>
    </row>
    <row r="254" ht="28.5" customHeight="1">
      <c r="A254" s="75" t="s">
        <v>121</v>
      </c>
      <c r="B254" s="76" t="s">
        <v>41</v>
      </c>
      <c r="C254" s="77" t="s">
        <v>42</v>
      </c>
      <c r="D254" s="78"/>
      <c r="E254" s="76"/>
      <c r="F254" s="79"/>
      <c r="G254" s="85"/>
      <c r="H254" s="81">
        <v>8.90981137E8</v>
      </c>
      <c r="I254" s="77" t="str">
        <f t="shared" si="95"/>
        <v>#REF!</v>
      </c>
      <c r="J254" s="75">
        <v>4626511.0</v>
      </c>
      <c r="K254" s="82" t="str">
        <f t="shared" si="96"/>
        <v>#REF!</v>
      </c>
      <c r="L254" s="83" t="str">
        <f t="shared" si="97"/>
        <v>#REF!</v>
      </c>
      <c r="M254" s="83">
        <v>2.01500028225E11</v>
      </c>
      <c r="N254" s="81" t="s">
        <v>790</v>
      </c>
      <c r="O254" s="84">
        <v>42150.0</v>
      </c>
    </row>
    <row r="255" ht="28.5" customHeight="1">
      <c r="A255" s="75" t="s">
        <v>123</v>
      </c>
      <c r="B255" s="76" t="s">
        <v>17</v>
      </c>
      <c r="C255" s="77" t="s">
        <v>460</v>
      </c>
      <c r="D255" s="78">
        <v>3.112927003E7</v>
      </c>
      <c r="E255" s="76">
        <v>0.0</v>
      </c>
      <c r="F255" s="79">
        <v>3.112927E7</v>
      </c>
      <c r="G255" s="80">
        <f t="shared" ref="G255:G476" si="98">+F255</f>
        <v>31129270</v>
      </c>
      <c r="H255" s="81">
        <v>8.90907254E8</v>
      </c>
      <c r="I255" s="77" t="str">
        <f t="shared" si="95"/>
        <v>#REF!</v>
      </c>
      <c r="J255" s="75">
        <v>3.112927E7</v>
      </c>
      <c r="K255" s="82" t="str">
        <f t="shared" si="96"/>
        <v>#REF!</v>
      </c>
      <c r="L255" s="83" t="str">
        <f t="shared" si="97"/>
        <v>#REF!</v>
      </c>
      <c r="M255" s="83">
        <v>2.01500026945E11</v>
      </c>
      <c r="N255" s="81" t="s">
        <v>791</v>
      </c>
      <c r="O255" s="84">
        <v>42139.0</v>
      </c>
    </row>
    <row r="256" ht="28.5" customHeight="1">
      <c r="A256" s="75" t="s">
        <v>123</v>
      </c>
      <c r="B256" s="76" t="s">
        <v>45</v>
      </c>
      <c r="C256" s="77" t="s">
        <v>46</v>
      </c>
      <c r="D256" s="78">
        <v>83178.71</v>
      </c>
      <c r="E256" s="76">
        <v>0.0</v>
      </c>
      <c r="F256" s="79">
        <v>83179.0</v>
      </c>
      <c r="G256" s="80">
        <f t="shared" si="98"/>
        <v>83179</v>
      </c>
      <c r="H256" s="81"/>
      <c r="I256" s="77"/>
      <c r="J256" s="75"/>
      <c r="K256" s="82"/>
      <c r="L256" s="83"/>
      <c r="M256" s="83"/>
      <c r="N256" s="81"/>
      <c r="O256" s="84"/>
    </row>
    <row r="257" ht="28.5" customHeight="1">
      <c r="A257" s="75" t="s">
        <v>123</v>
      </c>
      <c r="B257" s="76" t="s">
        <v>29</v>
      </c>
      <c r="C257" s="77" t="s">
        <v>30</v>
      </c>
      <c r="D257" s="78">
        <v>777630.22</v>
      </c>
      <c r="E257" s="76">
        <v>0.0</v>
      </c>
      <c r="F257" s="79">
        <v>777630.0</v>
      </c>
      <c r="G257" s="80">
        <f t="shared" si="98"/>
        <v>777630</v>
      </c>
      <c r="H257" s="81">
        <v>8.00250119E8</v>
      </c>
      <c r="I257" s="77" t="str">
        <f t="shared" ref="I257:I260" si="99">VLOOKUP(H257,'[2]IPS CTA BANCARIA (2)'!$B$1:$H$202,2,0)</f>
        <v>#REF!</v>
      </c>
      <c r="J257" s="75">
        <v>1900259.0</v>
      </c>
      <c r="K257" s="82" t="str">
        <f t="shared" ref="K257:K260" si="100">VLOOKUP(H257,'[2]IPS CTA BANCARIA (2)'!$B$1:$H$202,4,0)</f>
        <v>#REF!</v>
      </c>
      <c r="L257" s="83" t="str">
        <f t="shared" ref="L257:L260" si="101">VLOOKUP(H257,'[2]IPS CTA BANCARIA (2)'!$B$1:$H$202,5,0)</f>
        <v>#REF!</v>
      </c>
      <c r="M257" s="83" t="s">
        <v>792</v>
      </c>
      <c r="N257" s="81" t="s">
        <v>793</v>
      </c>
      <c r="O257" s="84">
        <v>42150.0</v>
      </c>
    </row>
    <row r="258" ht="28.5" customHeight="1">
      <c r="A258" s="75" t="s">
        <v>123</v>
      </c>
      <c r="B258" s="76" t="s">
        <v>31</v>
      </c>
      <c r="C258" s="77" t="s">
        <v>32</v>
      </c>
      <c r="D258" s="78">
        <v>154960.96</v>
      </c>
      <c r="E258" s="76">
        <v>0.0</v>
      </c>
      <c r="F258" s="79">
        <v>154961.0</v>
      </c>
      <c r="G258" s="80">
        <f t="shared" si="98"/>
        <v>154961</v>
      </c>
      <c r="H258" s="81">
        <v>8.05000427E8</v>
      </c>
      <c r="I258" s="77" t="str">
        <f t="shared" si="99"/>
        <v>#REF!</v>
      </c>
      <c r="J258" s="75">
        <v>572792.0</v>
      </c>
      <c r="K258" s="82" t="str">
        <f t="shared" si="100"/>
        <v>#REF!</v>
      </c>
      <c r="L258" s="83" t="str">
        <f t="shared" si="101"/>
        <v>#REF!</v>
      </c>
      <c r="M258" s="83" t="s">
        <v>794</v>
      </c>
      <c r="N258" s="81" t="s">
        <v>795</v>
      </c>
      <c r="O258" s="84">
        <v>42150.0</v>
      </c>
    </row>
    <row r="259" ht="28.5" customHeight="1">
      <c r="A259" s="75" t="s">
        <v>123</v>
      </c>
      <c r="B259" s="76" t="s">
        <v>39</v>
      </c>
      <c r="C259" s="77" t="s">
        <v>40</v>
      </c>
      <c r="D259" s="78">
        <v>131562.08</v>
      </c>
      <c r="E259" s="76">
        <v>0.0</v>
      </c>
      <c r="F259" s="79">
        <v>131562.0</v>
      </c>
      <c r="G259" s="80">
        <f t="shared" si="98"/>
        <v>131562</v>
      </c>
      <c r="H259" s="81">
        <v>9.00156264E8</v>
      </c>
      <c r="I259" s="77" t="str">
        <f t="shared" si="99"/>
        <v>#REF!</v>
      </c>
      <c r="J259" s="75">
        <v>654279.0</v>
      </c>
      <c r="K259" s="82" t="str">
        <f t="shared" si="100"/>
        <v>#REF!</v>
      </c>
      <c r="L259" s="83" t="str">
        <f t="shared" si="101"/>
        <v>#REF!</v>
      </c>
      <c r="M259" s="83" t="s">
        <v>796</v>
      </c>
      <c r="N259" s="81" t="s">
        <v>797</v>
      </c>
      <c r="O259" s="84">
        <v>42151.0</v>
      </c>
    </row>
    <row r="260" ht="28.5" customHeight="1">
      <c r="A260" s="75" t="s">
        <v>125</v>
      </c>
      <c r="B260" s="76" t="s">
        <v>17</v>
      </c>
      <c r="C260" s="77" t="s">
        <v>460</v>
      </c>
      <c r="D260" s="78">
        <v>3.659171673E7</v>
      </c>
      <c r="E260" s="76">
        <v>0.0</v>
      </c>
      <c r="F260" s="79">
        <v>3.6591717E7</v>
      </c>
      <c r="G260" s="80">
        <f t="shared" si="98"/>
        <v>36591717</v>
      </c>
      <c r="H260" s="81">
        <v>8.90907254E8</v>
      </c>
      <c r="I260" s="77" t="str">
        <f t="shared" si="99"/>
        <v>#REF!</v>
      </c>
      <c r="J260" s="75">
        <v>3.6591717E7</v>
      </c>
      <c r="K260" s="82" t="str">
        <f t="shared" si="100"/>
        <v>#REF!</v>
      </c>
      <c r="L260" s="83" t="str">
        <f t="shared" si="101"/>
        <v>#REF!</v>
      </c>
      <c r="M260" s="83">
        <v>2.01500026946E11</v>
      </c>
      <c r="N260" s="81" t="s">
        <v>798</v>
      </c>
      <c r="O260" s="84">
        <v>42139.0</v>
      </c>
    </row>
    <row r="261" ht="38.25" customHeight="1">
      <c r="A261" s="75" t="s">
        <v>125</v>
      </c>
      <c r="B261" s="76" t="s">
        <v>27</v>
      </c>
      <c r="C261" s="77" t="s">
        <v>28</v>
      </c>
      <c r="D261" s="78">
        <v>104.17</v>
      </c>
      <c r="E261" s="76">
        <v>0.0</v>
      </c>
      <c r="F261" s="79">
        <v>104.0</v>
      </c>
      <c r="G261" s="80">
        <f t="shared" si="98"/>
        <v>104</v>
      </c>
      <c r="H261" s="81"/>
      <c r="I261" s="77"/>
      <c r="J261" s="75"/>
      <c r="K261" s="82"/>
      <c r="L261" s="83"/>
      <c r="M261" s="83"/>
      <c r="N261" s="81"/>
      <c r="O261" s="84"/>
    </row>
    <row r="262" ht="28.5" customHeight="1">
      <c r="A262" s="75" t="s">
        <v>125</v>
      </c>
      <c r="B262" s="76" t="s">
        <v>29</v>
      </c>
      <c r="C262" s="77" t="s">
        <v>30</v>
      </c>
      <c r="D262" s="78">
        <v>97885.72</v>
      </c>
      <c r="E262" s="76">
        <v>0.0</v>
      </c>
      <c r="F262" s="79">
        <v>97886.0</v>
      </c>
      <c r="G262" s="80">
        <f t="shared" si="98"/>
        <v>97886</v>
      </c>
      <c r="H262" s="81">
        <v>8.00250119E8</v>
      </c>
      <c r="I262" s="77" t="str">
        <f t="shared" ref="I262:I266" si="102">VLOOKUP(H262,'[2]IPS CTA BANCARIA (2)'!$B$1:$H$202,2,0)</f>
        <v>#REF!</v>
      </c>
      <c r="J262" s="75">
        <v>948344.0</v>
      </c>
      <c r="K262" s="82" t="str">
        <f t="shared" ref="K262:K266" si="103">VLOOKUP(H262,'[2]IPS CTA BANCARIA (2)'!$B$1:$H$202,4,0)</f>
        <v>#REF!</v>
      </c>
      <c r="L262" s="83" t="str">
        <f t="shared" ref="L262:L266" si="104">VLOOKUP(H262,'[2]IPS CTA BANCARIA (2)'!$B$1:$H$202,5,0)</f>
        <v>#REF!</v>
      </c>
      <c r="M262" s="83" t="s">
        <v>799</v>
      </c>
      <c r="N262" s="81" t="s">
        <v>800</v>
      </c>
      <c r="O262" s="84">
        <v>42150.0</v>
      </c>
    </row>
    <row r="263" ht="28.5" customHeight="1">
      <c r="A263" s="75" t="s">
        <v>125</v>
      </c>
      <c r="B263" s="76" t="s">
        <v>31</v>
      </c>
      <c r="C263" s="77" t="s">
        <v>32</v>
      </c>
      <c r="D263" s="78">
        <v>148448.49</v>
      </c>
      <c r="E263" s="76">
        <v>0.0</v>
      </c>
      <c r="F263" s="79">
        <v>148448.0</v>
      </c>
      <c r="G263" s="80">
        <f t="shared" si="98"/>
        <v>148448</v>
      </c>
      <c r="H263" s="81">
        <v>8.05000427E8</v>
      </c>
      <c r="I263" s="77" t="str">
        <f t="shared" si="102"/>
        <v>#REF!</v>
      </c>
      <c r="J263" s="75">
        <v>588890.0</v>
      </c>
      <c r="K263" s="82" t="str">
        <f t="shared" si="103"/>
        <v>#REF!</v>
      </c>
      <c r="L263" s="83" t="str">
        <f t="shared" si="104"/>
        <v>#REF!</v>
      </c>
      <c r="M263" s="83" t="s">
        <v>801</v>
      </c>
      <c r="N263" s="81" t="s">
        <v>802</v>
      </c>
      <c r="O263" s="84">
        <v>42150.0</v>
      </c>
    </row>
    <row r="264" ht="28.5" customHeight="1">
      <c r="A264" s="75" t="s">
        <v>125</v>
      </c>
      <c r="B264" s="76" t="s">
        <v>39</v>
      </c>
      <c r="C264" s="77" t="s">
        <v>40</v>
      </c>
      <c r="D264" s="78">
        <v>187775.99</v>
      </c>
      <c r="E264" s="76">
        <v>0.0</v>
      </c>
      <c r="F264" s="79">
        <v>187776.0</v>
      </c>
      <c r="G264" s="80">
        <f t="shared" si="98"/>
        <v>187776</v>
      </c>
      <c r="H264" s="81">
        <v>9.00156264E8</v>
      </c>
      <c r="I264" s="77" t="str">
        <f t="shared" si="102"/>
        <v>#REF!</v>
      </c>
      <c r="J264" s="75">
        <v>926453.0</v>
      </c>
      <c r="K264" s="82" t="str">
        <f t="shared" si="103"/>
        <v>#REF!</v>
      </c>
      <c r="L264" s="83" t="str">
        <f t="shared" si="104"/>
        <v>#REF!</v>
      </c>
      <c r="M264" s="83" t="s">
        <v>803</v>
      </c>
      <c r="N264" s="81" t="s">
        <v>804</v>
      </c>
      <c r="O264" s="84">
        <v>42151.0</v>
      </c>
    </row>
    <row r="265" ht="28.5" customHeight="1">
      <c r="A265" s="75" t="s">
        <v>125</v>
      </c>
      <c r="B265" s="76" t="s">
        <v>59</v>
      </c>
      <c r="C265" s="77" t="s">
        <v>60</v>
      </c>
      <c r="D265" s="78">
        <v>9638505.9</v>
      </c>
      <c r="E265" s="76">
        <v>0.0</v>
      </c>
      <c r="F265" s="79">
        <v>9638506.0</v>
      </c>
      <c r="G265" s="80">
        <f t="shared" si="98"/>
        <v>9638506</v>
      </c>
      <c r="H265" s="81">
        <v>8.90905154E8</v>
      </c>
      <c r="I265" s="77" t="str">
        <f t="shared" si="102"/>
        <v>#REF!</v>
      </c>
      <c r="J265" s="75">
        <v>9638506.0</v>
      </c>
      <c r="K265" s="82" t="str">
        <f t="shared" si="103"/>
        <v>#REF!</v>
      </c>
      <c r="L265" s="83" t="str">
        <f t="shared" si="104"/>
        <v>#REF!</v>
      </c>
      <c r="M265" s="83">
        <v>2.01500027027E11</v>
      </c>
      <c r="N265" s="81" t="s">
        <v>805</v>
      </c>
      <c r="O265" s="84">
        <v>42143.0</v>
      </c>
    </row>
    <row r="266" ht="28.5" customHeight="1">
      <c r="A266" s="75" t="s">
        <v>127</v>
      </c>
      <c r="B266" s="76" t="s">
        <v>17</v>
      </c>
      <c r="C266" s="77" t="s">
        <v>460</v>
      </c>
      <c r="D266" s="78">
        <v>4610442.85</v>
      </c>
      <c r="E266" s="76">
        <v>0.0</v>
      </c>
      <c r="F266" s="79">
        <v>4610443.0</v>
      </c>
      <c r="G266" s="80">
        <f t="shared" si="98"/>
        <v>4610443</v>
      </c>
      <c r="H266" s="81">
        <v>8.90907254E8</v>
      </c>
      <c r="I266" s="77" t="str">
        <f t="shared" si="102"/>
        <v>#REF!</v>
      </c>
      <c r="J266" s="75">
        <v>4610443.0</v>
      </c>
      <c r="K266" s="82" t="str">
        <f t="shared" si="103"/>
        <v>#REF!</v>
      </c>
      <c r="L266" s="83" t="str">
        <f t="shared" si="104"/>
        <v>#REF!</v>
      </c>
      <c r="M266" s="83">
        <v>2.01500026947E11</v>
      </c>
      <c r="N266" s="81" t="s">
        <v>806</v>
      </c>
      <c r="O266" s="84">
        <v>42139.0</v>
      </c>
    </row>
    <row r="267" ht="28.5" customHeight="1">
      <c r="A267" s="75" t="s">
        <v>127</v>
      </c>
      <c r="B267" s="76" t="s">
        <v>45</v>
      </c>
      <c r="C267" s="77" t="s">
        <v>46</v>
      </c>
      <c r="D267" s="78">
        <v>0.0</v>
      </c>
      <c r="E267" s="76">
        <v>0.0</v>
      </c>
      <c r="F267" s="79">
        <v>0.0</v>
      </c>
      <c r="G267" s="80">
        <f t="shared" si="98"/>
        <v>0</v>
      </c>
      <c r="H267" s="81"/>
      <c r="I267" s="77"/>
      <c r="J267" s="75"/>
      <c r="K267" s="82"/>
      <c r="L267" s="83"/>
      <c r="M267" s="83"/>
      <c r="N267" s="81"/>
      <c r="O267" s="84"/>
    </row>
    <row r="268" ht="28.5" customHeight="1">
      <c r="A268" s="75" t="s">
        <v>127</v>
      </c>
      <c r="B268" s="76" t="s">
        <v>29</v>
      </c>
      <c r="C268" s="77" t="s">
        <v>30</v>
      </c>
      <c r="D268" s="78">
        <v>49383.78</v>
      </c>
      <c r="E268" s="76">
        <v>0.0</v>
      </c>
      <c r="F268" s="79">
        <v>49384.0</v>
      </c>
      <c r="G268" s="80">
        <f t="shared" si="98"/>
        <v>49384</v>
      </c>
      <c r="H268" s="81">
        <v>8.00250119E8</v>
      </c>
      <c r="I268" s="77" t="str">
        <f t="shared" ref="I268:I271" si="105">VLOOKUP(H268,'[2]IPS CTA BANCARIA (2)'!$B$1:$H$202,2,0)</f>
        <v>#REF!</v>
      </c>
      <c r="J268" s="75">
        <v>180985.0</v>
      </c>
      <c r="K268" s="82" t="str">
        <f t="shared" ref="K268:K271" si="106">VLOOKUP(H268,'[2]IPS CTA BANCARIA (2)'!$B$1:$H$202,4,0)</f>
        <v>#REF!</v>
      </c>
      <c r="L268" s="83" t="str">
        <f t="shared" ref="L268:L271" si="107">VLOOKUP(H268,'[2]IPS CTA BANCARIA (2)'!$B$1:$H$202,5,0)</f>
        <v>#REF!</v>
      </c>
      <c r="M268" s="83" t="s">
        <v>807</v>
      </c>
      <c r="N268" s="81" t="s">
        <v>808</v>
      </c>
      <c r="O268" s="84">
        <v>42150.0</v>
      </c>
    </row>
    <row r="269" ht="28.5" customHeight="1">
      <c r="A269" s="75" t="s">
        <v>127</v>
      </c>
      <c r="B269" s="76" t="s">
        <v>39</v>
      </c>
      <c r="C269" s="77" t="s">
        <v>40</v>
      </c>
      <c r="D269" s="78">
        <v>13398.8</v>
      </c>
      <c r="E269" s="76">
        <v>0.0</v>
      </c>
      <c r="F269" s="79">
        <v>13399.0</v>
      </c>
      <c r="G269" s="80">
        <f t="shared" si="98"/>
        <v>13399</v>
      </c>
      <c r="H269" s="81">
        <v>9.00156264E8</v>
      </c>
      <c r="I269" s="77" t="str">
        <f t="shared" si="105"/>
        <v>#REF!</v>
      </c>
      <c r="J269" s="75">
        <v>31675.0</v>
      </c>
      <c r="K269" s="82" t="str">
        <f t="shared" si="106"/>
        <v>#REF!</v>
      </c>
      <c r="L269" s="83" t="str">
        <f t="shared" si="107"/>
        <v>#REF!</v>
      </c>
      <c r="M269" s="83" t="s">
        <v>809</v>
      </c>
      <c r="N269" s="81" t="s">
        <v>810</v>
      </c>
      <c r="O269" s="84">
        <v>42151.0</v>
      </c>
    </row>
    <row r="270" ht="28.5" customHeight="1">
      <c r="A270" s="75" t="s">
        <v>127</v>
      </c>
      <c r="B270" s="76" t="s">
        <v>59</v>
      </c>
      <c r="C270" s="77" t="s">
        <v>60</v>
      </c>
      <c r="D270" s="78">
        <v>1125049.57</v>
      </c>
      <c r="E270" s="76">
        <v>0.0</v>
      </c>
      <c r="F270" s="79">
        <v>1125050.0</v>
      </c>
      <c r="G270" s="80">
        <f t="shared" si="98"/>
        <v>1125050</v>
      </c>
      <c r="H270" s="81">
        <v>8.90905154E8</v>
      </c>
      <c r="I270" s="77" t="str">
        <f t="shared" si="105"/>
        <v>#REF!</v>
      </c>
      <c r="J270" s="75">
        <v>1125050.0</v>
      </c>
      <c r="K270" s="82" t="str">
        <f t="shared" si="106"/>
        <v>#REF!</v>
      </c>
      <c r="L270" s="83" t="str">
        <f t="shared" si="107"/>
        <v>#REF!</v>
      </c>
      <c r="M270" s="83">
        <v>2.01500027028E11</v>
      </c>
      <c r="N270" s="81" t="s">
        <v>811</v>
      </c>
      <c r="O270" s="84">
        <v>42143.0</v>
      </c>
    </row>
    <row r="271" ht="28.5" customHeight="1">
      <c r="A271" s="75" t="s">
        <v>129</v>
      </c>
      <c r="B271" s="76" t="s">
        <v>17</v>
      </c>
      <c r="C271" s="77" t="s">
        <v>460</v>
      </c>
      <c r="D271" s="78">
        <v>4.975096606E7</v>
      </c>
      <c r="E271" s="76">
        <v>0.0</v>
      </c>
      <c r="F271" s="79">
        <v>4.9750966E7</v>
      </c>
      <c r="G271" s="80">
        <f t="shared" si="98"/>
        <v>49750966</v>
      </c>
      <c r="H271" s="81">
        <v>8.90907254E8</v>
      </c>
      <c r="I271" s="77" t="str">
        <f t="shared" si="105"/>
        <v>#REF!</v>
      </c>
      <c r="J271" s="75">
        <v>4.9750966E7</v>
      </c>
      <c r="K271" s="82" t="str">
        <f t="shared" si="106"/>
        <v>#REF!</v>
      </c>
      <c r="L271" s="83" t="str">
        <f t="shared" si="107"/>
        <v>#REF!</v>
      </c>
      <c r="M271" s="83">
        <v>2.01500026948E11</v>
      </c>
      <c r="N271" s="81" t="s">
        <v>812</v>
      </c>
      <c r="O271" s="84">
        <v>42139.0</v>
      </c>
    </row>
    <row r="272" ht="28.5" customHeight="1">
      <c r="A272" s="75" t="s">
        <v>129</v>
      </c>
      <c r="B272" s="76" t="s">
        <v>45</v>
      </c>
      <c r="C272" s="77" t="s">
        <v>46</v>
      </c>
      <c r="D272" s="78">
        <v>3681.55</v>
      </c>
      <c r="E272" s="76">
        <v>0.0</v>
      </c>
      <c r="F272" s="79">
        <v>3682.0</v>
      </c>
      <c r="G272" s="80">
        <f t="shared" si="98"/>
        <v>3682</v>
      </c>
      <c r="H272" s="81"/>
      <c r="I272" s="77"/>
      <c r="J272" s="75"/>
      <c r="K272" s="82"/>
      <c r="L272" s="83"/>
      <c r="M272" s="83"/>
      <c r="N272" s="81"/>
      <c r="O272" s="84"/>
    </row>
    <row r="273" ht="28.5" customHeight="1">
      <c r="A273" s="75" t="s">
        <v>129</v>
      </c>
      <c r="B273" s="76" t="s">
        <v>19</v>
      </c>
      <c r="C273" s="77" t="s">
        <v>20</v>
      </c>
      <c r="D273" s="78">
        <v>192372.82</v>
      </c>
      <c r="E273" s="76">
        <v>0.0</v>
      </c>
      <c r="F273" s="79">
        <v>192373.0</v>
      </c>
      <c r="G273" s="80">
        <f t="shared" si="98"/>
        <v>192373</v>
      </c>
      <c r="H273" s="81">
        <v>8.00140949E8</v>
      </c>
      <c r="I273" s="77" t="str">
        <f>VLOOKUP(H273,'[2]IPS CTA BANCARIA (2)'!$B$1:$H$202,2,0)</f>
        <v>#REF!</v>
      </c>
      <c r="J273" s="75">
        <v>421987.0</v>
      </c>
      <c r="K273" s="82" t="str">
        <f>VLOOKUP(H273,'[2]IPS CTA BANCARIA (2)'!$B$1:$H$202,4,0)</f>
        <v>#REF!</v>
      </c>
      <c r="L273" s="83" t="str">
        <f>VLOOKUP(H273,'[2]IPS CTA BANCARIA (2)'!$B$1:$H$202,5,0)</f>
        <v>#REF!</v>
      </c>
      <c r="M273" s="83" t="s">
        <v>813</v>
      </c>
      <c r="N273" s="81" t="s">
        <v>814</v>
      </c>
      <c r="O273" s="84">
        <v>42150.0</v>
      </c>
    </row>
    <row r="274" ht="38.25" customHeight="1">
      <c r="A274" s="75" t="s">
        <v>129</v>
      </c>
      <c r="B274" s="76" t="s">
        <v>27</v>
      </c>
      <c r="C274" s="77" t="s">
        <v>28</v>
      </c>
      <c r="D274" s="78">
        <v>90.17</v>
      </c>
      <c r="E274" s="76">
        <v>0.0</v>
      </c>
      <c r="F274" s="79">
        <v>90.0</v>
      </c>
      <c r="G274" s="80">
        <f t="shared" si="98"/>
        <v>90</v>
      </c>
      <c r="H274" s="81"/>
      <c r="I274" s="77"/>
      <c r="J274" s="75"/>
      <c r="K274" s="82"/>
      <c r="L274" s="83"/>
      <c r="M274" s="83"/>
      <c r="N274" s="81"/>
      <c r="O274" s="84"/>
    </row>
    <row r="275" ht="28.5" customHeight="1">
      <c r="A275" s="75" t="s">
        <v>129</v>
      </c>
      <c r="B275" s="76" t="s">
        <v>29</v>
      </c>
      <c r="C275" s="77" t="s">
        <v>30</v>
      </c>
      <c r="D275" s="78">
        <v>430527.69</v>
      </c>
      <c r="E275" s="76">
        <v>0.0</v>
      </c>
      <c r="F275" s="79">
        <v>430528.0</v>
      </c>
      <c r="G275" s="80">
        <f t="shared" si="98"/>
        <v>430528</v>
      </c>
      <c r="H275" s="81">
        <v>8.00250119E8</v>
      </c>
      <c r="I275" s="77" t="str">
        <f t="shared" ref="I275:I280" si="108">VLOOKUP(H275,'[2]IPS CTA BANCARIA (2)'!$B$1:$H$202,2,0)</f>
        <v>#REF!</v>
      </c>
      <c r="J275" s="75">
        <v>1606939.0</v>
      </c>
      <c r="K275" s="82" t="str">
        <f t="shared" ref="K275:K280" si="109">VLOOKUP(H275,'[2]IPS CTA BANCARIA (2)'!$B$1:$H$202,4,0)</f>
        <v>#REF!</v>
      </c>
      <c r="L275" s="83" t="str">
        <f t="shared" ref="L275:L280" si="110">VLOOKUP(H275,'[2]IPS CTA BANCARIA (2)'!$B$1:$H$202,5,0)</f>
        <v>#REF!</v>
      </c>
      <c r="M275" s="83" t="s">
        <v>815</v>
      </c>
      <c r="N275" s="81" t="s">
        <v>816</v>
      </c>
      <c r="O275" s="84">
        <v>42150.0</v>
      </c>
    </row>
    <row r="276" ht="28.5" customHeight="1">
      <c r="A276" s="75" t="s">
        <v>129</v>
      </c>
      <c r="B276" s="76" t="s">
        <v>31</v>
      </c>
      <c r="C276" s="77" t="s">
        <v>32</v>
      </c>
      <c r="D276" s="78">
        <v>2439.29</v>
      </c>
      <c r="E276" s="76">
        <v>0.0</v>
      </c>
      <c r="F276" s="79">
        <v>2439.0</v>
      </c>
      <c r="G276" s="80">
        <f t="shared" si="98"/>
        <v>2439</v>
      </c>
      <c r="H276" s="81">
        <v>8.05000427E8</v>
      </c>
      <c r="I276" s="77" t="str">
        <f t="shared" si="108"/>
        <v>#REF!</v>
      </c>
      <c r="J276" s="75">
        <v>10039.0</v>
      </c>
      <c r="K276" s="82" t="str">
        <f t="shared" si="109"/>
        <v>#REF!</v>
      </c>
      <c r="L276" s="83" t="str">
        <f t="shared" si="110"/>
        <v>#REF!</v>
      </c>
      <c r="M276" s="83" t="s">
        <v>817</v>
      </c>
      <c r="N276" s="81" t="s">
        <v>818</v>
      </c>
      <c r="O276" s="84">
        <v>42150.0</v>
      </c>
    </row>
    <row r="277" ht="28.5" customHeight="1">
      <c r="A277" s="75" t="s">
        <v>129</v>
      </c>
      <c r="B277" s="76" t="s">
        <v>39</v>
      </c>
      <c r="C277" s="77" t="s">
        <v>40</v>
      </c>
      <c r="D277" s="78">
        <v>167761.47</v>
      </c>
      <c r="E277" s="76">
        <v>0.0</v>
      </c>
      <c r="F277" s="79">
        <v>167761.0</v>
      </c>
      <c r="G277" s="80">
        <f t="shared" si="98"/>
        <v>167761</v>
      </c>
      <c r="H277" s="81">
        <v>9.00156264E8</v>
      </c>
      <c r="I277" s="77" t="str">
        <f t="shared" si="108"/>
        <v>#REF!</v>
      </c>
      <c r="J277" s="75">
        <v>564200.0</v>
      </c>
      <c r="K277" s="82" t="str">
        <f t="shared" si="109"/>
        <v>#REF!</v>
      </c>
      <c r="L277" s="83" t="str">
        <f t="shared" si="110"/>
        <v>#REF!</v>
      </c>
      <c r="M277" s="83" t="s">
        <v>819</v>
      </c>
      <c r="N277" s="81" t="s">
        <v>820</v>
      </c>
      <c r="O277" s="84">
        <v>42151.0</v>
      </c>
    </row>
    <row r="278" ht="28.5" customHeight="1">
      <c r="A278" s="75" t="s">
        <v>129</v>
      </c>
      <c r="B278" s="76" t="s">
        <v>59</v>
      </c>
      <c r="C278" s="77" t="s">
        <v>60</v>
      </c>
      <c r="D278" s="78">
        <v>5762914.95</v>
      </c>
      <c r="E278" s="76">
        <v>0.0</v>
      </c>
      <c r="F278" s="79">
        <v>5762915.0</v>
      </c>
      <c r="G278" s="80">
        <f t="shared" si="98"/>
        <v>5762915</v>
      </c>
      <c r="H278" s="81">
        <v>8.90905154E8</v>
      </c>
      <c r="I278" s="77" t="str">
        <f t="shared" si="108"/>
        <v>#REF!</v>
      </c>
      <c r="J278" s="75">
        <v>5762915.0</v>
      </c>
      <c r="K278" s="82" t="str">
        <f t="shared" si="109"/>
        <v>#REF!</v>
      </c>
      <c r="L278" s="83" t="str">
        <f t="shared" si="110"/>
        <v>#REF!</v>
      </c>
      <c r="M278" s="83">
        <v>2.01500027029E11</v>
      </c>
      <c r="N278" s="81" t="s">
        <v>821</v>
      </c>
      <c r="O278" s="84">
        <v>42143.0</v>
      </c>
    </row>
    <row r="279" ht="28.5" customHeight="1">
      <c r="A279" s="75" t="s">
        <v>131</v>
      </c>
      <c r="B279" s="76" t="s">
        <v>17</v>
      </c>
      <c r="C279" s="77" t="s">
        <v>460</v>
      </c>
      <c r="D279" s="78">
        <v>6.173005934E7</v>
      </c>
      <c r="E279" s="76">
        <v>1.5982434340000004E7</v>
      </c>
      <c r="F279" s="79">
        <v>4.5747625E7</v>
      </c>
      <c r="G279" s="80">
        <f t="shared" si="98"/>
        <v>45747625</v>
      </c>
      <c r="H279" s="81">
        <v>8.90907254E8</v>
      </c>
      <c r="I279" s="77" t="str">
        <f t="shared" si="108"/>
        <v>#REF!</v>
      </c>
      <c r="J279" s="75">
        <v>4.5747625E7</v>
      </c>
      <c r="K279" s="82" t="str">
        <f t="shared" si="109"/>
        <v>#REF!</v>
      </c>
      <c r="L279" s="83" t="str">
        <f t="shared" si="110"/>
        <v>#REF!</v>
      </c>
      <c r="M279" s="83">
        <v>2.01500026949E11</v>
      </c>
      <c r="N279" s="81" t="s">
        <v>822</v>
      </c>
      <c r="O279" s="84">
        <v>42139.0</v>
      </c>
    </row>
    <row r="280" ht="28.5" customHeight="1">
      <c r="A280" s="75" t="s">
        <v>131</v>
      </c>
      <c r="B280" s="76" t="s">
        <v>19</v>
      </c>
      <c r="C280" s="77" t="s">
        <v>20</v>
      </c>
      <c r="D280" s="78">
        <v>34874.79</v>
      </c>
      <c r="E280" s="76">
        <v>34874.79</v>
      </c>
      <c r="F280" s="79">
        <v>0.0</v>
      </c>
      <c r="G280" s="80">
        <f t="shared" si="98"/>
        <v>0</v>
      </c>
      <c r="H280" s="81">
        <v>8.00140949E8</v>
      </c>
      <c r="I280" s="77" t="str">
        <f t="shared" si="108"/>
        <v>#REF!</v>
      </c>
      <c r="J280" s="75">
        <v>16941.0</v>
      </c>
      <c r="K280" s="82" t="str">
        <f t="shared" si="109"/>
        <v>#REF!</v>
      </c>
      <c r="L280" s="83" t="str">
        <f t="shared" si="110"/>
        <v>#REF!</v>
      </c>
      <c r="M280" s="83" t="s">
        <v>823</v>
      </c>
      <c r="N280" s="81" t="s">
        <v>824</v>
      </c>
      <c r="O280" s="84">
        <v>42150.0</v>
      </c>
    </row>
    <row r="281" ht="28.5" customHeight="1">
      <c r="A281" s="75" t="s">
        <v>131</v>
      </c>
      <c r="B281" s="76" t="s">
        <v>21</v>
      </c>
      <c r="C281" s="77" t="s">
        <v>22</v>
      </c>
      <c r="D281" s="78">
        <v>49887.52</v>
      </c>
      <c r="E281" s="76">
        <v>49887.52</v>
      </c>
      <c r="F281" s="79">
        <v>0.0</v>
      </c>
      <c r="G281" s="80">
        <f t="shared" si="98"/>
        <v>0</v>
      </c>
      <c r="H281" s="81"/>
      <c r="I281" s="77"/>
      <c r="J281" s="75"/>
      <c r="K281" s="82"/>
      <c r="L281" s="83"/>
      <c r="M281" s="83"/>
      <c r="N281" s="81"/>
      <c r="O281" s="84"/>
    </row>
    <row r="282" ht="38.25" customHeight="1">
      <c r="A282" s="75" t="s">
        <v>131</v>
      </c>
      <c r="B282" s="76" t="s">
        <v>27</v>
      </c>
      <c r="C282" s="77" t="s">
        <v>28</v>
      </c>
      <c r="D282" s="78">
        <v>1620026.83</v>
      </c>
      <c r="E282" s="76">
        <v>437036.8300000001</v>
      </c>
      <c r="F282" s="79">
        <v>1182990.0</v>
      </c>
      <c r="G282" s="80">
        <f t="shared" si="98"/>
        <v>1182990</v>
      </c>
      <c r="H282" s="81">
        <v>8.00088702E8</v>
      </c>
      <c r="I282" s="77" t="str">
        <f t="shared" ref="I282:I285" si="111">VLOOKUP(H282,'[2]IPS CTA BANCARIA (2)'!$B$1:$H$202,2,0)</f>
        <v>#REF!</v>
      </c>
      <c r="J282" s="75">
        <v>5075009.0</v>
      </c>
      <c r="K282" s="82" t="str">
        <f t="shared" ref="K282:K285" si="112">VLOOKUP(H282,'[2]IPS CTA BANCARIA (2)'!$B$1:$H$202,4,0)</f>
        <v>#REF!</v>
      </c>
      <c r="L282" s="83" t="str">
        <f t="shared" ref="L282:L285" si="113">VLOOKUP(H282,'[2]IPS CTA BANCARIA (2)'!$B$1:$H$202,5,0)</f>
        <v>#REF!</v>
      </c>
      <c r="M282" s="83" t="s">
        <v>825</v>
      </c>
      <c r="N282" s="81" t="s">
        <v>826</v>
      </c>
      <c r="O282" s="84">
        <v>42150.0</v>
      </c>
    </row>
    <row r="283" ht="28.5" customHeight="1">
      <c r="A283" s="75" t="s">
        <v>131</v>
      </c>
      <c r="B283" s="76" t="s">
        <v>29</v>
      </c>
      <c r="C283" s="77" t="s">
        <v>30</v>
      </c>
      <c r="D283" s="78">
        <v>288542.96</v>
      </c>
      <c r="E283" s="76">
        <v>288542.96</v>
      </c>
      <c r="F283" s="79">
        <v>0.0</v>
      </c>
      <c r="G283" s="80">
        <f t="shared" si="98"/>
        <v>0</v>
      </c>
      <c r="H283" s="81">
        <v>8.00250119E8</v>
      </c>
      <c r="I283" s="77" t="str">
        <f t="shared" si="111"/>
        <v>#REF!</v>
      </c>
      <c r="J283" s="75">
        <v>533734.0</v>
      </c>
      <c r="K283" s="82" t="str">
        <f t="shared" si="112"/>
        <v>#REF!</v>
      </c>
      <c r="L283" s="83" t="str">
        <f t="shared" si="113"/>
        <v>#REF!</v>
      </c>
      <c r="M283" s="83" t="s">
        <v>827</v>
      </c>
      <c r="N283" s="81" t="s">
        <v>828</v>
      </c>
      <c r="O283" s="84">
        <v>42150.0</v>
      </c>
    </row>
    <row r="284" ht="28.5" customHeight="1">
      <c r="A284" s="75" t="s">
        <v>131</v>
      </c>
      <c r="B284" s="76" t="s">
        <v>31</v>
      </c>
      <c r="C284" s="77" t="s">
        <v>32</v>
      </c>
      <c r="D284" s="78">
        <v>248182.38</v>
      </c>
      <c r="E284" s="76">
        <v>248182.38</v>
      </c>
      <c r="F284" s="79">
        <v>0.0</v>
      </c>
      <c r="G284" s="80">
        <f t="shared" si="98"/>
        <v>0</v>
      </c>
      <c r="H284" s="81">
        <v>8.05000427E8</v>
      </c>
      <c r="I284" s="77" t="str">
        <f t="shared" si="111"/>
        <v>#REF!</v>
      </c>
      <c r="J284" s="75">
        <v>558778.0</v>
      </c>
      <c r="K284" s="82" t="str">
        <f t="shared" si="112"/>
        <v>#REF!</v>
      </c>
      <c r="L284" s="83" t="str">
        <f t="shared" si="113"/>
        <v>#REF!</v>
      </c>
      <c r="M284" s="83" t="s">
        <v>829</v>
      </c>
      <c r="N284" s="81" t="s">
        <v>830</v>
      </c>
      <c r="O284" s="84">
        <v>42150.0</v>
      </c>
    </row>
    <row r="285" ht="28.5" customHeight="1">
      <c r="A285" s="75" t="s">
        <v>131</v>
      </c>
      <c r="B285" s="76" t="s">
        <v>39</v>
      </c>
      <c r="C285" s="77" t="s">
        <v>40</v>
      </c>
      <c r="D285" s="78">
        <v>296835.18</v>
      </c>
      <c r="E285" s="76">
        <v>296835.18</v>
      </c>
      <c r="F285" s="79">
        <v>0.0</v>
      </c>
      <c r="G285" s="80">
        <f t="shared" si="98"/>
        <v>0</v>
      </c>
      <c r="H285" s="81">
        <v>9.00156264E8</v>
      </c>
      <c r="I285" s="77" t="str">
        <f t="shared" si="111"/>
        <v>#REF!</v>
      </c>
      <c r="J285" s="75">
        <v>624619.0</v>
      </c>
      <c r="K285" s="82" t="str">
        <f t="shared" si="112"/>
        <v>#REF!</v>
      </c>
      <c r="L285" s="83" t="str">
        <f t="shared" si="113"/>
        <v>#REF!</v>
      </c>
      <c r="M285" s="83" t="s">
        <v>831</v>
      </c>
      <c r="N285" s="81" t="s">
        <v>832</v>
      </c>
      <c r="O285" s="84">
        <v>42151.0</v>
      </c>
    </row>
    <row r="286" ht="28.5" customHeight="1">
      <c r="A286" s="75" t="s">
        <v>133</v>
      </c>
      <c r="B286" s="76" t="s">
        <v>45</v>
      </c>
      <c r="C286" s="77" t="s">
        <v>46</v>
      </c>
      <c r="D286" s="78">
        <v>288138.11</v>
      </c>
      <c r="E286" s="76">
        <v>0.0</v>
      </c>
      <c r="F286" s="79">
        <v>288138.0</v>
      </c>
      <c r="G286" s="80">
        <f t="shared" si="98"/>
        <v>288138</v>
      </c>
      <c r="H286" s="81"/>
      <c r="I286" s="77"/>
      <c r="J286" s="75"/>
      <c r="K286" s="82"/>
      <c r="L286" s="83"/>
      <c r="M286" s="83"/>
      <c r="N286" s="81"/>
      <c r="O286" s="84"/>
    </row>
    <row r="287" ht="28.5" customHeight="1">
      <c r="A287" s="75" t="s">
        <v>133</v>
      </c>
      <c r="B287" s="76" t="s">
        <v>74</v>
      </c>
      <c r="C287" s="77" t="s">
        <v>75</v>
      </c>
      <c r="D287" s="78">
        <v>364428.52</v>
      </c>
      <c r="E287" s="76">
        <v>0.0</v>
      </c>
      <c r="F287" s="79">
        <v>364429.0</v>
      </c>
      <c r="G287" s="80">
        <f t="shared" si="98"/>
        <v>364429</v>
      </c>
      <c r="H287" s="81">
        <v>8.11016192E8</v>
      </c>
      <c r="I287" s="77" t="str">
        <f t="shared" ref="I287:I302" si="114">VLOOKUP(H287,'[2]IPS CTA BANCARIA (2)'!$B$1:$H$202,2,0)</f>
        <v>#REF!</v>
      </c>
      <c r="J287" s="75">
        <v>364429.0</v>
      </c>
      <c r="K287" s="82" t="str">
        <f t="shared" ref="K287:K302" si="115">VLOOKUP(H287,'[2]IPS CTA BANCARIA (2)'!$B$1:$H$202,4,0)</f>
        <v>#REF!</v>
      </c>
      <c r="L287" s="83" t="str">
        <f t="shared" ref="L287:L302" si="116">VLOOKUP(H287,'[2]IPS CTA BANCARIA (2)'!$B$1:$H$202,5,0)</f>
        <v>#REF!</v>
      </c>
      <c r="M287" s="83">
        <v>2.01500030041E11</v>
      </c>
      <c r="N287" s="81" t="s">
        <v>833</v>
      </c>
      <c r="O287" s="84">
        <v>42152.0</v>
      </c>
    </row>
    <row r="288" ht="28.5" customHeight="1">
      <c r="A288" s="75" t="s">
        <v>133</v>
      </c>
      <c r="B288" s="76" t="s">
        <v>29</v>
      </c>
      <c r="C288" s="77" t="s">
        <v>30</v>
      </c>
      <c r="D288" s="78">
        <v>7750.79</v>
      </c>
      <c r="E288" s="76">
        <v>0.0</v>
      </c>
      <c r="F288" s="79">
        <v>7751.0</v>
      </c>
      <c r="G288" s="80">
        <f t="shared" si="98"/>
        <v>7751</v>
      </c>
      <c r="H288" s="81">
        <v>8.00250119E8</v>
      </c>
      <c r="I288" s="77" t="str">
        <f t="shared" si="114"/>
        <v>#REF!</v>
      </c>
      <c r="J288" s="75">
        <v>65652.0</v>
      </c>
      <c r="K288" s="82" t="str">
        <f t="shared" si="115"/>
        <v>#REF!</v>
      </c>
      <c r="L288" s="83" t="str">
        <f t="shared" si="116"/>
        <v>#REF!</v>
      </c>
      <c r="M288" s="83" t="s">
        <v>834</v>
      </c>
      <c r="N288" s="81" t="s">
        <v>835</v>
      </c>
      <c r="O288" s="84">
        <v>42150.0</v>
      </c>
    </row>
    <row r="289" ht="28.5" customHeight="1">
      <c r="A289" s="75" t="s">
        <v>133</v>
      </c>
      <c r="B289" s="76" t="s">
        <v>31</v>
      </c>
      <c r="C289" s="77" t="s">
        <v>32</v>
      </c>
      <c r="D289" s="78">
        <v>1427.69</v>
      </c>
      <c r="E289" s="76">
        <v>0.0</v>
      </c>
      <c r="F289" s="79">
        <v>1428.0</v>
      </c>
      <c r="G289" s="80">
        <f t="shared" si="98"/>
        <v>1428</v>
      </c>
      <c r="H289" s="81">
        <v>8.05000427E8</v>
      </c>
      <c r="I289" s="77" t="str">
        <f t="shared" si="114"/>
        <v>#REF!</v>
      </c>
      <c r="J289" s="75">
        <v>4164.0</v>
      </c>
      <c r="K289" s="82" t="str">
        <f t="shared" si="115"/>
        <v>#REF!</v>
      </c>
      <c r="L289" s="83" t="str">
        <f t="shared" si="116"/>
        <v>#REF!</v>
      </c>
      <c r="M289" s="83" t="s">
        <v>836</v>
      </c>
      <c r="N289" s="81" t="s">
        <v>837</v>
      </c>
      <c r="O289" s="84">
        <v>42150.0</v>
      </c>
    </row>
    <row r="290" ht="28.5" customHeight="1">
      <c r="A290" s="75" t="s">
        <v>133</v>
      </c>
      <c r="B290" s="76" t="s">
        <v>39</v>
      </c>
      <c r="C290" s="77" t="s">
        <v>40</v>
      </c>
      <c r="D290" s="78">
        <v>4477.29</v>
      </c>
      <c r="E290" s="76">
        <v>0.0</v>
      </c>
      <c r="F290" s="79">
        <v>4477.0</v>
      </c>
      <c r="G290" s="80">
        <f t="shared" si="98"/>
        <v>4477</v>
      </c>
      <c r="H290" s="81">
        <v>9.00156264E8</v>
      </c>
      <c r="I290" s="77" t="str">
        <f t="shared" si="114"/>
        <v>#REF!</v>
      </c>
      <c r="J290" s="75">
        <v>20475.0</v>
      </c>
      <c r="K290" s="82" t="str">
        <f t="shared" si="115"/>
        <v>#REF!</v>
      </c>
      <c r="L290" s="83" t="str">
        <f t="shared" si="116"/>
        <v>#REF!</v>
      </c>
      <c r="M290" s="83" t="s">
        <v>838</v>
      </c>
      <c r="N290" s="81" t="s">
        <v>839</v>
      </c>
      <c r="O290" s="84">
        <v>42151.0</v>
      </c>
    </row>
    <row r="291" ht="28.5" customHeight="1">
      <c r="A291" s="75" t="s">
        <v>133</v>
      </c>
      <c r="B291" s="76" t="s">
        <v>47</v>
      </c>
      <c r="C291" s="77" t="s">
        <v>48</v>
      </c>
      <c r="D291" s="78">
        <v>1863338.6</v>
      </c>
      <c r="E291" s="76">
        <v>0.0</v>
      </c>
      <c r="F291" s="79">
        <v>1863339.0</v>
      </c>
      <c r="G291" s="80">
        <f t="shared" si="98"/>
        <v>1863339</v>
      </c>
      <c r="H291" s="81">
        <v>8.9098467E8</v>
      </c>
      <c r="I291" s="77" t="str">
        <f t="shared" si="114"/>
        <v>#REF!</v>
      </c>
      <c r="J291" s="75">
        <v>1863339.0</v>
      </c>
      <c r="K291" s="82" t="str">
        <f t="shared" si="115"/>
        <v>#REF!</v>
      </c>
      <c r="L291" s="83" t="str">
        <f t="shared" si="116"/>
        <v>#REF!</v>
      </c>
      <c r="M291" s="83">
        <v>2.01500027511E11</v>
      </c>
      <c r="N291" s="81" t="s">
        <v>840</v>
      </c>
      <c r="O291" s="84">
        <v>42149.0</v>
      </c>
    </row>
    <row r="292" ht="28.5" customHeight="1">
      <c r="A292" s="75" t="s">
        <v>135</v>
      </c>
      <c r="B292" s="76" t="s">
        <v>17</v>
      </c>
      <c r="C292" s="77" t="s">
        <v>460</v>
      </c>
      <c r="D292" s="78">
        <v>3.7816106E7</v>
      </c>
      <c r="E292" s="76">
        <v>0.0</v>
      </c>
      <c r="F292" s="79">
        <v>3.7816106E7</v>
      </c>
      <c r="G292" s="80">
        <f t="shared" si="98"/>
        <v>37816106</v>
      </c>
      <c r="H292" s="81">
        <v>8.90907254E8</v>
      </c>
      <c r="I292" s="77" t="str">
        <f t="shared" si="114"/>
        <v>#REF!</v>
      </c>
      <c r="J292" s="75">
        <v>3.7816106E7</v>
      </c>
      <c r="K292" s="82" t="str">
        <f t="shared" si="115"/>
        <v>#REF!</v>
      </c>
      <c r="L292" s="83" t="str">
        <f t="shared" si="116"/>
        <v>#REF!</v>
      </c>
      <c r="M292" s="83">
        <v>2.0150002695E11</v>
      </c>
      <c r="N292" s="81" t="s">
        <v>841</v>
      </c>
      <c r="O292" s="84">
        <v>42139.0</v>
      </c>
    </row>
    <row r="293" ht="28.5" customHeight="1">
      <c r="A293" s="75" t="s">
        <v>135</v>
      </c>
      <c r="B293" s="76" t="s">
        <v>21</v>
      </c>
      <c r="C293" s="77" t="s">
        <v>22</v>
      </c>
      <c r="D293" s="78">
        <v>11618.67</v>
      </c>
      <c r="E293" s="76">
        <v>0.0</v>
      </c>
      <c r="F293" s="79">
        <v>11619.0</v>
      </c>
      <c r="G293" s="80">
        <f t="shared" si="98"/>
        <v>11619</v>
      </c>
      <c r="H293" s="81">
        <v>8.00130907E8</v>
      </c>
      <c r="I293" s="77" t="str">
        <f t="shared" si="114"/>
        <v>#REF!</v>
      </c>
      <c r="J293" s="75">
        <v>23808.0</v>
      </c>
      <c r="K293" s="82" t="str">
        <f t="shared" si="115"/>
        <v>#REF!</v>
      </c>
      <c r="L293" s="83" t="str">
        <f t="shared" si="116"/>
        <v>#REF!</v>
      </c>
      <c r="M293" s="83" t="s">
        <v>842</v>
      </c>
      <c r="N293" s="81" t="s">
        <v>843</v>
      </c>
      <c r="O293" s="84">
        <v>42150.0</v>
      </c>
    </row>
    <row r="294" ht="38.25" customHeight="1">
      <c r="A294" s="75" t="s">
        <v>135</v>
      </c>
      <c r="B294" s="76" t="s">
        <v>27</v>
      </c>
      <c r="C294" s="77" t="s">
        <v>28</v>
      </c>
      <c r="D294" s="78">
        <v>327404.86</v>
      </c>
      <c r="E294" s="76">
        <v>0.0</v>
      </c>
      <c r="F294" s="79">
        <v>327405.0</v>
      </c>
      <c r="G294" s="80">
        <f t="shared" si="98"/>
        <v>327405</v>
      </c>
      <c r="H294" s="81">
        <v>8.00088702E8</v>
      </c>
      <c r="I294" s="77" t="str">
        <f t="shared" si="114"/>
        <v>#REF!</v>
      </c>
      <c r="J294" s="75">
        <v>2218174.0</v>
      </c>
      <c r="K294" s="82" t="str">
        <f t="shared" si="115"/>
        <v>#REF!</v>
      </c>
      <c r="L294" s="83" t="str">
        <f t="shared" si="116"/>
        <v>#REF!</v>
      </c>
      <c r="M294" s="83" t="s">
        <v>844</v>
      </c>
      <c r="N294" s="81" t="s">
        <v>845</v>
      </c>
      <c r="O294" s="84">
        <v>42150.0</v>
      </c>
    </row>
    <row r="295" ht="28.5" customHeight="1">
      <c r="A295" s="75" t="s">
        <v>135</v>
      </c>
      <c r="B295" s="76" t="s">
        <v>29</v>
      </c>
      <c r="C295" s="77" t="s">
        <v>30</v>
      </c>
      <c r="D295" s="78">
        <v>362570.8</v>
      </c>
      <c r="E295" s="76">
        <v>0.0</v>
      </c>
      <c r="F295" s="79">
        <v>362571.0</v>
      </c>
      <c r="G295" s="80">
        <f t="shared" si="98"/>
        <v>362571</v>
      </c>
      <c r="H295" s="81">
        <v>8.00250119E8</v>
      </c>
      <c r="I295" s="77" t="str">
        <f t="shared" si="114"/>
        <v>#REF!</v>
      </c>
      <c r="J295" s="75">
        <v>2073817.0</v>
      </c>
      <c r="K295" s="82" t="str">
        <f t="shared" si="115"/>
        <v>#REF!</v>
      </c>
      <c r="L295" s="83" t="str">
        <f t="shared" si="116"/>
        <v>#REF!</v>
      </c>
      <c r="M295" s="83" t="s">
        <v>846</v>
      </c>
      <c r="N295" s="81" t="s">
        <v>847</v>
      </c>
      <c r="O295" s="84">
        <v>42150.0</v>
      </c>
    </row>
    <row r="296" ht="28.5" customHeight="1">
      <c r="A296" s="75" t="s">
        <v>135</v>
      </c>
      <c r="B296" s="76" t="s">
        <v>31</v>
      </c>
      <c r="C296" s="77" t="s">
        <v>32</v>
      </c>
      <c r="D296" s="78">
        <v>252786.73</v>
      </c>
      <c r="E296" s="76">
        <v>0.0</v>
      </c>
      <c r="F296" s="79">
        <v>252787.0</v>
      </c>
      <c r="G296" s="80">
        <f t="shared" si="98"/>
        <v>252787</v>
      </c>
      <c r="H296" s="81">
        <v>8.05000427E8</v>
      </c>
      <c r="I296" s="77" t="str">
        <f t="shared" si="114"/>
        <v>#REF!</v>
      </c>
      <c r="J296" s="75">
        <v>1035634.0</v>
      </c>
      <c r="K296" s="82" t="str">
        <f t="shared" si="115"/>
        <v>#REF!</v>
      </c>
      <c r="L296" s="83" t="str">
        <f t="shared" si="116"/>
        <v>#REF!</v>
      </c>
      <c r="M296" s="83" t="s">
        <v>848</v>
      </c>
      <c r="N296" s="81" t="s">
        <v>849</v>
      </c>
      <c r="O296" s="84">
        <v>42150.0</v>
      </c>
    </row>
    <row r="297" ht="28.5" customHeight="1">
      <c r="A297" s="75" t="s">
        <v>135</v>
      </c>
      <c r="B297" s="76" t="s">
        <v>39</v>
      </c>
      <c r="C297" s="77" t="s">
        <v>40</v>
      </c>
      <c r="D297" s="78">
        <v>34902.94</v>
      </c>
      <c r="E297" s="76">
        <v>0.0</v>
      </c>
      <c r="F297" s="79">
        <v>34903.0</v>
      </c>
      <c r="G297" s="80">
        <f t="shared" si="98"/>
        <v>34903</v>
      </c>
      <c r="H297" s="81">
        <v>9.00156264E8</v>
      </c>
      <c r="I297" s="77" t="str">
        <f t="shared" si="114"/>
        <v>#REF!</v>
      </c>
      <c r="J297" s="75">
        <v>147695.0</v>
      </c>
      <c r="K297" s="82" t="str">
        <f t="shared" si="115"/>
        <v>#REF!</v>
      </c>
      <c r="L297" s="83" t="str">
        <f t="shared" si="116"/>
        <v>#REF!</v>
      </c>
      <c r="M297" s="83" t="s">
        <v>850</v>
      </c>
      <c r="N297" s="81" t="s">
        <v>851</v>
      </c>
      <c r="O297" s="84">
        <v>42151.0</v>
      </c>
    </row>
    <row r="298" ht="28.5" customHeight="1">
      <c r="A298" s="75" t="s">
        <v>137</v>
      </c>
      <c r="B298" s="76" t="s">
        <v>17</v>
      </c>
      <c r="C298" s="77" t="s">
        <v>460</v>
      </c>
      <c r="D298" s="78">
        <v>6.005861989E7</v>
      </c>
      <c r="E298" s="76">
        <v>0.0</v>
      </c>
      <c r="F298" s="79">
        <v>6.005862E7</v>
      </c>
      <c r="G298" s="80">
        <f t="shared" si="98"/>
        <v>60058620</v>
      </c>
      <c r="H298" s="81">
        <v>8.90907254E8</v>
      </c>
      <c r="I298" s="77" t="str">
        <f t="shared" si="114"/>
        <v>#REF!</v>
      </c>
      <c r="J298" s="75">
        <v>6.005862E7</v>
      </c>
      <c r="K298" s="82" t="str">
        <f t="shared" si="115"/>
        <v>#REF!</v>
      </c>
      <c r="L298" s="83" t="str">
        <f t="shared" si="116"/>
        <v>#REF!</v>
      </c>
      <c r="M298" s="83">
        <v>2.01500026951E11</v>
      </c>
      <c r="N298" s="81" t="s">
        <v>852</v>
      </c>
      <c r="O298" s="84">
        <v>42139.0</v>
      </c>
    </row>
    <row r="299" ht="28.5" customHeight="1">
      <c r="A299" s="75" t="s">
        <v>137</v>
      </c>
      <c r="B299" s="76" t="s">
        <v>29</v>
      </c>
      <c r="C299" s="77" t="s">
        <v>30</v>
      </c>
      <c r="D299" s="78">
        <v>619010.46</v>
      </c>
      <c r="E299" s="76">
        <v>0.0</v>
      </c>
      <c r="F299" s="79">
        <v>619010.0</v>
      </c>
      <c r="G299" s="80">
        <f t="shared" si="98"/>
        <v>619010</v>
      </c>
      <c r="H299" s="81">
        <v>8.00250119E8</v>
      </c>
      <c r="I299" s="77" t="str">
        <f t="shared" si="114"/>
        <v>#REF!</v>
      </c>
      <c r="J299" s="75">
        <v>1872318.0</v>
      </c>
      <c r="K299" s="82" t="str">
        <f t="shared" si="115"/>
        <v>#REF!</v>
      </c>
      <c r="L299" s="83" t="str">
        <f t="shared" si="116"/>
        <v>#REF!</v>
      </c>
      <c r="M299" s="83" t="s">
        <v>853</v>
      </c>
      <c r="N299" s="81" t="s">
        <v>854</v>
      </c>
      <c r="O299" s="84">
        <v>42150.0</v>
      </c>
    </row>
    <row r="300" ht="28.5" customHeight="1">
      <c r="A300" s="75" t="s">
        <v>137</v>
      </c>
      <c r="B300" s="76" t="s">
        <v>31</v>
      </c>
      <c r="C300" s="77" t="s">
        <v>32</v>
      </c>
      <c r="D300" s="78">
        <v>23190.53</v>
      </c>
      <c r="E300" s="76">
        <v>0.0</v>
      </c>
      <c r="F300" s="79">
        <v>23191.0</v>
      </c>
      <c r="G300" s="80">
        <f t="shared" si="98"/>
        <v>23191</v>
      </c>
      <c r="H300" s="81">
        <v>8.05000427E8</v>
      </c>
      <c r="I300" s="77" t="str">
        <f t="shared" si="114"/>
        <v>#REF!</v>
      </c>
      <c r="J300" s="75">
        <v>54953.0</v>
      </c>
      <c r="K300" s="82" t="str">
        <f t="shared" si="115"/>
        <v>#REF!</v>
      </c>
      <c r="L300" s="83" t="str">
        <f t="shared" si="116"/>
        <v>#REF!</v>
      </c>
      <c r="M300" s="83" t="s">
        <v>855</v>
      </c>
      <c r="N300" s="81" t="s">
        <v>856</v>
      </c>
      <c r="O300" s="84">
        <v>42150.0</v>
      </c>
    </row>
    <row r="301" ht="28.5" customHeight="1">
      <c r="A301" s="75" t="s">
        <v>137</v>
      </c>
      <c r="B301" s="76" t="s">
        <v>39</v>
      </c>
      <c r="C301" s="77" t="s">
        <v>40</v>
      </c>
      <c r="D301" s="78">
        <v>163708.12</v>
      </c>
      <c r="E301" s="76">
        <v>0.0</v>
      </c>
      <c r="F301" s="79">
        <v>163708.0</v>
      </c>
      <c r="G301" s="80">
        <f t="shared" si="98"/>
        <v>163708</v>
      </c>
      <c r="H301" s="81">
        <v>9.00156264E8</v>
      </c>
      <c r="I301" s="77" t="str">
        <f t="shared" si="114"/>
        <v>#REF!</v>
      </c>
      <c r="J301" s="75">
        <v>536627.0</v>
      </c>
      <c r="K301" s="82" t="str">
        <f t="shared" si="115"/>
        <v>#REF!</v>
      </c>
      <c r="L301" s="83" t="str">
        <f t="shared" si="116"/>
        <v>#REF!</v>
      </c>
      <c r="M301" s="83" t="s">
        <v>857</v>
      </c>
      <c r="N301" s="81" t="s">
        <v>858</v>
      </c>
      <c r="O301" s="84">
        <v>42151.0</v>
      </c>
    </row>
    <row r="302" ht="28.5" customHeight="1">
      <c r="A302" s="75" t="s">
        <v>139</v>
      </c>
      <c r="B302" s="76" t="s">
        <v>17</v>
      </c>
      <c r="C302" s="77" t="s">
        <v>460</v>
      </c>
      <c r="D302" s="78">
        <v>1.323352151E7</v>
      </c>
      <c r="E302" s="76">
        <v>0.0</v>
      </c>
      <c r="F302" s="79">
        <v>1.3233522E7</v>
      </c>
      <c r="G302" s="80">
        <f t="shared" si="98"/>
        <v>13233522</v>
      </c>
      <c r="H302" s="81">
        <v>8.90907254E8</v>
      </c>
      <c r="I302" s="77" t="str">
        <f t="shared" si="114"/>
        <v>#REF!</v>
      </c>
      <c r="J302" s="75">
        <v>1.3233522E7</v>
      </c>
      <c r="K302" s="82" t="str">
        <f t="shared" si="115"/>
        <v>#REF!</v>
      </c>
      <c r="L302" s="83" t="str">
        <f t="shared" si="116"/>
        <v>#REF!</v>
      </c>
      <c r="M302" s="83">
        <v>2.01500026952E11</v>
      </c>
      <c r="N302" s="81" t="s">
        <v>859</v>
      </c>
      <c r="O302" s="84">
        <v>42139.0</v>
      </c>
    </row>
    <row r="303" ht="28.5" customHeight="1">
      <c r="A303" s="75" t="s">
        <v>139</v>
      </c>
      <c r="B303" s="76" t="s">
        <v>45</v>
      </c>
      <c r="C303" s="77" t="s">
        <v>46</v>
      </c>
      <c r="D303" s="78">
        <v>2.610534686E7</v>
      </c>
      <c r="E303" s="76">
        <v>0.0</v>
      </c>
      <c r="F303" s="79">
        <v>2.6105347E7</v>
      </c>
      <c r="G303" s="80">
        <f t="shared" si="98"/>
        <v>26105347</v>
      </c>
      <c r="H303" s="81"/>
      <c r="I303" s="77"/>
      <c r="J303" s="75"/>
      <c r="K303" s="82"/>
      <c r="L303" s="83"/>
      <c r="M303" s="83"/>
      <c r="N303" s="81"/>
      <c r="O303" s="84"/>
    </row>
    <row r="304" ht="28.5" customHeight="1">
      <c r="A304" s="75" t="s">
        <v>139</v>
      </c>
      <c r="B304" s="76" t="s">
        <v>74</v>
      </c>
      <c r="C304" s="77" t="s">
        <v>75</v>
      </c>
      <c r="D304" s="78">
        <v>6071465.92</v>
      </c>
      <c r="E304" s="76">
        <v>0.0</v>
      </c>
      <c r="F304" s="79">
        <v>6071466.0</v>
      </c>
      <c r="G304" s="80">
        <f t="shared" si="98"/>
        <v>6071466</v>
      </c>
      <c r="H304" s="81">
        <v>8.11016192E8</v>
      </c>
      <c r="I304" s="77" t="str">
        <f t="shared" ref="I304:I313" si="117">VLOOKUP(H304,'[2]IPS CTA BANCARIA (2)'!$B$1:$H$202,2,0)</f>
        <v>#REF!</v>
      </c>
      <c r="J304" s="75">
        <v>6071466.0</v>
      </c>
      <c r="K304" s="82" t="str">
        <f t="shared" ref="K304:K313" si="118">VLOOKUP(H304,'[2]IPS CTA BANCARIA (2)'!$B$1:$H$202,4,0)</f>
        <v>#REF!</v>
      </c>
      <c r="L304" s="83" t="str">
        <f t="shared" ref="L304:L313" si="119">VLOOKUP(H304,'[2]IPS CTA BANCARIA (2)'!$B$1:$H$202,5,0)</f>
        <v>#REF!</v>
      </c>
      <c r="M304" s="83">
        <v>2.01500030042E11</v>
      </c>
      <c r="N304" s="81" t="s">
        <v>860</v>
      </c>
      <c r="O304" s="84">
        <v>42152.0</v>
      </c>
    </row>
    <row r="305" ht="28.5" customHeight="1">
      <c r="A305" s="75" t="s">
        <v>139</v>
      </c>
      <c r="B305" s="76" t="s">
        <v>21</v>
      </c>
      <c r="C305" s="77" t="s">
        <v>22</v>
      </c>
      <c r="D305" s="78">
        <v>3426.06</v>
      </c>
      <c r="E305" s="76">
        <v>0.0</v>
      </c>
      <c r="F305" s="79">
        <v>3426.0</v>
      </c>
      <c r="G305" s="80">
        <f t="shared" si="98"/>
        <v>3426</v>
      </c>
      <c r="H305" s="81">
        <v>8.00130907E8</v>
      </c>
      <c r="I305" s="77" t="str">
        <f t="shared" si="117"/>
        <v>#REF!</v>
      </c>
      <c r="J305" s="75">
        <f>16008-5678</f>
        <v>10330</v>
      </c>
      <c r="K305" s="82" t="str">
        <f t="shared" si="118"/>
        <v>#REF!</v>
      </c>
      <c r="L305" s="83" t="str">
        <f t="shared" si="119"/>
        <v>#REF!</v>
      </c>
      <c r="M305" s="83" t="s">
        <v>861</v>
      </c>
      <c r="N305" s="81" t="s">
        <v>862</v>
      </c>
      <c r="O305" s="84">
        <v>42150.0</v>
      </c>
    </row>
    <row r="306" ht="28.5" customHeight="1">
      <c r="A306" s="75" t="s">
        <v>139</v>
      </c>
      <c r="B306" s="76" t="s">
        <v>29</v>
      </c>
      <c r="C306" s="77" t="s">
        <v>30</v>
      </c>
      <c r="D306" s="78">
        <v>2875283.71</v>
      </c>
      <c r="E306" s="76">
        <v>0.0</v>
      </c>
      <c r="F306" s="79">
        <v>2875284.0</v>
      </c>
      <c r="G306" s="80">
        <f t="shared" si="98"/>
        <v>2875284</v>
      </c>
      <c r="H306" s="81">
        <v>8.00250119E8</v>
      </c>
      <c r="I306" s="77" t="str">
        <f t="shared" si="117"/>
        <v>#REF!</v>
      </c>
      <c r="J306" s="75">
        <v>1.2314579E7</v>
      </c>
      <c r="K306" s="82" t="str">
        <f t="shared" si="118"/>
        <v>#REF!</v>
      </c>
      <c r="L306" s="83" t="str">
        <f t="shared" si="119"/>
        <v>#REF!</v>
      </c>
      <c r="M306" s="83" t="s">
        <v>863</v>
      </c>
      <c r="N306" s="81" t="s">
        <v>864</v>
      </c>
      <c r="O306" s="84">
        <v>42150.0</v>
      </c>
    </row>
    <row r="307" ht="28.5" customHeight="1">
      <c r="A307" s="75" t="s">
        <v>139</v>
      </c>
      <c r="B307" s="76" t="s">
        <v>31</v>
      </c>
      <c r="C307" s="77" t="s">
        <v>32</v>
      </c>
      <c r="D307" s="78">
        <v>350385.65</v>
      </c>
      <c r="E307" s="76">
        <v>0.0</v>
      </c>
      <c r="F307" s="79">
        <v>350386.0</v>
      </c>
      <c r="G307" s="80">
        <f t="shared" si="98"/>
        <v>350386</v>
      </c>
      <c r="H307" s="81">
        <v>8.05000427E8</v>
      </c>
      <c r="I307" s="77" t="str">
        <f t="shared" si="117"/>
        <v>#REF!</v>
      </c>
      <c r="J307" s="75">
        <v>1534394.0</v>
      </c>
      <c r="K307" s="82" t="str">
        <f t="shared" si="118"/>
        <v>#REF!</v>
      </c>
      <c r="L307" s="83" t="str">
        <f t="shared" si="119"/>
        <v>#REF!</v>
      </c>
      <c r="M307" s="83" t="s">
        <v>865</v>
      </c>
      <c r="N307" s="81" t="s">
        <v>866</v>
      </c>
      <c r="O307" s="84">
        <v>42150.0</v>
      </c>
    </row>
    <row r="308" ht="28.5" customHeight="1">
      <c r="A308" s="75" t="s">
        <v>139</v>
      </c>
      <c r="B308" s="76" t="s">
        <v>39</v>
      </c>
      <c r="C308" s="77" t="s">
        <v>40</v>
      </c>
      <c r="D308" s="78">
        <v>224627.11</v>
      </c>
      <c r="E308" s="76">
        <v>0.0</v>
      </c>
      <c r="F308" s="79">
        <v>224627.0</v>
      </c>
      <c r="G308" s="80">
        <f t="shared" si="98"/>
        <v>224627</v>
      </c>
      <c r="H308" s="81">
        <v>9.00156264E8</v>
      </c>
      <c r="I308" s="77" t="str">
        <f t="shared" si="117"/>
        <v>#REF!</v>
      </c>
      <c r="J308" s="75">
        <v>904885.0</v>
      </c>
      <c r="K308" s="82" t="str">
        <f t="shared" si="118"/>
        <v>#REF!</v>
      </c>
      <c r="L308" s="83" t="str">
        <f t="shared" si="119"/>
        <v>#REF!</v>
      </c>
      <c r="M308" s="83" t="s">
        <v>867</v>
      </c>
      <c r="N308" s="81" t="s">
        <v>868</v>
      </c>
      <c r="O308" s="84">
        <v>42151.0</v>
      </c>
    </row>
    <row r="309" ht="28.5" customHeight="1">
      <c r="A309" s="75" t="s">
        <v>139</v>
      </c>
      <c r="B309" s="76" t="s">
        <v>47</v>
      </c>
      <c r="C309" s="77" t="s">
        <v>48</v>
      </c>
      <c r="D309" s="78">
        <v>1.7723395318E8</v>
      </c>
      <c r="E309" s="76">
        <v>0.0</v>
      </c>
      <c r="F309" s="79">
        <v>1.77233953E8</v>
      </c>
      <c r="G309" s="80">
        <f t="shared" si="98"/>
        <v>177233953</v>
      </c>
      <c r="H309" s="81">
        <v>8.00138311E8</v>
      </c>
      <c r="I309" s="77" t="str">
        <f t="shared" si="117"/>
        <v>#REF!</v>
      </c>
      <c r="J309" s="75">
        <v>1.77233953E8</v>
      </c>
      <c r="K309" s="82" t="str">
        <f t="shared" si="118"/>
        <v>#REF!</v>
      </c>
      <c r="L309" s="83" t="str">
        <f t="shared" si="119"/>
        <v>#REF!</v>
      </c>
      <c r="M309" s="83">
        <v>2.0150002752E11</v>
      </c>
      <c r="N309" s="81" t="s">
        <v>869</v>
      </c>
      <c r="O309" s="84">
        <v>42149.0</v>
      </c>
    </row>
    <row r="310" ht="28.5" customHeight="1">
      <c r="A310" s="75" t="s">
        <v>141</v>
      </c>
      <c r="B310" s="76" t="s">
        <v>17</v>
      </c>
      <c r="C310" s="77" t="s">
        <v>460</v>
      </c>
      <c r="D310" s="78">
        <v>2596982.36</v>
      </c>
      <c r="E310" s="76">
        <v>0.0</v>
      </c>
      <c r="F310" s="79">
        <v>2596982.0</v>
      </c>
      <c r="G310" s="80">
        <f t="shared" si="98"/>
        <v>2596982</v>
      </c>
      <c r="H310" s="81">
        <v>8.90907254E8</v>
      </c>
      <c r="I310" s="77" t="str">
        <f t="shared" si="117"/>
        <v>#REF!</v>
      </c>
      <c r="J310" s="75">
        <v>2596982.0</v>
      </c>
      <c r="K310" s="82" t="str">
        <f t="shared" si="118"/>
        <v>#REF!</v>
      </c>
      <c r="L310" s="83" t="str">
        <f t="shared" si="119"/>
        <v>#REF!</v>
      </c>
      <c r="M310" s="83">
        <v>2.01500026953E11</v>
      </c>
      <c r="N310" s="81" t="s">
        <v>870</v>
      </c>
      <c r="O310" s="84">
        <v>42139.0</v>
      </c>
    </row>
    <row r="311" ht="28.5" customHeight="1">
      <c r="A311" s="75" t="s">
        <v>141</v>
      </c>
      <c r="B311" s="76" t="s">
        <v>29</v>
      </c>
      <c r="C311" s="77" t="s">
        <v>30</v>
      </c>
      <c r="D311" s="78">
        <v>29538.55</v>
      </c>
      <c r="E311" s="76">
        <v>0.0</v>
      </c>
      <c r="F311" s="79">
        <v>29539.0</v>
      </c>
      <c r="G311" s="80">
        <f t="shared" si="98"/>
        <v>29539</v>
      </c>
      <c r="H311" s="81">
        <v>8.00250119E8</v>
      </c>
      <c r="I311" s="77" t="str">
        <f t="shared" si="117"/>
        <v>#REF!</v>
      </c>
      <c r="J311" s="75">
        <v>70879.0</v>
      </c>
      <c r="K311" s="82" t="str">
        <f t="shared" si="118"/>
        <v>#REF!</v>
      </c>
      <c r="L311" s="83" t="str">
        <f t="shared" si="119"/>
        <v>#REF!</v>
      </c>
      <c r="M311" s="83" t="s">
        <v>871</v>
      </c>
      <c r="N311" s="81" t="s">
        <v>872</v>
      </c>
      <c r="O311" s="84">
        <v>42150.0</v>
      </c>
    </row>
    <row r="312" ht="28.5" customHeight="1">
      <c r="A312" s="75" t="s">
        <v>141</v>
      </c>
      <c r="B312" s="76" t="s">
        <v>31</v>
      </c>
      <c r="C312" s="77" t="s">
        <v>32</v>
      </c>
      <c r="D312" s="78">
        <v>78513.08</v>
      </c>
      <c r="E312" s="76">
        <v>0.0</v>
      </c>
      <c r="F312" s="79">
        <v>78513.0</v>
      </c>
      <c r="G312" s="80">
        <f t="shared" si="98"/>
        <v>78513</v>
      </c>
      <c r="H312" s="81">
        <v>8.05000427E8</v>
      </c>
      <c r="I312" s="77" t="str">
        <f t="shared" si="117"/>
        <v>#REF!</v>
      </c>
      <c r="J312" s="75">
        <v>231050.0</v>
      </c>
      <c r="K312" s="82" t="str">
        <f t="shared" si="118"/>
        <v>#REF!</v>
      </c>
      <c r="L312" s="83" t="str">
        <f t="shared" si="119"/>
        <v>#REF!</v>
      </c>
      <c r="M312" s="83" t="s">
        <v>873</v>
      </c>
      <c r="N312" s="81" t="s">
        <v>874</v>
      </c>
      <c r="O312" s="84">
        <v>42150.0</v>
      </c>
    </row>
    <row r="313" ht="28.5" customHeight="1">
      <c r="A313" s="75" t="s">
        <v>141</v>
      </c>
      <c r="B313" s="76" t="s">
        <v>39</v>
      </c>
      <c r="C313" s="77" t="s">
        <v>40</v>
      </c>
      <c r="D313" s="78">
        <v>3142.01</v>
      </c>
      <c r="E313" s="76">
        <v>0.0</v>
      </c>
      <c r="F313" s="79">
        <v>3142.0</v>
      </c>
      <c r="G313" s="80">
        <f t="shared" si="98"/>
        <v>3142</v>
      </c>
      <c r="H313" s="81">
        <v>9.00156264E8</v>
      </c>
      <c r="I313" s="77" t="str">
        <f t="shared" si="117"/>
        <v>#REF!</v>
      </c>
      <c r="J313" s="75">
        <v>19402.0</v>
      </c>
      <c r="K313" s="82" t="str">
        <f t="shared" si="118"/>
        <v>#REF!</v>
      </c>
      <c r="L313" s="83" t="str">
        <f t="shared" si="119"/>
        <v>#REF!</v>
      </c>
      <c r="M313" s="83" t="s">
        <v>875</v>
      </c>
      <c r="N313" s="81" t="s">
        <v>876</v>
      </c>
      <c r="O313" s="84">
        <v>42151.0</v>
      </c>
    </row>
    <row r="314" ht="28.5" customHeight="1">
      <c r="A314" s="75" t="s">
        <v>143</v>
      </c>
      <c r="B314" s="76" t="s">
        <v>17</v>
      </c>
      <c r="C314" s="77" t="s">
        <v>460</v>
      </c>
      <c r="D314" s="78">
        <v>1648660.58</v>
      </c>
      <c r="E314" s="76">
        <v>1648660.58</v>
      </c>
      <c r="F314" s="79">
        <v>0.0</v>
      </c>
      <c r="G314" s="80">
        <f t="shared" si="98"/>
        <v>0</v>
      </c>
      <c r="H314" s="81"/>
      <c r="I314" s="77"/>
      <c r="J314" s="75"/>
      <c r="K314" s="82"/>
      <c r="L314" s="83"/>
      <c r="M314" s="83"/>
      <c r="N314" s="81"/>
      <c r="O314" s="84"/>
    </row>
    <row r="315" ht="28.5" customHeight="1">
      <c r="A315" s="75" t="s">
        <v>143</v>
      </c>
      <c r="B315" s="76" t="s">
        <v>45</v>
      </c>
      <c r="C315" s="77" t="s">
        <v>46</v>
      </c>
      <c r="D315" s="78">
        <v>9448.79</v>
      </c>
      <c r="E315" s="76">
        <v>9448.79</v>
      </c>
      <c r="F315" s="79">
        <v>0.0</v>
      </c>
      <c r="G315" s="80">
        <f t="shared" si="98"/>
        <v>0</v>
      </c>
      <c r="H315" s="81"/>
      <c r="I315" s="77"/>
      <c r="J315" s="75"/>
      <c r="K315" s="82"/>
      <c r="L315" s="83"/>
      <c r="M315" s="83"/>
      <c r="N315" s="81"/>
      <c r="O315" s="84"/>
    </row>
    <row r="316" ht="28.5" customHeight="1">
      <c r="A316" s="75" t="s">
        <v>143</v>
      </c>
      <c r="B316" s="76" t="s">
        <v>19</v>
      </c>
      <c r="C316" s="77" t="s">
        <v>20</v>
      </c>
      <c r="D316" s="78">
        <v>1637.35</v>
      </c>
      <c r="E316" s="76">
        <v>1637.35</v>
      </c>
      <c r="F316" s="79">
        <v>0.0</v>
      </c>
      <c r="G316" s="80">
        <f t="shared" si="98"/>
        <v>0</v>
      </c>
      <c r="H316" s="81"/>
      <c r="I316" s="77"/>
      <c r="J316" s="75"/>
      <c r="K316" s="82"/>
      <c r="L316" s="83"/>
      <c r="M316" s="83"/>
      <c r="N316" s="81"/>
      <c r="O316" s="84"/>
    </row>
    <row r="317" ht="28.5" customHeight="1">
      <c r="A317" s="75" t="s">
        <v>143</v>
      </c>
      <c r="B317" s="76" t="s">
        <v>21</v>
      </c>
      <c r="C317" s="77" t="s">
        <v>22</v>
      </c>
      <c r="D317" s="78">
        <v>8997.45</v>
      </c>
      <c r="E317" s="76">
        <v>8997.45</v>
      </c>
      <c r="F317" s="79">
        <v>0.0</v>
      </c>
      <c r="G317" s="80">
        <f t="shared" si="98"/>
        <v>0</v>
      </c>
      <c r="H317" s="81"/>
      <c r="I317" s="77"/>
      <c r="J317" s="75"/>
      <c r="K317" s="82"/>
      <c r="L317" s="83"/>
      <c r="M317" s="83"/>
      <c r="N317" s="81"/>
      <c r="O317" s="84"/>
    </row>
    <row r="318" ht="28.5" customHeight="1">
      <c r="A318" s="75" t="s">
        <v>143</v>
      </c>
      <c r="B318" s="76" t="s">
        <v>25</v>
      </c>
      <c r="C318" s="77" t="s">
        <v>26</v>
      </c>
      <c r="D318" s="78">
        <v>124.88</v>
      </c>
      <c r="E318" s="76">
        <v>124.88</v>
      </c>
      <c r="F318" s="79">
        <v>0.0</v>
      </c>
      <c r="G318" s="80">
        <f t="shared" si="98"/>
        <v>0</v>
      </c>
      <c r="H318" s="81"/>
      <c r="I318" s="77"/>
      <c r="J318" s="75"/>
      <c r="K318" s="82"/>
      <c r="L318" s="83"/>
      <c r="M318" s="83"/>
      <c r="N318" s="81"/>
      <c r="O318" s="84"/>
    </row>
    <row r="319" ht="38.25" customHeight="1">
      <c r="A319" s="75" t="s">
        <v>143</v>
      </c>
      <c r="B319" s="76" t="s">
        <v>27</v>
      </c>
      <c r="C319" s="77" t="s">
        <v>28</v>
      </c>
      <c r="D319" s="78">
        <v>21370.2</v>
      </c>
      <c r="E319" s="76">
        <v>21370.2</v>
      </c>
      <c r="F319" s="79">
        <v>0.0</v>
      </c>
      <c r="G319" s="80">
        <f t="shared" si="98"/>
        <v>0</v>
      </c>
      <c r="H319" s="81"/>
      <c r="I319" s="77"/>
      <c r="J319" s="75"/>
      <c r="K319" s="82"/>
      <c r="L319" s="83"/>
      <c r="M319" s="83"/>
      <c r="N319" s="81"/>
      <c r="O319" s="84"/>
    </row>
    <row r="320" ht="28.5" customHeight="1">
      <c r="A320" s="75" t="s">
        <v>143</v>
      </c>
      <c r="B320" s="76" t="s">
        <v>29</v>
      </c>
      <c r="C320" s="77" t="s">
        <v>30</v>
      </c>
      <c r="D320" s="78">
        <v>8009.56</v>
      </c>
      <c r="E320" s="76">
        <v>8009.56</v>
      </c>
      <c r="F320" s="79">
        <v>0.0</v>
      </c>
      <c r="G320" s="80">
        <f t="shared" si="98"/>
        <v>0</v>
      </c>
      <c r="H320" s="81"/>
      <c r="I320" s="77"/>
      <c r="J320" s="75"/>
      <c r="K320" s="82"/>
      <c r="L320" s="83"/>
      <c r="M320" s="83"/>
      <c r="N320" s="81"/>
      <c r="O320" s="84"/>
    </row>
    <row r="321" ht="28.5" customHeight="1">
      <c r="A321" s="75" t="s">
        <v>143</v>
      </c>
      <c r="B321" s="76" t="s">
        <v>31</v>
      </c>
      <c r="C321" s="77" t="s">
        <v>32</v>
      </c>
      <c r="D321" s="78">
        <v>9871.15</v>
      </c>
      <c r="E321" s="76">
        <v>9871.15</v>
      </c>
      <c r="F321" s="79">
        <v>0.0</v>
      </c>
      <c r="G321" s="80">
        <f t="shared" si="98"/>
        <v>0</v>
      </c>
      <c r="H321" s="81"/>
      <c r="I321" s="77"/>
      <c r="J321" s="75"/>
      <c r="K321" s="82"/>
      <c r="L321" s="83"/>
      <c r="M321" s="83"/>
      <c r="N321" s="81"/>
      <c r="O321" s="84"/>
    </row>
    <row r="322" ht="38.25" customHeight="1">
      <c r="A322" s="75" t="s">
        <v>143</v>
      </c>
      <c r="B322" s="76" t="s">
        <v>35</v>
      </c>
      <c r="C322" s="77" t="s">
        <v>36</v>
      </c>
      <c r="D322" s="78">
        <v>280.55</v>
      </c>
      <c r="E322" s="76">
        <v>280.55</v>
      </c>
      <c r="F322" s="79">
        <v>0.0</v>
      </c>
      <c r="G322" s="80">
        <f t="shared" si="98"/>
        <v>0</v>
      </c>
      <c r="H322" s="81"/>
      <c r="I322" s="77"/>
      <c r="J322" s="75"/>
      <c r="K322" s="82"/>
      <c r="L322" s="83"/>
      <c r="M322" s="83"/>
      <c r="N322" s="81"/>
      <c r="O322" s="84"/>
    </row>
    <row r="323" ht="28.5" customHeight="1">
      <c r="A323" s="75" t="s">
        <v>143</v>
      </c>
      <c r="B323" s="76" t="s">
        <v>37</v>
      </c>
      <c r="C323" s="77" t="s">
        <v>38</v>
      </c>
      <c r="D323" s="78">
        <v>49.95</v>
      </c>
      <c r="E323" s="76">
        <v>49.95</v>
      </c>
      <c r="F323" s="79">
        <v>0.0</v>
      </c>
      <c r="G323" s="80">
        <f t="shared" si="98"/>
        <v>0</v>
      </c>
      <c r="H323" s="81"/>
      <c r="I323" s="77"/>
      <c r="J323" s="75"/>
      <c r="K323" s="82"/>
      <c r="L323" s="83"/>
      <c r="M323" s="83"/>
      <c r="N323" s="81"/>
      <c r="O323" s="84"/>
    </row>
    <row r="324" ht="28.5" customHeight="1">
      <c r="A324" s="75" t="s">
        <v>143</v>
      </c>
      <c r="B324" s="76" t="s">
        <v>39</v>
      </c>
      <c r="C324" s="77" t="s">
        <v>40</v>
      </c>
      <c r="D324" s="78">
        <v>7812.54</v>
      </c>
      <c r="E324" s="76">
        <v>7812.54</v>
      </c>
      <c r="F324" s="79">
        <v>0.0</v>
      </c>
      <c r="G324" s="80">
        <f t="shared" si="98"/>
        <v>0</v>
      </c>
      <c r="H324" s="81"/>
      <c r="I324" s="77"/>
      <c r="J324" s="75"/>
      <c r="K324" s="82"/>
      <c r="L324" s="83"/>
      <c r="M324" s="83"/>
      <c r="N324" s="81"/>
      <c r="O324" s="84"/>
    </row>
    <row r="325" ht="28.5" customHeight="1">
      <c r="A325" s="75" t="s">
        <v>145</v>
      </c>
      <c r="B325" s="76" t="s">
        <v>17</v>
      </c>
      <c r="C325" s="77" t="s">
        <v>460</v>
      </c>
      <c r="D325" s="78">
        <v>4.101878881E7</v>
      </c>
      <c r="E325" s="76">
        <v>0.0</v>
      </c>
      <c r="F325" s="79">
        <v>4.1018789E7</v>
      </c>
      <c r="G325" s="80">
        <f t="shared" si="98"/>
        <v>41018789</v>
      </c>
      <c r="H325" s="81">
        <v>8.90907254E8</v>
      </c>
      <c r="I325" s="77" t="str">
        <f>VLOOKUP(H325,'[2]IPS CTA BANCARIA (2)'!$B$1:$H$202,2,0)</f>
        <v>#REF!</v>
      </c>
      <c r="J325" s="75">
        <v>4.1018789E7</v>
      </c>
      <c r="K325" s="82" t="str">
        <f>VLOOKUP(H325,'[2]IPS CTA BANCARIA (2)'!$B$1:$H$202,4,0)</f>
        <v>#REF!</v>
      </c>
      <c r="L325" s="83" t="str">
        <f>VLOOKUP(H325,'[2]IPS CTA BANCARIA (2)'!$B$1:$H$202,5,0)</f>
        <v>#REF!</v>
      </c>
      <c r="M325" s="83">
        <v>2.01500026954E11</v>
      </c>
      <c r="N325" s="81" t="s">
        <v>877</v>
      </c>
      <c r="O325" s="84">
        <v>42139.0</v>
      </c>
    </row>
    <row r="326" ht="28.5" customHeight="1">
      <c r="A326" s="75" t="s">
        <v>145</v>
      </c>
      <c r="B326" s="76" t="s">
        <v>45</v>
      </c>
      <c r="C326" s="77" t="s">
        <v>46</v>
      </c>
      <c r="D326" s="78">
        <v>5751991.63</v>
      </c>
      <c r="E326" s="76">
        <v>0.0</v>
      </c>
      <c r="F326" s="79">
        <v>5751992.0</v>
      </c>
      <c r="G326" s="80">
        <f t="shared" si="98"/>
        <v>5751992</v>
      </c>
      <c r="H326" s="81"/>
      <c r="I326" s="77"/>
      <c r="J326" s="75"/>
      <c r="K326" s="82"/>
      <c r="L326" s="83"/>
      <c r="M326" s="83"/>
      <c r="N326" s="81"/>
      <c r="O326" s="84"/>
    </row>
    <row r="327" ht="28.5" customHeight="1">
      <c r="A327" s="75" t="s">
        <v>145</v>
      </c>
      <c r="B327" s="76" t="s">
        <v>19</v>
      </c>
      <c r="C327" s="77" t="s">
        <v>20</v>
      </c>
      <c r="D327" s="78">
        <v>139351.66</v>
      </c>
      <c r="E327" s="76">
        <v>0.0</v>
      </c>
      <c r="F327" s="79">
        <v>139352.0</v>
      </c>
      <c r="G327" s="80">
        <f t="shared" si="98"/>
        <v>139352</v>
      </c>
      <c r="H327" s="81">
        <v>8.00140949E8</v>
      </c>
      <c r="I327" s="77" t="str">
        <f>VLOOKUP(H327,'[2]IPS CTA BANCARIA (2)'!$B$1:$H$202,2,0)</f>
        <v>#REF!</v>
      </c>
      <c r="J327" s="75">
        <v>562453.0</v>
      </c>
      <c r="K327" s="82" t="str">
        <f>VLOOKUP(H327,'[2]IPS CTA BANCARIA (2)'!$B$1:$H$202,4,0)</f>
        <v>#REF!</v>
      </c>
      <c r="L327" s="83" t="str">
        <f>VLOOKUP(H327,'[2]IPS CTA BANCARIA (2)'!$B$1:$H$202,5,0)</f>
        <v>#REF!</v>
      </c>
      <c r="M327" s="83" t="s">
        <v>878</v>
      </c>
      <c r="N327" s="81" t="s">
        <v>879</v>
      </c>
      <c r="O327" s="84">
        <v>42150.0</v>
      </c>
    </row>
    <row r="328" ht="38.25" customHeight="1">
      <c r="A328" s="75" t="s">
        <v>145</v>
      </c>
      <c r="B328" s="76" t="s">
        <v>27</v>
      </c>
      <c r="C328" s="77" t="s">
        <v>28</v>
      </c>
      <c r="D328" s="78">
        <v>121.99</v>
      </c>
      <c r="E328" s="76">
        <v>0.0</v>
      </c>
      <c r="F328" s="79">
        <v>122.0</v>
      </c>
      <c r="G328" s="80">
        <f t="shared" si="98"/>
        <v>122</v>
      </c>
      <c r="H328" s="81"/>
      <c r="I328" s="77"/>
      <c r="J328" s="75"/>
      <c r="K328" s="82"/>
      <c r="L328" s="83"/>
      <c r="M328" s="83"/>
      <c r="N328" s="81"/>
      <c r="O328" s="84"/>
    </row>
    <row r="329" ht="28.5" customHeight="1">
      <c r="A329" s="75" t="s">
        <v>145</v>
      </c>
      <c r="B329" s="76" t="s">
        <v>29</v>
      </c>
      <c r="C329" s="77" t="s">
        <v>30</v>
      </c>
      <c r="D329" s="78">
        <v>506829.64</v>
      </c>
      <c r="E329" s="76">
        <v>0.0</v>
      </c>
      <c r="F329" s="79">
        <v>506830.0</v>
      </c>
      <c r="G329" s="80">
        <f t="shared" si="98"/>
        <v>506830</v>
      </c>
      <c r="H329" s="81">
        <v>8.00250119E8</v>
      </c>
      <c r="I329" s="77" t="str">
        <f t="shared" ref="I329:I332" si="120">VLOOKUP(H329,'[2]IPS CTA BANCARIA (2)'!$B$1:$H$202,2,0)</f>
        <v>#REF!</v>
      </c>
      <c r="J329" s="75">
        <v>2107633.0</v>
      </c>
      <c r="K329" s="82" t="str">
        <f t="shared" ref="K329:K332" si="121">VLOOKUP(H329,'[2]IPS CTA BANCARIA (2)'!$B$1:$H$202,4,0)</f>
        <v>#REF!</v>
      </c>
      <c r="L329" s="83" t="str">
        <f t="shared" ref="L329:L332" si="122">VLOOKUP(H329,'[2]IPS CTA BANCARIA (2)'!$B$1:$H$202,5,0)</f>
        <v>#REF!</v>
      </c>
      <c r="M329" s="83" t="s">
        <v>880</v>
      </c>
      <c r="N329" s="81" t="s">
        <v>881</v>
      </c>
      <c r="O329" s="84">
        <v>42150.0</v>
      </c>
    </row>
    <row r="330" ht="28.5" customHeight="1">
      <c r="A330" s="75" t="s">
        <v>145</v>
      </c>
      <c r="B330" s="76" t="s">
        <v>31</v>
      </c>
      <c r="C330" s="77" t="s">
        <v>32</v>
      </c>
      <c r="D330" s="78">
        <v>429516.19</v>
      </c>
      <c r="E330" s="76">
        <v>0.0</v>
      </c>
      <c r="F330" s="79">
        <v>429516.0</v>
      </c>
      <c r="G330" s="80">
        <f t="shared" si="98"/>
        <v>429516</v>
      </c>
      <c r="H330" s="81">
        <v>8.05000427E8</v>
      </c>
      <c r="I330" s="77" t="str">
        <f t="shared" si="120"/>
        <v>#REF!</v>
      </c>
      <c r="J330" s="75">
        <v>1343111.0</v>
      </c>
      <c r="K330" s="82" t="str">
        <f t="shared" si="121"/>
        <v>#REF!</v>
      </c>
      <c r="L330" s="83" t="str">
        <f t="shared" si="122"/>
        <v>#REF!</v>
      </c>
      <c r="M330" s="83" t="s">
        <v>882</v>
      </c>
      <c r="N330" s="81" t="s">
        <v>883</v>
      </c>
      <c r="O330" s="84">
        <v>42150.0</v>
      </c>
    </row>
    <row r="331" ht="28.5" customHeight="1">
      <c r="A331" s="75" t="s">
        <v>145</v>
      </c>
      <c r="B331" s="76" t="s">
        <v>39</v>
      </c>
      <c r="C331" s="77" t="s">
        <v>40</v>
      </c>
      <c r="D331" s="78">
        <v>148773.08</v>
      </c>
      <c r="E331" s="76">
        <v>0.0</v>
      </c>
      <c r="F331" s="79">
        <v>148773.0</v>
      </c>
      <c r="G331" s="80">
        <f t="shared" si="98"/>
        <v>148773</v>
      </c>
      <c r="H331" s="81">
        <v>9.00156264E8</v>
      </c>
      <c r="I331" s="77" t="str">
        <f t="shared" si="120"/>
        <v>#REF!</v>
      </c>
      <c r="J331" s="75">
        <v>602109.0</v>
      </c>
      <c r="K331" s="82" t="str">
        <f t="shared" si="121"/>
        <v>#REF!</v>
      </c>
      <c r="L331" s="83" t="str">
        <f t="shared" si="122"/>
        <v>#REF!</v>
      </c>
      <c r="M331" s="83" t="s">
        <v>884</v>
      </c>
      <c r="N331" s="81" t="s">
        <v>885</v>
      </c>
      <c r="O331" s="84">
        <v>42151.0</v>
      </c>
    </row>
    <row r="332" ht="28.5" customHeight="1">
      <c r="A332" s="75" t="s">
        <v>147</v>
      </c>
      <c r="B332" s="76" t="s">
        <v>17</v>
      </c>
      <c r="C332" s="77" t="s">
        <v>460</v>
      </c>
      <c r="D332" s="78">
        <v>855829.57</v>
      </c>
      <c r="E332" s="76">
        <v>0.0</v>
      </c>
      <c r="F332" s="79">
        <v>855830.0</v>
      </c>
      <c r="G332" s="80">
        <f t="shared" si="98"/>
        <v>855830</v>
      </c>
      <c r="H332" s="81">
        <v>8.90907254E8</v>
      </c>
      <c r="I332" s="77" t="str">
        <f t="shared" si="120"/>
        <v>#REF!</v>
      </c>
      <c r="J332" s="75">
        <v>855830.0</v>
      </c>
      <c r="K332" s="82" t="str">
        <f t="shared" si="121"/>
        <v>#REF!</v>
      </c>
      <c r="L332" s="83" t="str">
        <f t="shared" si="122"/>
        <v>#REF!</v>
      </c>
      <c r="M332" s="83">
        <v>2.01500026955E11</v>
      </c>
      <c r="N332" s="81" t="s">
        <v>886</v>
      </c>
      <c r="O332" s="84">
        <v>42139.0</v>
      </c>
    </row>
    <row r="333" ht="28.5" customHeight="1">
      <c r="A333" s="75" t="s">
        <v>147</v>
      </c>
      <c r="B333" s="76" t="s">
        <v>45</v>
      </c>
      <c r="C333" s="77" t="s">
        <v>46</v>
      </c>
      <c r="D333" s="78">
        <v>274651.51</v>
      </c>
      <c r="E333" s="76">
        <v>0.0</v>
      </c>
      <c r="F333" s="79">
        <v>274652.0</v>
      </c>
      <c r="G333" s="80">
        <f t="shared" si="98"/>
        <v>274652</v>
      </c>
      <c r="H333" s="81"/>
      <c r="I333" s="77"/>
      <c r="J333" s="75"/>
      <c r="K333" s="82"/>
      <c r="L333" s="83"/>
      <c r="M333" s="83"/>
      <c r="N333" s="81"/>
      <c r="O333" s="84"/>
    </row>
    <row r="334" ht="28.5" customHeight="1">
      <c r="A334" s="75" t="s">
        <v>147</v>
      </c>
      <c r="B334" s="76" t="s">
        <v>74</v>
      </c>
      <c r="C334" s="77" t="s">
        <v>75</v>
      </c>
      <c r="D334" s="78">
        <v>746041.63</v>
      </c>
      <c r="E334" s="76">
        <v>0.0</v>
      </c>
      <c r="F334" s="79">
        <v>746042.0</v>
      </c>
      <c r="G334" s="80">
        <f t="shared" si="98"/>
        <v>746042</v>
      </c>
      <c r="H334" s="81">
        <v>8.11016192E8</v>
      </c>
      <c r="I334" s="77" t="str">
        <f t="shared" ref="I334:I335" si="123">VLOOKUP(H334,'[2]IPS CTA BANCARIA (2)'!$B$1:$H$202,2,0)</f>
        <v>#REF!</v>
      </c>
      <c r="J334" s="75">
        <v>746042.0</v>
      </c>
      <c r="K334" s="82" t="str">
        <f t="shared" ref="K334:K335" si="124">VLOOKUP(H334,'[2]IPS CTA BANCARIA (2)'!$B$1:$H$202,4,0)</f>
        <v>#REF!</v>
      </c>
      <c r="L334" s="83" t="str">
        <f t="shared" ref="L334:L335" si="125">VLOOKUP(H334,'[2]IPS CTA BANCARIA (2)'!$B$1:$H$202,5,0)</f>
        <v>#REF!</v>
      </c>
      <c r="M334" s="83">
        <v>2.01500030043E11</v>
      </c>
      <c r="N334" s="81" t="s">
        <v>887</v>
      </c>
      <c r="O334" s="84">
        <v>42152.0</v>
      </c>
    </row>
    <row r="335" ht="28.5" customHeight="1">
      <c r="A335" s="75" t="s">
        <v>147</v>
      </c>
      <c r="B335" s="76" t="s">
        <v>19</v>
      </c>
      <c r="C335" s="77" t="s">
        <v>20</v>
      </c>
      <c r="D335" s="78">
        <v>1292.56</v>
      </c>
      <c r="E335" s="76">
        <v>0.0</v>
      </c>
      <c r="F335" s="79">
        <v>1293.0</v>
      </c>
      <c r="G335" s="80">
        <f t="shared" si="98"/>
        <v>1293</v>
      </c>
      <c r="H335" s="81">
        <v>8.00140949E8</v>
      </c>
      <c r="I335" s="77" t="str">
        <f t="shared" si="123"/>
        <v>#REF!</v>
      </c>
      <c r="J335" s="75">
        <v>3863.0</v>
      </c>
      <c r="K335" s="82" t="str">
        <f t="shared" si="124"/>
        <v>#REF!</v>
      </c>
      <c r="L335" s="83" t="str">
        <f t="shared" si="125"/>
        <v>#REF!</v>
      </c>
      <c r="M335" s="83" t="s">
        <v>888</v>
      </c>
      <c r="N335" s="81" t="s">
        <v>889</v>
      </c>
      <c r="O335" s="84">
        <v>42150.0</v>
      </c>
    </row>
    <row r="336" ht="28.5" customHeight="1">
      <c r="A336" s="75" t="s">
        <v>147</v>
      </c>
      <c r="B336" s="76" t="s">
        <v>21</v>
      </c>
      <c r="C336" s="77" t="s">
        <v>22</v>
      </c>
      <c r="D336" s="78">
        <v>174.63</v>
      </c>
      <c r="E336" s="76">
        <v>0.0</v>
      </c>
      <c r="F336" s="79">
        <v>175.0</v>
      </c>
      <c r="G336" s="80">
        <f t="shared" si="98"/>
        <v>175</v>
      </c>
      <c r="H336" s="81"/>
      <c r="I336" s="77"/>
      <c r="J336" s="75"/>
      <c r="K336" s="82"/>
      <c r="L336" s="83"/>
      <c r="M336" s="83"/>
      <c r="N336" s="81"/>
      <c r="O336" s="84"/>
    </row>
    <row r="337" ht="28.5" customHeight="1">
      <c r="A337" s="75" t="s">
        <v>147</v>
      </c>
      <c r="B337" s="76" t="s">
        <v>29</v>
      </c>
      <c r="C337" s="77" t="s">
        <v>30</v>
      </c>
      <c r="D337" s="78">
        <v>23652.06</v>
      </c>
      <c r="E337" s="76">
        <v>0.0</v>
      </c>
      <c r="F337" s="79">
        <v>23652.0</v>
      </c>
      <c r="G337" s="80">
        <f t="shared" si="98"/>
        <v>23652</v>
      </c>
      <c r="H337" s="81">
        <v>8.00250119E8</v>
      </c>
      <c r="I337" s="77" t="str">
        <f t="shared" ref="I337:I340" si="126">VLOOKUP(H337,'[2]IPS CTA BANCARIA (2)'!$B$1:$H$202,2,0)</f>
        <v>#REF!</v>
      </c>
      <c r="J337" s="75">
        <v>134925.0</v>
      </c>
      <c r="K337" s="82" t="str">
        <f t="shared" ref="K337:K340" si="127">VLOOKUP(H337,'[2]IPS CTA BANCARIA (2)'!$B$1:$H$202,4,0)</f>
        <v>#REF!</v>
      </c>
      <c r="L337" s="83" t="str">
        <f t="shared" ref="L337:L340" si="128">VLOOKUP(H337,'[2]IPS CTA BANCARIA (2)'!$B$1:$H$202,5,0)</f>
        <v>#REF!</v>
      </c>
      <c r="M337" s="83" t="s">
        <v>890</v>
      </c>
      <c r="N337" s="81" t="s">
        <v>891</v>
      </c>
      <c r="O337" s="84">
        <v>42150.0</v>
      </c>
    </row>
    <row r="338" ht="28.5" customHeight="1">
      <c r="A338" s="75" t="s">
        <v>147</v>
      </c>
      <c r="B338" s="76" t="s">
        <v>31</v>
      </c>
      <c r="C338" s="77" t="s">
        <v>32</v>
      </c>
      <c r="D338" s="78">
        <v>8825.25</v>
      </c>
      <c r="E338" s="76">
        <v>0.0</v>
      </c>
      <c r="F338" s="79">
        <v>8825.0</v>
      </c>
      <c r="G338" s="80">
        <f t="shared" si="98"/>
        <v>8825</v>
      </c>
      <c r="H338" s="81">
        <v>8.05000427E8</v>
      </c>
      <c r="I338" s="77" t="str">
        <f t="shared" si="126"/>
        <v>#REF!</v>
      </c>
      <c r="J338" s="75">
        <v>22376.0</v>
      </c>
      <c r="K338" s="82" t="str">
        <f t="shared" si="127"/>
        <v>#REF!</v>
      </c>
      <c r="L338" s="83" t="str">
        <f t="shared" si="128"/>
        <v>#REF!</v>
      </c>
      <c r="M338" s="83" t="s">
        <v>892</v>
      </c>
      <c r="N338" s="81" t="s">
        <v>893</v>
      </c>
      <c r="O338" s="84">
        <v>42150.0</v>
      </c>
    </row>
    <row r="339" ht="28.5" customHeight="1">
      <c r="A339" s="75" t="s">
        <v>147</v>
      </c>
      <c r="B339" s="76" t="s">
        <v>39</v>
      </c>
      <c r="C339" s="77" t="s">
        <v>40</v>
      </c>
      <c r="D339" s="78">
        <v>2042.86</v>
      </c>
      <c r="E339" s="76">
        <v>0.0</v>
      </c>
      <c r="F339" s="79">
        <v>2043.0</v>
      </c>
      <c r="G339" s="80">
        <f t="shared" si="98"/>
        <v>2043</v>
      </c>
      <c r="H339" s="81">
        <v>9.00156264E8</v>
      </c>
      <c r="I339" s="77" t="str">
        <f t="shared" si="126"/>
        <v>#REF!</v>
      </c>
      <c r="J339" s="75">
        <v>12235.0</v>
      </c>
      <c r="K339" s="82" t="str">
        <f t="shared" si="127"/>
        <v>#REF!</v>
      </c>
      <c r="L339" s="83" t="str">
        <f t="shared" si="128"/>
        <v>#REF!</v>
      </c>
      <c r="M339" s="83" t="s">
        <v>894</v>
      </c>
      <c r="N339" s="81" t="s">
        <v>895</v>
      </c>
      <c r="O339" s="84">
        <v>42151.0</v>
      </c>
    </row>
    <row r="340" ht="28.5" customHeight="1">
      <c r="A340" s="75" t="s">
        <v>147</v>
      </c>
      <c r="B340" s="76" t="s">
        <v>47</v>
      </c>
      <c r="C340" s="77" t="s">
        <v>48</v>
      </c>
      <c r="D340" s="78">
        <v>3226080.93</v>
      </c>
      <c r="E340" s="76">
        <v>0.0</v>
      </c>
      <c r="F340" s="79">
        <v>3226081.0</v>
      </c>
      <c r="G340" s="80">
        <f t="shared" si="98"/>
        <v>3226081</v>
      </c>
      <c r="H340" s="81">
        <v>8.90906991E8</v>
      </c>
      <c r="I340" s="77" t="str">
        <f t="shared" si="126"/>
        <v>#REF!</v>
      </c>
      <c r="J340" s="75">
        <v>3226081.0</v>
      </c>
      <c r="K340" s="82" t="str">
        <f t="shared" si="127"/>
        <v>#REF!</v>
      </c>
      <c r="L340" s="83" t="str">
        <f t="shared" si="128"/>
        <v>#REF!</v>
      </c>
      <c r="M340" s="83">
        <v>2.01500027516E11</v>
      </c>
      <c r="N340" s="81" t="s">
        <v>896</v>
      </c>
      <c r="O340" s="84">
        <v>42149.0</v>
      </c>
    </row>
    <row r="341" ht="28.5" customHeight="1">
      <c r="A341" s="75" t="s">
        <v>149</v>
      </c>
      <c r="B341" s="76" t="s">
        <v>45</v>
      </c>
      <c r="C341" s="77" t="s">
        <v>46</v>
      </c>
      <c r="D341" s="78">
        <v>7058930.17</v>
      </c>
      <c r="E341" s="76">
        <v>0.0</v>
      </c>
      <c r="F341" s="79">
        <v>7058930.0</v>
      </c>
      <c r="G341" s="80">
        <f t="shared" si="98"/>
        <v>7058930</v>
      </c>
      <c r="H341" s="81"/>
      <c r="I341" s="77"/>
      <c r="J341" s="75"/>
      <c r="K341" s="82"/>
      <c r="L341" s="83"/>
      <c r="M341" s="83"/>
      <c r="N341" s="81"/>
      <c r="O341" s="84"/>
    </row>
    <row r="342" ht="28.5" customHeight="1">
      <c r="A342" s="75" t="s">
        <v>149</v>
      </c>
      <c r="B342" s="76" t="s">
        <v>29</v>
      </c>
      <c r="C342" s="77" t="s">
        <v>30</v>
      </c>
      <c r="D342" s="78">
        <v>55355.99</v>
      </c>
      <c r="E342" s="76">
        <v>0.0</v>
      </c>
      <c r="F342" s="79">
        <v>55356.0</v>
      </c>
      <c r="G342" s="80">
        <f t="shared" si="98"/>
        <v>55356</v>
      </c>
      <c r="H342" s="81">
        <v>8.00250119E8</v>
      </c>
      <c r="I342" s="77" t="str">
        <f t="shared" ref="I342:I347" si="129">VLOOKUP(H342,'[2]IPS CTA BANCARIA (2)'!$B$1:$H$202,2,0)</f>
        <v>#REF!</v>
      </c>
      <c r="J342" s="75">
        <v>463664.0</v>
      </c>
      <c r="K342" s="82" t="str">
        <f t="shared" ref="K342:K347" si="130">VLOOKUP(H342,'[2]IPS CTA BANCARIA (2)'!$B$1:$H$202,4,0)</f>
        <v>#REF!</v>
      </c>
      <c r="L342" s="83" t="str">
        <f t="shared" ref="L342:L347" si="131">VLOOKUP(H342,'[2]IPS CTA BANCARIA (2)'!$B$1:$H$202,5,0)</f>
        <v>#REF!</v>
      </c>
      <c r="M342" s="83" t="s">
        <v>897</v>
      </c>
      <c r="N342" s="81" t="s">
        <v>898</v>
      </c>
      <c r="O342" s="84">
        <v>42150.0</v>
      </c>
    </row>
    <row r="343" ht="28.5" customHeight="1">
      <c r="A343" s="75" t="s">
        <v>149</v>
      </c>
      <c r="B343" s="76" t="s">
        <v>31</v>
      </c>
      <c r="C343" s="77" t="s">
        <v>32</v>
      </c>
      <c r="D343" s="78">
        <v>1537.28</v>
      </c>
      <c r="E343" s="76">
        <v>0.0</v>
      </c>
      <c r="F343" s="79">
        <v>1537.0</v>
      </c>
      <c r="G343" s="80">
        <f t="shared" si="98"/>
        <v>1537</v>
      </c>
      <c r="H343" s="81">
        <v>8.05000427E8</v>
      </c>
      <c r="I343" s="77" t="str">
        <f t="shared" si="129"/>
        <v>#REF!</v>
      </c>
      <c r="J343" s="75">
        <v>7657.0</v>
      </c>
      <c r="K343" s="82" t="str">
        <f t="shared" si="130"/>
        <v>#REF!</v>
      </c>
      <c r="L343" s="83" t="str">
        <f t="shared" si="131"/>
        <v>#REF!</v>
      </c>
      <c r="M343" s="83" t="s">
        <v>899</v>
      </c>
      <c r="N343" s="81" t="s">
        <v>900</v>
      </c>
      <c r="O343" s="84">
        <v>42150.0</v>
      </c>
    </row>
    <row r="344" ht="28.5" customHeight="1">
      <c r="A344" s="75" t="s">
        <v>149</v>
      </c>
      <c r="B344" s="76" t="s">
        <v>67</v>
      </c>
      <c r="C344" s="77" t="s">
        <v>68</v>
      </c>
      <c r="D344" s="78">
        <v>2433.29</v>
      </c>
      <c r="E344" s="76">
        <v>0.0</v>
      </c>
      <c r="F344" s="79">
        <v>2433.0</v>
      </c>
      <c r="G344" s="80">
        <f t="shared" si="98"/>
        <v>2433</v>
      </c>
      <c r="H344" s="81">
        <v>8.30074184E8</v>
      </c>
      <c r="I344" s="77" t="str">
        <f t="shared" si="129"/>
        <v>#REF!</v>
      </c>
      <c r="J344" s="75">
        <v>30051.0</v>
      </c>
      <c r="K344" s="82" t="str">
        <f t="shared" si="130"/>
        <v>#REF!</v>
      </c>
      <c r="L344" s="83" t="str">
        <f t="shared" si="131"/>
        <v>#REF!</v>
      </c>
      <c r="M344" s="83" t="s">
        <v>901</v>
      </c>
      <c r="N344" s="81" t="s">
        <v>902</v>
      </c>
      <c r="O344" s="84">
        <v>42151.0</v>
      </c>
    </row>
    <row r="345" ht="28.5" customHeight="1">
      <c r="A345" s="75" t="s">
        <v>149</v>
      </c>
      <c r="B345" s="76" t="s">
        <v>39</v>
      </c>
      <c r="C345" s="77" t="s">
        <v>40</v>
      </c>
      <c r="D345" s="78">
        <v>15399.18</v>
      </c>
      <c r="E345" s="76">
        <v>0.0</v>
      </c>
      <c r="F345" s="79">
        <v>15399.0</v>
      </c>
      <c r="G345" s="80">
        <f t="shared" si="98"/>
        <v>15399</v>
      </c>
      <c r="H345" s="81">
        <v>9.00156264E8</v>
      </c>
      <c r="I345" s="77" t="str">
        <f t="shared" si="129"/>
        <v>#REF!</v>
      </c>
      <c r="J345" s="75">
        <v>32662.0</v>
      </c>
      <c r="K345" s="82" t="str">
        <f t="shared" si="130"/>
        <v>#REF!</v>
      </c>
      <c r="L345" s="83" t="str">
        <f t="shared" si="131"/>
        <v>#REF!</v>
      </c>
      <c r="M345" s="83" t="s">
        <v>903</v>
      </c>
      <c r="N345" s="81" t="s">
        <v>904</v>
      </c>
      <c r="O345" s="84">
        <v>42151.0</v>
      </c>
    </row>
    <row r="346" ht="28.5" customHeight="1">
      <c r="A346" s="75" t="s">
        <v>149</v>
      </c>
      <c r="B346" s="76" t="s">
        <v>59</v>
      </c>
      <c r="C346" s="77" t="s">
        <v>60</v>
      </c>
      <c r="D346" s="78">
        <v>1749163.09</v>
      </c>
      <c r="E346" s="76">
        <v>0.0</v>
      </c>
      <c r="F346" s="79">
        <v>1749163.0</v>
      </c>
      <c r="G346" s="80">
        <f t="shared" si="98"/>
        <v>1749163</v>
      </c>
      <c r="H346" s="81">
        <v>8.90980486E8</v>
      </c>
      <c r="I346" s="77" t="str">
        <f t="shared" si="129"/>
        <v>#REF!</v>
      </c>
      <c r="J346" s="75">
        <v>1749163.0</v>
      </c>
      <c r="K346" s="82" t="str">
        <f t="shared" si="130"/>
        <v>#REF!</v>
      </c>
      <c r="L346" s="83" t="str">
        <f t="shared" si="131"/>
        <v>#REF!</v>
      </c>
      <c r="M346" s="83">
        <v>2.0150002703E11</v>
      </c>
      <c r="N346" s="81" t="s">
        <v>905</v>
      </c>
      <c r="O346" s="84">
        <v>42143.0</v>
      </c>
    </row>
    <row r="347" ht="28.5" customHeight="1">
      <c r="A347" s="75" t="s">
        <v>151</v>
      </c>
      <c r="B347" s="76" t="s">
        <v>17</v>
      </c>
      <c r="C347" s="77" t="s">
        <v>460</v>
      </c>
      <c r="D347" s="78">
        <v>6.538806706E7</v>
      </c>
      <c r="E347" s="76">
        <v>0.0</v>
      </c>
      <c r="F347" s="79">
        <v>6.5388067E7</v>
      </c>
      <c r="G347" s="80">
        <f t="shared" si="98"/>
        <v>65388067</v>
      </c>
      <c r="H347" s="81">
        <v>8.90907254E8</v>
      </c>
      <c r="I347" s="77" t="str">
        <f t="shared" si="129"/>
        <v>#REF!</v>
      </c>
      <c r="J347" s="75">
        <v>6.5388067E7</v>
      </c>
      <c r="K347" s="82" t="str">
        <f t="shared" si="130"/>
        <v>#REF!</v>
      </c>
      <c r="L347" s="83" t="str">
        <f t="shared" si="131"/>
        <v>#REF!</v>
      </c>
      <c r="M347" s="83">
        <v>2.01500026956E11</v>
      </c>
      <c r="N347" s="81" t="s">
        <v>906</v>
      </c>
      <c r="O347" s="84">
        <v>42139.0</v>
      </c>
    </row>
    <row r="348" ht="28.5" customHeight="1">
      <c r="A348" s="75" t="s">
        <v>151</v>
      </c>
      <c r="B348" s="76" t="s">
        <v>45</v>
      </c>
      <c r="C348" s="77" t="s">
        <v>46</v>
      </c>
      <c r="D348" s="78">
        <v>54203.12</v>
      </c>
      <c r="E348" s="76">
        <v>0.0</v>
      </c>
      <c r="F348" s="79">
        <v>54203.0</v>
      </c>
      <c r="G348" s="80">
        <f t="shared" si="98"/>
        <v>54203</v>
      </c>
      <c r="H348" s="81"/>
      <c r="I348" s="77"/>
      <c r="J348" s="75"/>
      <c r="K348" s="82"/>
      <c r="L348" s="83"/>
      <c r="M348" s="83"/>
      <c r="N348" s="81"/>
      <c r="O348" s="84"/>
    </row>
    <row r="349" ht="28.5" customHeight="1">
      <c r="A349" s="75" t="s">
        <v>151</v>
      </c>
      <c r="B349" s="76" t="s">
        <v>19</v>
      </c>
      <c r="C349" s="77" t="s">
        <v>20</v>
      </c>
      <c r="D349" s="78">
        <v>20398.78</v>
      </c>
      <c r="E349" s="76">
        <v>0.0</v>
      </c>
      <c r="F349" s="79">
        <v>20399.0</v>
      </c>
      <c r="G349" s="80">
        <f t="shared" si="98"/>
        <v>20399</v>
      </c>
      <c r="H349" s="81">
        <v>8.00140949E8</v>
      </c>
      <c r="I349" s="77" t="str">
        <f t="shared" ref="I349:I364" si="132">VLOOKUP(H349,'[2]IPS CTA BANCARIA (2)'!$B$1:$H$202,2,0)</f>
        <v>#REF!</v>
      </c>
      <c r="J349" s="75">
        <v>139931.0</v>
      </c>
      <c r="K349" s="82" t="str">
        <f t="shared" ref="K349:K364" si="133">VLOOKUP(H349,'[2]IPS CTA BANCARIA (2)'!$B$1:$H$202,4,0)</f>
        <v>#REF!</v>
      </c>
      <c r="L349" s="83" t="str">
        <f t="shared" ref="L349:L364" si="134">VLOOKUP(H349,'[2]IPS CTA BANCARIA (2)'!$B$1:$H$202,5,0)</f>
        <v>#REF!</v>
      </c>
      <c r="M349" s="83" t="s">
        <v>907</v>
      </c>
      <c r="N349" s="81" t="s">
        <v>908</v>
      </c>
      <c r="O349" s="84">
        <v>42150.0</v>
      </c>
    </row>
    <row r="350" ht="28.5" customHeight="1">
      <c r="A350" s="75" t="s">
        <v>151</v>
      </c>
      <c r="B350" s="76" t="s">
        <v>21</v>
      </c>
      <c r="C350" s="77" t="s">
        <v>22</v>
      </c>
      <c r="D350" s="78">
        <v>301216.94</v>
      </c>
      <c r="E350" s="76">
        <v>0.0</v>
      </c>
      <c r="F350" s="79">
        <v>301217.0</v>
      </c>
      <c r="G350" s="80">
        <f t="shared" si="98"/>
        <v>301217</v>
      </c>
      <c r="H350" s="81">
        <v>8.00130907E8</v>
      </c>
      <c r="I350" s="77" t="str">
        <f t="shared" si="132"/>
        <v>#REF!</v>
      </c>
      <c r="J350" s="75">
        <f>1485814-233380</f>
        <v>1252434</v>
      </c>
      <c r="K350" s="82" t="str">
        <f t="shared" si="133"/>
        <v>#REF!</v>
      </c>
      <c r="L350" s="83" t="str">
        <f t="shared" si="134"/>
        <v>#REF!</v>
      </c>
      <c r="M350" s="83" t="s">
        <v>909</v>
      </c>
      <c r="N350" s="81" t="s">
        <v>910</v>
      </c>
      <c r="O350" s="84">
        <v>42150.0</v>
      </c>
    </row>
    <row r="351" ht="38.25" customHeight="1">
      <c r="A351" s="75" t="s">
        <v>151</v>
      </c>
      <c r="B351" s="76" t="s">
        <v>27</v>
      </c>
      <c r="C351" s="77" t="s">
        <v>28</v>
      </c>
      <c r="D351" s="78">
        <v>2091466.11</v>
      </c>
      <c r="E351" s="76">
        <v>0.0</v>
      </c>
      <c r="F351" s="79">
        <v>2091466.0</v>
      </c>
      <c r="G351" s="80">
        <f t="shared" si="98"/>
        <v>2091466</v>
      </c>
      <c r="H351" s="81">
        <v>8.00088702E8</v>
      </c>
      <c r="I351" s="77" t="str">
        <f t="shared" si="132"/>
        <v>#REF!</v>
      </c>
      <c r="J351" s="75">
        <v>1.0167692E7</v>
      </c>
      <c r="K351" s="82" t="str">
        <f t="shared" si="133"/>
        <v>#REF!</v>
      </c>
      <c r="L351" s="83" t="str">
        <f t="shared" si="134"/>
        <v>#REF!</v>
      </c>
      <c r="M351" s="83" t="s">
        <v>911</v>
      </c>
      <c r="N351" s="81" t="s">
        <v>912</v>
      </c>
      <c r="O351" s="84">
        <v>42150.0</v>
      </c>
    </row>
    <row r="352" ht="28.5" customHeight="1">
      <c r="A352" s="75" t="s">
        <v>151</v>
      </c>
      <c r="B352" s="76" t="s">
        <v>29</v>
      </c>
      <c r="C352" s="77" t="s">
        <v>30</v>
      </c>
      <c r="D352" s="78">
        <v>541980.67</v>
      </c>
      <c r="E352" s="76">
        <v>0.0</v>
      </c>
      <c r="F352" s="79">
        <v>541981.0</v>
      </c>
      <c r="G352" s="80">
        <f t="shared" si="98"/>
        <v>541981</v>
      </c>
      <c r="H352" s="81">
        <v>8.00250119E8</v>
      </c>
      <c r="I352" s="77" t="str">
        <f t="shared" si="132"/>
        <v>#REF!</v>
      </c>
      <c r="J352" s="75">
        <v>1884984.0</v>
      </c>
      <c r="K352" s="82" t="str">
        <f t="shared" si="133"/>
        <v>#REF!</v>
      </c>
      <c r="L352" s="83" t="str">
        <f t="shared" si="134"/>
        <v>#REF!</v>
      </c>
      <c r="M352" s="83" t="s">
        <v>913</v>
      </c>
      <c r="N352" s="81" t="s">
        <v>914</v>
      </c>
      <c r="O352" s="84">
        <v>42150.0</v>
      </c>
    </row>
    <row r="353" ht="28.5" customHeight="1">
      <c r="A353" s="75" t="s">
        <v>151</v>
      </c>
      <c r="B353" s="76" t="s">
        <v>31</v>
      </c>
      <c r="C353" s="77" t="s">
        <v>32</v>
      </c>
      <c r="D353" s="78">
        <v>287096.59</v>
      </c>
      <c r="E353" s="76">
        <v>0.0</v>
      </c>
      <c r="F353" s="79">
        <v>287097.0</v>
      </c>
      <c r="G353" s="80">
        <f t="shared" si="98"/>
        <v>287097</v>
      </c>
      <c r="H353" s="81">
        <v>8.05000427E8</v>
      </c>
      <c r="I353" s="77" t="str">
        <f t="shared" si="132"/>
        <v>#REF!</v>
      </c>
      <c r="J353" s="75">
        <v>1002781.0</v>
      </c>
      <c r="K353" s="82" t="str">
        <f t="shared" si="133"/>
        <v>#REF!</v>
      </c>
      <c r="L353" s="83" t="str">
        <f t="shared" si="134"/>
        <v>#REF!</v>
      </c>
      <c r="M353" s="83" t="s">
        <v>915</v>
      </c>
      <c r="N353" s="81" t="s">
        <v>916</v>
      </c>
      <c r="O353" s="84">
        <v>42150.0</v>
      </c>
    </row>
    <row r="354" ht="28.5" customHeight="1">
      <c r="A354" s="75" t="s">
        <v>151</v>
      </c>
      <c r="B354" s="76" t="s">
        <v>39</v>
      </c>
      <c r="C354" s="77" t="s">
        <v>40</v>
      </c>
      <c r="D354" s="78">
        <v>419211.73</v>
      </c>
      <c r="E354" s="76">
        <v>0.0</v>
      </c>
      <c r="F354" s="79">
        <v>419212.0</v>
      </c>
      <c r="G354" s="80">
        <f t="shared" si="98"/>
        <v>419212</v>
      </c>
      <c r="H354" s="81">
        <v>9.00156264E8</v>
      </c>
      <c r="I354" s="77" t="str">
        <f t="shared" si="132"/>
        <v>#REF!</v>
      </c>
      <c r="J354" s="75">
        <v>1916489.0</v>
      </c>
      <c r="K354" s="82" t="str">
        <f t="shared" si="133"/>
        <v>#REF!</v>
      </c>
      <c r="L354" s="83" t="str">
        <f t="shared" si="134"/>
        <v>#REF!</v>
      </c>
      <c r="M354" s="83" t="s">
        <v>917</v>
      </c>
      <c r="N354" s="81" t="s">
        <v>918</v>
      </c>
      <c r="O354" s="84">
        <v>42151.0</v>
      </c>
    </row>
    <row r="355" ht="28.5" customHeight="1">
      <c r="A355" s="75" t="s">
        <v>153</v>
      </c>
      <c r="B355" s="76" t="s">
        <v>17</v>
      </c>
      <c r="C355" s="77" t="s">
        <v>460</v>
      </c>
      <c r="D355" s="78">
        <v>4.743624206E7</v>
      </c>
      <c r="E355" s="76">
        <v>0.0</v>
      </c>
      <c r="F355" s="79">
        <v>4.7436242E7</v>
      </c>
      <c r="G355" s="80">
        <f t="shared" si="98"/>
        <v>47436242</v>
      </c>
      <c r="H355" s="81">
        <v>8.90907254E8</v>
      </c>
      <c r="I355" s="77" t="str">
        <f t="shared" si="132"/>
        <v>#REF!</v>
      </c>
      <c r="J355" s="75">
        <v>4.7436242E7</v>
      </c>
      <c r="K355" s="82" t="str">
        <f t="shared" si="133"/>
        <v>#REF!</v>
      </c>
      <c r="L355" s="83" t="str">
        <f t="shared" si="134"/>
        <v>#REF!</v>
      </c>
      <c r="M355" s="83">
        <v>2.01500026957E11</v>
      </c>
      <c r="N355" s="81" t="s">
        <v>919</v>
      </c>
      <c r="O355" s="84">
        <v>42139.0</v>
      </c>
    </row>
    <row r="356" ht="28.5" customHeight="1">
      <c r="A356" s="75" t="s">
        <v>153</v>
      </c>
      <c r="B356" s="76" t="s">
        <v>29</v>
      </c>
      <c r="C356" s="77" t="s">
        <v>30</v>
      </c>
      <c r="D356" s="78">
        <v>1009075.15</v>
      </c>
      <c r="E356" s="76">
        <v>0.0</v>
      </c>
      <c r="F356" s="79">
        <v>1009075.0</v>
      </c>
      <c r="G356" s="80">
        <f t="shared" si="98"/>
        <v>1009075</v>
      </c>
      <c r="H356" s="81">
        <v>8.00250119E8</v>
      </c>
      <c r="I356" s="77" t="str">
        <f t="shared" si="132"/>
        <v>#REF!</v>
      </c>
      <c r="J356" s="75">
        <v>3693179.0</v>
      </c>
      <c r="K356" s="82" t="str">
        <f t="shared" si="133"/>
        <v>#REF!</v>
      </c>
      <c r="L356" s="83" t="str">
        <f t="shared" si="134"/>
        <v>#REF!</v>
      </c>
      <c r="M356" s="83" t="s">
        <v>920</v>
      </c>
      <c r="N356" s="81" t="s">
        <v>921</v>
      </c>
      <c r="O356" s="84">
        <v>42150.0</v>
      </c>
    </row>
    <row r="357" ht="28.5" customHeight="1">
      <c r="A357" s="75" t="s">
        <v>153</v>
      </c>
      <c r="B357" s="76" t="s">
        <v>31</v>
      </c>
      <c r="C357" s="77" t="s">
        <v>32</v>
      </c>
      <c r="D357" s="78">
        <v>256013.34</v>
      </c>
      <c r="E357" s="76">
        <v>0.0</v>
      </c>
      <c r="F357" s="79">
        <v>256013.0</v>
      </c>
      <c r="G357" s="80">
        <f t="shared" si="98"/>
        <v>256013</v>
      </c>
      <c r="H357" s="81">
        <v>8.05000427E8</v>
      </c>
      <c r="I357" s="77" t="str">
        <f t="shared" si="132"/>
        <v>#REF!</v>
      </c>
      <c r="J357" s="75">
        <v>882346.0</v>
      </c>
      <c r="K357" s="82" t="str">
        <f t="shared" si="133"/>
        <v>#REF!</v>
      </c>
      <c r="L357" s="83" t="str">
        <f t="shared" si="134"/>
        <v>#REF!</v>
      </c>
      <c r="M357" s="83" t="s">
        <v>922</v>
      </c>
      <c r="N357" s="81" t="s">
        <v>923</v>
      </c>
      <c r="O357" s="84">
        <v>42150.0</v>
      </c>
    </row>
    <row r="358" ht="28.5" customHeight="1">
      <c r="A358" s="75" t="s">
        <v>153</v>
      </c>
      <c r="B358" s="76" t="s">
        <v>39</v>
      </c>
      <c r="C358" s="77" t="s">
        <v>40</v>
      </c>
      <c r="D358" s="78">
        <v>57649.45</v>
      </c>
      <c r="E358" s="76">
        <v>0.0</v>
      </c>
      <c r="F358" s="79">
        <v>57649.0</v>
      </c>
      <c r="G358" s="80">
        <f t="shared" si="98"/>
        <v>57649</v>
      </c>
      <c r="H358" s="81">
        <v>9.00156264E8</v>
      </c>
      <c r="I358" s="77" t="str">
        <f t="shared" si="132"/>
        <v>#REF!</v>
      </c>
      <c r="J358" s="75">
        <v>242387.0</v>
      </c>
      <c r="K358" s="82" t="str">
        <f t="shared" si="133"/>
        <v>#REF!</v>
      </c>
      <c r="L358" s="83" t="str">
        <f t="shared" si="134"/>
        <v>#REF!</v>
      </c>
      <c r="M358" s="83" t="s">
        <v>924</v>
      </c>
      <c r="N358" s="81" t="s">
        <v>925</v>
      </c>
      <c r="O358" s="84">
        <v>42151.0</v>
      </c>
    </row>
    <row r="359" ht="28.5" customHeight="1">
      <c r="A359" s="75" t="s">
        <v>155</v>
      </c>
      <c r="B359" s="76" t="s">
        <v>17</v>
      </c>
      <c r="C359" s="77" t="s">
        <v>460</v>
      </c>
      <c r="D359" s="78">
        <v>798112.31</v>
      </c>
      <c r="E359" s="76">
        <v>0.0</v>
      </c>
      <c r="F359" s="79">
        <v>798112.0</v>
      </c>
      <c r="G359" s="80">
        <f t="shared" si="98"/>
        <v>798112</v>
      </c>
      <c r="H359" s="81">
        <v>8.90907254E8</v>
      </c>
      <c r="I359" s="77" t="str">
        <f t="shared" si="132"/>
        <v>#REF!</v>
      </c>
      <c r="J359" s="75">
        <v>798112.0</v>
      </c>
      <c r="K359" s="82" t="str">
        <f t="shared" si="133"/>
        <v>#REF!</v>
      </c>
      <c r="L359" s="83" t="str">
        <f t="shared" si="134"/>
        <v>#REF!</v>
      </c>
      <c r="M359" s="83">
        <v>2.01500026958E11</v>
      </c>
      <c r="N359" s="81" t="s">
        <v>926</v>
      </c>
      <c r="O359" s="84">
        <v>42139.0</v>
      </c>
    </row>
    <row r="360" ht="28.5" customHeight="1">
      <c r="A360" s="75" t="s">
        <v>155</v>
      </c>
      <c r="B360" s="76" t="s">
        <v>29</v>
      </c>
      <c r="C360" s="77" t="s">
        <v>30</v>
      </c>
      <c r="D360" s="78">
        <v>14822.28</v>
      </c>
      <c r="E360" s="76">
        <v>0.0</v>
      </c>
      <c r="F360" s="79">
        <v>14822.0</v>
      </c>
      <c r="G360" s="80">
        <f t="shared" si="98"/>
        <v>14822</v>
      </c>
      <c r="H360" s="81">
        <v>8.00250119E8</v>
      </c>
      <c r="I360" s="77" t="str">
        <f t="shared" si="132"/>
        <v>#REF!</v>
      </c>
      <c r="J360" s="75">
        <v>56591.0</v>
      </c>
      <c r="K360" s="82" t="str">
        <f t="shared" si="133"/>
        <v>#REF!</v>
      </c>
      <c r="L360" s="83" t="str">
        <f t="shared" si="134"/>
        <v>#REF!</v>
      </c>
      <c r="M360" s="83" t="s">
        <v>927</v>
      </c>
      <c r="N360" s="81" t="s">
        <v>928</v>
      </c>
      <c r="O360" s="84">
        <v>42150.0</v>
      </c>
    </row>
    <row r="361" ht="28.5" customHeight="1">
      <c r="A361" s="75" t="s">
        <v>155</v>
      </c>
      <c r="B361" s="76" t="s">
        <v>31</v>
      </c>
      <c r="C361" s="77" t="s">
        <v>32</v>
      </c>
      <c r="D361" s="78">
        <v>4523.97</v>
      </c>
      <c r="E361" s="76">
        <v>0.0</v>
      </c>
      <c r="F361" s="79">
        <v>4524.0</v>
      </c>
      <c r="G361" s="80">
        <f t="shared" si="98"/>
        <v>4524</v>
      </c>
      <c r="H361" s="81">
        <v>8.05000427E8</v>
      </c>
      <c r="I361" s="77" t="str">
        <f t="shared" si="132"/>
        <v>#REF!</v>
      </c>
      <c r="J361" s="75">
        <v>12014.0</v>
      </c>
      <c r="K361" s="82" t="str">
        <f t="shared" si="133"/>
        <v>#REF!</v>
      </c>
      <c r="L361" s="83" t="str">
        <f t="shared" si="134"/>
        <v>#REF!</v>
      </c>
      <c r="M361" s="83" t="s">
        <v>929</v>
      </c>
      <c r="N361" s="81" t="s">
        <v>930</v>
      </c>
      <c r="O361" s="84">
        <v>42150.0</v>
      </c>
    </row>
    <row r="362" ht="28.5" customHeight="1">
      <c r="A362" s="75" t="s">
        <v>155</v>
      </c>
      <c r="B362" s="76" t="s">
        <v>39</v>
      </c>
      <c r="C362" s="77" t="s">
        <v>40</v>
      </c>
      <c r="D362" s="78">
        <v>5092.27</v>
      </c>
      <c r="E362" s="76">
        <v>0.0</v>
      </c>
      <c r="F362" s="79">
        <v>5092.0</v>
      </c>
      <c r="G362" s="80">
        <f t="shared" si="98"/>
        <v>5092</v>
      </c>
      <c r="H362" s="81">
        <v>9.00156264E8</v>
      </c>
      <c r="I362" s="77" t="str">
        <f t="shared" si="132"/>
        <v>#REF!</v>
      </c>
      <c r="J362" s="75">
        <v>17450.0</v>
      </c>
      <c r="K362" s="82" t="str">
        <f t="shared" si="133"/>
        <v>#REF!</v>
      </c>
      <c r="L362" s="83" t="str">
        <f t="shared" si="134"/>
        <v>#REF!</v>
      </c>
      <c r="M362" s="83" t="s">
        <v>931</v>
      </c>
      <c r="N362" s="81" t="s">
        <v>932</v>
      </c>
      <c r="O362" s="84">
        <v>42151.0</v>
      </c>
    </row>
    <row r="363" ht="28.5" customHeight="1">
      <c r="A363" s="75" t="s">
        <v>155</v>
      </c>
      <c r="B363" s="76" t="s">
        <v>59</v>
      </c>
      <c r="C363" s="77" t="s">
        <v>60</v>
      </c>
      <c r="D363" s="78">
        <v>376968.17</v>
      </c>
      <c r="E363" s="76">
        <v>0.0</v>
      </c>
      <c r="F363" s="79">
        <v>376968.0</v>
      </c>
      <c r="G363" s="80">
        <f t="shared" si="98"/>
        <v>376968</v>
      </c>
      <c r="H363" s="81">
        <v>8.90980486E8</v>
      </c>
      <c r="I363" s="77" t="str">
        <f t="shared" si="132"/>
        <v>#REF!</v>
      </c>
      <c r="J363" s="75">
        <v>376968.0</v>
      </c>
      <c r="K363" s="82" t="str">
        <f t="shared" si="133"/>
        <v>#REF!</v>
      </c>
      <c r="L363" s="83" t="str">
        <f t="shared" si="134"/>
        <v>#REF!</v>
      </c>
      <c r="M363" s="83">
        <v>2.01500027031E11</v>
      </c>
      <c r="N363" s="81" t="s">
        <v>933</v>
      </c>
      <c r="O363" s="84">
        <v>42143.0</v>
      </c>
    </row>
    <row r="364" ht="28.5" customHeight="1">
      <c r="A364" s="75" t="s">
        <v>157</v>
      </c>
      <c r="B364" s="76" t="s">
        <v>17</v>
      </c>
      <c r="C364" s="77" t="s">
        <v>460</v>
      </c>
      <c r="D364" s="78">
        <v>4781698.58</v>
      </c>
      <c r="E364" s="76">
        <v>0.0</v>
      </c>
      <c r="F364" s="79">
        <v>4781699.0</v>
      </c>
      <c r="G364" s="80">
        <f t="shared" si="98"/>
        <v>4781699</v>
      </c>
      <c r="H364" s="81">
        <v>8.90907254E8</v>
      </c>
      <c r="I364" s="77" t="str">
        <f t="shared" si="132"/>
        <v>#REF!</v>
      </c>
      <c r="J364" s="75">
        <v>4781699.0</v>
      </c>
      <c r="K364" s="82" t="str">
        <f t="shared" si="133"/>
        <v>#REF!</v>
      </c>
      <c r="L364" s="83" t="str">
        <f t="shared" si="134"/>
        <v>#REF!</v>
      </c>
      <c r="M364" s="83">
        <v>2.01500026959E11</v>
      </c>
      <c r="N364" s="81" t="s">
        <v>934</v>
      </c>
      <c r="O364" s="84">
        <v>42139.0</v>
      </c>
    </row>
    <row r="365" ht="28.5" customHeight="1">
      <c r="A365" s="75" t="s">
        <v>157</v>
      </c>
      <c r="B365" s="76" t="s">
        <v>45</v>
      </c>
      <c r="C365" s="77" t="s">
        <v>46</v>
      </c>
      <c r="D365" s="78">
        <v>1680434.57</v>
      </c>
      <c r="E365" s="76">
        <v>0.0</v>
      </c>
      <c r="F365" s="79">
        <v>1680435.0</v>
      </c>
      <c r="G365" s="80">
        <f t="shared" si="98"/>
        <v>1680435</v>
      </c>
      <c r="H365" s="81"/>
      <c r="I365" s="77"/>
      <c r="J365" s="75"/>
      <c r="K365" s="82"/>
      <c r="L365" s="83"/>
      <c r="M365" s="83"/>
      <c r="N365" s="81"/>
      <c r="O365" s="84"/>
    </row>
    <row r="366" ht="28.5" customHeight="1">
      <c r="A366" s="75" t="s">
        <v>157</v>
      </c>
      <c r="B366" s="76" t="s">
        <v>21</v>
      </c>
      <c r="C366" s="77" t="s">
        <v>22</v>
      </c>
      <c r="D366" s="78">
        <v>1538.66</v>
      </c>
      <c r="E366" s="76">
        <v>0.0</v>
      </c>
      <c r="F366" s="79">
        <v>1539.0</v>
      </c>
      <c r="G366" s="80">
        <f t="shared" si="98"/>
        <v>1539</v>
      </c>
      <c r="H366" s="81">
        <v>8.00130907E8</v>
      </c>
      <c r="I366" s="77" t="str">
        <f t="shared" ref="I366:I369" si="135">VLOOKUP(H366,'[2]IPS CTA BANCARIA (2)'!$B$1:$H$202,2,0)</f>
        <v>#REF!</v>
      </c>
      <c r="J366" s="75">
        <v>6169.0</v>
      </c>
      <c r="K366" s="82" t="str">
        <f t="shared" ref="K366:K369" si="136">VLOOKUP(H366,'[2]IPS CTA BANCARIA (2)'!$B$1:$H$202,4,0)</f>
        <v>#REF!</v>
      </c>
      <c r="L366" s="83" t="str">
        <f t="shared" ref="L366:L369" si="137">VLOOKUP(H366,'[2]IPS CTA BANCARIA (2)'!$B$1:$H$202,5,0)</f>
        <v>#REF!</v>
      </c>
      <c r="M366" s="83" t="s">
        <v>935</v>
      </c>
      <c r="N366" s="81" t="s">
        <v>936</v>
      </c>
      <c r="O366" s="84">
        <v>42150.0</v>
      </c>
    </row>
    <row r="367" ht="28.5" customHeight="1">
      <c r="A367" s="75" t="s">
        <v>157</v>
      </c>
      <c r="B367" s="76" t="s">
        <v>29</v>
      </c>
      <c r="C367" s="77" t="s">
        <v>30</v>
      </c>
      <c r="D367" s="78">
        <v>191667.16</v>
      </c>
      <c r="E367" s="76">
        <v>0.0</v>
      </c>
      <c r="F367" s="79">
        <v>191667.0</v>
      </c>
      <c r="G367" s="80">
        <f t="shared" si="98"/>
        <v>191667</v>
      </c>
      <c r="H367" s="81">
        <v>8.00250119E8</v>
      </c>
      <c r="I367" s="77" t="str">
        <f t="shared" si="135"/>
        <v>#REF!</v>
      </c>
      <c r="J367" s="75">
        <v>623721.0</v>
      </c>
      <c r="K367" s="82" t="str">
        <f t="shared" si="136"/>
        <v>#REF!</v>
      </c>
      <c r="L367" s="83" t="str">
        <f t="shared" si="137"/>
        <v>#REF!</v>
      </c>
      <c r="M367" s="83" t="s">
        <v>937</v>
      </c>
      <c r="N367" s="81" t="s">
        <v>938</v>
      </c>
      <c r="O367" s="84">
        <v>42150.0</v>
      </c>
    </row>
    <row r="368" ht="28.5" customHeight="1">
      <c r="A368" s="75" t="s">
        <v>157</v>
      </c>
      <c r="B368" s="76" t="s">
        <v>39</v>
      </c>
      <c r="C368" s="77" t="s">
        <v>40</v>
      </c>
      <c r="D368" s="78">
        <v>37392.03</v>
      </c>
      <c r="E368" s="76">
        <v>0.0</v>
      </c>
      <c r="F368" s="79">
        <v>37392.0</v>
      </c>
      <c r="G368" s="80">
        <f t="shared" si="98"/>
        <v>37392</v>
      </c>
      <c r="H368" s="81">
        <v>9.00156264E8</v>
      </c>
      <c r="I368" s="77" t="str">
        <f t="shared" si="135"/>
        <v>#REF!</v>
      </c>
      <c r="J368" s="75">
        <v>125416.0</v>
      </c>
      <c r="K368" s="82" t="str">
        <f t="shared" si="136"/>
        <v>#REF!</v>
      </c>
      <c r="L368" s="83" t="str">
        <f t="shared" si="137"/>
        <v>#REF!</v>
      </c>
      <c r="M368" s="83" t="s">
        <v>939</v>
      </c>
      <c r="N368" s="81" t="s">
        <v>940</v>
      </c>
      <c r="O368" s="84">
        <v>42151.0</v>
      </c>
    </row>
    <row r="369" ht="28.5" customHeight="1">
      <c r="A369" s="75" t="s">
        <v>159</v>
      </c>
      <c r="B369" s="76" t="s">
        <v>17</v>
      </c>
      <c r="C369" s="77" t="s">
        <v>460</v>
      </c>
      <c r="D369" s="78">
        <v>8581885.19</v>
      </c>
      <c r="E369" s="76">
        <v>0.0</v>
      </c>
      <c r="F369" s="79">
        <v>8581885.0</v>
      </c>
      <c r="G369" s="80">
        <f t="shared" si="98"/>
        <v>8581885</v>
      </c>
      <c r="H369" s="81">
        <v>8.90904646E8</v>
      </c>
      <c r="I369" s="77" t="str">
        <f t="shared" si="135"/>
        <v>#REF!</v>
      </c>
      <c r="J369" s="75">
        <v>8581885.0</v>
      </c>
      <c r="K369" s="82" t="str">
        <f t="shared" si="136"/>
        <v>#REF!</v>
      </c>
      <c r="L369" s="83" t="str">
        <f t="shared" si="137"/>
        <v>#REF!</v>
      </c>
      <c r="M369" s="83">
        <v>2.0150002696E11</v>
      </c>
      <c r="N369" s="81" t="s">
        <v>941</v>
      </c>
      <c r="O369" s="84">
        <v>42143.0</v>
      </c>
    </row>
    <row r="370" ht="28.5" customHeight="1">
      <c r="A370" s="75" t="s">
        <v>159</v>
      </c>
      <c r="B370" s="76" t="s">
        <v>45</v>
      </c>
      <c r="C370" s="77" t="s">
        <v>46</v>
      </c>
      <c r="D370" s="78">
        <v>1277337.39</v>
      </c>
      <c r="E370" s="76">
        <v>0.0</v>
      </c>
      <c r="F370" s="79">
        <v>1277337.0</v>
      </c>
      <c r="G370" s="80">
        <f t="shared" si="98"/>
        <v>1277337</v>
      </c>
      <c r="H370" s="81"/>
      <c r="I370" s="77"/>
      <c r="J370" s="75"/>
      <c r="K370" s="82"/>
      <c r="L370" s="83"/>
      <c r="M370" s="83"/>
      <c r="N370" s="81"/>
      <c r="O370" s="84"/>
    </row>
    <row r="371" ht="28.5" customHeight="1">
      <c r="A371" s="75" t="s">
        <v>159</v>
      </c>
      <c r="B371" s="76" t="s">
        <v>21</v>
      </c>
      <c r="C371" s="77" t="s">
        <v>22</v>
      </c>
      <c r="D371" s="78">
        <v>9156.33</v>
      </c>
      <c r="E371" s="76">
        <v>0.0</v>
      </c>
      <c r="F371" s="79">
        <v>9156.0</v>
      </c>
      <c r="G371" s="80">
        <f t="shared" si="98"/>
        <v>9156</v>
      </c>
      <c r="H371" s="81">
        <v>8.00130907E8</v>
      </c>
      <c r="I371" s="77" t="str">
        <f t="shared" ref="I371:I374" si="138">VLOOKUP(H371,'[2]IPS CTA BANCARIA (2)'!$B$1:$H$202,2,0)</f>
        <v>#REF!</v>
      </c>
      <c r="J371" s="75">
        <f>36640-8099</f>
        <v>28541</v>
      </c>
      <c r="K371" s="82" t="str">
        <f t="shared" ref="K371:K374" si="139">VLOOKUP(H371,'[2]IPS CTA BANCARIA (2)'!$B$1:$H$202,4,0)</f>
        <v>#REF!</v>
      </c>
      <c r="L371" s="83" t="str">
        <f t="shared" ref="L371:L374" si="140">VLOOKUP(H371,'[2]IPS CTA BANCARIA (2)'!$B$1:$H$202,5,0)</f>
        <v>#REF!</v>
      </c>
      <c r="M371" s="83" t="s">
        <v>942</v>
      </c>
      <c r="N371" s="81" t="s">
        <v>943</v>
      </c>
      <c r="O371" s="84">
        <v>42150.0</v>
      </c>
    </row>
    <row r="372" ht="38.25" customHeight="1">
      <c r="A372" s="75" t="s">
        <v>159</v>
      </c>
      <c r="B372" s="76" t="s">
        <v>27</v>
      </c>
      <c r="C372" s="77" t="s">
        <v>28</v>
      </c>
      <c r="D372" s="78">
        <v>166727.05</v>
      </c>
      <c r="E372" s="76">
        <v>0.0</v>
      </c>
      <c r="F372" s="79">
        <v>166727.0</v>
      </c>
      <c r="G372" s="80">
        <f t="shared" si="98"/>
        <v>166727</v>
      </c>
      <c r="H372" s="81">
        <v>8.00088702E8</v>
      </c>
      <c r="I372" s="77" t="str">
        <f t="shared" si="138"/>
        <v>#REF!</v>
      </c>
      <c r="J372" s="75">
        <v>667798.0</v>
      </c>
      <c r="K372" s="82" t="str">
        <f t="shared" si="139"/>
        <v>#REF!</v>
      </c>
      <c r="L372" s="83" t="str">
        <f t="shared" si="140"/>
        <v>#REF!</v>
      </c>
      <c r="M372" s="83" t="s">
        <v>944</v>
      </c>
      <c r="N372" s="81" t="s">
        <v>945</v>
      </c>
      <c r="O372" s="84">
        <v>42150.0</v>
      </c>
    </row>
    <row r="373" ht="28.5" customHeight="1">
      <c r="A373" s="75" t="s">
        <v>159</v>
      </c>
      <c r="B373" s="76" t="s">
        <v>29</v>
      </c>
      <c r="C373" s="77" t="s">
        <v>30</v>
      </c>
      <c r="D373" s="78">
        <v>52583.49</v>
      </c>
      <c r="E373" s="76">
        <v>0.0</v>
      </c>
      <c r="F373" s="79">
        <v>52583.0</v>
      </c>
      <c r="G373" s="80">
        <f t="shared" si="98"/>
        <v>52583</v>
      </c>
      <c r="H373" s="81">
        <v>8.00250119E8</v>
      </c>
      <c r="I373" s="77" t="str">
        <f t="shared" si="138"/>
        <v>#REF!</v>
      </c>
      <c r="J373" s="75">
        <v>219269.0</v>
      </c>
      <c r="K373" s="82" t="str">
        <f t="shared" si="139"/>
        <v>#REF!</v>
      </c>
      <c r="L373" s="83" t="str">
        <f t="shared" si="140"/>
        <v>#REF!</v>
      </c>
      <c r="M373" s="83" t="s">
        <v>946</v>
      </c>
      <c r="N373" s="81" t="s">
        <v>947</v>
      </c>
      <c r="O373" s="84">
        <v>42150.0</v>
      </c>
    </row>
    <row r="374" ht="28.5" customHeight="1">
      <c r="A374" s="75" t="s">
        <v>159</v>
      </c>
      <c r="B374" s="76" t="s">
        <v>31</v>
      </c>
      <c r="C374" s="77" t="s">
        <v>32</v>
      </c>
      <c r="D374" s="78">
        <v>146803.75</v>
      </c>
      <c r="E374" s="76">
        <v>0.0</v>
      </c>
      <c r="F374" s="79">
        <v>146804.0</v>
      </c>
      <c r="G374" s="80">
        <f t="shared" si="98"/>
        <v>146804</v>
      </c>
      <c r="H374" s="81">
        <v>8.05000427E8</v>
      </c>
      <c r="I374" s="77" t="str">
        <f t="shared" si="138"/>
        <v>#REF!</v>
      </c>
      <c r="J374" s="75">
        <v>540745.0</v>
      </c>
      <c r="K374" s="82" t="str">
        <f t="shared" si="139"/>
        <v>#REF!</v>
      </c>
      <c r="L374" s="83" t="str">
        <f t="shared" si="140"/>
        <v>#REF!</v>
      </c>
      <c r="M374" s="83" t="s">
        <v>948</v>
      </c>
      <c r="N374" s="81" t="s">
        <v>949</v>
      </c>
      <c r="O374" s="84">
        <v>42150.0</v>
      </c>
    </row>
    <row r="375" ht="28.5" customHeight="1">
      <c r="A375" s="75" t="s">
        <v>159</v>
      </c>
      <c r="B375" s="76" t="s">
        <v>33</v>
      </c>
      <c r="C375" s="77" t="s">
        <v>34</v>
      </c>
      <c r="D375" s="78">
        <v>601.44</v>
      </c>
      <c r="E375" s="76">
        <v>0.0</v>
      </c>
      <c r="F375" s="79">
        <v>601.0</v>
      </c>
      <c r="G375" s="80">
        <f t="shared" si="98"/>
        <v>601</v>
      </c>
      <c r="H375" s="81"/>
      <c r="I375" s="77"/>
      <c r="J375" s="75"/>
      <c r="K375" s="82"/>
      <c r="L375" s="83"/>
      <c r="M375" s="83"/>
      <c r="N375" s="81"/>
      <c r="O375" s="84"/>
    </row>
    <row r="376" ht="28.5" customHeight="1">
      <c r="A376" s="75" t="s">
        <v>159</v>
      </c>
      <c r="B376" s="76" t="s">
        <v>39</v>
      </c>
      <c r="C376" s="77" t="s">
        <v>40</v>
      </c>
      <c r="D376" s="78">
        <v>78196.36</v>
      </c>
      <c r="E376" s="76">
        <v>0.0</v>
      </c>
      <c r="F376" s="79">
        <v>78196.0</v>
      </c>
      <c r="G376" s="80">
        <f t="shared" si="98"/>
        <v>78196</v>
      </c>
      <c r="H376" s="81">
        <v>9.00156264E8</v>
      </c>
      <c r="I376" s="77" t="str">
        <f>VLOOKUP(H376,'[2]IPS CTA BANCARIA (2)'!$B$1:$H$202,2,0)</f>
        <v>#REF!</v>
      </c>
      <c r="J376" s="75">
        <v>293528.0</v>
      </c>
      <c r="K376" s="82" t="str">
        <f>VLOOKUP(H376,'[2]IPS CTA BANCARIA (2)'!$B$1:$H$202,4,0)</f>
        <v>#REF!</v>
      </c>
      <c r="L376" s="83" t="str">
        <f>VLOOKUP(H376,'[2]IPS CTA BANCARIA (2)'!$B$1:$H$202,5,0)</f>
        <v>#REF!</v>
      </c>
      <c r="M376" s="83" t="s">
        <v>950</v>
      </c>
      <c r="N376" s="81" t="s">
        <v>951</v>
      </c>
      <c r="O376" s="84">
        <v>42151.0</v>
      </c>
    </row>
    <row r="377" ht="28.5" customHeight="1">
      <c r="A377" s="75" t="s">
        <v>161</v>
      </c>
      <c r="B377" s="76" t="s">
        <v>17</v>
      </c>
      <c r="C377" s="77" t="s">
        <v>460</v>
      </c>
      <c r="D377" s="78">
        <v>0.0</v>
      </c>
      <c r="E377" s="76">
        <v>0.0</v>
      </c>
      <c r="F377" s="79">
        <v>0.0</v>
      </c>
      <c r="G377" s="80">
        <f t="shared" si="98"/>
        <v>0</v>
      </c>
      <c r="H377" s="81"/>
      <c r="I377" s="77"/>
      <c r="J377" s="75"/>
      <c r="K377" s="82"/>
      <c r="L377" s="83"/>
      <c r="M377" s="83"/>
      <c r="N377" s="81"/>
      <c r="O377" s="84"/>
    </row>
    <row r="378" ht="28.5" customHeight="1">
      <c r="A378" s="75" t="s">
        <v>161</v>
      </c>
      <c r="B378" s="76" t="s">
        <v>29</v>
      </c>
      <c r="C378" s="77" t="s">
        <v>30</v>
      </c>
      <c r="D378" s="78">
        <v>0.0</v>
      </c>
      <c r="E378" s="76">
        <v>0.0</v>
      </c>
      <c r="F378" s="79">
        <v>0.0</v>
      </c>
      <c r="G378" s="80">
        <f t="shared" si="98"/>
        <v>0</v>
      </c>
      <c r="H378" s="81"/>
      <c r="I378" s="77"/>
      <c r="J378" s="75"/>
      <c r="K378" s="82"/>
      <c r="L378" s="83"/>
      <c r="M378" s="83"/>
      <c r="N378" s="81"/>
      <c r="O378" s="84"/>
    </row>
    <row r="379" ht="28.5" customHeight="1">
      <c r="A379" s="75" t="s">
        <v>161</v>
      </c>
      <c r="B379" s="76" t="s">
        <v>31</v>
      </c>
      <c r="C379" s="77" t="s">
        <v>32</v>
      </c>
      <c r="D379" s="78">
        <v>0.0</v>
      </c>
      <c r="E379" s="76">
        <v>0.0</v>
      </c>
      <c r="F379" s="79">
        <v>0.0</v>
      </c>
      <c r="G379" s="80">
        <f t="shared" si="98"/>
        <v>0</v>
      </c>
      <c r="H379" s="81"/>
      <c r="I379" s="77"/>
      <c r="J379" s="75"/>
      <c r="K379" s="82"/>
      <c r="L379" s="83"/>
      <c r="M379" s="83"/>
      <c r="N379" s="81"/>
      <c r="O379" s="84"/>
    </row>
    <row r="380" ht="28.5" customHeight="1">
      <c r="A380" s="75" t="s">
        <v>161</v>
      </c>
      <c r="B380" s="76" t="s">
        <v>39</v>
      </c>
      <c r="C380" s="77" t="s">
        <v>40</v>
      </c>
      <c r="D380" s="78">
        <v>0.0</v>
      </c>
      <c r="E380" s="76">
        <v>0.0</v>
      </c>
      <c r="F380" s="79">
        <v>0.0</v>
      </c>
      <c r="G380" s="80">
        <f t="shared" si="98"/>
        <v>0</v>
      </c>
      <c r="H380" s="81"/>
      <c r="I380" s="77"/>
      <c r="J380" s="75"/>
      <c r="K380" s="82"/>
      <c r="L380" s="83"/>
      <c r="M380" s="83"/>
      <c r="N380" s="81"/>
      <c r="O380" s="84"/>
    </row>
    <row r="381" ht="28.5" customHeight="1">
      <c r="A381" s="75" t="s">
        <v>163</v>
      </c>
      <c r="B381" s="76" t="s">
        <v>17</v>
      </c>
      <c r="C381" s="77" t="s">
        <v>460</v>
      </c>
      <c r="D381" s="78">
        <v>2.264994414E7</v>
      </c>
      <c r="E381" s="76">
        <v>0.0</v>
      </c>
      <c r="F381" s="79">
        <v>2.2649944E7</v>
      </c>
      <c r="G381" s="80">
        <f t="shared" si="98"/>
        <v>22649944</v>
      </c>
      <c r="H381" s="81">
        <v>8.90904646E8</v>
      </c>
      <c r="I381" s="77" t="str">
        <f>VLOOKUP(H381,'[2]IPS CTA BANCARIA (2)'!$B$1:$H$202,2,0)</f>
        <v>#REF!</v>
      </c>
      <c r="J381" s="75">
        <v>2.2649944E7</v>
      </c>
      <c r="K381" s="82" t="str">
        <f>VLOOKUP(H381,'[2]IPS CTA BANCARIA (2)'!$B$1:$H$202,4,0)</f>
        <v>#REF!</v>
      </c>
      <c r="L381" s="83" t="str">
        <f>VLOOKUP(H381,'[2]IPS CTA BANCARIA (2)'!$B$1:$H$202,5,0)</f>
        <v>#REF!</v>
      </c>
      <c r="M381" s="83">
        <v>2.01500026961E11</v>
      </c>
      <c r="N381" s="81" t="s">
        <v>952</v>
      </c>
      <c r="O381" s="84">
        <v>42143.0</v>
      </c>
    </row>
    <row r="382" ht="28.5" customHeight="1">
      <c r="A382" s="75" t="s">
        <v>163</v>
      </c>
      <c r="B382" s="76" t="s">
        <v>45</v>
      </c>
      <c r="C382" s="77" t="s">
        <v>46</v>
      </c>
      <c r="D382" s="78">
        <v>7213013.29</v>
      </c>
      <c r="E382" s="76">
        <v>0.0</v>
      </c>
      <c r="F382" s="79">
        <v>7213013.0</v>
      </c>
      <c r="G382" s="80">
        <f t="shared" si="98"/>
        <v>7213013</v>
      </c>
      <c r="H382" s="81"/>
      <c r="I382" s="77"/>
      <c r="J382" s="75"/>
      <c r="K382" s="82"/>
      <c r="L382" s="83"/>
      <c r="M382" s="83"/>
      <c r="N382" s="81"/>
      <c r="O382" s="84"/>
    </row>
    <row r="383" ht="28.5" customHeight="1">
      <c r="A383" s="75" t="s">
        <v>163</v>
      </c>
      <c r="B383" s="76" t="s">
        <v>29</v>
      </c>
      <c r="C383" s="77" t="s">
        <v>30</v>
      </c>
      <c r="D383" s="78">
        <v>316089.85</v>
      </c>
      <c r="E383" s="76">
        <v>0.0</v>
      </c>
      <c r="F383" s="79">
        <v>316090.0</v>
      </c>
      <c r="G383" s="80">
        <f t="shared" si="98"/>
        <v>316090</v>
      </c>
      <c r="H383" s="81">
        <v>8.00250119E8</v>
      </c>
      <c r="I383" s="77" t="str">
        <f t="shared" ref="I383:I391" si="141">VLOOKUP(H383,'[2]IPS CTA BANCARIA (2)'!$B$1:$H$202,2,0)</f>
        <v>#REF!</v>
      </c>
      <c r="J383" s="75">
        <v>1300535.0</v>
      </c>
      <c r="K383" s="82" t="str">
        <f t="shared" ref="K383:K391" si="142">VLOOKUP(H383,'[2]IPS CTA BANCARIA (2)'!$B$1:$H$202,4,0)</f>
        <v>#REF!</v>
      </c>
      <c r="L383" s="83" t="str">
        <f t="shared" ref="L383:L391" si="143">VLOOKUP(H383,'[2]IPS CTA BANCARIA (2)'!$B$1:$H$202,5,0)</f>
        <v>#REF!</v>
      </c>
      <c r="M383" s="83" t="s">
        <v>953</v>
      </c>
      <c r="N383" s="81" t="s">
        <v>954</v>
      </c>
      <c r="O383" s="84">
        <v>42150.0</v>
      </c>
    </row>
    <row r="384" ht="28.5" customHeight="1">
      <c r="A384" s="75" t="s">
        <v>163</v>
      </c>
      <c r="B384" s="76" t="s">
        <v>31</v>
      </c>
      <c r="C384" s="77" t="s">
        <v>32</v>
      </c>
      <c r="D384" s="78">
        <v>88186.55</v>
      </c>
      <c r="E384" s="76">
        <v>0.0</v>
      </c>
      <c r="F384" s="79">
        <v>88187.0</v>
      </c>
      <c r="G384" s="80">
        <f t="shared" si="98"/>
        <v>88187</v>
      </c>
      <c r="H384" s="81">
        <v>8.05000427E8</v>
      </c>
      <c r="I384" s="77" t="str">
        <f t="shared" si="141"/>
        <v>#REF!</v>
      </c>
      <c r="J384" s="75">
        <v>349443.0</v>
      </c>
      <c r="K384" s="82" t="str">
        <f t="shared" si="142"/>
        <v>#REF!</v>
      </c>
      <c r="L384" s="83" t="str">
        <f t="shared" si="143"/>
        <v>#REF!</v>
      </c>
      <c r="M384" s="83" t="s">
        <v>955</v>
      </c>
      <c r="N384" s="81" t="s">
        <v>956</v>
      </c>
      <c r="O384" s="84">
        <v>42150.0</v>
      </c>
    </row>
    <row r="385" ht="28.5" customHeight="1">
      <c r="A385" s="75" t="s">
        <v>163</v>
      </c>
      <c r="B385" s="76" t="s">
        <v>39</v>
      </c>
      <c r="C385" s="77" t="s">
        <v>40</v>
      </c>
      <c r="D385" s="78">
        <v>113440.17</v>
      </c>
      <c r="E385" s="76">
        <v>0.0</v>
      </c>
      <c r="F385" s="79">
        <v>113440.0</v>
      </c>
      <c r="G385" s="80">
        <f t="shared" si="98"/>
        <v>113440</v>
      </c>
      <c r="H385" s="81">
        <v>9.00156264E8</v>
      </c>
      <c r="I385" s="77" t="str">
        <f t="shared" si="141"/>
        <v>#REF!</v>
      </c>
      <c r="J385" s="75">
        <v>366353.0</v>
      </c>
      <c r="K385" s="82" t="str">
        <f t="shared" si="142"/>
        <v>#REF!</v>
      </c>
      <c r="L385" s="83" t="str">
        <f t="shared" si="143"/>
        <v>#REF!</v>
      </c>
      <c r="M385" s="83" t="s">
        <v>957</v>
      </c>
      <c r="N385" s="81" t="s">
        <v>958</v>
      </c>
      <c r="O385" s="84">
        <v>42151.0</v>
      </c>
    </row>
    <row r="386" ht="28.5" customHeight="1">
      <c r="A386" s="75" t="s">
        <v>165</v>
      </c>
      <c r="B386" s="76" t="s">
        <v>17</v>
      </c>
      <c r="C386" s="77" t="s">
        <v>460</v>
      </c>
      <c r="D386" s="78">
        <v>1099961.59</v>
      </c>
      <c r="E386" s="76">
        <v>0.0</v>
      </c>
      <c r="F386" s="79">
        <v>1099962.0</v>
      </c>
      <c r="G386" s="80">
        <f t="shared" si="98"/>
        <v>1099962</v>
      </c>
      <c r="H386" s="81">
        <v>8.90904646E8</v>
      </c>
      <c r="I386" s="77" t="str">
        <f t="shared" si="141"/>
        <v>#REF!</v>
      </c>
      <c r="J386" s="75">
        <v>1099962.0</v>
      </c>
      <c r="K386" s="82" t="str">
        <f t="shared" si="142"/>
        <v>#REF!</v>
      </c>
      <c r="L386" s="83" t="str">
        <f t="shared" si="143"/>
        <v>#REF!</v>
      </c>
      <c r="M386" s="83">
        <v>2.01500026962E11</v>
      </c>
      <c r="N386" s="81" t="s">
        <v>959</v>
      </c>
      <c r="O386" s="84">
        <v>42143.0</v>
      </c>
    </row>
    <row r="387" ht="28.5" customHeight="1">
      <c r="A387" s="75" t="s">
        <v>165</v>
      </c>
      <c r="B387" s="76" t="s">
        <v>29</v>
      </c>
      <c r="C387" s="77" t="s">
        <v>30</v>
      </c>
      <c r="D387" s="78">
        <v>201758.98</v>
      </c>
      <c r="E387" s="76">
        <v>0.0</v>
      </c>
      <c r="F387" s="79">
        <v>201759.0</v>
      </c>
      <c r="G387" s="80">
        <f t="shared" si="98"/>
        <v>201759</v>
      </c>
      <c r="H387" s="81">
        <v>8.00250119E8</v>
      </c>
      <c r="I387" s="77" t="str">
        <f t="shared" si="141"/>
        <v>#REF!</v>
      </c>
      <c r="J387" s="75">
        <v>731621.0</v>
      </c>
      <c r="K387" s="82" t="str">
        <f t="shared" si="142"/>
        <v>#REF!</v>
      </c>
      <c r="L387" s="83" t="str">
        <f t="shared" si="143"/>
        <v>#REF!</v>
      </c>
      <c r="M387" s="83" t="s">
        <v>960</v>
      </c>
      <c r="N387" s="81" t="s">
        <v>961</v>
      </c>
      <c r="O387" s="84">
        <v>42150.0</v>
      </c>
    </row>
    <row r="388" ht="28.5" customHeight="1">
      <c r="A388" s="75" t="s">
        <v>165</v>
      </c>
      <c r="B388" s="76" t="s">
        <v>31</v>
      </c>
      <c r="C388" s="77" t="s">
        <v>32</v>
      </c>
      <c r="D388" s="78">
        <v>44521.65</v>
      </c>
      <c r="E388" s="76">
        <v>0.0</v>
      </c>
      <c r="F388" s="79">
        <v>44522.0</v>
      </c>
      <c r="G388" s="80">
        <f t="shared" si="98"/>
        <v>44522</v>
      </c>
      <c r="H388" s="81">
        <v>8.05000427E8</v>
      </c>
      <c r="I388" s="77" t="str">
        <f t="shared" si="141"/>
        <v>#REF!</v>
      </c>
      <c r="J388" s="75">
        <v>170002.0</v>
      </c>
      <c r="K388" s="82" t="str">
        <f t="shared" si="142"/>
        <v>#REF!</v>
      </c>
      <c r="L388" s="83" t="str">
        <f t="shared" si="143"/>
        <v>#REF!</v>
      </c>
      <c r="M388" s="83" t="s">
        <v>962</v>
      </c>
      <c r="N388" s="81" t="s">
        <v>963</v>
      </c>
      <c r="O388" s="84">
        <v>42150.0</v>
      </c>
    </row>
    <row r="389" ht="28.5" customHeight="1">
      <c r="A389" s="75" t="s">
        <v>165</v>
      </c>
      <c r="B389" s="76" t="s">
        <v>39</v>
      </c>
      <c r="C389" s="77" t="s">
        <v>40</v>
      </c>
      <c r="D389" s="78">
        <v>52419.42</v>
      </c>
      <c r="E389" s="76">
        <v>0.0</v>
      </c>
      <c r="F389" s="79">
        <v>52419.0</v>
      </c>
      <c r="G389" s="80">
        <f t="shared" si="98"/>
        <v>52419</v>
      </c>
      <c r="H389" s="81">
        <v>9.00156264E8</v>
      </c>
      <c r="I389" s="77" t="str">
        <f t="shared" si="141"/>
        <v>#REF!</v>
      </c>
      <c r="J389" s="75">
        <v>209919.0</v>
      </c>
      <c r="K389" s="82" t="str">
        <f t="shared" si="142"/>
        <v>#REF!</v>
      </c>
      <c r="L389" s="83" t="str">
        <f t="shared" si="143"/>
        <v>#REF!</v>
      </c>
      <c r="M389" s="83" t="s">
        <v>964</v>
      </c>
      <c r="N389" s="81" t="s">
        <v>965</v>
      </c>
      <c r="O389" s="84">
        <v>42151.0</v>
      </c>
    </row>
    <row r="390" ht="28.5" customHeight="1">
      <c r="A390" s="75" t="s">
        <v>165</v>
      </c>
      <c r="B390" s="76" t="s">
        <v>47</v>
      </c>
      <c r="C390" s="77" t="s">
        <v>48</v>
      </c>
      <c r="D390" s="78">
        <v>8464655.36</v>
      </c>
      <c r="E390" s="76">
        <v>0.0</v>
      </c>
      <c r="F390" s="79">
        <v>8464655.0</v>
      </c>
      <c r="G390" s="80">
        <f t="shared" si="98"/>
        <v>8464655</v>
      </c>
      <c r="H390" s="81">
        <v>8.00068653E8</v>
      </c>
      <c r="I390" s="77" t="str">
        <f t="shared" si="141"/>
        <v>#REF!</v>
      </c>
      <c r="J390" s="75">
        <v>8464655.0</v>
      </c>
      <c r="K390" s="82" t="str">
        <f t="shared" si="142"/>
        <v>#REF!</v>
      </c>
      <c r="L390" s="83" t="str">
        <f t="shared" si="143"/>
        <v>#REF!</v>
      </c>
      <c r="M390" s="83">
        <v>2.01500027519E11</v>
      </c>
      <c r="N390" s="81" t="s">
        <v>966</v>
      </c>
      <c r="O390" s="84">
        <v>42149.0</v>
      </c>
    </row>
    <row r="391" ht="28.5" customHeight="1">
      <c r="A391" s="75" t="s">
        <v>167</v>
      </c>
      <c r="B391" s="76" t="s">
        <v>17</v>
      </c>
      <c r="C391" s="77" t="s">
        <v>460</v>
      </c>
      <c r="D391" s="78">
        <v>3.2105428972E8</v>
      </c>
      <c r="E391" s="76">
        <v>5.247027472000003E7</v>
      </c>
      <c r="F391" s="79">
        <v>2.68584015E8</v>
      </c>
      <c r="G391" s="80">
        <f t="shared" si="98"/>
        <v>268584015</v>
      </c>
      <c r="H391" s="81">
        <v>8.90904646E8</v>
      </c>
      <c r="I391" s="77" t="str">
        <f t="shared" si="141"/>
        <v>#REF!</v>
      </c>
      <c r="J391" s="75">
        <v>2.68584015E8</v>
      </c>
      <c r="K391" s="82" t="str">
        <f t="shared" si="142"/>
        <v>#REF!</v>
      </c>
      <c r="L391" s="83" t="str">
        <f t="shared" si="143"/>
        <v>#REF!</v>
      </c>
      <c r="M391" s="83">
        <v>2.01500026963E11</v>
      </c>
      <c r="N391" s="81" t="s">
        <v>967</v>
      </c>
      <c r="O391" s="84">
        <v>42143.0</v>
      </c>
    </row>
    <row r="392" ht="28.5" customHeight="1">
      <c r="A392" s="75" t="s">
        <v>167</v>
      </c>
      <c r="B392" s="76" t="s">
        <v>45</v>
      </c>
      <c r="C392" s="77" t="s">
        <v>46</v>
      </c>
      <c r="D392" s="78">
        <v>2.037024822E7</v>
      </c>
      <c r="E392" s="76">
        <v>3379453.219999999</v>
      </c>
      <c r="F392" s="79">
        <v>1.6990795E7</v>
      </c>
      <c r="G392" s="80">
        <f t="shared" si="98"/>
        <v>16990795</v>
      </c>
      <c r="H392" s="81"/>
      <c r="I392" s="77"/>
      <c r="J392" s="75"/>
      <c r="K392" s="82"/>
      <c r="L392" s="83"/>
      <c r="M392" s="83"/>
      <c r="N392" s="81"/>
      <c r="O392" s="84"/>
    </row>
    <row r="393" ht="28.5" customHeight="1">
      <c r="A393" s="75" t="s">
        <v>167</v>
      </c>
      <c r="B393" s="76" t="s">
        <v>19</v>
      </c>
      <c r="C393" s="77" t="s">
        <v>20</v>
      </c>
      <c r="D393" s="78">
        <v>461348.2</v>
      </c>
      <c r="E393" s="76">
        <v>461348.2</v>
      </c>
      <c r="F393" s="79">
        <v>0.0</v>
      </c>
      <c r="G393" s="80">
        <f t="shared" si="98"/>
        <v>0</v>
      </c>
      <c r="H393" s="81">
        <v>8.00140949E8</v>
      </c>
      <c r="I393" s="77" t="str">
        <f t="shared" ref="I393:I394" si="144">VLOOKUP(H393,'[2]IPS CTA BANCARIA (2)'!$B$1:$H$202,2,0)</f>
        <v>#REF!</v>
      </c>
      <c r="J393" s="75">
        <v>1788405.0</v>
      </c>
      <c r="K393" s="82" t="str">
        <f t="shared" ref="K393:K394" si="145">VLOOKUP(H393,'[2]IPS CTA BANCARIA (2)'!$B$1:$H$202,4,0)</f>
        <v>#REF!</v>
      </c>
      <c r="L393" s="83" t="str">
        <f t="shared" ref="L393:L394" si="146">VLOOKUP(H393,'[2]IPS CTA BANCARIA (2)'!$B$1:$H$202,5,0)</f>
        <v>#REF!</v>
      </c>
      <c r="M393" s="83" t="s">
        <v>968</v>
      </c>
      <c r="N393" s="81" t="s">
        <v>969</v>
      </c>
      <c r="O393" s="84">
        <v>42150.0</v>
      </c>
    </row>
    <row r="394" ht="28.5" customHeight="1">
      <c r="A394" s="75" t="s">
        <v>167</v>
      </c>
      <c r="B394" s="76" t="s">
        <v>21</v>
      </c>
      <c r="C394" s="77" t="s">
        <v>22</v>
      </c>
      <c r="D394" s="78">
        <v>4489437.34</v>
      </c>
      <c r="E394" s="76">
        <v>744804.3399999999</v>
      </c>
      <c r="F394" s="79">
        <v>3744633.0</v>
      </c>
      <c r="G394" s="80">
        <f t="shared" si="98"/>
        <v>3744633</v>
      </c>
      <c r="H394" s="81">
        <v>8.00130907E8</v>
      </c>
      <c r="I394" s="77" t="str">
        <f t="shared" si="144"/>
        <v>#REF!</v>
      </c>
      <c r="J394" s="75">
        <f>14636315-2538694</f>
        <v>12097621</v>
      </c>
      <c r="K394" s="82" t="str">
        <f t="shared" si="145"/>
        <v>#REF!</v>
      </c>
      <c r="L394" s="83" t="str">
        <f t="shared" si="146"/>
        <v>#REF!</v>
      </c>
      <c r="M394" s="83" t="s">
        <v>970</v>
      </c>
      <c r="N394" s="81" t="s">
        <v>971</v>
      </c>
      <c r="O394" s="84">
        <v>42150.0</v>
      </c>
    </row>
    <row r="395" ht="28.5" customHeight="1">
      <c r="A395" s="75" t="s">
        <v>167</v>
      </c>
      <c r="B395" s="76" t="s">
        <v>25</v>
      </c>
      <c r="C395" s="77" t="s">
        <v>26</v>
      </c>
      <c r="D395" s="78">
        <v>1701.97</v>
      </c>
      <c r="E395" s="76">
        <v>1701.97</v>
      </c>
      <c r="F395" s="79">
        <v>0.0</v>
      </c>
      <c r="G395" s="80">
        <f t="shared" si="98"/>
        <v>0</v>
      </c>
      <c r="H395" s="81"/>
      <c r="I395" s="77"/>
      <c r="J395" s="75"/>
      <c r="K395" s="82"/>
      <c r="L395" s="83"/>
      <c r="M395" s="83"/>
      <c r="N395" s="81"/>
      <c r="O395" s="84"/>
    </row>
    <row r="396" ht="38.25" customHeight="1">
      <c r="A396" s="75" t="s">
        <v>167</v>
      </c>
      <c r="B396" s="76" t="s">
        <v>27</v>
      </c>
      <c r="C396" s="77" t="s">
        <v>28</v>
      </c>
      <c r="D396" s="78">
        <v>4366808.41</v>
      </c>
      <c r="E396" s="76">
        <v>724459.4100000001</v>
      </c>
      <c r="F396" s="79">
        <v>3642349.0</v>
      </c>
      <c r="G396" s="80">
        <f t="shared" si="98"/>
        <v>3642349</v>
      </c>
      <c r="H396" s="81">
        <v>8.00088702E8</v>
      </c>
      <c r="I396" s="77" t="str">
        <f t="shared" ref="I396:I398" si="147">VLOOKUP(H396,'[2]IPS CTA BANCARIA (2)'!$B$1:$H$202,2,0)</f>
        <v>#REF!</v>
      </c>
      <c r="J396" s="75">
        <v>1.5097887E7</v>
      </c>
      <c r="K396" s="82" t="str">
        <f t="shared" ref="K396:K398" si="148">VLOOKUP(H396,'[2]IPS CTA BANCARIA (2)'!$B$1:$H$202,4,0)</f>
        <v>#REF!</v>
      </c>
      <c r="L396" s="83" t="str">
        <f t="shared" ref="L396:L398" si="149">VLOOKUP(H396,'[2]IPS CTA BANCARIA (2)'!$B$1:$H$202,5,0)</f>
        <v>#REF!</v>
      </c>
      <c r="M396" s="83" t="s">
        <v>972</v>
      </c>
      <c r="N396" s="81" t="s">
        <v>973</v>
      </c>
      <c r="O396" s="84">
        <v>42150.0</v>
      </c>
    </row>
    <row r="397" ht="28.5" customHeight="1">
      <c r="A397" s="75" t="s">
        <v>167</v>
      </c>
      <c r="B397" s="76" t="s">
        <v>29</v>
      </c>
      <c r="C397" s="77" t="s">
        <v>30</v>
      </c>
      <c r="D397" s="78">
        <v>2761680.47</v>
      </c>
      <c r="E397" s="76">
        <v>458166.4700000002</v>
      </c>
      <c r="F397" s="79">
        <v>2303514.0</v>
      </c>
      <c r="G397" s="80">
        <f t="shared" si="98"/>
        <v>2303514</v>
      </c>
      <c r="H397" s="81">
        <v>8.00250119E8</v>
      </c>
      <c r="I397" s="77" t="str">
        <f t="shared" si="147"/>
        <v>#REF!</v>
      </c>
      <c r="J397" s="75">
        <v>1.2685397E7</v>
      </c>
      <c r="K397" s="82" t="str">
        <f t="shared" si="148"/>
        <v>#REF!</v>
      </c>
      <c r="L397" s="83" t="str">
        <f t="shared" si="149"/>
        <v>#REF!</v>
      </c>
      <c r="M397" s="83" t="s">
        <v>974</v>
      </c>
      <c r="N397" s="81" t="s">
        <v>975</v>
      </c>
      <c r="O397" s="84">
        <v>42150.0</v>
      </c>
    </row>
    <row r="398" ht="28.5" customHeight="1">
      <c r="A398" s="75" t="s">
        <v>167</v>
      </c>
      <c r="B398" s="76" t="s">
        <v>31</v>
      </c>
      <c r="C398" s="77" t="s">
        <v>32</v>
      </c>
      <c r="D398" s="78">
        <v>1217549.56</v>
      </c>
      <c r="E398" s="76">
        <v>201993.56000000006</v>
      </c>
      <c r="F398" s="79">
        <v>1015556.0</v>
      </c>
      <c r="G398" s="80">
        <f t="shared" si="98"/>
        <v>1015556</v>
      </c>
      <c r="H398" s="81">
        <v>8.05000427E8</v>
      </c>
      <c r="I398" s="77" t="str">
        <f t="shared" si="147"/>
        <v>#REF!</v>
      </c>
      <c r="J398" s="75">
        <v>3565097.0</v>
      </c>
      <c r="K398" s="82" t="str">
        <f t="shared" si="148"/>
        <v>#REF!</v>
      </c>
      <c r="L398" s="83" t="str">
        <f t="shared" si="149"/>
        <v>#REF!</v>
      </c>
      <c r="M398" s="83" t="s">
        <v>976</v>
      </c>
      <c r="N398" s="81" t="s">
        <v>977</v>
      </c>
      <c r="O398" s="84">
        <v>42150.0</v>
      </c>
    </row>
    <row r="399" ht="28.5" customHeight="1">
      <c r="A399" s="75" t="s">
        <v>167</v>
      </c>
      <c r="B399" s="76" t="s">
        <v>33</v>
      </c>
      <c r="C399" s="77" t="s">
        <v>34</v>
      </c>
      <c r="D399" s="78">
        <v>0.0</v>
      </c>
      <c r="E399" s="76">
        <v>0.0</v>
      </c>
      <c r="F399" s="79">
        <v>0.0</v>
      </c>
      <c r="G399" s="80">
        <f t="shared" si="98"/>
        <v>0</v>
      </c>
      <c r="H399" s="81"/>
      <c r="I399" s="77"/>
      <c r="J399" s="75"/>
      <c r="K399" s="82"/>
      <c r="L399" s="83"/>
      <c r="M399" s="83"/>
      <c r="N399" s="81"/>
      <c r="O399" s="84"/>
    </row>
    <row r="400" ht="38.25" customHeight="1">
      <c r="A400" s="75" t="s">
        <v>167</v>
      </c>
      <c r="B400" s="76" t="s">
        <v>35</v>
      </c>
      <c r="C400" s="77" t="s">
        <v>36</v>
      </c>
      <c r="D400" s="78">
        <v>144823.94</v>
      </c>
      <c r="E400" s="76">
        <v>144823.94</v>
      </c>
      <c r="F400" s="79">
        <v>0.0</v>
      </c>
      <c r="G400" s="80">
        <f t="shared" si="98"/>
        <v>0</v>
      </c>
      <c r="H400" s="81">
        <v>8.05001157E8</v>
      </c>
      <c r="I400" s="77" t="str">
        <f t="shared" ref="I400:I403" si="150">VLOOKUP(H400,'[2]IPS CTA BANCARIA (2)'!$B$1:$H$202,2,0)</f>
        <v>#REF!</v>
      </c>
      <c r="J400" s="75">
        <v>306929.0</v>
      </c>
      <c r="K400" s="82" t="str">
        <f t="shared" ref="K400:K403" si="151">VLOOKUP(H400,'[2]IPS CTA BANCARIA (2)'!$B$1:$H$202,4,0)</f>
        <v>#REF!</v>
      </c>
      <c r="L400" s="83" t="str">
        <f t="shared" ref="L400:L403" si="152">VLOOKUP(H400,'[2]IPS CTA BANCARIA (2)'!$B$1:$H$202,5,0)</f>
        <v>#REF!</v>
      </c>
      <c r="M400" s="83" t="s">
        <v>978</v>
      </c>
      <c r="N400" s="81" t="s">
        <v>979</v>
      </c>
      <c r="O400" s="84">
        <v>42151.0</v>
      </c>
    </row>
    <row r="401" ht="28.5" customHeight="1">
      <c r="A401" s="75" t="s">
        <v>167</v>
      </c>
      <c r="B401" s="76" t="s">
        <v>37</v>
      </c>
      <c r="C401" s="77" t="s">
        <v>38</v>
      </c>
      <c r="D401" s="78">
        <v>342955.83</v>
      </c>
      <c r="E401" s="76">
        <v>342955.83</v>
      </c>
      <c r="F401" s="79">
        <v>0.0</v>
      </c>
      <c r="G401" s="80">
        <f t="shared" si="98"/>
        <v>0</v>
      </c>
      <c r="H401" s="81">
        <v>8.30009783E8</v>
      </c>
      <c r="I401" s="77" t="str">
        <f t="shared" si="150"/>
        <v>#REF!</v>
      </c>
      <c r="J401" s="75">
        <v>1625919.0</v>
      </c>
      <c r="K401" s="82" t="str">
        <f t="shared" si="151"/>
        <v>#REF!</v>
      </c>
      <c r="L401" s="83" t="str">
        <f t="shared" si="152"/>
        <v>#REF!</v>
      </c>
      <c r="M401" s="83" t="s">
        <v>980</v>
      </c>
      <c r="N401" s="81" t="s">
        <v>981</v>
      </c>
      <c r="O401" s="84">
        <v>42151.0</v>
      </c>
    </row>
    <row r="402" ht="28.5" customHeight="1">
      <c r="A402" s="75" t="s">
        <v>167</v>
      </c>
      <c r="B402" s="76" t="s">
        <v>39</v>
      </c>
      <c r="C402" s="77" t="s">
        <v>40</v>
      </c>
      <c r="D402" s="78">
        <v>1637846.34</v>
      </c>
      <c r="E402" s="76">
        <v>271721.3400000001</v>
      </c>
      <c r="F402" s="79">
        <v>1366125.0</v>
      </c>
      <c r="G402" s="80">
        <f t="shared" si="98"/>
        <v>1366125</v>
      </c>
      <c r="H402" s="81">
        <v>9.00156264E8</v>
      </c>
      <c r="I402" s="77" t="str">
        <f t="shared" si="150"/>
        <v>#REF!</v>
      </c>
      <c r="J402" s="75">
        <v>5893580.0</v>
      </c>
      <c r="K402" s="82" t="str">
        <f t="shared" si="151"/>
        <v>#REF!</v>
      </c>
      <c r="L402" s="83" t="str">
        <f t="shared" si="152"/>
        <v>#REF!</v>
      </c>
      <c r="M402" s="83" t="s">
        <v>982</v>
      </c>
      <c r="N402" s="81" t="s">
        <v>983</v>
      </c>
      <c r="O402" s="84">
        <v>42151.0</v>
      </c>
    </row>
    <row r="403" ht="28.5" customHeight="1">
      <c r="A403" s="75" t="s">
        <v>169</v>
      </c>
      <c r="B403" s="76" t="s">
        <v>17</v>
      </c>
      <c r="C403" s="77" t="s">
        <v>460</v>
      </c>
      <c r="D403" s="78">
        <v>1.856519304E7</v>
      </c>
      <c r="E403" s="76">
        <v>0.0</v>
      </c>
      <c r="F403" s="79">
        <v>1.8565193E7</v>
      </c>
      <c r="G403" s="80">
        <f t="shared" si="98"/>
        <v>18565193</v>
      </c>
      <c r="H403" s="81">
        <v>8.90904646E8</v>
      </c>
      <c r="I403" s="77" t="str">
        <f t="shared" si="150"/>
        <v>#REF!</v>
      </c>
      <c r="J403" s="75">
        <v>1.8565193E7</v>
      </c>
      <c r="K403" s="82" t="str">
        <f t="shared" si="151"/>
        <v>#REF!</v>
      </c>
      <c r="L403" s="83" t="str">
        <f t="shared" si="152"/>
        <v>#REF!</v>
      </c>
      <c r="M403" s="83">
        <v>2.01500026964E11</v>
      </c>
      <c r="N403" s="81" t="s">
        <v>984</v>
      </c>
      <c r="O403" s="84">
        <v>42143.0</v>
      </c>
    </row>
    <row r="404" ht="28.5" customHeight="1">
      <c r="A404" s="75" t="s">
        <v>169</v>
      </c>
      <c r="B404" s="76" t="s">
        <v>45</v>
      </c>
      <c r="C404" s="77" t="s">
        <v>46</v>
      </c>
      <c r="D404" s="78">
        <v>154111.33</v>
      </c>
      <c r="E404" s="76">
        <v>0.0</v>
      </c>
      <c r="F404" s="79">
        <v>154111.0</v>
      </c>
      <c r="G404" s="80">
        <f t="shared" si="98"/>
        <v>154111</v>
      </c>
      <c r="H404" s="81"/>
      <c r="I404" s="77"/>
      <c r="J404" s="75"/>
      <c r="K404" s="82"/>
      <c r="L404" s="83"/>
      <c r="M404" s="83"/>
      <c r="N404" s="81"/>
      <c r="O404" s="84"/>
    </row>
    <row r="405" ht="28.5" customHeight="1">
      <c r="A405" s="75" t="s">
        <v>169</v>
      </c>
      <c r="B405" s="76" t="s">
        <v>29</v>
      </c>
      <c r="C405" s="77" t="s">
        <v>30</v>
      </c>
      <c r="D405" s="78">
        <v>245603.13</v>
      </c>
      <c r="E405" s="76">
        <v>0.0</v>
      </c>
      <c r="F405" s="79">
        <v>245603.0</v>
      </c>
      <c r="G405" s="80">
        <f t="shared" si="98"/>
        <v>245603</v>
      </c>
      <c r="H405" s="81">
        <v>8.00250119E8</v>
      </c>
      <c r="I405" s="77" t="str">
        <f t="shared" ref="I405:I408" si="153">VLOOKUP(H405,'[2]IPS CTA BANCARIA (2)'!$B$1:$H$202,2,0)</f>
        <v>#REF!</v>
      </c>
      <c r="J405" s="75">
        <v>820625.0</v>
      </c>
      <c r="K405" s="82" t="str">
        <f t="shared" ref="K405:K408" si="154">VLOOKUP(H405,'[2]IPS CTA BANCARIA (2)'!$B$1:$H$202,4,0)</f>
        <v>#REF!</v>
      </c>
      <c r="L405" s="83" t="str">
        <f t="shared" ref="L405:L408" si="155">VLOOKUP(H405,'[2]IPS CTA BANCARIA (2)'!$B$1:$H$202,5,0)</f>
        <v>#REF!</v>
      </c>
      <c r="M405" s="83" t="s">
        <v>985</v>
      </c>
      <c r="N405" s="81" t="s">
        <v>986</v>
      </c>
      <c r="O405" s="84">
        <v>42150.0</v>
      </c>
    </row>
    <row r="406" ht="28.5" customHeight="1">
      <c r="A406" s="75" t="s">
        <v>169</v>
      </c>
      <c r="B406" s="76" t="s">
        <v>31</v>
      </c>
      <c r="C406" s="77" t="s">
        <v>32</v>
      </c>
      <c r="D406" s="78">
        <v>627.58</v>
      </c>
      <c r="E406" s="76">
        <v>0.0</v>
      </c>
      <c r="F406" s="79">
        <v>628.0</v>
      </c>
      <c r="G406" s="80">
        <f t="shared" si="98"/>
        <v>628</v>
      </c>
      <c r="H406" s="81">
        <v>8.05000427E8</v>
      </c>
      <c r="I406" s="77" t="str">
        <f t="shared" si="153"/>
        <v>#REF!</v>
      </c>
      <c r="J406" s="75">
        <v>5484.0</v>
      </c>
      <c r="K406" s="82" t="str">
        <f t="shared" si="154"/>
        <v>#REF!</v>
      </c>
      <c r="L406" s="83" t="str">
        <f t="shared" si="155"/>
        <v>#REF!</v>
      </c>
      <c r="M406" s="83" t="s">
        <v>987</v>
      </c>
      <c r="N406" s="81" t="s">
        <v>988</v>
      </c>
      <c r="O406" s="84">
        <v>42150.0</v>
      </c>
    </row>
    <row r="407" ht="28.5" customHeight="1">
      <c r="A407" s="75" t="s">
        <v>169</v>
      </c>
      <c r="B407" s="76" t="s">
        <v>39</v>
      </c>
      <c r="C407" s="77" t="s">
        <v>40</v>
      </c>
      <c r="D407" s="78">
        <v>78561.92</v>
      </c>
      <c r="E407" s="76">
        <v>0.0</v>
      </c>
      <c r="F407" s="79">
        <v>78562.0</v>
      </c>
      <c r="G407" s="80">
        <f t="shared" si="98"/>
        <v>78562</v>
      </c>
      <c r="H407" s="81">
        <v>9.00156264E8</v>
      </c>
      <c r="I407" s="77" t="str">
        <f t="shared" si="153"/>
        <v>#REF!</v>
      </c>
      <c r="J407" s="75">
        <v>321695.0</v>
      </c>
      <c r="K407" s="82" t="str">
        <f t="shared" si="154"/>
        <v>#REF!</v>
      </c>
      <c r="L407" s="83" t="str">
        <f t="shared" si="155"/>
        <v>#REF!</v>
      </c>
      <c r="M407" s="83" t="s">
        <v>989</v>
      </c>
      <c r="N407" s="81" t="s">
        <v>990</v>
      </c>
      <c r="O407" s="84">
        <v>42151.0</v>
      </c>
    </row>
    <row r="408" ht="28.5" customHeight="1">
      <c r="A408" s="75" t="s">
        <v>171</v>
      </c>
      <c r="B408" s="76" t="s">
        <v>17</v>
      </c>
      <c r="C408" s="77" t="s">
        <v>460</v>
      </c>
      <c r="D408" s="78">
        <v>2.970652733E7</v>
      </c>
      <c r="E408" s="76">
        <v>0.0</v>
      </c>
      <c r="F408" s="79">
        <v>2.9706527E7</v>
      </c>
      <c r="G408" s="80">
        <f t="shared" si="98"/>
        <v>29706527</v>
      </c>
      <c r="H408" s="81">
        <v>8.90904646E8</v>
      </c>
      <c r="I408" s="77" t="str">
        <f t="shared" si="153"/>
        <v>#REF!</v>
      </c>
      <c r="J408" s="75">
        <v>2.9706527E7</v>
      </c>
      <c r="K408" s="82" t="str">
        <f t="shared" si="154"/>
        <v>#REF!</v>
      </c>
      <c r="L408" s="83" t="str">
        <f t="shared" si="155"/>
        <v>#REF!</v>
      </c>
      <c r="M408" s="83">
        <v>2.01500026965E11</v>
      </c>
      <c r="N408" s="81" t="s">
        <v>991</v>
      </c>
      <c r="O408" s="84">
        <v>42143.0</v>
      </c>
    </row>
    <row r="409" ht="28.5" customHeight="1">
      <c r="A409" s="75" t="s">
        <v>171</v>
      </c>
      <c r="B409" s="76" t="s">
        <v>45</v>
      </c>
      <c r="C409" s="77" t="s">
        <v>46</v>
      </c>
      <c r="D409" s="78">
        <v>1347619.02</v>
      </c>
      <c r="E409" s="76">
        <v>0.0</v>
      </c>
      <c r="F409" s="79">
        <v>1347619.0</v>
      </c>
      <c r="G409" s="80">
        <f t="shared" si="98"/>
        <v>1347619</v>
      </c>
      <c r="H409" s="81"/>
      <c r="I409" s="77"/>
      <c r="J409" s="75"/>
      <c r="K409" s="82"/>
      <c r="L409" s="83"/>
      <c r="M409" s="83"/>
      <c r="N409" s="81"/>
      <c r="O409" s="84"/>
    </row>
    <row r="410" ht="28.5" customHeight="1">
      <c r="A410" s="75" t="s">
        <v>171</v>
      </c>
      <c r="B410" s="76" t="s">
        <v>74</v>
      </c>
      <c r="C410" s="77" t="s">
        <v>75</v>
      </c>
      <c r="D410" s="78">
        <v>4951423.45</v>
      </c>
      <c r="E410" s="76">
        <v>0.0</v>
      </c>
      <c r="F410" s="79">
        <v>4951423.0</v>
      </c>
      <c r="G410" s="80">
        <f t="shared" si="98"/>
        <v>4951423</v>
      </c>
      <c r="H410" s="81">
        <v>8.11016192E8</v>
      </c>
      <c r="I410" s="77" t="str">
        <f t="shared" ref="I410:I416" si="156">VLOOKUP(H410,'[2]IPS CTA BANCARIA (2)'!$B$1:$H$202,2,0)</f>
        <v>#REF!</v>
      </c>
      <c r="J410" s="75">
        <v>4951423.0</v>
      </c>
      <c r="K410" s="82" t="str">
        <f t="shared" ref="K410:K416" si="157">VLOOKUP(H410,'[2]IPS CTA BANCARIA (2)'!$B$1:$H$202,4,0)</f>
        <v>#REF!</v>
      </c>
      <c r="L410" s="83" t="str">
        <f t="shared" ref="L410:L416" si="158">VLOOKUP(H410,'[2]IPS CTA BANCARIA (2)'!$B$1:$H$202,5,0)</f>
        <v>#REF!</v>
      </c>
      <c r="M410" s="83">
        <v>2.01500030044E11</v>
      </c>
      <c r="N410" s="81" t="s">
        <v>992</v>
      </c>
      <c r="O410" s="84">
        <v>42152.0</v>
      </c>
    </row>
    <row r="411" ht="28.5" customHeight="1">
      <c r="A411" s="75" t="s">
        <v>171</v>
      </c>
      <c r="B411" s="76" t="s">
        <v>19</v>
      </c>
      <c r="C411" s="77" t="s">
        <v>20</v>
      </c>
      <c r="D411" s="78">
        <v>2133.17</v>
      </c>
      <c r="E411" s="76">
        <v>0.0</v>
      </c>
      <c r="F411" s="79">
        <v>2133.0</v>
      </c>
      <c r="G411" s="80">
        <f t="shared" si="98"/>
        <v>2133</v>
      </c>
      <c r="H411" s="81">
        <v>8.00140949E8</v>
      </c>
      <c r="I411" s="77" t="str">
        <f t="shared" si="156"/>
        <v>#REF!</v>
      </c>
      <c r="J411" s="75">
        <v>8525.0</v>
      </c>
      <c r="K411" s="82" t="str">
        <f t="shared" si="157"/>
        <v>#REF!</v>
      </c>
      <c r="L411" s="83" t="str">
        <f t="shared" si="158"/>
        <v>#REF!</v>
      </c>
      <c r="M411" s="83" t="s">
        <v>993</v>
      </c>
      <c r="N411" s="81" t="s">
        <v>994</v>
      </c>
      <c r="O411" s="84">
        <v>42150.0</v>
      </c>
    </row>
    <row r="412" ht="28.5" customHeight="1">
      <c r="A412" s="75" t="s">
        <v>171</v>
      </c>
      <c r="B412" s="76" t="s">
        <v>29</v>
      </c>
      <c r="C412" s="77" t="s">
        <v>30</v>
      </c>
      <c r="D412" s="78">
        <v>180365.63</v>
      </c>
      <c r="E412" s="76">
        <v>0.0</v>
      </c>
      <c r="F412" s="79">
        <v>180366.0</v>
      </c>
      <c r="G412" s="80">
        <f t="shared" si="98"/>
        <v>180366</v>
      </c>
      <c r="H412" s="81">
        <v>8.00250119E8</v>
      </c>
      <c r="I412" s="77" t="str">
        <f t="shared" si="156"/>
        <v>#REF!</v>
      </c>
      <c r="J412" s="75">
        <v>769856.0</v>
      </c>
      <c r="K412" s="82" t="str">
        <f t="shared" si="157"/>
        <v>#REF!</v>
      </c>
      <c r="L412" s="83" t="str">
        <f t="shared" si="158"/>
        <v>#REF!</v>
      </c>
      <c r="M412" s="83" t="s">
        <v>995</v>
      </c>
      <c r="N412" s="81" t="s">
        <v>996</v>
      </c>
      <c r="O412" s="84">
        <v>42150.0</v>
      </c>
    </row>
    <row r="413" ht="28.5" customHeight="1">
      <c r="A413" s="75" t="s">
        <v>171</v>
      </c>
      <c r="B413" s="76" t="s">
        <v>31</v>
      </c>
      <c r="C413" s="77" t="s">
        <v>32</v>
      </c>
      <c r="D413" s="78">
        <v>54430.9</v>
      </c>
      <c r="E413" s="76">
        <v>0.0</v>
      </c>
      <c r="F413" s="79">
        <v>54431.0</v>
      </c>
      <c r="G413" s="80">
        <f t="shared" si="98"/>
        <v>54431</v>
      </c>
      <c r="H413" s="81">
        <v>8.05000427E8</v>
      </c>
      <c r="I413" s="77" t="str">
        <f t="shared" si="156"/>
        <v>#REF!</v>
      </c>
      <c r="J413" s="75">
        <v>277533.0</v>
      </c>
      <c r="K413" s="82" t="str">
        <f t="shared" si="157"/>
        <v>#REF!</v>
      </c>
      <c r="L413" s="83" t="str">
        <f t="shared" si="158"/>
        <v>#REF!</v>
      </c>
      <c r="M413" s="83" t="s">
        <v>997</v>
      </c>
      <c r="N413" s="81" t="s">
        <v>998</v>
      </c>
      <c r="O413" s="84">
        <v>42150.0</v>
      </c>
    </row>
    <row r="414" ht="28.5" customHeight="1">
      <c r="A414" s="75" t="s">
        <v>171</v>
      </c>
      <c r="B414" s="76" t="s">
        <v>39</v>
      </c>
      <c r="C414" s="77" t="s">
        <v>40</v>
      </c>
      <c r="D414" s="78">
        <v>117385.5</v>
      </c>
      <c r="E414" s="76">
        <v>0.0</v>
      </c>
      <c r="F414" s="79">
        <v>117386.0</v>
      </c>
      <c r="G414" s="80">
        <f t="shared" si="98"/>
        <v>117386</v>
      </c>
      <c r="H414" s="81">
        <v>9.00156264E8</v>
      </c>
      <c r="I414" s="77" t="str">
        <f t="shared" si="156"/>
        <v>#REF!</v>
      </c>
      <c r="J414" s="75">
        <v>531323.0</v>
      </c>
      <c r="K414" s="82" t="str">
        <f t="shared" si="157"/>
        <v>#REF!</v>
      </c>
      <c r="L414" s="83" t="str">
        <f t="shared" si="158"/>
        <v>#REF!</v>
      </c>
      <c r="M414" s="83" t="s">
        <v>999</v>
      </c>
      <c r="N414" s="81" t="s">
        <v>1000</v>
      </c>
      <c r="O414" s="84">
        <v>42151.0</v>
      </c>
    </row>
    <row r="415" ht="28.5" customHeight="1">
      <c r="A415" s="75" t="s">
        <v>173</v>
      </c>
      <c r="B415" s="76" t="s">
        <v>19</v>
      </c>
      <c r="C415" s="77" t="s">
        <v>20</v>
      </c>
      <c r="D415" s="78">
        <v>21081.03</v>
      </c>
      <c r="E415" s="76">
        <v>0.0</v>
      </c>
      <c r="F415" s="79">
        <v>21081.0</v>
      </c>
      <c r="G415" s="80">
        <f t="shared" si="98"/>
        <v>21081</v>
      </c>
      <c r="H415" s="81">
        <v>8.00140949E8</v>
      </c>
      <c r="I415" s="77" t="str">
        <f t="shared" si="156"/>
        <v>#REF!</v>
      </c>
      <c r="J415" s="75">
        <v>72512.0</v>
      </c>
      <c r="K415" s="82" t="str">
        <f t="shared" si="157"/>
        <v>#REF!</v>
      </c>
      <c r="L415" s="83" t="str">
        <f t="shared" si="158"/>
        <v>#REF!</v>
      </c>
      <c r="M415" s="83" t="s">
        <v>1001</v>
      </c>
      <c r="N415" s="81" t="s">
        <v>1002</v>
      </c>
      <c r="O415" s="84">
        <v>42150.0</v>
      </c>
    </row>
    <row r="416" ht="28.5" customHeight="1">
      <c r="A416" s="75" t="s">
        <v>173</v>
      </c>
      <c r="B416" s="76" t="s">
        <v>21</v>
      </c>
      <c r="C416" s="77" t="s">
        <v>22</v>
      </c>
      <c r="D416" s="78">
        <v>2484.18</v>
      </c>
      <c r="E416" s="76">
        <v>0.0</v>
      </c>
      <c r="F416" s="79">
        <v>2484.0</v>
      </c>
      <c r="G416" s="80">
        <f t="shared" si="98"/>
        <v>2484</v>
      </c>
      <c r="H416" s="81">
        <v>8.00130907E8</v>
      </c>
      <c r="I416" s="77" t="str">
        <f t="shared" si="156"/>
        <v>#REF!</v>
      </c>
      <c r="J416" s="75">
        <v>9081.0</v>
      </c>
      <c r="K416" s="82" t="str">
        <f t="shared" si="157"/>
        <v>#REF!</v>
      </c>
      <c r="L416" s="83" t="str">
        <f t="shared" si="158"/>
        <v>#REF!</v>
      </c>
      <c r="M416" s="83" t="s">
        <v>1003</v>
      </c>
      <c r="N416" s="81" t="s">
        <v>1004</v>
      </c>
      <c r="O416" s="84">
        <v>42150.0</v>
      </c>
    </row>
    <row r="417" ht="38.25" customHeight="1">
      <c r="A417" s="75" t="s">
        <v>173</v>
      </c>
      <c r="B417" s="76" t="s">
        <v>27</v>
      </c>
      <c r="C417" s="77" t="s">
        <v>28</v>
      </c>
      <c r="D417" s="78">
        <v>42.17</v>
      </c>
      <c r="E417" s="76">
        <v>0.0</v>
      </c>
      <c r="F417" s="79">
        <v>42.0</v>
      </c>
      <c r="G417" s="80">
        <f t="shared" si="98"/>
        <v>42</v>
      </c>
      <c r="H417" s="81"/>
      <c r="I417" s="77"/>
      <c r="J417" s="75"/>
      <c r="K417" s="82"/>
      <c r="L417" s="83"/>
      <c r="M417" s="83"/>
      <c r="N417" s="81"/>
      <c r="O417" s="84"/>
    </row>
    <row r="418" ht="28.5" customHeight="1">
      <c r="A418" s="75" t="s">
        <v>173</v>
      </c>
      <c r="B418" s="76" t="s">
        <v>29</v>
      </c>
      <c r="C418" s="77" t="s">
        <v>30</v>
      </c>
      <c r="D418" s="78">
        <v>75800.32</v>
      </c>
      <c r="E418" s="76">
        <v>0.0</v>
      </c>
      <c r="F418" s="79">
        <v>75800.0</v>
      </c>
      <c r="G418" s="80">
        <f t="shared" si="98"/>
        <v>75800</v>
      </c>
      <c r="H418" s="81">
        <v>8.00250119E8</v>
      </c>
      <c r="I418" s="77" t="str">
        <f t="shared" ref="I418:I422" si="159">VLOOKUP(H418,'[2]IPS CTA BANCARIA (2)'!$B$1:$H$202,2,0)</f>
        <v>#REF!</v>
      </c>
      <c r="J418" s="75">
        <v>515878.0</v>
      </c>
      <c r="K418" s="82" t="str">
        <f t="shared" ref="K418:K422" si="160">VLOOKUP(H418,'[2]IPS CTA BANCARIA (2)'!$B$1:$H$202,4,0)</f>
        <v>#REF!</v>
      </c>
      <c r="L418" s="83" t="str">
        <f t="shared" ref="L418:L422" si="161">VLOOKUP(H418,'[2]IPS CTA BANCARIA (2)'!$B$1:$H$202,5,0)</f>
        <v>#REF!</v>
      </c>
      <c r="M418" s="83" t="s">
        <v>1005</v>
      </c>
      <c r="N418" s="81" t="s">
        <v>1006</v>
      </c>
      <c r="O418" s="84">
        <v>42150.0</v>
      </c>
    </row>
    <row r="419" ht="28.5" customHeight="1">
      <c r="A419" s="75" t="s">
        <v>173</v>
      </c>
      <c r="B419" s="76" t="s">
        <v>31</v>
      </c>
      <c r="C419" s="77" t="s">
        <v>32</v>
      </c>
      <c r="D419" s="78">
        <v>343221.98</v>
      </c>
      <c r="E419" s="76">
        <v>0.0</v>
      </c>
      <c r="F419" s="79">
        <v>343222.0</v>
      </c>
      <c r="G419" s="80">
        <f t="shared" si="98"/>
        <v>343222</v>
      </c>
      <c r="H419" s="81">
        <v>8.05000427E8</v>
      </c>
      <c r="I419" s="77" t="str">
        <f t="shared" si="159"/>
        <v>#REF!</v>
      </c>
      <c r="J419" s="75">
        <v>1186073.0</v>
      </c>
      <c r="K419" s="82" t="str">
        <f t="shared" si="160"/>
        <v>#REF!</v>
      </c>
      <c r="L419" s="83" t="str">
        <f t="shared" si="161"/>
        <v>#REF!</v>
      </c>
      <c r="M419" s="83" t="s">
        <v>1007</v>
      </c>
      <c r="N419" s="81" t="s">
        <v>1008</v>
      </c>
      <c r="O419" s="84">
        <v>42150.0</v>
      </c>
    </row>
    <row r="420" ht="28.5" customHeight="1">
      <c r="A420" s="75" t="s">
        <v>173</v>
      </c>
      <c r="B420" s="76" t="s">
        <v>39</v>
      </c>
      <c r="C420" s="77" t="s">
        <v>40</v>
      </c>
      <c r="D420" s="78">
        <v>118092.5</v>
      </c>
      <c r="E420" s="76">
        <v>0.0</v>
      </c>
      <c r="F420" s="79">
        <v>118093.0</v>
      </c>
      <c r="G420" s="80">
        <f t="shared" si="98"/>
        <v>118093</v>
      </c>
      <c r="H420" s="81">
        <v>9.00156264E8</v>
      </c>
      <c r="I420" s="77" t="str">
        <f t="shared" si="159"/>
        <v>#REF!</v>
      </c>
      <c r="J420" s="75">
        <v>414832.0</v>
      </c>
      <c r="K420" s="82" t="str">
        <f t="shared" si="160"/>
        <v>#REF!</v>
      </c>
      <c r="L420" s="83" t="str">
        <f t="shared" si="161"/>
        <v>#REF!</v>
      </c>
      <c r="M420" s="83" t="s">
        <v>1009</v>
      </c>
      <c r="N420" s="81" t="s">
        <v>1010</v>
      </c>
      <c r="O420" s="84">
        <v>42151.0</v>
      </c>
    </row>
    <row r="421" ht="28.5" customHeight="1">
      <c r="A421" s="75" t="s">
        <v>173</v>
      </c>
      <c r="B421" s="76" t="s">
        <v>47</v>
      </c>
      <c r="C421" s="77" t="s">
        <v>48</v>
      </c>
      <c r="D421" s="78">
        <v>3.190995082E7</v>
      </c>
      <c r="E421" s="76">
        <v>0.0</v>
      </c>
      <c r="F421" s="79">
        <v>3.1909951E7</v>
      </c>
      <c r="G421" s="80">
        <f t="shared" si="98"/>
        <v>31909951</v>
      </c>
      <c r="H421" s="81">
        <v>8.90980765E8</v>
      </c>
      <c r="I421" s="77" t="str">
        <f t="shared" si="159"/>
        <v>#REF!</v>
      </c>
      <c r="J421" s="75">
        <v>3.1909951E7</v>
      </c>
      <c r="K421" s="82" t="str">
        <f t="shared" si="160"/>
        <v>#REF!</v>
      </c>
      <c r="L421" s="83" t="str">
        <f t="shared" si="161"/>
        <v>#REF!</v>
      </c>
      <c r="M421" s="83">
        <v>2.01500027518E11</v>
      </c>
      <c r="N421" s="81" t="s">
        <v>1011</v>
      </c>
      <c r="O421" s="84">
        <v>42149.0</v>
      </c>
    </row>
    <row r="422" ht="28.5" customHeight="1">
      <c r="A422" s="75" t="s">
        <v>175</v>
      </c>
      <c r="B422" s="76" t="s">
        <v>17</v>
      </c>
      <c r="C422" s="77" t="s">
        <v>460</v>
      </c>
      <c r="D422" s="78">
        <v>1.524138099E7</v>
      </c>
      <c r="E422" s="76">
        <v>0.0</v>
      </c>
      <c r="F422" s="79">
        <v>1.5241381E7</v>
      </c>
      <c r="G422" s="80">
        <f t="shared" si="98"/>
        <v>15241381</v>
      </c>
      <c r="H422" s="81">
        <v>8.90904646E8</v>
      </c>
      <c r="I422" s="77" t="str">
        <f t="shared" si="159"/>
        <v>#REF!</v>
      </c>
      <c r="J422" s="75">
        <v>1.5241381E7</v>
      </c>
      <c r="K422" s="82" t="str">
        <f t="shared" si="160"/>
        <v>#REF!</v>
      </c>
      <c r="L422" s="83" t="str">
        <f t="shared" si="161"/>
        <v>#REF!</v>
      </c>
      <c r="M422" s="83">
        <v>2.01500026966E11</v>
      </c>
      <c r="N422" s="81" t="s">
        <v>1012</v>
      </c>
      <c r="O422" s="84">
        <v>42143.0</v>
      </c>
    </row>
    <row r="423" ht="28.5" customHeight="1">
      <c r="A423" s="75" t="s">
        <v>175</v>
      </c>
      <c r="B423" s="76" t="s">
        <v>45</v>
      </c>
      <c r="C423" s="77" t="s">
        <v>46</v>
      </c>
      <c r="D423" s="78">
        <v>8232716.62</v>
      </c>
      <c r="E423" s="76">
        <v>0.0</v>
      </c>
      <c r="F423" s="79">
        <v>8232717.0</v>
      </c>
      <c r="G423" s="80">
        <f t="shared" si="98"/>
        <v>8232717</v>
      </c>
      <c r="H423" s="81"/>
      <c r="I423" s="77"/>
      <c r="J423" s="75"/>
      <c r="K423" s="82"/>
      <c r="L423" s="83"/>
      <c r="M423" s="83"/>
      <c r="N423" s="81"/>
      <c r="O423" s="84"/>
    </row>
    <row r="424" ht="28.5" customHeight="1">
      <c r="A424" s="75" t="s">
        <v>175</v>
      </c>
      <c r="B424" s="76" t="s">
        <v>19</v>
      </c>
      <c r="C424" s="77" t="s">
        <v>20</v>
      </c>
      <c r="D424" s="78">
        <v>1348.79</v>
      </c>
      <c r="E424" s="76">
        <v>0.0</v>
      </c>
      <c r="F424" s="79">
        <v>1349.0</v>
      </c>
      <c r="G424" s="80">
        <f t="shared" si="98"/>
        <v>1349</v>
      </c>
      <c r="H424" s="81">
        <v>8.00140949E8</v>
      </c>
      <c r="I424" s="77" t="str">
        <f t="shared" ref="I424:I430" si="162">VLOOKUP(H424,'[2]IPS CTA BANCARIA (2)'!$B$1:$H$202,2,0)</f>
        <v>#REF!</v>
      </c>
      <c r="J424" s="75">
        <v>6050.0</v>
      </c>
      <c r="K424" s="82" t="str">
        <f t="shared" ref="K424:K430" si="163">VLOOKUP(H424,'[2]IPS CTA BANCARIA (2)'!$B$1:$H$202,4,0)</f>
        <v>#REF!</v>
      </c>
      <c r="L424" s="83" t="str">
        <f t="shared" ref="L424:L430" si="164">VLOOKUP(H424,'[2]IPS CTA BANCARIA (2)'!$B$1:$H$202,5,0)</f>
        <v>#REF!</v>
      </c>
      <c r="M424" s="83" t="s">
        <v>1013</v>
      </c>
      <c r="N424" s="81" t="s">
        <v>1014</v>
      </c>
      <c r="O424" s="84">
        <v>42150.0</v>
      </c>
    </row>
    <row r="425" ht="38.25" customHeight="1">
      <c r="A425" s="75" t="s">
        <v>175</v>
      </c>
      <c r="B425" s="76" t="s">
        <v>27</v>
      </c>
      <c r="C425" s="77" t="s">
        <v>28</v>
      </c>
      <c r="D425" s="78">
        <v>1119993.27</v>
      </c>
      <c r="E425" s="76">
        <v>0.0</v>
      </c>
      <c r="F425" s="79">
        <v>1119993.0</v>
      </c>
      <c r="G425" s="80">
        <f t="shared" si="98"/>
        <v>1119993</v>
      </c>
      <c r="H425" s="81">
        <v>8.00088702E8</v>
      </c>
      <c r="I425" s="77" t="str">
        <f t="shared" si="162"/>
        <v>#REF!</v>
      </c>
      <c r="J425" s="75">
        <v>4506557.0</v>
      </c>
      <c r="K425" s="82" t="str">
        <f t="shared" si="163"/>
        <v>#REF!</v>
      </c>
      <c r="L425" s="83" t="str">
        <f t="shared" si="164"/>
        <v>#REF!</v>
      </c>
      <c r="M425" s="83" t="s">
        <v>1015</v>
      </c>
      <c r="N425" s="81" t="s">
        <v>1016</v>
      </c>
      <c r="O425" s="84">
        <v>42150.0</v>
      </c>
    </row>
    <row r="426" ht="28.5" customHeight="1">
      <c r="A426" s="75" t="s">
        <v>175</v>
      </c>
      <c r="B426" s="76" t="s">
        <v>29</v>
      </c>
      <c r="C426" s="77" t="s">
        <v>30</v>
      </c>
      <c r="D426" s="78">
        <v>260779.81</v>
      </c>
      <c r="E426" s="76">
        <v>0.0</v>
      </c>
      <c r="F426" s="79">
        <v>260780.0</v>
      </c>
      <c r="G426" s="80">
        <f t="shared" si="98"/>
        <v>260780</v>
      </c>
      <c r="H426" s="81">
        <v>8.00250119E8</v>
      </c>
      <c r="I426" s="77" t="str">
        <f t="shared" si="162"/>
        <v>#REF!</v>
      </c>
      <c r="J426" s="75">
        <v>845902.0</v>
      </c>
      <c r="K426" s="82" t="str">
        <f t="shared" si="163"/>
        <v>#REF!</v>
      </c>
      <c r="L426" s="83" t="str">
        <f t="shared" si="164"/>
        <v>#REF!</v>
      </c>
      <c r="M426" s="83" t="s">
        <v>1017</v>
      </c>
      <c r="N426" s="81" t="s">
        <v>1018</v>
      </c>
      <c r="O426" s="84">
        <v>42150.0</v>
      </c>
    </row>
    <row r="427" ht="28.5" customHeight="1">
      <c r="A427" s="75" t="s">
        <v>175</v>
      </c>
      <c r="B427" s="76" t="s">
        <v>31</v>
      </c>
      <c r="C427" s="77" t="s">
        <v>32</v>
      </c>
      <c r="D427" s="78">
        <v>1354575.74</v>
      </c>
      <c r="E427" s="76">
        <v>0.0</v>
      </c>
      <c r="F427" s="79">
        <v>1354576.0</v>
      </c>
      <c r="G427" s="80">
        <f t="shared" si="98"/>
        <v>1354576</v>
      </c>
      <c r="H427" s="81">
        <v>8.05000427E8</v>
      </c>
      <c r="I427" s="77" t="str">
        <f t="shared" si="162"/>
        <v>#REF!</v>
      </c>
      <c r="J427" s="75">
        <v>4746375.0</v>
      </c>
      <c r="K427" s="82" t="str">
        <f t="shared" si="163"/>
        <v>#REF!</v>
      </c>
      <c r="L427" s="83" t="str">
        <f t="shared" si="164"/>
        <v>#REF!</v>
      </c>
      <c r="M427" s="83" t="s">
        <v>1019</v>
      </c>
      <c r="N427" s="81" t="s">
        <v>1020</v>
      </c>
      <c r="O427" s="84">
        <v>42150.0</v>
      </c>
    </row>
    <row r="428" ht="28.5" customHeight="1">
      <c r="A428" s="75" t="s">
        <v>175</v>
      </c>
      <c r="B428" s="76" t="s">
        <v>39</v>
      </c>
      <c r="C428" s="77" t="s">
        <v>40</v>
      </c>
      <c r="D428" s="78">
        <v>244023.87</v>
      </c>
      <c r="E428" s="76">
        <v>0.0</v>
      </c>
      <c r="F428" s="79">
        <v>244024.0</v>
      </c>
      <c r="G428" s="80">
        <f t="shared" si="98"/>
        <v>244024</v>
      </c>
      <c r="H428" s="81">
        <v>9.00156264E8</v>
      </c>
      <c r="I428" s="77" t="str">
        <f t="shared" si="162"/>
        <v>#REF!</v>
      </c>
      <c r="J428" s="75">
        <v>960830.0</v>
      </c>
      <c r="K428" s="82" t="str">
        <f t="shared" si="163"/>
        <v>#REF!</v>
      </c>
      <c r="L428" s="83" t="str">
        <f t="shared" si="164"/>
        <v>#REF!</v>
      </c>
      <c r="M428" s="83" t="s">
        <v>1021</v>
      </c>
      <c r="N428" s="81" t="s">
        <v>1022</v>
      </c>
      <c r="O428" s="84">
        <v>42151.0</v>
      </c>
    </row>
    <row r="429" ht="28.5" customHeight="1">
      <c r="A429" s="75" t="s">
        <v>175</v>
      </c>
      <c r="B429" s="76" t="s">
        <v>59</v>
      </c>
      <c r="C429" s="77" t="s">
        <v>60</v>
      </c>
      <c r="D429" s="78">
        <v>1.687600291E7</v>
      </c>
      <c r="E429" s="76">
        <v>0.0</v>
      </c>
      <c r="F429" s="79">
        <v>1.6876003E7</v>
      </c>
      <c r="G429" s="80">
        <f t="shared" si="98"/>
        <v>16876003</v>
      </c>
      <c r="H429" s="81">
        <v>8.90980486E8</v>
      </c>
      <c r="I429" s="77" t="str">
        <f t="shared" si="162"/>
        <v>#REF!</v>
      </c>
      <c r="J429" s="75">
        <v>1.6876003E7</v>
      </c>
      <c r="K429" s="82" t="str">
        <f t="shared" si="163"/>
        <v>#REF!</v>
      </c>
      <c r="L429" s="83" t="str">
        <f t="shared" si="164"/>
        <v>#REF!</v>
      </c>
      <c r="M429" s="83">
        <v>2.01500027032E11</v>
      </c>
      <c r="N429" s="81" t="s">
        <v>1023</v>
      </c>
      <c r="O429" s="84">
        <v>42143.0</v>
      </c>
    </row>
    <row r="430" ht="28.5" customHeight="1">
      <c r="A430" s="75" t="s">
        <v>177</v>
      </c>
      <c r="B430" s="76" t="s">
        <v>17</v>
      </c>
      <c r="C430" s="77" t="s">
        <v>460</v>
      </c>
      <c r="D430" s="78">
        <v>1.0134787303E8</v>
      </c>
      <c r="E430" s="76">
        <v>4912843.030000001</v>
      </c>
      <c r="F430" s="79">
        <v>9.643503E7</v>
      </c>
      <c r="G430" s="80">
        <f t="shared" si="98"/>
        <v>96435030</v>
      </c>
      <c r="H430" s="81">
        <v>8.90904646E8</v>
      </c>
      <c r="I430" s="77" t="str">
        <f t="shared" si="162"/>
        <v>#REF!</v>
      </c>
      <c r="J430" s="75">
        <v>9.643503E7</v>
      </c>
      <c r="K430" s="82" t="str">
        <f t="shared" si="163"/>
        <v>#REF!</v>
      </c>
      <c r="L430" s="83" t="str">
        <f t="shared" si="164"/>
        <v>#REF!</v>
      </c>
      <c r="M430" s="83">
        <v>2.01500026967E11</v>
      </c>
      <c r="N430" s="81" t="s">
        <v>1024</v>
      </c>
      <c r="O430" s="84">
        <v>42143.0</v>
      </c>
    </row>
    <row r="431" ht="28.5" customHeight="1">
      <c r="A431" s="75" t="s">
        <v>177</v>
      </c>
      <c r="B431" s="76" t="s">
        <v>45</v>
      </c>
      <c r="C431" s="77" t="s">
        <v>46</v>
      </c>
      <c r="D431" s="78">
        <v>2.756611048E7</v>
      </c>
      <c r="E431" s="76">
        <v>1418696.4800000004</v>
      </c>
      <c r="F431" s="79">
        <v>2.6147414E7</v>
      </c>
      <c r="G431" s="80">
        <f t="shared" si="98"/>
        <v>26147414</v>
      </c>
      <c r="H431" s="81"/>
      <c r="I431" s="77"/>
      <c r="J431" s="75"/>
      <c r="K431" s="82"/>
      <c r="L431" s="83"/>
      <c r="M431" s="83"/>
      <c r="N431" s="81"/>
      <c r="O431" s="84"/>
    </row>
    <row r="432" ht="38.25" customHeight="1">
      <c r="A432" s="75" t="s">
        <v>177</v>
      </c>
      <c r="B432" s="76" t="s">
        <v>27</v>
      </c>
      <c r="C432" s="77" t="s">
        <v>28</v>
      </c>
      <c r="D432" s="78">
        <v>3235665.4</v>
      </c>
      <c r="E432" s="76">
        <v>166524.3999999999</v>
      </c>
      <c r="F432" s="79">
        <v>3069141.0</v>
      </c>
      <c r="G432" s="80">
        <f t="shared" si="98"/>
        <v>3069141</v>
      </c>
      <c r="H432" s="81">
        <v>8.00088702E8</v>
      </c>
      <c r="I432" s="77" t="str">
        <f t="shared" ref="I432:I439" si="165">VLOOKUP(H432,'[2]IPS CTA BANCARIA (2)'!$B$1:$H$202,2,0)</f>
        <v>#REF!</v>
      </c>
      <c r="J432" s="75">
        <v>1.391805E7</v>
      </c>
      <c r="K432" s="82" t="str">
        <f t="shared" ref="K432:K439" si="166">VLOOKUP(H432,'[2]IPS CTA BANCARIA (2)'!$B$1:$H$202,4,0)</f>
        <v>#REF!</v>
      </c>
      <c r="L432" s="83" t="str">
        <f t="shared" ref="L432:L439" si="167">VLOOKUP(H432,'[2]IPS CTA BANCARIA (2)'!$B$1:$H$202,5,0)</f>
        <v>#REF!</v>
      </c>
      <c r="M432" s="83" t="s">
        <v>1025</v>
      </c>
      <c r="N432" s="81" t="s">
        <v>1026</v>
      </c>
      <c r="O432" s="84">
        <v>42150.0</v>
      </c>
    </row>
    <row r="433" ht="28.5" customHeight="1">
      <c r="A433" s="75" t="s">
        <v>177</v>
      </c>
      <c r="B433" s="76" t="s">
        <v>31</v>
      </c>
      <c r="C433" s="77" t="s">
        <v>32</v>
      </c>
      <c r="D433" s="78">
        <v>319491.67</v>
      </c>
      <c r="E433" s="76">
        <v>319491.67</v>
      </c>
      <c r="F433" s="79">
        <v>0.0</v>
      </c>
      <c r="G433" s="80">
        <f t="shared" si="98"/>
        <v>0</v>
      </c>
      <c r="H433" s="81">
        <v>8.05000427E8</v>
      </c>
      <c r="I433" s="77" t="str">
        <f t="shared" si="165"/>
        <v>#REF!</v>
      </c>
      <c r="J433" s="75">
        <v>659432.0</v>
      </c>
      <c r="K433" s="82" t="str">
        <f t="shared" si="166"/>
        <v>#REF!</v>
      </c>
      <c r="L433" s="83" t="str">
        <f t="shared" si="167"/>
        <v>#REF!</v>
      </c>
      <c r="M433" s="83" t="s">
        <v>1027</v>
      </c>
      <c r="N433" s="81" t="s">
        <v>1028</v>
      </c>
      <c r="O433" s="84">
        <v>42150.0</v>
      </c>
    </row>
    <row r="434" ht="28.5" customHeight="1">
      <c r="A434" s="75" t="s">
        <v>177</v>
      </c>
      <c r="B434" s="76" t="s">
        <v>39</v>
      </c>
      <c r="C434" s="77" t="s">
        <v>40</v>
      </c>
      <c r="D434" s="78">
        <v>716196.42</v>
      </c>
      <c r="E434" s="76">
        <v>36859.42000000004</v>
      </c>
      <c r="F434" s="79">
        <v>679337.0</v>
      </c>
      <c r="G434" s="80">
        <f t="shared" si="98"/>
        <v>679337</v>
      </c>
      <c r="H434" s="81">
        <v>9.00156264E8</v>
      </c>
      <c r="I434" s="77" t="str">
        <f t="shared" si="165"/>
        <v>#REF!</v>
      </c>
      <c r="J434" s="75">
        <v>2744396.0</v>
      </c>
      <c r="K434" s="82" t="str">
        <f t="shared" si="166"/>
        <v>#REF!</v>
      </c>
      <c r="L434" s="83" t="str">
        <f t="shared" si="167"/>
        <v>#REF!</v>
      </c>
      <c r="M434" s="83" t="s">
        <v>1029</v>
      </c>
      <c r="N434" s="81" t="s">
        <v>1030</v>
      </c>
      <c r="O434" s="84">
        <v>42151.0</v>
      </c>
    </row>
    <row r="435" ht="28.5" customHeight="1">
      <c r="A435" s="75" t="s">
        <v>179</v>
      </c>
      <c r="B435" s="76" t="s">
        <v>17</v>
      </c>
      <c r="C435" s="77" t="s">
        <v>460</v>
      </c>
      <c r="D435" s="78">
        <v>7.802472427E7</v>
      </c>
      <c r="E435" s="76">
        <v>0.0</v>
      </c>
      <c r="F435" s="79">
        <v>7.8024724E7</v>
      </c>
      <c r="G435" s="80">
        <f t="shared" si="98"/>
        <v>78024724</v>
      </c>
      <c r="H435" s="81">
        <v>8.90904646E8</v>
      </c>
      <c r="I435" s="77" t="str">
        <f t="shared" si="165"/>
        <v>#REF!</v>
      </c>
      <c r="J435" s="75">
        <v>7.8024724E7</v>
      </c>
      <c r="K435" s="82" t="str">
        <f t="shared" si="166"/>
        <v>#REF!</v>
      </c>
      <c r="L435" s="83" t="str">
        <f t="shared" si="167"/>
        <v>#REF!</v>
      </c>
      <c r="M435" s="83">
        <v>2.01500026968E11</v>
      </c>
      <c r="N435" s="81" t="s">
        <v>1031</v>
      </c>
      <c r="O435" s="84">
        <v>42143.0</v>
      </c>
    </row>
    <row r="436" ht="28.5" customHeight="1">
      <c r="A436" s="75" t="s">
        <v>179</v>
      </c>
      <c r="B436" s="76" t="s">
        <v>29</v>
      </c>
      <c r="C436" s="77" t="s">
        <v>30</v>
      </c>
      <c r="D436" s="78">
        <v>1358375.51</v>
      </c>
      <c r="E436" s="76">
        <v>0.0</v>
      </c>
      <c r="F436" s="79">
        <v>1358376.0</v>
      </c>
      <c r="G436" s="80">
        <f t="shared" si="98"/>
        <v>1358376</v>
      </c>
      <c r="H436" s="81">
        <v>8.00250119E8</v>
      </c>
      <c r="I436" s="77" t="str">
        <f t="shared" si="165"/>
        <v>#REF!</v>
      </c>
      <c r="J436" s="75">
        <v>3685004.0</v>
      </c>
      <c r="K436" s="82" t="str">
        <f t="shared" si="166"/>
        <v>#REF!</v>
      </c>
      <c r="L436" s="83" t="str">
        <f t="shared" si="167"/>
        <v>#REF!</v>
      </c>
      <c r="M436" s="83" t="s">
        <v>1032</v>
      </c>
      <c r="N436" s="81" t="s">
        <v>1033</v>
      </c>
      <c r="O436" s="84">
        <v>42150.0</v>
      </c>
    </row>
    <row r="437" ht="28.5" customHeight="1">
      <c r="A437" s="75" t="s">
        <v>179</v>
      </c>
      <c r="B437" s="76" t="s">
        <v>31</v>
      </c>
      <c r="C437" s="77" t="s">
        <v>32</v>
      </c>
      <c r="D437" s="78">
        <v>874731.77</v>
      </c>
      <c r="E437" s="76">
        <v>0.0</v>
      </c>
      <c r="F437" s="79">
        <v>874732.0</v>
      </c>
      <c r="G437" s="80">
        <f t="shared" si="98"/>
        <v>874732</v>
      </c>
      <c r="H437" s="81">
        <v>8.05000427E8</v>
      </c>
      <c r="I437" s="77" t="str">
        <f t="shared" si="165"/>
        <v>#REF!</v>
      </c>
      <c r="J437" s="75">
        <v>4418246.0</v>
      </c>
      <c r="K437" s="82" t="str">
        <f t="shared" si="166"/>
        <v>#REF!</v>
      </c>
      <c r="L437" s="83" t="str">
        <f t="shared" si="167"/>
        <v>#REF!</v>
      </c>
      <c r="M437" s="83" t="s">
        <v>1034</v>
      </c>
      <c r="N437" s="81" t="s">
        <v>1035</v>
      </c>
      <c r="O437" s="84">
        <v>42150.0</v>
      </c>
    </row>
    <row r="438" ht="28.5" customHeight="1">
      <c r="A438" s="75" t="s">
        <v>179</v>
      </c>
      <c r="B438" s="76" t="s">
        <v>39</v>
      </c>
      <c r="C438" s="77" t="s">
        <v>40</v>
      </c>
      <c r="D438" s="78">
        <v>1105339.32</v>
      </c>
      <c r="E438" s="76">
        <v>0.0</v>
      </c>
      <c r="F438" s="79">
        <v>1105339.0</v>
      </c>
      <c r="G438" s="80">
        <f t="shared" si="98"/>
        <v>1105339</v>
      </c>
      <c r="H438" s="81">
        <v>9.00156264E8</v>
      </c>
      <c r="I438" s="77" t="str">
        <f t="shared" si="165"/>
        <v>#REF!</v>
      </c>
      <c r="J438" s="75">
        <v>3654687.0</v>
      </c>
      <c r="K438" s="82" t="str">
        <f t="shared" si="166"/>
        <v>#REF!</v>
      </c>
      <c r="L438" s="83" t="str">
        <f t="shared" si="167"/>
        <v>#REF!</v>
      </c>
      <c r="M438" s="83" t="s">
        <v>1036</v>
      </c>
      <c r="N438" s="81" t="s">
        <v>1037</v>
      </c>
      <c r="O438" s="84">
        <v>42151.0</v>
      </c>
    </row>
    <row r="439" ht="28.5" customHeight="1">
      <c r="A439" s="75" t="s">
        <v>181</v>
      </c>
      <c r="B439" s="76" t="s">
        <v>17</v>
      </c>
      <c r="C439" s="77" t="s">
        <v>460</v>
      </c>
      <c r="D439" s="78">
        <v>7154046.72</v>
      </c>
      <c r="E439" s="76">
        <v>0.0</v>
      </c>
      <c r="F439" s="79">
        <v>7154047.0</v>
      </c>
      <c r="G439" s="80">
        <f t="shared" si="98"/>
        <v>7154047</v>
      </c>
      <c r="H439" s="81">
        <v>8.90904646E8</v>
      </c>
      <c r="I439" s="77" t="str">
        <f t="shared" si="165"/>
        <v>#REF!</v>
      </c>
      <c r="J439" s="75">
        <v>7154047.0</v>
      </c>
      <c r="K439" s="82" t="str">
        <f t="shared" si="166"/>
        <v>#REF!</v>
      </c>
      <c r="L439" s="83" t="str">
        <f t="shared" si="167"/>
        <v>#REF!</v>
      </c>
      <c r="M439" s="83">
        <v>2.01500026969E11</v>
      </c>
      <c r="N439" s="81" t="s">
        <v>1038</v>
      </c>
      <c r="O439" s="84">
        <v>42143.0</v>
      </c>
    </row>
    <row r="440" ht="28.5" customHeight="1">
      <c r="A440" s="75" t="s">
        <v>181</v>
      </c>
      <c r="B440" s="76" t="s">
        <v>45</v>
      </c>
      <c r="C440" s="77" t="s">
        <v>46</v>
      </c>
      <c r="D440" s="78">
        <v>3934470.94</v>
      </c>
      <c r="E440" s="76">
        <v>0.0</v>
      </c>
      <c r="F440" s="79">
        <v>3934471.0</v>
      </c>
      <c r="G440" s="80">
        <f t="shared" si="98"/>
        <v>3934471</v>
      </c>
      <c r="H440" s="81"/>
      <c r="I440" s="77"/>
      <c r="J440" s="75"/>
      <c r="K440" s="82"/>
      <c r="L440" s="83"/>
      <c r="M440" s="83"/>
      <c r="N440" s="81"/>
      <c r="O440" s="84"/>
    </row>
    <row r="441" ht="28.5" customHeight="1">
      <c r="A441" s="75" t="s">
        <v>181</v>
      </c>
      <c r="B441" s="76" t="s">
        <v>21</v>
      </c>
      <c r="C441" s="77" t="s">
        <v>22</v>
      </c>
      <c r="D441" s="78">
        <v>9614.49</v>
      </c>
      <c r="E441" s="76">
        <v>0.0</v>
      </c>
      <c r="F441" s="79">
        <v>9614.0</v>
      </c>
      <c r="G441" s="80">
        <f t="shared" si="98"/>
        <v>9614</v>
      </c>
      <c r="H441" s="81">
        <v>8.00130907E8</v>
      </c>
      <c r="I441" s="77" t="str">
        <f t="shared" ref="I441:I446" si="168">VLOOKUP(H441,'[2]IPS CTA BANCARIA (2)'!$B$1:$H$202,2,0)</f>
        <v>#REF!</v>
      </c>
      <c r="J441" s="75">
        <f>59874-2308</f>
        <v>57566</v>
      </c>
      <c r="K441" s="82" t="str">
        <f t="shared" ref="K441:K446" si="169">VLOOKUP(H441,'[2]IPS CTA BANCARIA (2)'!$B$1:$H$202,4,0)</f>
        <v>#REF!</v>
      </c>
      <c r="L441" s="83" t="str">
        <f t="shared" ref="L441:L446" si="170">VLOOKUP(H441,'[2]IPS CTA BANCARIA (2)'!$B$1:$H$202,5,0)</f>
        <v>#REF!</v>
      </c>
      <c r="M441" s="83" t="s">
        <v>1039</v>
      </c>
      <c r="N441" s="81" t="s">
        <v>1040</v>
      </c>
      <c r="O441" s="84">
        <v>42150.0</v>
      </c>
    </row>
    <row r="442" ht="38.25" customHeight="1">
      <c r="A442" s="75" t="s">
        <v>181</v>
      </c>
      <c r="B442" s="76" t="s">
        <v>27</v>
      </c>
      <c r="C442" s="77" t="s">
        <v>28</v>
      </c>
      <c r="D442" s="78">
        <v>42823.58</v>
      </c>
      <c r="E442" s="76">
        <v>0.0</v>
      </c>
      <c r="F442" s="79">
        <v>42824.0</v>
      </c>
      <c r="G442" s="80">
        <f t="shared" si="98"/>
        <v>42824</v>
      </c>
      <c r="H442" s="81">
        <v>8.00088702E8</v>
      </c>
      <c r="I442" s="77" t="str">
        <f t="shared" si="168"/>
        <v>#REF!</v>
      </c>
      <c r="J442" s="75">
        <v>182294.0</v>
      </c>
      <c r="K442" s="82" t="str">
        <f t="shared" si="169"/>
        <v>#REF!</v>
      </c>
      <c r="L442" s="83" t="str">
        <f t="shared" si="170"/>
        <v>#REF!</v>
      </c>
      <c r="M442" s="83" t="s">
        <v>1041</v>
      </c>
      <c r="N442" s="81" t="s">
        <v>1042</v>
      </c>
      <c r="O442" s="84">
        <v>42150.0</v>
      </c>
    </row>
    <row r="443" ht="28.5" customHeight="1">
      <c r="A443" s="75" t="s">
        <v>181</v>
      </c>
      <c r="B443" s="76" t="s">
        <v>29</v>
      </c>
      <c r="C443" s="77" t="s">
        <v>30</v>
      </c>
      <c r="D443" s="78">
        <v>57289.1</v>
      </c>
      <c r="E443" s="76">
        <v>0.0</v>
      </c>
      <c r="F443" s="79">
        <v>57289.0</v>
      </c>
      <c r="G443" s="80">
        <f t="shared" si="98"/>
        <v>57289</v>
      </c>
      <c r="H443" s="81">
        <v>8.00250119E8</v>
      </c>
      <c r="I443" s="77" t="str">
        <f t="shared" si="168"/>
        <v>#REF!</v>
      </c>
      <c r="J443" s="75">
        <v>218732.0</v>
      </c>
      <c r="K443" s="82" t="str">
        <f t="shared" si="169"/>
        <v>#REF!</v>
      </c>
      <c r="L443" s="83" t="str">
        <f t="shared" si="170"/>
        <v>#REF!</v>
      </c>
      <c r="M443" s="83" t="s">
        <v>1043</v>
      </c>
      <c r="N443" s="81" t="s">
        <v>1044</v>
      </c>
      <c r="O443" s="84">
        <v>42150.0</v>
      </c>
    </row>
    <row r="444" ht="28.5" customHeight="1">
      <c r="A444" s="75" t="s">
        <v>181</v>
      </c>
      <c r="B444" s="76" t="s">
        <v>31</v>
      </c>
      <c r="C444" s="77" t="s">
        <v>32</v>
      </c>
      <c r="D444" s="78">
        <v>261807.02</v>
      </c>
      <c r="E444" s="76">
        <v>0.0</v>
      </c>
      <c r="F444" s="79">
        <v>261807.0</v>
      </c>
      <c r="G444" s="80">
        <f t="shared" si="98"/>
        <v>261807</v>
      </c>
      <c r="H444" s="81">
        <v>8.05000427E8</v>
      </c>
      <c r="I444" s="77" t="str">
        <f t="shared" si="168"/>
        <v>#REF!</v>
      </c>
      <c r="J444" s="75">
        <v>866473.0</v>
      </c>
      <c r="K444" s="82" t="str">
        <f t="shared" si="169"/>
        <v>#REF!</v>
      </c>
      <c r="L444" s="83" t="str">
        <f t="shared" si="170"/>
        <v>#REF!</v>
      </c>
      <c r="M444" s="83" t="s">
        <v>1045</v>
      </c>
      <c r="N444" s="81" t="s">
        <v>1046</v>
      </c>
      <c r="O444" s="84">
        <v>42150.0</v>
      </c>
    </row>
    <row r="445" ht="28.5" customHeight="1">
      <c r="A445" s="75" t="s">
        <v>181</v>
      </c>
      <c r="B445" s="76" t="s">
        <v>39</v>
      </c>
      <c r="C445" s="77" t="s">
        <v>40</v>
      </c>
      <c r="D445" s="78">
        <v>58725.15</v>
      </c>
      <c r="E445" s="76">
        <v>0.0</v>
      </c>
      <c r="F445" s="79">
        <v>58725.0</v>
      </c>
      <c r="G445" s="80">
        <f t="shared" si="98"/>
        <v>58725</v>
      </c>
      <c r="H445" s="81">
        <v>9.00156264E8</v>
      </c>
      <c r="I445" s="77" t="str">
        <f t="shared" si="168"/>
        <v>#REF!</v>
      </c>
      <c r="J445" s="75">
        <v>208472.0</v>
      </c>
      <c r="K445" s="82" t="str">
        <f t="shared" si="169"/>
        <v>#REF!</v>
      </c>
      <c r="L445" s="83" t="str">
        <f t="shared" si="170"/>
        <v>#REF!</v>
      </c>
      <c r="M445" s="83" t="s">
        <v>1047</v>
      </c>
      <c r="N445" s="81" t="s">
        <v>1048</v>
      </c>
      <c r="O445" s="84">
        <v>42151.0</v>
      </c>
    </row>
    <row r="446" ht="28.5" customHeight="1">
      <c r="A446" s="75" t="s">
        <v>183</v>
      </c>
      <c r="B446" s="76" t="s">
        <v>17</v>
      </c>
      <c r="C446" s="77" t="s">
        <v>460</v>
      </c>
      <c r="D446" s="78">
        <v>4.480801919E7</v>
      </c>
      <c r="E446" s="76">
        <v>0.0</v>
      </c>
      <c r="F446" s="79">
        <v>4.4808019E7</v>
      </c>
      <c r="G446" s="80">
        <f t="shared" si="98"/>
        <v>44808019</v>
      </c>
      <c r="H446" s="81">
        <v>8.90904646E8</v>
      </c>
      <c r="I446" s="77" t="str">
        <f t="shared" si="168"/>
        <v>#REF!</v>
      </c>
      <c r="J446" s="75">
        <v>4.4808019E7</v>
      </c>
      <c r="K446" s="82" t="str">
        <f t="shared" si="169"/>
        <v>#REF!</v>
      </c>
      <c r="L446" s="83" t="str">
        <f t="shared" si="170"/>
        <v>#REF!</v>
      </c>
      <c r="M446" s="83">
        <v>2.0150002697E11</v>
      </c>
      <c r="N446" s="81" t="s">
        <v>1049</v>
      </c>
      <c r="O446" s="84">
        <v>42143.0</v>
      </c>
    </row>
    <row r="447" ht="28.5" customHeight="1">
      <c r="A447" s="75" t="s">
        <v>183</v>
      </c>
      <c r="B447" s="76" t="s">
        <v>45</v>
      </c>
      <c r="C447" s="77" t="s">
        <v>46</v>
      </c>
      <c r="D447" s="78">
        <v>1.194835546E7</v>
      </c>
      <c r="E447" s="76">
        <v>0.0</v>
      </c>
      <c r="F447" s="79">
        <v>1.1948355E7</v>
      </c>
      <c r="G447" s="80">
        <f t="shared" si="98"/>
        <v>11948355</v>
      </c>
      <c r="H447" s="81"/>
      <c r="I447" s="77"/>
      <c r="J447" s="75"/>
      <c r="K447" s="82"/>
      <c r="L447" s="83"/>
      <c r="M447" s="83"/>
      <c r="N447" s="81"/>
      <c r="O447" s="84"/>
    </row>
    <row r="448" ht="28.5" customHeight="1">
      <c r="A448" s="75" t="s">
        <v>183</v>
      </c>
      <c r="B448" s="76" t="s">
        <v>29</v>
      </c>
      <c r="C448" s="77" t="s">
        <v>30</v>
      </c>
      <c r="D448" s="78">
        <v>676478.09</v>
      </c>
      <c r="E448" s="76">
        <v>0.0</v>
      </c>
      <c r="F448" s="79">
        <v>676478.0</v>
      </c>
      <c r="G448" s="80">
        <f t="shared" si="98"/>
        <v>676478</v>
      </c>
      <c r="H448" s="81">
        <v>8.00250119E8</v>
      </c>
      <c r="I448" s="77" t="str">
        <f t="shared" ref="I448:I451" si="171">VLOOKUP(H448,'[2]IPS CTA BANCARIA (2)'!$B$1:$H$202,2,0)</f>
        <v>#REF!</v>
      </c>
      <c r="J448" s="75">
        <v>2828537.0</v>
      </c>
      <c r="K448" s="82" t="str">
        <f t="shared" ref="K448:K451" si="172">VLOOKUP(H448,'[2]IPS CTA BANCARIA (2)'!$B$1:$H$202,4,0)</f>
        <v>#REF!</v>
      </c>
      <c r="L448" s="83" t="str">
        <f t="shared" ref="L448:L451" si="173">VLOOKUP(H448,'[2]IPS CTA BANCARIA (2)'!$B$1:$H$202,5,0)</f>
        <v>#REF!</v>
      </c>
      <c r="M448" s="83" t="s">
        <v>1050</v>
      </c>
      <c r="N448" s="81" t="s">
        <v>1051</v>
      </c>
      <c r="O448" s="84">
        <v>42150.0</v>
      </c>
    </row>
    <row r="449" ht="28.5" customHeight="1">
      <c r="A449" s="75" t="s">
        <v>183</v>
      </c>
      <c r="B449" s="76" t="s">
        <v>31</v>
      </c>
      <c r="C449" s="77" t="s">
        <v>32</v>
      </c>
      <c r="D449" s="78">
        <v>88095.86</v>
      </c>
      <c r="E449" s="76">
        <v>0.0</v>
      </c>
      <c r="F449" s="79">
        <v>88096.0</v>
      </c>
      <c r="G449" s="80">
        <f t="shared" si="98"/>
        <v>88096</v>
      </c>
      <c r="H449" s="81">
        <v>8.05000427E8</v>
      </c>
      <c r="I449" s="77" t="str">
        <f t="shared" si="171"/>
        <v>#REF!</v>
      </c>
      <c r="J449" s="75">
        <v>253680.0</v>
      </c>
      <c r="K449" s="82" t="str">
        <f t="shared" si="172"/>
        <v>#REF!</v>
      </c>
      <c r="L449" s="83" t="str">
        <f t="shared" si="173"/>
        <v>#REF!</v>
      </c>
      <c r="M449" s="83" t="s">
        <v>1052</v>
      </c>
      <c r="N449" s="81" t="s">
        <v>1053</v>
      </c>
      <c r="O449" s="84">
        <v>42150.0</v>
      </c>
    </row>
    <row r="450" ht="28.5" customHeight="1">
      <c r="A450" s="75" t="s">
        <v>183</v>
      </c>
      <c r="B450" s="76" t="s">
        <v>39</v>
      </c>
      <c r="C450" s="77" t="s">
        <v>40</v>
      </c>
      <c r="D450" s="78">
        <v>56965.4</v>
      </c>
      <c r="E450" s="76">
        <v>0.0</v>
      </c>
      <c r="F450" s="79">
        <v>56965.0</v>
      </c>
      <c r="G450" s="80">
        <f t="shared" si="98"/>
        <v>56965</v>
      </c>
      <c r="H450" s="81">
        <v>9.00156264E8</v>
      </c>
      <c r="I450" s="77" t="str">
        <f t="shared" si="171"/>
        <v>#REF!</v>
      </c>
      <c r="J450" s="75">
        <v>151935.0</v>
      </c>
      <c r="K450" s="82" t="str">
        <f t="shared" si="172"/>
        <v>#REF!</v>
      </c>
      <c r="L450" s="83" t="str">
        <f t="shared" si="173"/>
        <v>#REF!</v>
      </c>
      <c r="M450" s="83" t="s">
        <v>1054</v>
      </c>
      <c r="N450" s="81" t="s">
        <v>1055</v>
      </c>
      <c r="O450" s="84">
        <v>42151.0</v>
      </c>
    </row>
    <row r="451" ht="28.5" customHeight="1">
      <c r="A451" s="75" t="s">
        <v>185</v>
      </c>
      <c r="B451" s="76" t="s">
        <v>17</v>
      </c>
      <c r="C451" s="77" t="s">
        <v>460</v>
      </c>
      <c r="D451" s="78">
        <v>5.705024855E7</v>
      </c>
      <c r="E451" s="76">
        <v>0.0</v>
      </c>
      <c r="F451" s="79">
        <v>5.7050249E7</v>
      </c>
      <c r="G451" s="80">
        <f t="shared" si="98"/>
        <v>57050249</v>
      </c>
      <c r="H451" s="81">
        <v>8.90904646E8</v>
      </c>
      <c r="I451" s="77" t="str">
        <f t="shared" si="171"/>
        <v>#REF!</v>
      </c>
      <c r="J451" s="75">
        <v>5.7050249E7</v>
      </c>
      <c r="K451" s="82" t="str">
        <f t="shared" si="172"/>
        <v>#REF!</v>
      </c>
      <c r="L451" s="83" t="str">
        <f t="shared" si="173"/>
        <v>#REF!</v>
      </c>
      <c r="M451" s="83">
        <v>2.01500026971E11</v>
      </c>
      <c r="N451" s="81" t="s">
        <v>1056</v>
      </c>
      <c r="O451" s="84">
        <v>42143.0</v>
      </c>
    </row>
    <row r="452" ht="28.5" customHeight="1">
      <c r="A452" s="75" t="s">
        <v>185</v>
      </c>
      <c r="B452" s="76" t="s">
        <v>45</v>
      </c>
      <c r="C452" s="77" t="s">
        <v>46</v>
      </c>
      <c r="D452" s="78">
        <v>266927.88</v>
      </c>
      <c r="E452" s="76">
        <v>0.0</v>
      </c>
      <c r="F452" s="79">
        <v>266928.0</v>
      </c>
      <c r="G452" s="80">
        <f t="shared" si="98"/>
        <v>266928</v>
      </c>
      <c r="H452" s="81"/>
      <c r="I452" s="77"/>
      <c r="J452" s="75"/>
      <c r="K452" s="82"/>
      <c r="L452" s="83"/>
      <c r="M452" s="83"/>
      <c r="N452" s="81"/>
      <c r="O452" s="84"/>
    </row>
    <row r="453" ht="28.5" customHeight="1">
      <c r="A453" s="75" t="s">
        <v>185</v>
      </c>
      <c r="B453" s="76" t="s">
        <v>29</v>
      </c>
      <c r="C453" s="77" t="s">
        <v>30</v>
      </c>
      <c r="D453" s="78">
        <v>1099604.59</v>
      </c>
      <c r="E453" s="76">
        <v>0.0</v>
      </c>
      <c r="F453" s="79">
        <v>1099605.0</v>
      </c>
      <c r="G453" s="80">
        <f t="shared" si="98"/>
        <v>1099605</v>
      </c>
      <c r="H453" s="81">
        <v>8.00250119E8</v>
      </c>
      <c r="I453" s="77" t="str">
        <f t="shared" ref="I453:I455" si="174">VLOOKUP(H453,'[2]IPS CTA BANCARIA (2)'!$B$1:$H$202,2,0)</f>
        <v>#REF!</v>
      </c>
      <c r="J453" s="75">
        <v>3869853.0</v>
      </c>
      <c r="K453" s="82" t="str">
        <f t="shared" ref="K453:K455" si="175">VLOOKUP(H453,'[2]IPS CTA BANCARIA (2)'!$B$1:$H$202,4,0)</f>
        <v>#REF!</v>
      </c>
      <c r="L453" s="83" t="str">
        <f t="shared" ref="L453:L455" si="176">VLOOKUP(H453,'[2]IPS CTA BANCARIA (2)'!$B$1:$H$202,5,0)</f>
        <v>#REF!</v>
      </c>
      <c r="M453" s="83" t="s">
        <v>1057</v>
      </c>
      <c r="N453" s="81" t="s">
        <v>1058</v>
      </c>
      <c r="O453" s="84">
        <v>42150.0</v>
      </c>
    </row>
    <row r="454" ht="28.5" customHeight="1">
      <c r="A454" s="75" t="s">
        <v>185</v>
      </c>
      <c r="B454" s="76" t="s">
        <v>31</v>
      </c>
      <c r="C454" s="77" t="s">
        <v>32</v>
      </c>
      <c r="D454" s="78">
        <v>276992.7</v>
      </c>
      <c r="E454" s="76">
        <v>0.0</v>
      </c>
      <c r="F454" s="79">
        <v>276993.0</v>
      </c>
      <c r="G454" s="80">
        <f t="shared" si="98"/>
        <v>276993</v>
      </c>
      <c r="H454" s="81">
        <v>8.05000427E8</v>
      </c>
      <c r="I454" s="77" t="str">
        <f t="shared" si="174"/>
        <v>#REF!</v>
      </c>
      <c r="J454" s="75">
        <v>1318674.0</v>
      </c>
      <c r="K454" s="82" t="str">
        <f t="shared" si="175"/>
        <v>#REF!</v>
      </c>
      <c r="L454" s="83" t="str">
        <f t="shared" si="176"/>
        <v>#REF!</v>
      </c>
      <c r="M454" s="83" t="s">
        <v>1059</v>
      </c>
      <c r="N454" s="81" t="s">
        <v>1060</v>
      </c>
      <c r="O454" s="84">
        <v>42150.0</v>
      </c>
    </row>
    <row r="455" ht="28.5" customHeight="1">
      <c r="A455" s="75" t="s">
        <v>185</v>
      </c>
      <c r="B455" s="76" t="s">
        <v>39</v>
      </c>
      <c r="C455" s="77" t="s">
        <v>40</v>
      </c>
      <c r="D455" s="78">
        <v>377946.28</v>
      </c>
      <c r="E455" s="76">
        <v>0.0</v>
      </c>
      <c r="F455" s="79">
        <v>377946.0</v>
      </c>
      <c r="G455" s="80">
        <f t="shared" si="98"/>
        <v>377946</v>
      </c>
      <c r="H455" s="81">
        <v>9.00156264E8</v>
      </c>
      <c r="I455" s="77" t="str">
        <f t="shared" si="174"/>
        <v>#REF!</v>
      </c>
      <c r="J455" s="75">
        <v>1594832.0</v>
      </c>
      <c r="K455" s="82" t="str">
        <f t="shared" si="175"/>
        <v>#REF!</v>
      </c>
      <c r="L455" s="83" t="str">
        <f t="shared" si="176"/>
        <v>#REF!</v>
      </c>
      <c r="M455" s="83" t="s">
        <v>1061</v>
      </c>
      <c r="N455" s="81" t="s">
        <v>1062</v>
      </c>
      <c r="O455" s="84">
        <v>42151.0</v>
      </c>
    </row>
    <row r="456" ht="28.5" customHeight="1">
      <c r="A456" s="75" t="s">
        <v>187</v>
      </c>
      <c r="B456" s="76" t="s">
        <v>45</v>
      </c>
      <c r="C456" s="77" t="s">
        <v>46</v>
      </c>
      <c r="D456" s="78">
        <v>8.159637725E7</v>
      </c>
      <c r="E456" s="76">
        <v>0.0</v>
      </c>
      <c r="F456" s="79">
        <v>8.1596377E7</v>
      </c>
      <c r="G456" s="80">
        <f t="shared" si="98"/>
        <v>81596377</v>
      </c>
      <c r="H456" s="81"/>
      <c r="I456" s="77"/>
      <c r="J456" s="75"/>
      <c r="K456" s="82"/>
      <c r="L456" s="83"/>
      <c r="M456" s="83"/>
      <c r="N456" s="81"/>
      <c r="O456" s="84"/>
    </row>
    <row r="457" ht="28.5" customHeight="1">
      <c r="A457" s="75" t="s">
        <v>187</v>
      </c>
      <c r="B457" s="76" t="s">
        <v>21</v>
      </c>
      <c r="C457" s="77" t="s">
        <v>22</v>
      </c>
      <c r="D457" s="78">
        <v>78353.37</v>
      </c>
      <c r="E457" s="76">
        <v>0.0</v>
      </c>
      <c r="F457" s="79">
        <v>78353.0</v>
      </c>
      <c r="G457" s="80">
        <f t="shared" si="98"/>
        <v>78353</v>
      </c>
      <c r="H457" s="81">
        <v>8.00130907E8</v>
      </c>
      <c r="I457" s="77" t="str">
        <f t="shared" ref="I457:I461" si="177">VLOOKUP(H457,'[2]IPS CTA BANCARIA (2)'!$B$1:$H$202,2,0)</f>
        <v>#REF!</v>
      </c>
      <c r="J457" s="75">
        <f>208705-51203</f>
        <v>157502</v>
      </c>
      <c r="K457" s="82" t="str">
        <f t="shared" ref="K457:K461" si="178">VLOOKUP(H457,'[2]IPS CTA BANCARIA (2)'!$B$1:$H$202,4,0)</f>
        <v>#REF!</v>
      </c>
      <c r="L457" s="83" t="str">
        <f t="shared" ref="L457:L461" si="179">VLOOKUP(H457,'[2]IPS CTA BANCARIA (2)'!$B$1:$H$202,5,0)</f>
        <v>#REF!</v>
      </c>
      <c r="M457" s="83" t="s">
        <v>1063</v>
      </c>
      <c r="N457" s="81" t="s">
        <v>1064</v>
      </c>
      <c r="O457" s="84">
        <v>42150.0</v>
      </c>
    </row>
    <row r="458" ht="38.25" customHeight="1">
      <c r="A458" s="75" t="s">
        <v>187</v>
      </c>
      <c r="B458" s="76" t="s">
        <v>27</v>
      </c>
      <c r="C458" s="77" t="s">
        <v>28</v>
      </c>
      <c r="D458" s="78">
        <v>850074.52</v>
      </c>
      <c r="E458" s="76">
        <v>0.0</v>
      </c>
      <c r="F458" s="79">
        <v>850075.0</v>
      </c>
      <c r="G458" s="80">
        <f t="shared" si="98"/>
        <v>850075</v>
      </c>
      <c r="H458" s="81">
        <v>8.00088702E8</v>
      </c>
      <c r="I458" s="77" t="str">
        <f t="shared" si="177"/>
        <v>#REF!</v>
      </c>
      <c r="J458" s="75">
        <v>3132023.0</v>
      </c>
      <c r="K458" s="82" t="str">
        <f t="shared" si="178"/>
        <v>#REF!</v>
      </c>
      <c r="L458" s="83" t="str">
        <f t="shared" si="179"/>
        <v>#REF!</v>
      </c>
      <c r="M458" s="83" t="s">
        <v>1065</v>
      </c>
      <c r="N458" s="81" t="s">
        <v>1066</v>
      </c>
      <c r="O458" s="84">
        <v>42150.0</v>
      </c>
    </row>
    <row r="459" ht="28.5" customHeight="1">
      <c r="A459" s="75" t="s">
        <v>187</v>
      </c>
      <c r="B459" s="76" t="s">
        <v>29</v>
      </c>
      <c r="C459" s="77" t="s">
        <v>30</v>
      </c>
      <c r="D459" s="78">
        <v>277899.32</v>
      </c>
      <c r="E459" s="76">
        <v>0.0</v>
      </c>
      <c r="F459" s="79">
        <v>277899.0</v>
      </c>
      <c r="G459" s="80">
        <f t="shared" si="98"/>
        <v>277899</v>
      </c>
      <c r="H459" s="81">
        <v>8.00250119E8</v>
      </c>
      <c r="I459" s="77" t="str">
        <f t="shared" si="177"/>
        <v>#REF!</v>
      </c>
      <c r="J459" s="75">
        <v>1845982.0</v>
      </c>
      <c r="K459" s="82" t="str">
        <f t="shared" si="178"/>
        <v>#REF!</v>
      </c>
      <c r="L459" s="83" t="str">
        <f t="shared" si="179"/>
        <v>#REF!</v>
      </c>
      <c r="M459" s="83" t="s">
        <v>1067</v>
      </c>
      <c r="N459" s="81" t="s">
        <v>1068</v>
      </c>
      <c r="O459" s="84">
        <v>42150.0</v>
      </c>
    </row>
    <row r="460" ht="28.5" customHeight="1">
      <c r="A460" s="75" t="s">
        <v>187</v>
      </c>
      <c r="B460" s="76" t="s">
        <v>31</v>
      </c>
      <c r="C460" s="77" t="s">
        <v>32</v>
      </c>
      <c r="D460" s="78">
        <v>1252000.49</v>
      </c>
      <c r="E460" s="76">
        <v>0.0</v>
      </c>
      <c r="F460" s="79">
        <v>1252000.0</v>
      </c>
      <c r="G460" s="80">
        <f t="shared" si="98"/>
        <v>1252000</v>
      </c>
      <c r="H460" s="81">
        <v>8.05000427E8</v>
      </c>
      <c r="I460" s="77" t="str">
        <f t="shared" si="177"/>
        <v>#REF!</v>
      </c>
      <c r="J460" s="75">
        <v>3692039.0</v>
      </c>
      <c r="K460" s="82" t="str">
        <f t="shared" si="178"/>
        <v>#REF!</v>
      </c>
      <c r="L460" s="83" t="str">
        <f t="shared" si="179"/>
        <v>#REF!</v>
      </c>
      <c r="M460" s="83" t="s">
        <v>1069</v>
      </c>
      <c r="N460" s="81" t="s">
        <v>1070</v>
      </c>
      <c r="O460" s="84">
        <v>42150.0</v>
      </c>
    </row>
    <row r="461" ht="28.5" customHeight="1">
      <c r="A461" s="75" t="s">
        <v>187</v>
      </c>
      <c r="B461" s="76" t="s">
        <v>39</v>
      </c>
      <c r="C461" s="77" t="s">
        <v>40</v>
      </c>
      <c r="D461" s="78">
        <v>384847.05</v>
      </c>
      <c r="E461" s="76">
        <v>0.0</v>
      </c>
      <c r="F461" s="79">
        <v>384847.0</v>
      </c>
      <c r="G461" s="80">
        <f t="shared" si="98"/>
        <v>384847</v>
      </c>
      <c r="H461" s="81">
        <v>9.00156264E8</v>
      </c>
      <c r="I461" s="77" t="str">
        <f t="shared" si="177"/>
        <v>#REF!</v>
      </c>
      <c r="J461" s="75">
        <v>1493534.0</v>
      </c>
      <c r="K461" s="82" t="str">
        <f t="shared" si="178"/>
        <v>#REF!</v>
      </c>
      <c r="L461" s="83" t="str">
        <f t="shared" si="179"/>
        <v>#REF!</v>
      </c>
      <c r="M461" s="83" t="s">
        <v>1071</v>
      </c>
      <c r="N461" s="81" t="s">
        <v>1072</v>
      </c>
      <c r="O461" s="84">
        <v>42151.0</v>
      </c>
    </row>
    <row r="462" ht="28.5" customHeight="1">
      <c r="A462" s="75" t="s">
        <v>189</v>
      </c>
      <c r="B462" s="76" t="s">
        <v>45</v>
      </c>
      <c r="C462" s="77" t="s">
        <v>46</v>
      </c>
      <c r="D462" s="78">
        <v>2.005189055E7</v>
      </c>
      <c r="E462" s="76">
        <v>0.0</v>
      </c>
      <c r="F462" s="79">
        <v>2.0051891E7</v>
      </c>
      <c r="G462" s="80">
        <f t="shared" si="98"/>
        <v>20051891</v>
      </c>
      <c r="H462" s="81"/>
      <c r="I462" s="77"/>
      <c r="J462" s="75"/>
      <c r="K462" s="82"/>
      <c r="L462" s="83"/>
      <c r="M462" s="83"/>
      <c r="N462" s="81"/>
      <c r="O462" s="84"/>
    </row>
    <row r="463" ht="28.5" customHeight="1">
      <c r="A463" s="75" t="s">
        <v>189</v>
      </c>
      <c r="B463" s="76" t="s">
        <v>29</v>
      </c>
      <c r="C463" s="77" t="s">
        <v>30</v>
      </c>
      <c r="D463" s="78">
        <v>189844.79</v>
      </c>
      <c r="E463" s="76">
        <v>0.0</v>
      </c>
      <c r="F463" s="79">
        <v>189845.0</v>
      </c>
      <c r="G463" s="80">
        <f t="shared" si="98"/>
        <v>189845</v>
      </c>
      <c r="H463" s="81">
        <v>8.00250119E8</v>
      </c>
      <c r="I463" s="77" t="str">
        <f t="shared" ref="I463:I468" si="180">VLOOKUP(H463,'[2]IPS CTA BANCARIA (2)'!$B$1:$H$202,2,0)</f>
        <v>#REF!</v>
      </c>
      <c r="J463" s="75">
        <v>877777.0</v>
      </c>
      <c r="K463" s="82" t="str">
        <f t="shared" ref="K463:K468" si="181">VLOOKUP(H463,'[2]IPS CTA BANCARIA (2)'!$B$1:$H$202,4,0)</f>
        <v>#REF!</v>
      </c>
      <c r="L463" s="83" t="str">
        <f t="shared" ref="L463:L468" si="182">VLOOKUP(H463,'[2]IPS CTA BANCARIA (2)'!$B$1:$H$202,5,0)</f>
        <v>#REF!</v>
      </c>
      <c r="M463" s="83" t="s">
        <v>1073</v>
      </c>
      <c r="N463" s="81" t="s">
        <v>1074</v>
      </c>
      <c r="O463" s="84">
        <v>42150.0</v>
      </c>
    </row>
    <row r="464" ht="28.5" customHeight="1">
      <c r="A464" s="75" t="s">
        <v>189</v>
      </c>
      <c r="B464" s="76" t="s">
        <v>39</v>
      </c>
      <c r="C464" s="77" t="s">
        <v>40</v>
      </c>
      <c r="D464" s="78">
        <v>110557.66</v>
      </c>
      <c r="E464" s="76">
        <v>0.0</v>
      </c>
      <c r="F464" s="79">
        <v>110558.0</v>
      </c>
      <c r="G464" s="80">
        <f t="shared" si="98"/>
        <v>110558</v>
      </c>
      <c r="H464" s="81">
        <v>9.00156264E8</v>
      </c>
      <c r="I464" s="77" t="str">
        <f t="shared" si="180"/>
        <v>#REF!</v>
      </c>
      <c r="J464" s="75">
        <v>401359.0</v>
      </c>
      <c r="K464" s="82" t="str">
        <f t="shared" si="181"/>
        <v>#REF!</v>
      </c>
      <c r="L464" s="83" t="str">
        <f t="shared" si="182"/>
        <v>#REF!</v>
      </c>
      <c r="M464" s="83" t="s">
        <v>1075</v>
      </c>
      <c r="N464" s="81" t="s">
        <v>1076</v>
      </c>
      <c r="O464" s="84">
        <v>42151.0</v>
      </c>
    </row>
    <row r="465" ht="28.5" customHeight="1">
      <c r="A465" s="75" t="s">
        <v>191</v>
      </c>
      <c r="B465" s="76" t="s">
        <v>17</v>
      </c>
      <c r="C465" s="77" t="s">
        <v>460</v>
      </c>
      <c r="D465" s="78">
        <v>5508043.11</v>
      </c>
      <c r="E465" s="76">
        <v>0.0</v>
      </c>
      <c r="F465" s="79">
        <v>5508043.0</v>
      </c>
      <c r="G465" s="80">
        <f t="shared" si="98"/>
        <v>5508043</v>
      </c>
      <c r="H465" s="81">
        <v>8.90904646E8</v>
      </c>
      <c r="I465" s="77" t="str">
        <f t="shared" si="180"/>
        <v>#REF!</v>
      </c>
      <c r="J465" s="75">
        <v>5508043.0</v>
      </c>
      <c r="K465" s="82" t="str">
        <f t="shared" si="181"/>
        <v>#REF!</v>
      </c>
      <c r="L465" s="83" t="str">
        <f t="shared" si="182"/>
        <v>#REF!</v>
      </c>
      <c r="M465" s="83">
        <v>2.01500026972E11</v>
      </c>
      <c r="N465" s="81" t="s">
        <v>1077</v>
      </c>
      <c r="O465" s="84">
        <v>42143.0</v>
      </c>
    </row>
    <row r="466" ht="28.5" customHeight="1">
      <c r="A466" s="75" t="s">
        <v>191</v>
      </c>
      <c r="B466" s="76" t="s">
        <v>74</v>
      </c>
      <c r="C466" s="77" t="s">
        <v>75</v>
      </c>
      <c r="D466" s="78">
        <v>3658757.29</v>
      </c>
      <c r="E466" s="76">
        <v>0.0</v>
      </c>
      <c r="F466" s="79">
        <v>3658757.0</v>
      </c>
      <c r="G466" s="80">
        <f t="shared" si="98"/>
        <v>3658757</v>
      </c>
      <c r="H466" s="81">
        <v>8.11016192E8</v>
      </c>
      <c r="I466" s="77" t="str">
        <f t="shared" si="180"/>
        <v>#REF!</v>
      </c>
      <c r="J466" s="75">
        <v>3658757.0</v>
      </c>
      <c r="K466" s="82" t="str">
        <f t="shared" si="181"/>
        <v>#REF!</v>
      </c>
      <c r="L466" s="83" t="str">
        <f t="shared" si="182"/>
        <v>#REF!</v>
      </c>
      <c r="M466" s="83">
        <v>2.01500030045E11</v>
      </c>
      <c r="N466" s="81" t="s">
        <v>1078</v>
      </c>
      <c r="O466" s="84">
        <v>42152.0</v>
      </c>
    </row>
    <row r="467" ht="28.5" customHeight="1">
      <c r="A467" s="75" t="s">
        <v>191</v>
      </c>
      <c r="B467" s="76" t="s">
        <v>31</v>
      </c>
      <c r="C467" s="77" t="s">
        <v>32</v>
      </c>
      <c r="D467" s="78">
        <v>112424.15</v>
      </c>
      <c r="E467" s="76">
        <v>0.0</v>
      </c>
      <c r="F467" s="79">
        <v>112424.0</v>
      </c>
      <c r="G467" s="80">
        <f t="shared" si="98"/>
        <v>112424</v>
      </c>
      <c r="H467" s="81">
        <v>8.05000427E8</v>
      </c>
      <c r="I467" s="77" t="str">
        <f t="shared" si="180"/>
        <v>#REF!</v>
      </c>
      <c r="J467" s="75">
        <v>382584.0</v>
      </c>
      <c r="K467" s="82" t="str">
        <f t="shared" si="181"/>
        <v>#REF!</v>
      </c>
      <c r="L467" s="83" t="str">
        <f t="shared" si="182"/>
        <v>#REF!</v>
      </c>
      <c r="M467" s="83" t="s">
        <v>1079</v>
      </c>
      <c r="N467" s="81" t="s">
        <v>1080</v>
      </c>
      <c r="O467" s="84">
        <v>42150.0</v>
      </c>
    </row>
    <row r="468" ht="28.5" customHeight="1">
      <c r="A468" s="75" t="s">
        <v>191</v>
      </c>
      <c r="B468" s="76" t="s">
        <v>39</v>
      </c>
      <c r="C468" s="77" t="s">
        <v>40</v>
      </c>
      <c r="D468" s="78">
        <v>102002.45</v>
      </c>
      <c r="E468" s="76">
        <v>0.0</v>
      </c>
      <c r="F468" s="79">
        <v>102002.0</v>
      </c>
      <c r="G468" s="80">
        <f t="shared" si="98"/>
        <v>102002</v>
      </c>
      <c r="H468" s="81">
        <v>9.00156264E8</v>
      </c>
      <c r="I468" s="77" t="str">
        <f t="shared" si="180"/>
        <v>#REF!</v>
      </c>
      <c r="J468" s="75">
        <v>364956.0</v>
      </c>
      <c r="K468" s="82" t="str">
        <f t="shared" si="181"/>
        <v>#REF!</v>
      </c>
      <c r="L468" s="83" t="str">
        <f t="shared" si="182"/>
        <v>#REF!</v>
      </c>
      <c r="M468" s="83" t="s">
        <v>1081</v>
      </c>
      <c r="N468" s="81" t="s">
        <v>1082</v>
      </c>
      <c r="O468" s="84">
        <v>42151.0</v>
      </c>
    </row>
    <row r="469" ht="28.5" customHeight="1">
      <c r="A469" s="75" t="s">
        <v>191</v>
      </c>
      <c r="B469" s="76" t="s">
        <v>41</v>
      </c>
      <c r="C469" s="77" t="s">
        <v>42</v>
      </c>
      <c r="D469" s="78">
        <v>0.0</v>
      </c>
      <c r="E469" s="76">
        <v>0.0</v>
      </c>
      <c r="F469" s="79">
        <v>0.0</v>
      </c>
      <c r="G469" s="80">
        <f t="shared" si="98"/>
        <v>0</v>
      </c>
      <c r="H469" s="81"/>
      <c r="I469" s="77"/>
      <c r="J469" s="75"/>
      <c r="K469" s="82"/>
      <c r="L469" s="83"/>
      <c r="M469" s="83"/>
      <c r="N469" s="81"/>
      <c r="O469" s="84"/>
    </row>
    <row r="470" ht="28.5" customHeight="1">
      <c r="A470" s="75" t="s">
        <v>193</v>
      </c>
      <c r="B470" s="76" t="s">
        <v>17</v>
      </c>
      <c r="C470" s="77" t="s">
        <v>460</v>
      </c>
      <c r="D470" s="78">
        <v>4.750810836E7</v>
      </c>
      <c r="E470" s="76">
        <v>0.0</v>
      </c>
      <c r="F470" s="79">
        <v>4.7508108E7</v>
      </c>
      <c r="G470" s="80">
        <f t="shared" si="98"/>
        <v>47508108</v>
      </c>
      <c r="H470" s="81">
        <v>8.90904646E8</v>
      </c>
      <c r="I470" s="77" t="str">
        <f>VLOOKUP(H470,'[2]IPS CTA BANCARIA (2)'!$B$1:$H$202,2,0)</f>
        <v>#REF!</v>
      </c>
      <c r="J470" s="75">
        <v>4.7508108E7</v>
      </c>
      <c r="K470" s="82" t="str">
        <f>VLOOKUP(H470,'[2]IPS CTA BANCARIA (2)'!$B$1:$H$202,4,0)</f>
        <v>#REF!</v>
      </c>
      <c r="L470" s="83" t="str">
        <f>VLOOKUP(H470,'[2]IPS CTA BANCARIA (2)'!$B$1:$H$202,5,0)</f>
        <v>#REF!</v>
      </c>
      <c r="M470" s="83">
        <v>2.01500026973E11</v>
      </c>
      <c r="N470" s="81" t="s">
        <v>1083</v>
      </c>
      <c r="O470" s="84">
        <v>42143.0</v>
      </c>
    </row>
    <row r="471" ht="28.5" customHeight="1">
      <c r="A471" s="75" t="s">
        <v>193</v>
      </c>
      <c r="B471" s="76" t="s">
        <v>45</v>
      </c>
      <c r="C471" s="77" t="s">
        <v>46</v>
      </c>
      <c r="D471" s="78">
        <v>4218747.37</v>
      </c>
      <c r="E471" s="76">
        <v>0.0</v>
      </c>
      <c r="F471" s="79">
        <v>4218747.0</v>
      </c>
      <c r="G471" s="80">
        <f t="shared" si="98"/>
        <v>4218747</v>
      </c>
      <c r="H471" s="81"/>
      <c r="I471" s="77"/>
      <c r="J471" s="75"/>
      <c r="K471" s="82"/>
      <c r="L471" s="83"/>
      <c r="M471" s="83"/>
      <c r="N471" s="81"/>
      <c r="O471" s="84"/>
    </row>
    <row r="472" ht="28.5" customHeight="1">
      <c r="A472" s="75" t="s">
        <v>193</v>
      </c>
      <c r="B472" s="76" t="s">
        <v>74</v>
      </c>
      <c r="C472" s="77" t="s">
        <v>75</v>
      </c>
      <c r="D472" s="78">
        <v>6442542.4</v>
      </c>
      <c r="E472" s="76">
        <v>0.0</v>
      </c>
      <c r="F472" s="79">
        <v>6442542.0</v>
      </c>
      <c r="G472" s="80">
        <f t="shared" si="98"/>
        <v>6442542</v>
      </c>
      <c r="H472" s="81">
        <v>8.11016192E8</v>
      </c>
      <c r="I472" s="77" t="str">
        <f t="shared" ref="I472:I483" si="183">VLOOKUP(H472,'[2]IPS CTA BANCARIA (2)'!$B$1:$H$202,2,0)</f>
        <v>#REF!</v>
      </c>
      <c r="J472" s="75">
        <v>6442542.0</v>
      </c>
      <c r="K472" s="82" t="str">
        <f t="shared" ref="K472:K483" si="184">VLOOKUP(H472,'[2]IPS CTA BANCARIA (2)'!$B$1:$H$202,4,0)</f>
        <v>#REF!</v>
      </c>
      <c r="L472" s="83" t="str">
        <f t="shared" ref="L472:L483" si="185">VLOOKUP(H472,'[2]IPS CTA BANCARIA (2)'!$B$1:$H$202,5,0)</f>
        <v>#REF!</v>
      </c>
      <c r="M472" s="83">
        <v>2.01500030046E11</v>
      </c>
      <c r="N472" s="81" t="s">
        <v>1084</v>
      </c>
      <c r="O472" s="84">
        <v>42152.0</v>
      </c>
    </row>
    <row r="473" ht="28.5" customHeight="1">
      <c r="A473" s="75" t="s">
        <v>193</v>
      </c>
      <c r="B473" s="76" t="s">
        <v>29</v>
      </c>
      <c r="C473" s="77" t="s">
        <v>30</v>
      </c>
      <c r="D473" s="78">
        <v>469191.06</v>
      </c>
      <c r="E473" s="76">
        <v>0.0</v>
      </c>
      <c r="F473" s="79">
        <v>469191.0</v>
      </c>
      <c r="G473" s="80">
        <f t="shared" si="98"/>
        <v>469191</v>
      </c>
      <c r="H473" s="81">
        <v>8.00250119E8</v>
      </c>
      <c r="I473" s="77" t="str">
        <f t="shared" si="183"/>
        <v>#REF!</v>
      </c>
      <c r="J473" s="75">
        <v>1675172.0</v>
      </c>
      <c r="K473" s="82" t="str">
        <f t="shared" si="184"/>
        <v>#REF!</v>
      </c>
      <c r="L473" s="83" t="str">
        <f t="shared" si="185"/>
        <v>#REF!</v>
      </c>
      <c r="M473" s="83" t="s">
        <v>1085</v>
      </c>
      <c r="N473" s="81" t="s">
        <v>1086</v>
      </c>
      <c r="O473" s="84">
        <v>42150.0</v>
      </c>
    </row>
    <row r="474" ht="28.5" customHeight="1">
      <c r="A474" s="75" t="s">
        <v>193</v>
      </c>
      <c r="B474" s="76" t="s">
        <v>31</v>
      </c>
      <c r="C474" s="77" t="s">
        <v>32</v>
      </c>
      <c r="D474" s="78">
        <v>242546.27</v>
      </c>
      <c r="E474" s="76">
        <v>0.0</v>
      </c>
      <c r="F474" s="79">
        <v>242546.0</v>
      </c>
      <c r="G474" s="80">
        <f t="shared" si="98"/>
        <v>242546</v>
      </c>
      <c r="H474" s="81">
        <v>8.05000427E8</v>
      </c>
      <c r="I474" s="77" t="str">
        <f t="shared" si="183"/>
        <v>#REF!</v>
      </c>
      <c r="J474" s="75">
        <v>887715.0</v>
      </c>
      <c r="K474" s="82" t="str">
        <f t="shared" si="184"/>
        <v>#REF!</v>
      </c>
      <c r="L474" s="83" t="str">
        <f t="shared" si="185"/>
        <v>#REF!</v>
      </c>
      <c r="M474" s="83" t="s">
        <v>1087</v>
      </c>
      <c r="N474" s="81" t="s">
        <v>1088</v>
      </c>
      <c r="O474" s="84">
        <v>42150.0</v>
      </c>
    </row>
    <row r="475" ht="28.5" customHeight="1">
      <c r="A475" s="75" t="s">
        <v>193</v>
      </c>
      <c r="B475" s="76" t="s">
        <v>39</v>
      </c>
      <c r="C475" s="77" t="s">
        <v>40</v>
      </c>
      <c r="D475" s="78">
        <v>161629.48</v>
      </c>
      <c r="E475" s="76">
        <v>0.0</v>
      </c>
      <c r="F475" s="79">
        <v>161629.0</v>
      </c>
      <c r="G475" s="80">
        <f t="shared" si="98"/>
        <v>161629</v>
      </c>
      <c r="H475" s="81">
        <v>9.00156264E8</v>
      </c>
      <c r="I475" s="77" t="str">
        <f t="shared" si="183"/>
        <v>#REF!</v>
      </c>
      <c r="J475" s="75">
        <v>583892.0</v>
      </c>
      <c r="K475" s="82" t="str">
        <f t="shared" si="184"/>
        <v>#REF!</v>
      </c>
      <c r="L475" s="83" t="str">
        <f t="shared" si="185"/>
        <v>#REF!</v>
      </c>
      <c r="M475" s="83" t="s">
        <v>1089</v>
      </c>
      <c r="N475" s="81" t="s">
        <v>1090</v>
      </c>
      <c r="O475" s="84">
        <v>42151.0</v>
      </c>
    </row>
    <row r="476" ht="28.5" customHeight="1">
      <c r="A476" s="75" t="s">
        <v>193</v>
      </c>
      <c r="B476" s="76" t="s">
        <v>41</v>
      </c>
      <c r="C476" s="77" t="s">
        <v>42</v>
      </c>
      <c r="D476" s="78">
        <v>2305112.06</v>
      </c>
      <c r="E476" s="76">
        <v>0.0</v>
      </c>
      <c r="F476" s="79">
        <v>2305112.0</v>
      </c>
      <c r="G476" s="80">
        <f t="shared" si="98"/>
        <v>2305112</v>
      </c>
      <c r="H476" s="81">
        <v>8.90981268E8</v>
      </c>
      <c r="I476" s="77" t="str">
        <f t="shared" si="183"/>
        <v>#REF!</v>
      </c>
      <c r="J476" s="75">
        <v>579841.0</v>
      </c>
      <c r="K476" s="82" t="str">
        <f t="shared" si="184"/>
        <v>#REF!</v>
      </c>
      <c r="L476" s="83" t="str">
        <f t="shared" si="185"/>
        <v>#REF!</v>
      </c>
      <c r="M476" s="83">
        <v>2.01500028224E11</v>
      </c>
      <c r="N476" s="81" t="s">
        <v>1091</v>
      </c>
      <c r="O476" s="84">
        <v>42150.0</v>
      </c>
    </row>
    <row r="477" ht="28.5" customHeight="1">
      <c r="A477" s="75" t="s">
        <v>193</v>
      </c>
      <c r="B477" s="76" t="s">
        <v>41</v>
      </c>
      <c r="C477" s="77" t="s">
        <v>42</v>
      </c>
      <c r="D477" s="78"/>
      <c r="E477" s="76"/>
      <c r="F477" s="79"/>
      <c r="G477" s="85"/>
      <c r="H477" s="81">
        <v>8.90981137E8</v>
      </c>
      <c r="I477" s="77" t="str">
        <f t="shared" si="183"/>
        <v>#REF!</v>
      </c>
      <c r="J477" s="75">
        <v>619700.0</v>
      </c>
      <c r="K477" s="82" t="str">
        <f t="shared" si="184"/>
        <v>#REF!</v>
      </c>
      <c r="L477" s="83" t="str">
        <f t="shared" si="185"/>
        <v>#REF!</v>
      </c>
      <c r="M477" s="83">
        <v>2.01500028221E11</v>
      </c>
      <c r="N477" s="81" t="s">
        <v>1092</v>
      </c>
      <c r="O477" s="84">
        <v>42150.0</v>
      </c>
    </row>
    <row r="478" ht="28.5" customHeight="1">
      <c r="A478" s="75" t="s">
        <v>193</v>
      </c>
      <c r="B478" s="76" t="s">
        <v>41</v>
      </c>
      <c r="C478" s="77" t="s">
        <v>42</v>
      </c>
      <c r="D478" s="78"/>
      <c r="E478" s="76"/>
      <c r="F478" s="79"/>
      <c r="G478" s="85"/>
      <c r="H478" s="81">
        <v>9.00390423E8</v>
      </c>
      <c r="I478" s="77" t="str">
        <f t="shared" si="183"/>
        <v>#REF!</v>
      </c>
      <c r="J478" s="75">
        <v>1105571.0</v>
      </c>
      <c r="K478" s="82" t="str">
        <f t="shared" si="184"/>
        <v>#REF!</v>
      </c>
      <c r="L478" s="83" t="str">
        <f t="shared" si="185"/>
        <v>#REF!</v>
      </c>
      <c r="M478" s="83">
        <v>2.01500028217E11</v>
      </c>
      <c r="N478" s="81" t="s">
        <v>1093</v>
      </c>
      <c r="O478" s="84">
        <v>42150.0</v>
      </c>
    </row>
    <row r="479" ht="28.5" customHeight="1">
      <c r="A479" s="75" t="s">
        <v>195</v>
      </c>
      <c r="B479" s="76" t="s">
        <v>17</v>
      </c>
      <c r="C479" s="77" t="s">
        <v>460</v>
      </c>
      <c r="D479" s="78">
        <v>4.535777065E7</v>
      </c>
      <c r="E479" s="76">
        <v>0.0</v>
      </c>
      <c r="F479" s="79">
        <v>4.5357771E7</v>
      </c>
      <c r="G479" s="80">
        <f t="shared" ref="G479:G490" si="186">+F479</f>
        <v>45357771</v>
      </c>
      <c r="H479" s="81">
        <v>8.90904646E8</v>
      </c>
      <c r="I479" s="77" t="str">
        <f t="shared" si="183"/>
        <v>#REF!</v>
      </c>
      <c r="J479" s="75">
        <v>4.5357771E7</v>
      </c>
      <c r="K479" s="82" t="str">
        <f t="shared" si="184"/>
        <v>#REF!</v>
      </c>
      <c r="L479" s="83" t="str">
        <f t="shared" si="185"/>
        <v>#REF!</v>
      </c>
      <c r="M479" s="83">
        <v>2.01500026974E11</v>
      </c>
      <c r="N479" s="81" t="s">
        <v>1094</v>
      </c>
      <c r="O479" s="84">
        <v>42143.0</v>
      </c>
    </row>
    <row r="480" ht="28.5" customHeight="1">
      <c r="A480" s="75" t="s">
        <v>195</v>
      </c>
      <c r="B480" s="76" t="s">
        <v>29</v>
      </c>
      <c r="C480" s="77" t="s">
        <v>30</v>
      </c>
      <c r="D480" s="78">
        <v>367104.01</v>
      </c>
      <c r="E480" s="76">
        <v>0.0</v>
      </c>
      <c r="F480" s="79">
        <v>367104.0</v>
      </c>
      <c r="G480" s="80">
        <f t="shared" si="186"/>
        <v>367104</v>
      </c>
      <c r="H480" s="81">
        <v>8.00250119E8</v>
      </c>
      <c r="I480" s="77" t="str">
        <f t="shared" si="183"/>
        <v>#REF!</v>
      </c>
      <c r="J480" s="75">
        <v>1166591.0</v>
      </c>
      <c r="K480" s="82" t="str">
        <f t="shared" si="184"/>
        <v>#REF!</v>
      </c>
      <c r="L480" s="83" t="str">
        <f t="shared" si="185"/>
        <v>#REF!</v>
      </c>
      <c r="M480" s="83" t="s">
        <v>1095</v>
      </c>
      <c r="N480" s="81" t="s">
        <v>1096</v>
      </c>
      <c r="O480" s="84">
        <v>42150.0</v>
      </c>
    </row>
    <row r="481" ht="28.5" customHeight="1">
      <c r="A481" s="75" t="s">
        <v>195</v>
      </c>
      <c r="B481" s="76" t="s">
        <v>39</v>
      </c>
      <c r="C481" s="77" t="s">
        <v>40</v>
      </c>
      <c r="D481" s="78">
        <v>267787.68</v>
      </c>
      <c r="E481" s="76">
        <v>0.0</v>
      </c>
      <c r="F481" s="79">
        <v>267788.0</v>
      </c>
      <c r="G481" s="80">
        <f t="shared" si="186"/>
        <v>267788</v>
      </c>
      <c r="H481" s="81">
        <v>9.00156264E8</v>
      </c>
      <c r="I481" s="77" t="str">
        <f t="shared" si="183"/>
        <v>#REF!</v>
      </c>
      <c r="J481" s="75">
        <v>1167793.0</v>
      </c>
      <c r="K481" s="82" t="str">
        <f t="shared" si="184"/>
        <v>#REF!</v>
      </c>
      <c r="L481" s="83" t="str">
        <f t="shared" si="185"/>
        <v>#REF!</v>
      </c>
      <c r="M481" s="83" t="s">
        <v>1097</v>
      </c>
      <c r="N481" s="81" t="s">
        <v>1098</v>
      </c>
      <c r="O481" s="84">
        <v>42151.0</v>
      </c>
    </row>
    <row r="482" ht="28.5" customHeight="1">
      <c r="A482" s="75" t="s">
        <v>195</v>
      </c>
      <c r="B482" s="76" t="s">
        <v>59</v>
      </c>
      <c r="C482" s="77" t="s">
        <v>60</v>
      </c>
      <c r="D482" s="78">
        <v>1877051.66</v>
      </c>
      <c r="E482" s="76">
        <v>0.0</v>
      </c>
      <c r="F482" s="79">
        <v>1877052.0</v>
      </c>
      <c r="G482" s="80">
        <f t="shared" si="186"/>
        <v>1877052</v>
      </c>
      <c r="H482" s="81">
        <v>8.90980486E8</v>
      </c>
      <c r="I482" s="77" t="str">
        <f t="shared" si="183"/>
        <v>#REF!</v>
      </c>
      <c r="J482" s="75">
        <v>1877052.0</v>
      </c>
      <c r="K482" s="82" t="str">
        <f t="shared" si="184"/>
        <v>#REF!</v>
      </c>
      <c r="L482" s="83" t="str">
        <f t="shared" si="185"/>
        <v>#REF!</v>
      </c>
      <c r="M482" s="83">
        <v>2.01500027033E11</v>
      </c>
      <c r="N482" s="81" t="s">
        <v>1099</v>
      </c>
      <c r="O482" s="84">
        <v>42143.0</v>
      </c>
    </row>
    <row r="483" ht="28.5" customHeight="1">
      <c r="A483" s="75" t="s">
        <v>197</v>
      </c>
      <c r="B483" s="76" t="s">
        <v>17</v>
      </c>
      <c r="C483" s="77" t="s">
        <v>460</v>
      </c>
      <c r="D483" s="78">
        <v>2.4130862013E8</v>
      </c>
      <c r="E483" s="76">
        <v>0.0</v>
      </c>
      <c r="F483" s="79">
        <v>2.4130862E8</v>
      </c>
      <c r="G483" s="80">
        <f t="shared" si="186"/>
        <v>241308620</v>
      </c>
      <c r="H483" s="81">
        <v>8.90904646E8</v>
      </c>
      <c r="I483" s="77" t="str">
        <f t="shared" si="183"/>
        <v>#REF!</v>
      </c>
      <c r="J483" s="75">
        <v>2.4130862E8</v>
      </c>
      <c r="K483" s="82" t="str">
        <f t="shared" si="184"/>
        <v>#REF!</v>
      </c>
      <c r="L483" s="83" t="str">
        <f t="shared" si="185"/>
        <v>#REF!</v>
      </c>
      <c r="M483" s="83">
        <v>2.01500026975E11</v>
      </c>
      <c r="N483" s="81" t="s">
        <v>1100</v>
      </c>
      <c r="O483" s="84">
        <v>42143.0</v>
      </c>
    </row>
    <row r="484" ht="28.5" customHeight="1">
      <c r="A484" s="75" t="s">
        <v>197</v>
      </c>
      <c r="B484" s="76" t="s">
        <v>45</v>
      </c>
      <c r="C484" s="77" t="s">
        <v>46</v>
      </c>
      <c r="D484" s="78">
        <v>2.154468098E7</v>
      </c>
      <c r="E484" s="76">
        <v>0.0</v>
      </c>
      <c r="F484" s="79">
        <v>2.1544681E7</v>
      </c>
      <c r="G484" s="80">
        <f t="shared" si="186"/>
        <v>21544681</v>
      </c>
      <c r="H484" s="81"/>
      <c r="I484" s="77"/>
      <c r="J484" s="75"/>
      <c r="K484" s="82"/>
      <c r="L484" s="83"/>
      <c r="M484" s="83"/>
      <c r="N484" s="81"/>
      <c r="O484" s="84"/>
    </row>
    <row r="485" ht="28.5" customHeight="1">
      <c r="A485" s="75" t="s">
        <v>197</v>
      </c>
      <c r="B485" s="76" t="s">
        <v>74</v>
      </c>
      <c r="C485" s="77" t="s">
        <v>75</v>
      </c>
      <c r="D485" s="78">
        <v>3.040047528E7</v>
      </c>
      <c r="E485" s="76">
        <v>0.0</v>
      </c>
      <c r="F485" s="79">
        <v>3.0400475E7</v>
      </c>
      <c r="G485" s="80">
        <f t="shared" si="186"/>
        <v>30400475</v>
      </c>
      <c r="H485" s="81">
        <v>8.11016192E8</v>
      </c>
      <c r="I485" s="77" t="str">
        <f t="shared" ref="I485:I492" si="187">VLOOKUP(H485,'[2]IPS CTA BANCARIA (2)'!$B$1:$H$202,2,0)</f>
        <v>#REF!</v>
      </c>
      <c r="J485" s="75">
        <v>3.0400475E7</v>
      </c>
      <c r="K485" s="82" t="str">
        <f t="shared" ref="K485:K492" si="188">VLOOKUP(H485,'[2]IPS CTA BANCARIA (2)'!$B$1:$H$202,4,0)</f>
        <v>#REF!</v>
      </c>
      <c r="L485" s="83" t="str">
        <f t="shared" ref="L485:L492" si="189">VLOOKUP(H485,'[2]IPS CTA BANCARIA (2)'!$B$1:$H$202,5,0)</f>
        <v>#REF!</v>
      </c>
      <c r="M485" s="83">
        <v>2.01500030047E11</v>
      </c>
      <c r="N485" s="81" t="s">
        <v>1101</v>
      </c>
      <c r="O485" s="84">
        <v>42152.0</v>
      </c>
    </row>
    <row r="486" ht="28.5" customHeight="1">
      <c r="A486" s="75" t="s">
        <v>197</v>
      </c>
      <c r="B486" s="76" t="s">
        <v>21</v>
      </c>
      <c r="C486" s="77" t="s">
        <v>22</v>
      </c>
      <c r="D486" s="78">
        <v>55228.25</v>
      </c>
      <c r="E486" s="76">
        <v>0.0</v>
      </c>
      <c r="F486" s="79">
        <v>55228.0</v>
      </c>
      <c r="G486" s="80">
        <f t="shared" si="186"/>
        <v>55228</v>
      </c>
      <c r="H486" s="81">
        <v>8.00130907E8</v>
      </c>
      <c r="I486" s="77" t="str">
        <f t="shared" si="187"/>
        <v>#REF!</v>
      </c>
      <c r="J486" s="75">
        <v>55228.0</v>
      </c>
      <c r="K486" s="82" t="str">
        <f t="shared" si="188"/>
        <v>#REF!</v>
      </c>
      <c r="L486" s="83" t="str">
        <f t="shared" si="189"/>
        <v>#REF!</v>
      </c>
      <c r="M486" s="83" t="s">
        <v>1102</v>
      </c>
      <c r="N486" s="81" t="s">
        <v>1103</v>
      </c>
      <c r="O486" s="84">
        <v>42150.0</v>
      </c>
    </row>
    <row r="487" ht="28.5" customHeight="1">
      <c r="A487" s="75" t="s">
        <v>197</v>
      </c>
      <c r="B487" s="76" t="s">
        <v>29</v>
      </c>
      <c r="C487" s="77" t="s">
        <v>30</v>
      </c>
      <c r="D487" s="78">
        <v>1602197.59</v>
      </c>
      <c r="E487" s="76">
        <v>0.0</v>
      </c>
      <c r="F487" s="79">
        <v>1602198.0</v>
      </c>
      <c r="G487" s="80">
        <f t="shared" si="186"/>
        <v>1602198</v>
      </c>
      <c r="H487" s="81">
        <v>8.00250119E8</v>
      </c>
      <c r="I487" s="77" t="str">
        <f t="shared" si="187"/>
        <v>#REF!</v>
      </c>
      <c r="J487" s="75">
        <v>4406162.0</v>
      </c>
      <c r="K487" s="82" t="str">
        <f t="shared" si="188"/>
        <v>#REF!</v>
      </c>
      <c r="L487" s="83" t="str">
        <f t="shared" si="189"/>
        <v>#REF!</v>
      </c>
      <c r="M487" s="83" t="s">
        <v>1104</v>
      </c>
      <c r="N487" s="81" t="s">
        <v>1105</v>
      </c>
      <c r="O487" s="84">
        <v>42150.0</v>
      </c>
    </row>
    <row r="488" ht="28.5" customHeight="1">
      <c r="A488" s="75" t="s">
        <v>197</v>
      </c>
      <c r="B488" s="76" t="s">
        <v>31</v>
      </c>
      <c r="C488" s="77" t="s">
        <v>32</v>
      </c>
      <c r="D488" s="78">
        <v>4513354.4</v>
      </c>
      <c r="E488" s="76">
        <v>0.0</v>
      </c>
      <c r="F488" s="79">
        <v>4513354.0</v>
      </c>
      <c r="G488" s="80">
        <f t="shared" si="186"/>
        <v>4513354</v>
      </c>
      <c r="H488" s="81">
        <v>8.05000427E8</v>
      </c>
      <c r="I488" s="77" t="str">
        <f t="shared" si="187"/>
        <v>#REF!</v>
      </c>
      <c r="J488" s="75">
        <v>1.8542742E7</v>
      </c>
      <c r="K488" s="82" t="str">
        <f t="shared" si="188"/>
        <v>#REF!</v>
      </c>
      <c r="L488" s="83" t="str">
        <f t="shared" si="189"/>
        <v>#REF!</v>
      </c>
      <c r="M488" s="83" t="s">
        <v>1106</v>
      </c>
      <c r="N488" s="81" t="s">
        <v>1107</v>
      </c>
      <c r="O488" s="84">
        <v>42150.0</v>
      </c>
    </row>
    <row r="489" ht="28.5" customHeight="1">
      <c r="A489" s="75" t="s">
        <v>197</v>
      </c>
      <c r="B489" s="76" t="s">
        <v>39</v>
      </c>
      <c r="C489" s="77" t="s">
        <v>40</v>
      </c>
      <c r="D489" s="78">
        <v>583617.15</v>
      </c>
      <c r="E489" s="76">
        <v>0.0</v>
      </c>
      <c r="F489" s="79">
        <v>583617.0</v>
      </c>
      <c r="G489" s="80">
        <f t="shared" si="186"/>
        <v>583617</v>
      </c>
      <c r="H489" s="81">
        <v>9.00156264E8</v>
      </c>
      <c r="I489" s="77" t="str">
        <f t="shared" si="187"/>
        <v>#REF!</v>
      </c>
      <c r="J489" s="75">
        <v>2359729.0</v>
      </c>
      <c r="K489" s="82" t="str">
        <f t="shared" si="188"/>
        <v>#REF!</v>
      </c>
      <c r="L489" s="83" t="str">
        <f t="shared" si="189"/>
        <v>#REF!</v>
      </c>
      <c r="M489" s="83" t="s">
        <v>1108</v>
      </c>
      <c r="N489" s="81" t="s">
        <v>1109</v>
      </c>
      <c r="O489" s="84">
        <v>42151.0</v>
      </c>
    </row>
    <row r="490" ht="28.5" customHeight="1">
      <c r="A490" s="75" t="s">
        <v>197</v>
      </c>
      <c r="B490" s="76" t="s">
        <v>41</v>
      </c>
      <c r="C490" s="77" t="s">
        <v>42</v>
      </c>
      <c r="D490" s="78">
        <v>2.9675948322E8</v>
      </c>
      <c r="E490" s="76">
        <v>0.0</v>
      </c>
      <c r="F490" s="79">
        <v>2.96759483E8</v>
      </c>
      <c r="G490" s="80">
        <f t="shared" si="186"/>
        <v>296759483</v>
      </c>
      <c r="H490" s="81">
        <v>8.90985603E8</v>
      </c>
      <c r="I490" s="77" t="str">
        <f t="shared" si="187"/>
        <v>#REF!</v>
      </c>
      <c r="J490" s="75">
        <v>1.9441206E8</v>
      </c>
      <c r="K490" s="82" t="str">
        <f t="shared" si="188"/>
        <v>#REF!</v>
      </c>
      <c r="L490" s="83" t="str">
        <f t="shared" si="189"/>
        <v>#REF!</v>
      </c>
      <c r="M490" s="83">
        <v>2.01500028211E11</v>
      </c>
      <c r="N490" s="81" t="s">
        <v>1110</v>
      </c>
      <c r="O490" s="84">
        <v>42150.0</v>
      </c>
    </row>
    <row r="491" ht="28.5" customHeight="1">
      <c r="A491" s="75" t="s">
        <v>197</v>
      </c>
      <c r="B491" s="76" t="s">
        <v>41</v>
      </c>
      <c r="C491" s="77" t="s">
        <v>42</v>
      </c>
      <c r="D491" s="78"/>
      <c r="E491" s="76"/>
      <c r="F491" s="79"/>
      <c r="G491" s="85"/>
      <c r="H491" s="81">
        <v>9.00509957E8</v>
      </c>
      <c r="I491" s="77" t="str">
        <f t="shared" si="187"/>
        <v>#REF!</v>
      </c>
      <c r="J491" s="75">
        <v>4390633.0</v>
      </c>
      <c r="K491" s="82" t="str">
        <f t="shared" si="188"/>
        <v>#REF!</v>
      </c>
      <c r="L491" s="83" t="str">
        <f t="shared" si="189"/>
        <v>#REF!</v>
      </c>
      <c r="M491" s="83">
        <v>2.01500028214E11</v>
      </c>
      <c r="N491" s="81" t="s">
        <v>1111</v>
      </c>
      <c r="O491" s="84">
        <v>42150.0</v>
      </c>
    </row>
    <row r="492" ht="28.5" customHeight="1">
      <c r="A492" s="75" t="s">
        <v>197</v>
      </c>
      <c r="B492" s="76" t="s">
        <v>41</v>
      </c>
      <c r="C492" s="77" t="s">
        <v>42</v>
      </c>
      <c r="D492" s="78"/>
      <c r="E492" s="76"/>
      <c r="F492" s="79"/>
      <c r="G492" s="85"/>
      <c r="H492" s="81">
        <v>9.00390423E8</v>
      </c>
      <c r="I492" s="77" t="str">
        <f t="shared" si="187"/>
        <v>#REF!</v>
      </c>
      <c r="J492" s="75">
        <v>9.795679E7</v>
      </c>
      <c r="K492" s="82" t="str">
        <f t="shared" si="188"/>
        <v>#REF!</v>
      </c>
      <c r="L492" s="83" t="str">
        <f t="shared" si="189"/>
        <v>#REF!</v>
      </c>
      <c r="M492" s="83">
        <v>2.0150002822E11</v>
      </c>
      <c r="N492" s="81" t="s">
        <v>1112</v>
      </c>
      <c r="O492" s="84">
        <v>42150.0</v>
      </c>
    </row>
    <row r="493" ht="28.5" customHeight="1">
      <c r="A493" s="75" t="s">
        <v>199</v>
      </c>
      <c r="B493" s="76" t="s">
        <v>45</v>
      </c>
      <c r="C493" s="77" t="s">
        <v>46</v>
      </c>
      <c r="D493" s="78">
        <v>1.943917219E7</v>
      </c>
      <c r="E493" s="76">
        <v>0.0</v>
      </c>
      <c r="F493" s="79">
        <v>1.9439172E7</v>
      </c>
      <c r="G493" s="80">
        <f t="shared" ref="G493:G529" si="190">+F493</f>
        <v>19439172</v>
      </c>
      <c r="H493" s="81"/>
      <c r="I493" s="77"/>
      <c r="J493" s="75"/>
      <c r="K493" s="82"/>
      <c r="L493" s="83"/>
      <c r="M493" s="83"/>
      <c r="N493" s="81"/>
      <c r="O493" s="84"/>
    </row>
    <row r="494" ht="28.5" customHeight="1">
      <c r="A494" s="75" t="s">
        <v>199</v>
      </c>
      <c r="B494" s="76" t="s">
        <v>29</v>
      </c>
      <c r="C494" s="77" t="s">
        <v>30</v>
      </c>
      <c r="D494" s="78">
        <v>555057.21</v>
      </c>
      <c r="E494" s="76">
        <v>0.0</v>
      </c>
      <c r="F494" s="79">
        <v>555057.0</v>
      </c>
      <c r="G494" s="80">
        <f t="shared" si="190"/>
        <v>555057</v>
      </c>
      <c r="H494" s="81">
        <v>8.00250119E8</v>
      </c>
      <c r="I494" s="77" t="str">
        <f t="shared" ref="I494:I509" si="191">VLOOKUP(H494,'[2]IPS CTA BANCARIA (2)'!$B$1:$H$202,2,0)</f>
        <v>#REF!</v>
      </c>
      <c r="J494" s="75">
        <v>2339845.0</v>
      </c>
      <c r="K494" s="82" t="str">
        <f t="shared" ref="K494:K509" si="192">VLOOKUP(H494,'[2]IPS CTA BANCARIA (2)'!$B$1:$H$202,4,0)</f>
        <v>#REF!</v>
      </c>
      <c r="L494" s="83" t="str">
        <f t="shared" ref="L494:L509" si="193">VLOOKUP(H494,'[2]IPS CTA BANCARIA (2)'!$B$1:$H$202,5,0)</f>
        <v>#REF!</v>
      </c>
      <c r="M494" s="83" t="s">
        <v>1113</v>
      </c>
      <c r="N494" s="81" t="s">
        <v>1114</v>
      </c>
      <c r="O494" s="84">
        <v>42150.0</v>
      </c>
    </row>
    <row r="495" ht="28.5" customHeight="1">
      <c r="A495" s="75" t="s">
        <v>199</v>
      </c>
      <c r="B495" s="76" t="s">
        <v>31</v>
      </c>
      <c r="C495" s="77" t="s">
        <v>32</v>
      </c>
      <c r="D495" s="78">
        <v>6364.09</v>
      </c>
      <c r="E495" s="76">
        <v>0.0</v>
      </c>
      <c r="F495" s="79">
        <v>6364.0</v>
      </c>
      <c r="G495" s="80">
        <f t="shared" si="190"/>
        <v>6364</v>
      </c>
      <c r="H495" s="81">
        <v>8.05000427E8</v>
      </c>
      <c r="I495" s="77" t="str">
        <f t="shared" si="191"/>
        <v>#REF!</v>
      </c>
      <c r="J495" s="75">
        <v>43725.0</v>
      </c>
      <c r="K495" s="82" t="str">
        <f t="shared" si="192"/>
        <v>#REF!</v>
      </c>
      <c r="L495" s="83" t="str">
        <f t="shared" si="193"/>
        <v>#REF!</v>
      </c>
      <c r="M495" s="83" t="s">
        <v>1115</v>
      </c>
      <c r="N495" s="81" t="s">
        <v>1116</v>
      </c>
      <c r="O495" s="84">
        <v>42150.0</v>
      </c>
    </row>
    <row r="496" ht="28.5" customHeight="1">
      <c r="A496" s="75" t="s">
        <v>199</v>
      </c>
      <c r="B496" s="76" t="s">
        <v>39</v>
      </c>
      <c r="C496" s="77" t="s">
        <v>40</v>
      </c>
      <c r="D496" s="78">
        <v>35464.26</v>
      </c>
      <c r="E496" s="76">
        <v>0.0</v>
      </c>
      <c r="F496" s="79">
        <v>35464.0</v>
      </c>
      <c r="G496" s="80">
        <f t="shared" si="190"/>
        <v>35464</v>
      </c>
      <c r="H496" s="81">
        <v>9.00156264E8</v>
      </c>
      <c r="I496" s="77" t="str">
        <f t="shared" si="191"/>
        <v>#REF!</v>
      </c>
      <c r="J496" s="75">
        <v>226464.0</v>
      </c>
      <c r="K496" s="82" t="str">
        <f t="shared" si="192"/>
        <v>#REF!</v>
      </c>
      <c r="L496" s="83" t="str">
        <f t="shared" si="193"/>
        <v>#REF!</v>
      </c>
      <c r="M496" s="83" t="s">
        <v>1117</v>
      </c>
      <c r="N496" s="81" t="s">
        <v>1118</v>
      </c>
      <c r="O496" s="84">
        <v>42151.0</v>
      </c>
    </row>
    <row r="497" ht="28.5" customHeight="1">
      <c r="A497" s="75" t="s">
        <v>199</v>
      </c>
      <c r="B497" s="76" t="s">
        <v>41</v>
      </c>
      <c r="C497" s="77" t="s">
        <v>42</v>
      </c>
      <c r="D497" s="78">
        <v>937638.93</v>
      </c>
      <c r="E497" s="76">
        <v>0.0</v>
      </c>
      <c r="F497" s="79">
        <v>937639.0</v>
      </c>
      <c r="G497" s="80">
        <f t="shared" si="190"/>
        <v>937639</v>
      </c>
      <c r="H497" s="81">
        <v>9.00390423E8</v>
      </c>
      <c r="I497" s="77" t="str">
        <f t="shared" si="191"/>
        <v>#REF!</v>
      </c>
      <c r="J497" s="75">
        <v>937639.0</v>
      </c>
      <c r="K497" s="82" t="str">
        <f t="shared" si="192"/>
        <v>#REF!</v>
      </c>
      <c r="L497" s="83" t="str">
        <f t="shared" si="193"/>
        <v>#REF!</v>
      </c>
      <c r="M497" s="83">
        <v>2.01500028223E11</v>
      </c>
      <c r="N497" s="81" t="s">
        <v>1119</v>
      </c>
      <c r="O497" s="84">
        <v>42150.0</v>
      </c>
    </row>
    <row r="498" ht="28.5" customHeight="1">
      <c r="A498" s="75" t="s">
        <v>199</v>
      </c>
      <c r="B498" s="76" t="s">
        <v>47</v>
      </c>
      <c r="C498" s="77" t="s">
        <v>48</v>
      </c>
      <c r="D498" s="78">
        <v>3.455933132E7</v>
      </c>
      <c r="E498" s="76">
        <v>0.0</v>
      </c>
      <c r="F498" s="79">
        <v>3.4559331E7</v>
      </c>
      <c r="G498" s="80">
        <f t="shared" si="190"/>
        <v>34559331</v>
      </c>
      <c r="H498" s="81">
        <v>8.00138011E8</v>
      </c>
      <c r="I498" s="77" t="str">
        <f t="shared" si="191"/>
        <v>#REF!</v>
      </c>
      <c r="J498" s="75">
        <v>3.4559331E7</v>
      </c>
      <c r="K498" s="82" t="str">
        <f t="shared" si="192"/>
        <v>#REF!</v>
      </c>
      <c r="L498" s="83" t="str">
        <f t="shared" si="193"/>
        <v>#REF!</v>
      </c>
      <c r="M498" s="83">
        <v>2.01500027528E11</v>
      </c>
      <c r="N498" s="81" t="s">
        <v>1120</v>
      </c>
      <c r="O498" s="84">
        <v>42149.0</v>
      </c>
    </row>
    <row r="499" ht="28.5" customHeight="1">
      <c r="A499" s="75" t="s">
        <v>201</v>
      </c>
      <c r="B499" s="76" t="s">
        <v>17</v>
      </c>
      <c r="C499" s="77" t="s">
        <v>460</v>
      </c>
      <c r="D499" s="78">
        <v>1494297.06</v>
      </c>
      <c r="E499" s="76">
        <v>0.0</v>
      </c>
      <c r="F499" s="79">
        <v>1494297.0</v>
      </c>
      <c r="G499" s="80">
        <f t="shared" si="190"/>
        <v>1494297</v>
      </c>
      <c r="H499" s="81">
        <v>8.90904646E8</v>
      </c>
      <c r="I499" s="77" t="str">
        <f t="shared" si="191"/>
        <v>#REF!</v>
      </c>
      <c r="J499" s="75">
        <v>1494297.0</v>
      </c>
      <c r="K499" s="82" t="str">
        <f t="shared" si="192"/>
        <v>#REF!</v>
      </c>
      <c r="L499" s="83" t="str">
        <f t="shared" si="193"/>
        <v>#REF!</v>
      </c>
      <c r="M499" s="83">
        <v>2.01500026976E11</v>
      </c>
      <c r="N499" s="81" t="s">
        <v>1121</v>
      </c>
      <c r="O499" s="84">
        <v>42143.0</v>
      </c>
    </row>
    <row r="500" ht="28.5" customHeight="1">
      <c r="A500" s="75" t="s">
        <v>201</v>
      </c>
      <c r="B500" s="76" t="s">
        <v>29</v>
      </c>
      <c r="C500" s="77" t="s">
        <v>30</v>
      </c>
      <c r="D500" s="78">
        <v>43645.46</v>
      </c>
      <c r="E500" s="76">
        <v>0.0</v>
      </c>
      <c r="F500" s="79">
        <v>43645.0</v>
      </c>
      <c r="G500" s="80">
        <f t="shared" si="190"/>
        <v>43645</v>
      </c>
      <c r="H500" s="81">
        <v>8.00250119E8</v>
      </c>
      <c r="I500" s="77" t="str">
        <f t="shared" si="191"/>
        <v>#REF!</v>
      </c>
      <c r="J500" s="75">
        <v>97538.0</v>
      </c>
      <c r="K500" s="82" t="str">
        <f t="shared" si="192"/>
        <v>#REF!</v>
      </c>
      <c r="L500" s="83" t="str">
        <f t="shared" si="193"/>
        <v>#REF!</v>
      </c>
      <c r="M500" s="83" t="s">
        <v>1122</v>
      </c>
      <c r="N500" s="81" t="s">
        <v>1123</v>
      </c>
      <c r="O500" s="84">
        <v>42150.0</v>
      </c>
    </row>
    <row r="501" ht="28.5" customHeight="1">
      <c r="A501" s="75" t="s">
        <v>201</v>
      </c>
      <c r="B501" s="76" t="s">
        <v>31</v>
      </c>
      <c r="C501" s="77" t="s">
        <v>32</v>
      </c>
      <c r="D501" s="78">
        <v>1377.2</v>
      </c>
      <c r="E501" s="76">
        <v>0.0</v>
      </c>
      <c r="F501" s="79">
        <v>1377.0</v>
      </c>
      <c r="G501" s="80">
        <f t="shared" si="190"/>
        <v>1377</v>
      </c>
      <c r="H501" s="81">
        <v>8.05000427E8</v>
      </c>
      <c r="I501" s="77" t="str">
        <f t="shared" si="191"/>
        <v>#REF!</v>
      </c>
      <c r="J501" s="75">
        <v>5567.0</v>
      </c>
      <c r="K501" s="82" t="str">
        <f t="shared" si="192"/>
        <v>#REF!</v>
      </c>
      <c r="L501" s="83" t="str">
        <f t="shared" si="193"/>
        <v>#REF!</v>
      </c>
      <c r="M501" s="83" t="s">
        <v>1124</v>
      </c>
      <c r="N501" s="81" t="s">
        <v>1125</v>
      </c>
      <c r="O501" s="84">
        <v>42150.0</v>
      </c>
    </row>
    <row r="502" ht="28.5" customHeight="1">
      <c r="A502" s="75" t="s">
        <v>201</v>
      </c>
      <c r="B502" s="76" t="s">
        <v>39</v>
      </c>
      <c r="C502" s="77" t="s">
        <v>40</v>
      </c>
      <c r="D502" s="78">
        <v>4340.28</v>
      </c>
      <c r="E502" s="76">
        <v>0.0</v>
      </c>
      <c r="F502" s="79">
        <v>4340.0</v>
      </c>
      <c r="G502" s="80">
        <f t="shared" si="190"/>
        <v>4340</v>
      </c>
      <c r="H502" s="81">
        <v>9.00156264E8</v>
      </c>
      <c r="I502" s="77" t="str">
        <f t="shared" si="191"/>
        <v>#REF!</v>
      </c>
      <c r="J502" s="75">
        <v>19243.0</v>
      </c>
      <c r="K502" s="82" t="str">
        <f t="shared" si="192"/>
        <v>#REF!</v>
      </c>
      <c r="L502" s="83" t="str">
        <f t="shared" si="193"/>
        <v>#REF!</v>
      </c>
      <c r="M502" s="83" t="s">
        <v>1126</v>
      </c>
      <c r="N502" s="81" t="s">
        <v>1127</v>
      </c>
      <c r="O502" s="84">
        <v>42151.0</v>
      </c>
    </row>
    <row r="503" ht="28.5" customHeight="1">
      <c r="A503" s="75" t="s">
        <v>203</v>
      </c>
      <c r="B503" s="76" t="s">
        <v>17</v>
      </c>
      <c r="C503" s="77" t="s">
        <v>460</v>
      </c>
      <c r="D503" s="78">
        <v>3.476457723E7</v>
      </c>
      <c r="E503" s="76">
        <v>0.0</v>
      </c>
      <c r="F503" s="79">
        <v>3.4764577E7</v>
      </c>
      <c r="G503" s="80">
        <f t="shared" si="190"/>
        <v>34764577</v>
      </c>
      <c r="H503" s="81">
        <v>8.90904646E8</v>
      </c>
      <c r="I503" s="77" t="str">
        <f t="shared" si="191"/>
        <v>#REF!</v>
      </c>
      <c r="J503" s="75">
        <v>3.4764577E7</v>
      </c>
      <c r="K503" s="82" t="str">
        <f t="shared" si="192"/>
        <v>#REF!</v>
      </c>
      <c r="L503" s="83" t="str">
        <f t="shared" si="193"/>
        <v>#REF!</v>
      </c>
      <c r="M503" s="83">
        <v>2.01500026977E11</v>
      </c>
      <c r="N503" s="81" t="s">
        <v>1128</v>
      </c>
      <c r="O503" s="84">
        <v>42143.0</v>
      </c>
    </row>
    <row r="504" ht="28.5" customHeight="1">
      <c r="A504" s="75" t="s">
        <v>203</v>
      </c>
      <c r="B504" s="76" t="s">
        <v>21</v>
      </c>
      <c r="C504" s="77" t="s">
        <v>22</v>
      </c>
      <c r="D504" s="78">
        <v>29333.08</v>
      </c>
      <c r="E504" s="76">
        <v>0.0</v>
      </c>
      <c r="F504" s="79">
        <v>29333.0</v>
      </c>
      <c r="G504" s="80">
        <f t="shared" si="190"/>
        <v>29333</v>
      </c>
      <c r="H504" s="81">
        <v>8.00130907E8</v>
      </c>
      <c r="I504" s="77" t="str">
        <f t="shared" si="191"/>
        <v>#REF!</v>
      </c>
      <c r="J504" s="75">
        <f>139670-15398</f>
        <v>124272</v>
      </c>
      <c r="K504" s="82" t="str">
        <f t="shared" si="192"/>
        <v>#REF!</v>
      </c>
      <c r="L504" s="83" t="str">
        <f t="shared" si="193"/>
        <v>#REF!</v>
      </c>
      <c r="M504" s="83" t="s">
        <v>1129</v>
      </c>
      <c r="N504" s="81" t="s">
        <v>1130</v>
      </c>
      <c r="O504" s="84">
        <v>42150.0</v>
      </c>
    </row>
    <row r="505" ht="28.5" customHeight="1">
      <c r="A505" s="75" t="s">
        <v>203</v>
      </c>
      <c r="B505" s="76" t="s">
        <v>29</v>
      </c>
      <c r="C505" s="77" t="s">
        <v>30</v>
      </c>
      <c r="D505" s="78">
        <v>85371.91</v>
      </c>
      <c r="E505" s="76">
        <v>0.0</v>
      </c>
      <c r="F505" s="79">
        <v>85372.0</v>
      </c>
      <c r="G505" s="80">
        <f t="shared" si="190"/>
        <v>85372</v>
      </c>
      <c r="H505" s="81">
        <v>8.00250119E8</v>
      </c>
      <c r="I505" s="77" t="str">
        <f t="shared" si="191"/>
        <v>#REF!</v>
      </c>
      <c r="J505" s="75">
        <v>1402628.0</v>
      </c>
      <c r="K505" s="82" t="str">
        <f t="shared" si="192"/>
        <v>#REF!</v>
      </c>
      <c r="L505" s="83" t="str">
        <f t="shared" si="193"/>
        <v>#REF!</v>
      </c>
      <c r="M505" s="83" t="s">
        <v>1131</v>
      </c>
      <c r="N505" s="81" t="s">
        <v>1132</v>
      </c>
      <c r="O505" s="84">
        <v>42150.0</v>
      </c>
    </row>
    <row r="506" ht="28.5" customHeight="1">
      <c r="A506" s="75" t="s">
        <v>203</v>
      </c>
      <c r="B506" s="76" t="s">
        <v>31</v>
      </c>
      <c r="C506" s="77" t="s">
        <v>32</v>
      </c>
      <c r="D506" s="78">
        <v>60238.19</v>
      </c>
      <c r="E506" s="76">
        <v>0.0</v>
      </c>
      <c r="F506" s="79">
        <v>60238.0</v>
      </c>
      <c r="G506" s="80">
        <f t="shared" si="190"/>
        <v>60238</v>
      </c>
      <c r="H506" s="81">
        <v>8.05000427E8</v>
      </c>
      <c r="I506" s="77" t="str">
        <f t="shared" si="191"/>
        <v>#REF!</v>
      </c>
      <c r="J506" s="75">
        <v>283507.0</v>
      </c>
      <c r="K506" s="82" t="str">
        <f t="shared" si="192"/>
        <v>#REF!</v>
      </c>
      <c r="L506" s="83" t="str">
        <f t="shared" si="193"/>
        <v>#REF!</v>
      </c>
      <c r="M506" s="83" t="s">
        <v>1133</v>
      </c>
      <c r="N506" s="81" t="s">
        <v>1134</v>
      </c>
      <c r="O506" s="84">
        <v>42150.0</v>
      </c>
    </row>
    <row r="507" ht="28.5" customHeight="1">
      <c r="A507" s="75" t="s">
        <v>203</v>
      </c>
      <c r="B507" s="76" t="s">
        <v>39</v>
      </c>
      <c r="C507" s="77" t="s">
        <v>40</v>
      </c>
      <c r="D507" s="78">
        <v>289976.04</v>
      </c>
      <c r="E507" s="76">
        <v>0.0</v>
      </c>
      <c r="F507" s="79">
        <v>289976.0</v>
      </c>
      <c r="G507" s="80">
        <f t="shared" si="190"/>
        <v>289976</v>
      </c>
      <c r="H507" s="81">
        <v>9.00156264E8</v>
      </c>
      <c r="I507" s="77" t="str">
        <f t="shared" si="191"/>
        <v>#REF!</v>
      </c>
      <c r="J507" s="75">
        <v>1023042.0</v>
      </c>
      <c r="K507" s="82" t="str">
        <f t="shared" si="192"/>
        <v>#REF!</v>
      </c>
      <c r="L507" s="83" t="str">
        <f t="shared" si="193"/>
        <v>#REF!</v>
      </c>
      <c r="M507" s="83" t="s">
        <v>1135</v>
      </c>
      <c r="N507" s="81" t="s">
        <v>1136</v>
      </c>
      <c r="O507" s="84">
        <v>42151.0</v>
      </c>
    </row>
    <row r="508" ht="28.5" customHeight="1">
      <c r="A508" s="75" t="s">
        <v>203</v>
      </c>
      <c r="B508" s="76" t="s">
        <v>59</v>
      </c>
      <c r="C508" s="77" t="s">
        <v>60</v>
      </c>
      <c r="D508" s="78">
        <v>1.723829655E7</v>
      </c>
      <c r="E508" s="76">
        <v>0.0</v>
      </c>
      <c r="F508" s="79">
        <v>1.7238297E7</v>
      </c>
      <c r="G508" s="80">
        <f t="shared" si="190"/>
        <v>17238297</v>
      </c>
      <c r="H508" s="81">
        <v>8.90980486E8</v>
      </c>
      <c r="I508" s="77" t="str">
        <f t="shared" si="191"/>
        <v>#REF!</v>
      </c>
      <c r="J508" s="75">
        <v>1.7238297E7</v>
      </c>
      <c r="K508" s="82" t="str">
        <f t="shared" si="192"/>
        <v>#REF!</v>
      </c>
      <c r="L508" s="83" t="str">
        <f t="shared" si="193"/>
        <v>#REF!</v>
      </c>
      <c r="M508" s="83">
        <v>2.01500027034E11</v>
      </c>
      <c r="N508" s="81" t="s">
        <v>1137</v>
      </c>
      <c r="O508" s="84">
        <v>42143.0</v>
      </c>
    </row>
    <row r="509" ht="28.5" customHeight="1">
      <c r="A509" s="75" t="s">
        <v>205</v>
      </c>
      <c r="B509" s="76" t="s">
        <v>17</v>
      </c>
      <c r="C509" s="77" t="s">
        <v>460</v>
      </c>
      <c r="D509" s="78">
        <v>952177.42</v>
      </c>
      <c r="E509" s="76">
        <v>0.0</v>
      </c>
      <c r="F509" s="79">
        <v>952177.0</v>
      </c>
      <c r="G509" s="80">
        <f t="shared" si="190"/>
        <v>952177</v>
      </c>
      <c r="H509" s="81">
        <v>8.90904646E8</v>
      </c>
      <c r="I509" s="77" t="str">
        <f t="shared" si="191"/>
        <v>#REF!</v>
      </c>
      <c r="J509" s="75">
        <v>952177.0</v>
      </c>
      <c r="K509" s="82" t="str">
        <f t="shared" si="192"/>
        <v>#REF!</v>
      </c>
      <c r="L509" s="83" t="str">
        <f t="shared" si="193"/>
        <v>#REF!</v>
      </c>
      <c r="M509" s="83">
        <v>2.01500026978E11</v>
      </c>
      <c r="N509" s="81" t="s">
        <v>1138</v>
      </c>
      <c r="O509" s="84">
        <v>42143.0</v>
      </c>
    </row>
    <row r="510" ht="28.5" customHeight="1">
      <c r="A510" s="75" t="s">
        <v>205</v>
      </c>
      <c r="B510" s="76" t="s">
        <v>45</v>
      </c>
      <c r="C510" s="77" t="s">
        <v>46</v>
      </c>
      <c r="D510" s="78">
        <v>594203.66</v>
      </c>
      <c r="E510" s="76">
        <v>0.0</v>
      </c>
      <c r="F510" s="79">
        <v>594204.0</v>
      </c>
      <c r="G510" s="80">
        <f t="shared" si="190"/>
        <v>594204</v>
      </c>
      <c r="H510" s="81"/>
      <c r="I510" s="77"/>
      <c r="J510" s="75"/>
      <c r="K510" s="82"/>
      <c r="L510" s="83"/>
      <c r="M510" s="83"/>
      <c r="N510" s="81"/>
      <c r="O510" s="84"/>
    </row>
    <row r="511" ht="28.5" customHeight="1">
      <c r="A511" s="75" t="s">
        <v>205</v>
      </c>
      <c r="B511" s="76" t="s">
        <v>29</v>
      </c>
      <c r="C511" s="77" t="s">
        <v>30</v>
      </c>
      <c r="D511" s="78">
        <v>57695.0</v>
      </c>
      <c r="E511" s="76">
        <v>0.0</v>
      </c>
      <c r="F511" s="79">
        <v>57695.0</v>
      </c>
      <c r="G511" s="80">
        <f t="shared" si="190"/>
        <v>57695</v>
      </c>
      <c r="H511" s="81">
        <v>8.00250119E8</v>
      </c>
      <c r="I511" s="77" t="str">
        <f t="shared" ref="I511:I515" si="194">VLOOKUP(H511,'[2]IPS CTA BANCARIA (2)'!$B$1:$H$202,2,0)</f>
        <v>#REF!</v>
      </c>
      <c r="J511" s="75">
        <v>216916.0</v>
      </c>
      <c r="K511" s="82" t="str">
        <f t="shared" ref="K511:K515" si="195">VLOOKUP(H511,'[2]IPS CTA BANCARIA (2)'!$B$1:$H$202,4,0)</f>
        <v>#REF!</v>
      </c>
      <c r="L511" s="83" t="str">
        <f t="shared" ref="L511:L515" si="196">VLOOKUP(H511,'[2]IPS CTA BANCARIA (2)'!$B$1:$H$202,5,0)</f>
        <v>#REF!</v>
      </c>
      <c r="M511" s="83" t="s">
        <v>1139</v>
      </c>
      <c r="N511" s="81" t="s">
        <v>1140</v>
      </c>
      <c r="O511" s="84">
        <v>42150.0</v>
      </c>
    </row>
    <row r="512" ht="28.5" customHeight="1">
      <c r="A512" s="75" t="s">
        <v>205</v>
      </c>
      <c r="B512" s="76" t="s">
        <v>31</v>
      </c>
      <c r="C512" s="77" t="s">
        <v>32</v>
      </c>
      <c r="D512" s="78">
        <v>482.87</v>
      </c>
      <c r="E512" s="76">
        <v>0.0</v>
      </c>
      <c r="F512" s="79">
        <v>483.0</v>
      </c>
      <c r="G512" s="80">
        <f t="shared" si="190"/>
        <v>483</v>
      </c>
      <c r="H512" s="81">
        <v>8.05000427E8</v>
      </c>
      <c r="I512" s="77" t="str">
        <f t="shared" si="194"/>
        <v>#REF!</v>
      </c>
      <c r="J512" s="75">
        <v>2089.0</v>
      </c>
      <c r="K512" s="82" t="str">
        <f t="shared" si="195"/>
        <v>#REF!</v>
      </c>
      <c r="L512" s="83" t="str">
        <f t="shared" si="196"/>
        <v>#REF!</v>
      </c>
      <c r="M512" s="83" t="s">
        <v>1141</v>
      </c>
      <c r="N512" s="81" t="s">
        <v>1142</v>
      </c>
      <c r="O512" s="84">
        <v>42150.0</v>
      </c>
    </row>
    <row r="513" ht="28.5" customHeight="1">
      <c r="A513" s="75" t="s">
        <v>205</v>
      </c>
      <c r="B513" s="76" t="s">
        <v>39</v>
      </c>
      <c r="C513" s="77" t="s">
        <v>40</v>
      </c>
      <c r="D513" s="78">
        <v>2817.24</v>
      </c>
      <c r="E513" s="76">
        <v>0.0</v>
      </c>
      <c r="F513" s="79">
        <v>2817.0</v>
      </c>
      <c r="G513" s="80">
        <f t="shared" si="190"/>
        <v>2817</v>
      </c>
      <c r="H513" s="81">
        <v>9.00156264E8</v>
      </c>
      <c r="I513" s="77" t="str">
        <f t="shared" si="194"/>
        <v>#REF!</v>
      </c>
      <c r="J513" s="75">
        <v>11300.0</v>
      </c>
      <c r="K513" s="82" t="str">
        <f t="shared" si="195"/>
        <v>#REF!</v>
      </c>
      <c r="L513" s="83" t="str">
        <f t="shared" si="196"/>
        <v>#REF!</v>
      </c>
      <c r="M513" s="83" t="s">
        <v>1143</v>
      </c>
      <c r="N513" s="81" t="s">
        <v>1144</v>
      </c>
      <c r="O513" s="84">
        <v>42151.0</v>
      </c>
    </row>
    <row r="514" ht="28.5" customHeight="1">
      <c r="A514" s="75" t="s">
        <v>205</v>
      </c>
      <c r="B514" s="76" t="s">
        <v>47</v>
      </c>
      <c r="C514" s="77" t="s">
        <v>48</v>
      </c>
      <c r="D514" s="78">
        <v>1656797.81</v>
      </c>
      <c r="E514" s="76">
        <v>0.0</v>
      </c>
      <c r="F514" s="79">
        <v>1656798.0</v>
      </c>
      <c r="G514" s="80">
        <f t="shared" si="190"/>
        <v>1656798</v>
      </c>
      <c r="H514" s="81">
        <v>8.90983675E8</v>
      </c>
      <c r="I514" s="77" t="str">
        <f t="shared" si="194"/>
        <v>#REF!</v>
      </c>
      <c r="J514" s="75">
        <v>1656798.0</v>
      </c>
      <c r="K514" s="82" t="str">
        <f t="shared" si="195"/>
        <v>#REF!</v>
      </c>
      <c r="L514" s="83" t="str">
        <f t="shared" si="196"/>
        <v>#REF!</v>
      </c>
      <c r="M514" s="83">
        <v>2.01500027552E11</v>
      </c>
      <c r="N514" s="81" t="s">
        <v>685</v>
      </c>
      <c r="O514" s="84">
        <v>42149.0</v>
      </c>
    </row>
    <row r="515" ht="28.5" customHeight="1">
      <c r="A515" s="75" t="s">
        <v>207</v>
      </c>
      <c r="B515" s="76" t="s">
        <v>17</v>
      </c>
      <c r="C515" s="77" t="s">
        <v>460</v>
      </c>
      <c r="D515" s="78">
        <v>4580786.28</v>
      </c>
      <c r="E515" s="76">
        <v>0.0</v>
      </c>
      <c r="F515" s="79">
        <v>4580786.0</v>
      </c>
      <c r="G515" s="80">
        <f t="shared" si="190"/>
        <v>4580786</v>
      </c>
      <c r="H515" s="81">
        <v>8.90904646E8</v>
      </c>
      <c r="I515" s="77" t="str">
        <f t="shared" si="194"/>
        <v>#REF!</v>
      </c>
      <c r="J515" s="75">
        <v>4580786.0</v>
      </c>
      <c r="K515" s="82" t="str">
        <f t="shared" si="195"/>
        <v>#REF!</v>
      </c>
      <c r="L515" s="83" t="str">
        <f t="shared" si="196"/>
        <v>#REF!</v>
      </c>
      <c r="M515" s="83">
        <v>2.01500026979E11</v>
      </c>
      <c r="N515" s="81" t="s">
        <v>1145</v>
      </c>
      <c r="O515" s="84">
        <v>42143.0</v>
      </c>
    </row>
    <row r="516" ht="28.5" customHeight="1">
      <c r="A516" s="75" t="s">
        <v>207</v>
      </c>
      <c r="B516" s="76" t="s">
        <v>45</v>
      </c>
      <c r="C516" s="77" t="s">
        <v>46</v>
      </c>
      <c r="D516" s="78">
        <v>6371049.38</v>
      </c>
      <c r="E516" s="76">
        <v>0.0</v>
      </c>
      <c r="F516" s="79">
        <v>6371049.0</v>
      </c>
      <c r="G516" s="80">
        <f t="shared" si="190"/>
        <v>6371049</v>
      </c>
      <c r="H516" s="81"/>
      <c r="I516" s="77"/>
      <c r="J516" s="75"/>
      <c r="K516" s="82"/>
      <c r="L516" s="83"/>
      <c r="M516" s="83"/>
      <c r="N516" s="81"/>
      <c r="O516" s="84"/>
    </row>
    <row r="517" ht="28.5" customHeight="1">
      <c r="A517" s="75" t="s">
        <v>207</v>
      </c>
      <c r="B517" s="76" t="s">
        <v>19</v>
      </c>
      <c r="C517" s="77" t="s">
        <v>20</v>
      </c>
      <c r="D517" s="78">
        <v>0.0</v>
      </c>
      <c r="E517" s="76">
        <v>0.0</v>
      </c>
      <c r="F517" s="79">
        <v>0.0</v>
      </c>
      <c r="G517" s="80">
        <f t="shared" si="190"/>
        <v>0</v>
      </c>
      <c r="H517" s="81">
        <v>8.00140949E8</v>
      </c>
      <c r="I517" s="77" t="str">
        <f t="shared" ref="I517:I523" si="197">VLOOKUP(H517,'[2]IPS CTA BANCARIA (2)'!$B$1:$H$202,2,0)</f>
        <v>#REF!</v>
      </c>
      <c r="J517" s="75">
        <v>17022.0</v>
      </c>
      <c r="K517" s="82" t="str">
        <f t="shared" ref="K517:K523" si="198">VLOOKUP(H517,'[2]IPS CTA BANCARIA (2)'!$B$1:$H$202,4,0)</f>
        <v>#REF!</v>
      </c>
      <c r="L517" s="83" t="str">
        <f t="shared" ref="L517:L523" si="199">VLOOKUP(H517,'[2]IPS CTA BANCARIA (2)'!$B$1:$H$202,5,0)</f>
        <v>#REF!</v>
      </c>
      <c r="M517" s="83" t="s">
        <v>1146</v>
      </c>
      <c r="N517" s="81" t="s">
        <v>1147</v>
      </c>
      <c r="O517" s="84">
        <v>42150.0</v>
      </c>
    </row>
    <row r="518" ht="28.5" customHeight="1">
      <c r="A518" s="75" t="s">
        <v>207</v>
      </c>
      <c r="B518" s="76" t="s">
        <v>29</v>
      </c>
      <c r="C518" s="77" t="s">
        <v>30</v>
      </c>
      <c r="D518" s="78">
        <v>184920.43</v>
      </c>
      <c r="E518" s="76">
        <v>0.0</v>
      </c>
      <c r="F518" s="79">
        <v>184920.0</v>
      </c>
      <c r="G518" s="80">
        <f t="shared" si="190"/>
        <v>184920</v>
      </c>
      <c r="H518" s="81">
        <v>8.00250119E8</v>
      </c>
      <c r="I518" s="77" t="str">
        <f t="shared" si="197"/>
        <v>#REF!</v>
      </c>
      <c r="J518" s="75">
        <v>873229.0</v>
      </c>
      <c r="K518" s="82" t="str">
        <f t="shared" si="198"/>
        <v>#REF!</v>
      </c>
      <c r="L518" s="83" t="str">
        <f t="shared" si="199"/>
        <v>#REF!</v>
      </c>
      <c r="M518" s="83" t="s">
        <v>1148</v>
      </c>
      <c r="N518" s="81" t="s">
        <v>1149</v>
      </c>
      <c r="O518" s="84">
        <v>42150.0</v>
      </c>
    </row>
    <row r="519" ht="28.5" customHeight="1">
      <c r="A519" s="75" t="s">
        <v>207</v>
      </c>
      <c r="B519" s="76" t="s">
        <v>31</v>
      </c>
      <c r="C519" s="77" t="s">
        <v>32</v>
      </c>
      <c r="D519" s="78">
        <v>0.0</v>
      </c>
      <c r="E519" s="76">
        <v>0.0</v>
      </c>
      <c r="F519" s="79">
        <v>0.0</v>
      </c>
      <c r="G519" s="80">
        <f t="shared" si="190"/>
        <v>0</v>
      </c>
      <c r="H519" s="81">
        <v>8.05000427E8</v>
      </c>
      <c r="I519" s="77" t="str">
        <f t="shared" si="197"/>
        <v>#REF!</v>
      </c>
      <c r="J519" s="75">
        <v>255335.0</v>
      </c>
      <c r="K519" s="82" t="str">
        <f t="shared" si="198"/>
        <v>#REF!</v>
      </c>
      <c r="L519" s="83" t="str">
        <f t="shared" si="199"/>
        <v>#REF!</v>
      </c>
      <c r="M519" s="83" t="s">
        <v>1150</v>
      </c>
      <c r="N519" s="81" t="s">
        <v>1151</v>
      </c>
      <c r="O519" s="84">
        <v>42150.0</v>
      </c>
    </row>
    <row r="520" ht="28.5" customHeight="1">
      <c r="A520" s="75" t="s">
        <v>207</v>
      </c>
      <c r="B520" s="76" t="s">
        <v>39</v>
      </c>
      <c r="C520" s="77" t="s">
        <v>40</v>
      </c>
      <c r="D520" s="78">
        <v>55254.03</v>
      </c>
      <c r="E520" s="76">
        <v>0.0</v>
      </c>
      <c r="F520" s="79">
        <v>55254.0</v>
      </c>
      <c r="G520" s="80">
        <f t="shared" si="190"/>
        <v>55254</v>
      </c>
      <c r="H520" s="81">
        <v>9.00156264E8</v>
      </c>
      <c r="I520" s="77" t="str">
        <f t="shared" si="197"/>
        <v>#REF!</v>
      </c>
      <c r="J520" s="75">
        <v>236958.0</v>
      </c>
      <c r="K520" s="82" t="str">
        <f t="shared" si="198"/>
        <v>#REF!</v>
      </c>
      <c r="L520" s="83" t="str">
        <f t="shared" si="199"/>
        <v>#REF!</v>
      </c>
      <c r="M520" s="83" t="s">
        <v>1152</v>
      </c>
      <c r="N520" s="81" t="s">
        <v>1153</v>
      </c>
      <c r="O520" s="84">
        <v>42151.0</v>
      </c>
    </row>
    <row r="521" ht="28.5" customHeight="1">
      <c r="A521" s="75" t="s">
        <v>207</v>
      </c>
      <c r="B521" s="76" t="s">
        <v>47</v>
      </c>
      <c r="C521" s="77" t="s">
        <v>48</v>
      </c>
      <c r="D521" s="78">
        <v>1.681471101E7</v>
      </c>
      <c r="E521" s="76">
        <v>0.0</v>
      </c>
      <c r="F521" s="79">
        <v>1.6814711E7</v>
      </c>
      <c r="G521" s="80">
        <f t="shared" si="190"/>
        <v>16814711</v>
      </c>
      <c r="H521" s="81">
        <v>8.90981532E8</v>
      </c>
      <c r="I521" s="77" t="str">
        <f t="shared" si="197"/>
        <v>#REF!</v>
      </c>
      <c r="J521" s="75">
        <v>1.6814711E7</v>
      </c>
      <c r="K521" s="82" t="str">
        <f t="shared" si="198"/>
        <v>#REF!</v>
      </c>
      <c r="L521" s="83" t="str">
        <f t="shared" si="199"/>
        <v>#REF!</v>
      </c>
      <c r="M521" s="83">
        <v>2.01500027541E11</v>
      </c>
      <c r="N521" s="81" t="s">
        <v>1154</v>
      </c>
      <c r="O521" s="84">
        <v>42149.0</v>
      </c>
    </row>
    <row r="522" ht="28.5" customHeight="1">
      <c r="A522" s="75" t="s">
        <v>207</v>
      </c>
      <c r="B522" s="76" t="s">
        <v>59</v>
      </c>
      <c r="C522" s="77" t="s">
        <v>60</v>
      </c>
      <c r="D522" s="78">
        <v>1235047.87</v>
      </c>
      <c r="E522" s="76">
        <v>0.0</v>
      </c>
      <c r="F522" s="79">
        <v>1235048.0</v>
      </c>
      <c r="G522" s="80">
        <f t="shared" si="190"/>
        <v>1235048</v>
      </c>
      <c r="H522" s="81">
        <v>8.90980486E8</v>
      </c>
      <c r="I522" s="77" t="str">
        <f t="shared" si="197"/>
        <v>#REF!</v>
      </c>
      <c r="J522" s="75">
        <v>1235048.0</v>
      </c>
      <c r="K522" s="82" t="str">
        <f t="shared" si="198"/>
        <v>#REF!</v>
      </c>
      <c r="L522" s="83" t="str">
        <f t="shared" si="199"/>
        <v>#REF!</v>
      </c>
      <c r="M522" s="83">
        <v>2.01500027035E11</v>
      </c>
      <c r="N522" s="81" t="s">
        <v>1155</v>
      </c>
      <c r="O522" s="84">
        <v>42143.0</v>
      </c>
    </row>
    <row r="523" ht="28.5" customHeight="1">
      <c r="A523" s="75" t="s">
        <v>209</v>
      </c>
      <c r="B523" s="76" t="s">
        <v>17</v>
      </c>
      <c r="C523" s="77" t="s">
        <v>460</v>
      </c>
      <c r="D523" s="78">
        <v>2.0397375583E8</v>
      </c>
      <c r="E523" s="76">
        <v>0.0</v>
      </c>
      <c r="F523" s="79">
        <v>2.03973756E8</v>
      </c>
      <c r="G523" s="80">
        <f t="shared" si="190"/>
        <v>203973756</v>
      </c>
      <c r="H523" s="81">
        <v>8.90985703E8</v>
      </c>
      <c r="I523" s="77" t="str">
        <f t="shared" si="197"/>
        <v>#REF!</v>
      </c>
      <c r="J523" s="75">
        <v>2.03973756E8</v>
      </c>
      <c r="K523" s="82" t="str">
        <f t="shared" si="198"/>
        <v>#REF!</v>
      </c>
      <c r="L523" s="83" t="str">
        <f t="shared" si="199"/>
        <v>#REF!</v>
      </c>
      <c r="M523" s="83">
        <v>2.0150002698E11</v>
      </c>
      <c r="N523" s="81" t="s">
        <v>1156</v>
      </c>
      <c r="O523" s="84">
        <v>42143.0</v>
      </c>
    </row>
    <row r="524" ht="28.5" customHeight="1">
      <c r="A524" s="75" t="s">
        <v>209</v>
      </c>
      <c r="B524" s="76" t="s">
        <v>45</v>
      </c>
      <c r="C524" s="77" t="s">
        <v>46</v>
      </c>
      <c r="D524" s="78">
        <v>748142.16</v>
      </c>
      <c r="E524" s="76">
        <v>0.0</v>
      </c>
      <c r="F524" s="79">
        <v>748142.0</v>
      </c>
      <c r="G524" s="80">
        <f t="shared" si="190"/>
        <v>748142</v>
      </c>
      <c r="H524" s="81"/>
      <c r="I524" s="77"/>
      <c r="J524" s="75"/>
      <c r="K524" s="82"/>
      <c r="L524" s="83"/>
      <c r="M524" s="83"/>
      <c r="N524" s="81"/>
      <c r="O524" s="84"/>
    </row>
    <row r="525" ht="28.5" customHeight="1">
      <c r="A525" s="75" t="s">
        <v>209</v>
      </c>
      <c r="B525" s="76" t="s">
        <v>21</v>
      </c>
      <c r="C525" s="77" t="s">
        <v>22</v>
      </c>
      <c r="D525" s="78">
        <v>6997.93</v>
      </c>
      <c r="E525" s="76">
        <v>0.0</v>
      </c>
      <c r="F525" s="79">
        <v>6998.0</v>
      </c>
      <c r="G525" s="80">
        <f t="shared" si="190"/>
        <v>6998</v>
      </c>
      <c r="H525" s="81">
        <v>8.00130907E8</v>
      </c>
      <c r="I525" s="77" t="str">
        <f t="shared" ref="I525:I543" si="200">VLOOKUP(H525,'[2]IPS CTA BANCARIA (2)'!$B$1:$H$202,2,0)</f>
        <v>#REF!</v>
      </c>
      <c r="J525" s="75">
        <f>35221-7339</f>
        <v>27882</v>
      </c>
      <c r="K525" s="82" t="str">
        <f t="shared" ref="K525:K543" si="201">VLOOKUP(H525,'[2]IPS CTA BANCARIA (2)'!$B$1:$H$202,4,0)</f>
        <v>#REF!</v>
      </c>
      <c r="L525" s="83" t="str">
        <f t="shared" ref="L525:L543" si="202">VLOOKUP(H525,'[2]IPS CTA BANCARIA (2)'!$B$1:$H$202,5,0)</f>
        <v>#REF!</v>
      </c>
      <c r="M525" s="83" t="s">
        <v>1157</v>
      </c>
      <c r="N525" s="81" t="s">
        <v>1158</v>
      </c>
      <c r="O525" s="84">
        <v>42150.0</v>
      </c>
    </row>
    <row r="526" ht="28.5" customHeight="1">
      <c r="A526" s="75" t="s">
        <v>209</v>
      </c>
      <c r="B526" s="76" t="s">
        <v>29</v>
      </c>
      <c r="C526" s="77" t="s">
        <v>30</v>
      </c>
      <c r="D526" s="78">
        <v>1.312640232E7</v>
      </c>
      <c r="E526" s="76">
        <v>0.0</v>
      </c>
      <c r="F526" s="79">
        <v>1.3126402E7</v>
      </c>
      <c r="G526" s="80">
        <f t="shared" si="190"/>
        <v>13126402</v>
      </c>
      <c r="H526" s="81">
        <v>8.00250119E8</v>
      </c>
      <c r="I526" s="77" t="str">
        <f t="shared" si="200"/>
        <v>#REF!</v>
      </c>
      <c r="J526" s="75">
        <v>4.8689804E7</v>
      </c>
      <c r="K526" s="82" t="str">
        <f t="shared" si="201"/>
        <v>#REF!</v>
      </c>
      <c r="L526" s="83" t="str">
        <f t="shared" si="202"/>
        <v>#REF!</v>
      </c>
      <c r="M526" s="83" t="s">
        <v>1159</v>
      </c>
      <c r="N526" s="81" t="s">
        <v>1160</v>
      </c>
      <c r="O526" s="84">
        <v>42150.0</v>
      </c>
    </row>
    <row r="527" ht="28.5" customHeight="1">
      <c r="A527" s="75" t="s">
        <v>209</v>
      </c>
      <c r="B527" s="76" t="s">
        <v>31</v>
      </c>
      <c r="C527" s="77" t="s">
        <v>32</v>
      </c>
      <c r="D527" s="78">
        <v>2464050.49</v>
      </c>
      <c r="E527" s="76">
        <v>0.0</v>
      </c>
      <c r="F527" s="79">
        <v>2464050.0</v>
      </c>
      <c r="G527" s="80">
        <f t="shared" si="190"/>
        <v>2464050</v>
      </c>
      <c r="H527" s="81">
        <v>8.05000427E8</v>
      </c>
      <c r="I527" s="77" t="str">
        <f t="shared" si="200"/>
        <v>#REF!</v>
      </c>
      <c r="J527" s="75">
        <v>7854797.0</v>
      </c>
      <c r="K527" s="82" t="str">
        <f t="shared" si="201"/>
        <v>#REF!</v>
      </c>
      <c r="L527" s="83" t="str">
        <f t="shared" si="202"/>
        <v>#REF!</v>
      </c>
      <c r="M527" s="83" t="s">
        <v>1161</v>
      </c>
      <c r="N527" s="81" t="s">
        <v>1162</v>
      </c>
      <c r="O527" s="84">
        <v>42150.0</v>
      </c>
    </row>
    <row r="528" ht="28.5" customHeight="1">
      <c r="A528" s="75" t="s">
        <v>209</v>
      </c>
      <c r="B528" s="76" t="s">
        <v>39</v>
      </c>
      <c r="C528" s="77" t="s">
        <v>40</v>
      </c>
      <c r="D528" s="78">
        <v>501553.77</v>
      </c>
      <c r="E528" s="76">
        <v>0.0</v>
      </c>
      <c r="F528" s="79">
        <v>501554.0</v>
      </c>
      <c r="G528" s="80">
        <f t="shared" si="190"/>
        <v>501554</v>
      </c>
      <c r="H528" s="81">
        <v>9.00156264E8</v>
      </c>
      <c r="I528" s="77" t="str">
        <f t="shared" si="200"/>
        <v>#REF!</v>
      </c>
      <c r="J528" s="75">
        <v>1955928.0</v>
      </c>
      <c r="K528" s="82" t="str">
        <f t="shared" si="201"/>
        <v>#REF!</v>
      </c>
      <c r="L528" s="83" t="str">
        <f t="shared" si="202"/>
        <v>#REF!</v>
      </c>
      <c r="M528" s="83" t="s">
        <v>1163</v>
      </c>
      <c r="N528" s="81" t="s">
        <v>1164</v>
      </c>
      <c r="O528" s="84">
        <v>42151.0</v>
      </c>
    </row>
    <row r="529" ht="28.5" customHeight="1">
      <c r="A529" s="75" t="s">
        <v>209</v>
      </c>
      <c r="B529" s="76" t="s">
        <v>41</v>
      </c>
      <c r="C529" s="77" t="s">
        <v>42</v>
      </c>
      <c r="D529" s="78">
        <v>2.89215705E7</v>
      </c>
      <c r="E529" s="76">
        <v>0.0</v>
      </c>
      <c r="F529" s="79">
        <v>2.8921571E7</v>
      </c>
      <c r="G529" s="80">
        <f t="shared" si="190"/>
        <v>28921571</v>
      </c>
      <c r="H529" s="81">
        <v>9.00421287E8</v>
      </c>
      <c r="I529" s="77" t="str">
        <f t="shared" si="200"/>
        <v>#REF!</v>
      </c>
      <c r="J529" s="75">
        <v>3983636.0</v>
      </c>
      <c r="K529" s="82" t="str">
        <f t="shared" si="201"/>
        <v>#REF!</v>
      </c>
      <c r="L529" s="83" t="str">
        <f t="shared" si="202"/>
        <v>#REF!</v>
      </c>
      <c r="M529" s="83">
        <v>2.01500028233E11</v>
      </c>
      <c r="N529" s="81" t="s">
        <v>1165</v>
      </c>
      <c r="O529" s="84">
        <v>42150.0</v>
      </c>
    </row>
    <row r="530" ht="28.5" customHeight="1">
      <c r="A530" s="75" t="s">
        <v>209</v>
      </c>
      <c r="B530" s="76" t="s">
        <v>41</v>
      </c>
      <c r="C530" s="77" t="s">
        <v>42</v>
      </c>
      <c r="D530" s="78"/>
      <c r="E530" s="76"/>
      <c r="F530" s="79"/>
      <c r="G530" s="85"/>
      <c r="H530" s="81">
        <v>8.90981137E8</v>
      </c>
      <c r="I530" s="77" t="str">
        <f t="shared" si="200"/>
        <v>#REF!</v>
      </c>
      <c r="J530" s="75">
        <v>1.1991136E7</v>
      </c>
      <c r="K530" s="82" t="str">
        <f t="shared" si="201"/>
        <v>#REF!</v>
      </c>
      <c r="L530" s="83" t="str">
        <f t="shared" si="202"/>
        <v>#REF!</v>
      </c>
      <c r="M530" s="83">
        <v>2.01500028256E11</v>
      </c>
      <c r="N530" s="81" t="s">
        <v>1166</v>
      </c>
      <c r="O530" s="84">
        <v>42150.0</v>
      </c>
    </row>
    <row r="531" ht="28.5" customHeight="1">
      <c r="A531" s="75" t="s">
        <v>209</v>
      </c>
      <c r="B531" s="76" t="s">
        <v>41</v>
      </c>
      <c r="C531" s="77" t="s">
        <v>42</v>
      </c>
      <c r="D531" s="78"/>
      <c r="E531" s="76"/>
      <c r="F531" s="79"/>
      <c r="G531" s="85"/>
      <c r="H531" s="81">
        <v>8.41000236E8</v>
      </c>
      <c r="I531" s="77" t="str">
        <f t="shared" si="200"/>
        <v>#REF!</v>
      </c>
      <c r="J531" s="75">
        <v>1.2946799E7</v>
      </c>
      <c r="K531" s="82" t="str">
        <f t="shared" si="201"/>
        <v>#REF!</v>
      </c>
      <c r="L531" s="83" t="str">
        <f t="shared" si="202"/>
        <v>#REF!</v>
      </c>
      <c r="M531" s="83">
        <v>2.01500028271E11</v>
      </c>
      <c r="N531" s="81" t="s">
        <v>1167</v>
      </c>
      <c r="O531" s="84">
        <v>42150.0</v>
      </c>
    </row>
    <row r="532" ht="28.5" customHeight="1">
      <c r="A532" s="75" t="s">
        <v>211</v>
      </c>
      <c r="B532" s="76" t="s">
        <v>17</v>
      </c>
      <c r="C532" s="77" t="s">
        <v>460</v>
      </c>
      <c r="D532" s="78">
        <v>5.300552787E7</v>
      </c>
      <c r="E532" s="76">
        <v>0.0</v>
      </c>
      <c r="F532" s="79">
        <v>5.3005528E7</v>
      </c>
      <c r="G532" s="80">
        <f t="shared" ref="G532:G536" si="203">+F532</f>
        <v>53005528</v>
      </c>
      <c r="H532" s="81">
        <v>8.90985703E8</v>
      </c>
      <c r="I532" s="77" t="str">
        <f t="shared" si="200"/>
        <v>#REF!</v>
      </c>
      <c r="J532" s="75">
        <v>5.3005528E7</v>
      </c>
      <c r="K532" s="82" t="str">
        <f t="shared" si="201"/>
        <v>#REF!</v>
      </c>
      <c r="L532" s="83" t="str">
        <f t="shared" si="202"/>
        <v>#REF!</v>
      </c>
      <c r="M532" s="83">
        <v>2.01500026981E11</v>
      </c>
      <c r="N532" s="81" t="s">
        <v>1168</v>
      </c>
      <c r="O532" s="84">
        <v>42143.0</v>
      </c>
    </row>
    <row r="533" ht="28.5" customHeight="1">
      <c r="A533" s="75" t="s">
        <v>211</v>
      </c>
      <c r="B533" s="76" t="s">
        <v>29</v>
      </c>
      <c r="C533" s="77" t="s">
        <v>30</v>
      </c>
      <c r="D533" s="78">
        <v>2490997.8</v>
      </c>
      <c r="E533" s="76">
        <v>0.0</v>
      </c>
      <c r="F533" s="79">
        <v>2490998.0</v>
      </c>
      <c r="G533" s="80">
        <f t="shared" si="203"/>
        <v>2490998</v>
      </c>
      <c r="H533" s="81">
        <v>8.00250119E8</v>
      </c>
      <c r="I533" s="77" t="str">
        <f t="shared" si="200"/>
        <v>#REF!</v>
      </c>
      <c r="J533" s="75">
        <v>8676232.0</v>
      </c>
      <c r="K533" s="82" t="str">
        <f t="shared" si="201"/>
        <v>#REF!</v>
      </c>
      <c r="L533" s="83" t="str">
        <f t="shared" si="202"/>
        <v>#REF!</v>
      </c>
      <c r="M533" s="83" t="s">
        <v>1169</v>
      </c>
      <c r="N533" s="81" t="s">
        <v>1170</v>
      </c>
      <c r="O533" s="84">
        <v>42150.0</v>
      </c>
    </row>
    <row r="534" ht="28.5" customHeight="1">
      <c r="A534" s="75" t="s">
        <v>211</v>
      </c>
      <c r="B534" s="76" t="s">
        <v>31</v>
      </c>
      <c r="C534" s="77" t="s">
        <v>32</v>
      </c>
      <c r="D534" s="78">
        <v>376526.92</v>
      </c>
      <c r="E534" s="76">
        <v>0.0</v>
      </c>
      <c r="F534" s="79">
        <v>376527.0</v>
      </c>
      <c r="G534" s="80">
        <f t="shared" si="203"/>
        <v>376527</v>
      </c>
      <c r="H534" s="81">
        <v>8.05000427E8</v>
      </c>
      <c r="I534" s="77" t="str">
        <f t="shared" si="200"/>
        <v>#REF!</v>
      </c>
      <c r="J534" s="75">
        <v>1131624.0</v>
      </c>
      <c r="K534" s="82" t="str">
        <f t="shared" si="201"/>
        <v>#REF!</v>
      </c>
      <c r="L534" s="83" t="str">
        <f t="shared" si="202"/>
        <v>#REF!</v>
      </c>
      <c r="M534" s="83" t="s">
        <v>1171</v>
      </c>
      <c r="N534" s="81" t="s">
        <v>1172</v>
      </c>
      <c r="O534" s="84">
        <v>42150.0</v>
      </c>
    </row>
    <row r="535" ht="28.5" customHeight="1">
      <c r="A535" s="75" t="s">
        <v>211</v>
      </c>
      <c r="B535" s="76" t="s">
        <v>39</v>
      </c>
      <c r="C535" s="77" t="s">
        <v>40</v>
      </c>
      <c r="D535" s="78">
        <v>361251.74</v>
      </c>
      <c r="E535" s="76">
        <v>0.0</v>
      </c>
      <c r="F535" s="79">
        <v>361252.0</v>
      </c>
      <c r="G535" s="80">
        <f t="shared" si="203"/>
        <v>361252</v>
      </c>
      <c r="H535" s="81">
        <v>9.00156264E8</v>
      </c>
      <c r="I535" s="77" t="str">
        <f t="shared" si="200"/>
        <v>#REF!</v>
      </c>
      <c r="J535" s="75">
        <v>1017175.0</v>
      </c>
      <c r="K535" s="82" t="str">
        <f t="shared" si="201"/>
        <v>#REF!</v>
      </c>
      <c r="L535" s="83" t="str">
        <f t="shared" si="202"/>
        <v>#REF!</v>
      </c>
      <c r="M535" s="83" t="s">
        <v>1173</v>
      </c>
      <c r="N535" s="81" t="s">
        <v>1174</v>
      </c>
      <c r="O535" s="84">
        <v>42151.0</v>
      </c>
    </row>
    <row r="536" ht="28.5" customHeight="1">
      <c r="A536" s="75" t="s">
        <v>211</v>
      </c>
      <c r="B536" s="76" t="s">
        <v>59</v>
      </c>
      <c r="C536" s="77" t="s">
        <v>60</v>
      </c>
      <c r="D536" s="78">
        <v>1.362809967E7</v>
      </c>
      <c r="E536" s="76">
        <v>0.0</v>
      </c>
      <c r="F536" s="79">
        <v>1.36281E7</v>
      </c>
      <c r="G536" s="80">
        <f t="shared" si="203"/>
        <v>13628100</v>
      </c>
      <c r="H536" s="81">
        <v>8.90980486E8</v>
      </c>
      <c r="I536" s="77" t="str">
        <f t="shared" si="200"/>
        <v>#REF!</v>
      </c>
      <c r="J536" s="75">
        <v>1.36281E7</v>
      </c>
      <c r="K536" s="82" t="str">
        <f t="shared" si="201"/>
        <v>#REF!</v>
      </c>
      <c r="L536" s="83" t="str">
        <f t="shared" si="202"/>
        <v>#REF!</v>
      </c>
      <c r="M536" s="83">
        <v>2.01500027036E11</v>
      </c>
      <c r="N536" s="81" t="s">
        <v>1175</v>
      </c>
      <c r="O536" s="84">
        <v>42143.0</v>
      </c>
    </row>
    <row r="537" ht="38.25" customHeight="1">
      <c r="A537" s="75" t="s">
        <v>211</v>
      </c>
      <c r="B537" s="76" t="s">
        <v>27</v>
      </c>
      <c r="C537" s="77" t="s">
        <v>28</v>
      </c>
      <c r="D537" s="78"/>
      <c r="E537" s="76"/>
      <c r="F537" s="79"/>
      <c r="G537" s="85"/>
      <c r="H537" s="81">
        <v>8.00088702E8</v>
      </c>
      <c r="I537" s="77" t="str">
        <f t="shared" si="200"/>
        <v>#REF!</v>
      </c>
      <c r="J537" s="75">
        <v>15502.0</v>
      </c>
      <c r="K537" s="82" t="str">
        <f t="shared" si="201"/>
        <v>#REF!</v>
      </c>
      <c r="L537" s="83" t="str">
        <f t="shared" si="202"/>
        <v>#REF!</v>
      </c>
      <c r="M537" s="83" t="s">
        <v>1176</v>
      </c>
      <c r="N537" s="81" t="s">
        <v>1177</v>
      </c>
      <c r="O537" s="84">
        <v>42150.0</v>
      </c>
    </row>
    <row r="538" ht="28.5" customHeight="1">
      <c r="A538" s="75" t="s">
        <v>213</v>
      </c>
      <c r="B538" s="76" t="s">
        <v>17</v>
      </c>
      <c r="C538" s="77" t="s">
        <v>460</v>
      </c>
      <c r="D538" s="78">
        <v>6.801773863E7</v>
      </c>
      <c r="E538" s="76">
        <v>0.0</v>
      </c>
      <c r="F538" s="79">
        <v>6.8017739E7</v>
      </c>
      <c r="G538" s="80">
        <f t="shared" ref="G538:G612" si="204">+F538</f>
        <v>68017739</v>
      </c>
      <c r="H538" s="81">
        <v>8.90985703E8</v>
      </c>
      <c r="I538" s="77" t="str">
        <f t="shared" si="200"/>
        <v>#REF!</v>
      </c>
      <c r="J538" s="75">
        <v>6.8017739E7</v>
      </c>
      <c r="K538" s="82" t="str">
        <f t="shared" si="201"/>
        <v>#REF!</v>
      </c>
      <c r="L538" s="83" t="str">
        <f t="shared" si="202"/>
        <v>#REF!</v>
      </c>
      <c r="M538" s="83">
        <v>2.01500026982E11</v>
      </c>
      <c r="N538" s="81" t="s">
        <v>587</v>
      </c>
      <c r="O538" s="84">
        <v>42143.0</v>
      </c>
    </row>
    <row r="539" ht="28.5" customHeight="1">
      <c r="A539" s="75" t="s">
        <v>213</v>
      </c>
      <c r="B539" s="76" t="s">
        <v>29</v>
      </c>
      <c r="C539" s="77" t="s">
        <v>30</v>
      </c>
      <c r="D539" s="78">
        <v>838520.17</v>
      </c>
      <c r="E539" s="76">
        <v>0.0</v>
      </c>
      <c r="F539" s="79">
        <v>838520.0</v>
      </c>
      <c r="G539" s="80">
        <f t="shared" si="204"/>
        <v>838520</v>
      </c>
      <c r="H539" s="81">
        <v>8.00250119E8</v>
      </c>
      <c r="I539" s="77" t="str">
        <f t="shared" si="200"/>
        <v>#REF!</v>
      </c>
      <c r="J539" s="75">
        <v>2075538.0</v>
      </c>
      <c r="K539" s="82" t="str">
        <f t="shared" si="201"/>
        <v>#REF!</v>
      </c>
      <c r="L539" s="83" t="str">
        <f t="shared" si="202"/>
        <v>#REF!</v>
      </c>
      <c r="M539" s="83" t="s">
        <v>1178</v>
      </c>
      <c r="N539" s="81" t="s">
        <v>1179</v>
      </c>
      <c r="O539" s="84">
        <v>42150.0</v>
      </c>
    </row>
    <row r="540" ht="28.5" customHeight="1">
      <c r="A540" s="75" t="s">
        <v>213</v>
      </c>
      <c r="B540" s="76" t="s">
        <v>31</v>
      </c>
      <c r="C540" s="77" t="s">
        <v>32</v>
      </c>
      <c r="D540" s="78">
        <v>233146.89</v>
      </c>
      <c r="E540" s="76">
        <v>0.0</v>
      </c>
      <c r="F540" s="79">
        <v>233147.0</v>
      </c>
      <c r="G540" s="80">
        <f t="shared" si="204"/>
        <v>233147</v>
      </c>
      <c r="H540" s="81">
        <v>8.05000427E8</v>
      </c>
      <c r="I540" s="77" t="str">
        <f t="shared" si="200"/>
        <v>#REF!</v>
      </c>
      <c r="J540" s="75">
        <v>689911.0</v>
      </c>
      <c r="K540" s="82" t="str">
        <f t="shared" si="201"/>
        <v>#REF!</v>
      </c>
      <c r="L540" s="83" t="str">
        <f t="shared" si="202"/>
        <v>#REF!</v>
      </c>
      <c r="M540" s="83" t="s">
        <v>1180</v>
      </c>
      <c r="N540" s="81" t="s">
        <v>1181</v>
      </c>
      <c r="O540" s="84">
        <v>42150.0</v>
      </c>
    </row>
    <row r="541" ht="28.5" customHeight="1">
      <c r="A541" s="75" t="s">
        <v>213</v>
      </c>
      <c r="B541" s="76" t="s">
        <v>39</v>
      </c>
      <c r="C541" s="77" t="s">
        <v>40</v>
      </c>
      <c r="D541" s="78">
        <v>648045.91</v>
      </c>
      <c r="E541" s="76">
        <v>0.0</v>
      </c>
      <c r="F541" s="79">
        <v>648046.0</v>
      </c>
      <c r="G541" s="80">
        <f t="shared" si="204"/>
        <v>648046</v>
      </c>
      <c r="H541" s="81">
        <v>9.00156264E8</v>
      </c>
      <c r="I541" s="77" t="str">
        <f t="shared" si="200"/>
        <v>#REF!</v>
      </c>
      <c r="J541" s="75">
        <v>2753539.0</v>
      </c>
      <c r="K541" s="82" t="str">
        <f t="shared" si="201"/>
        <v>#REF!</v>
      </c>
      <c r="L541" s="83" t="str">
        <f t="shared" si="202"/>
        <v>#REF!</v>
      </c>
      <c r="M541" s="83" t="s">
        <v>1182</v>
      </c>
      <c r="N541" s="81" t="s">
        <v>1183</v>
      </c>
      <c r="O541" s="84">
        <v>42151.0</v>
      </c>
    </row>
    <row r="542" ht="28.5" customHeight="1">
      <c r="A542" s="75" t="s">
        <v>213</v>
      </c>
      <c r="B542" s="76" t="s">
        <v>59</v>
      </c>
      <c r="C542" s="77" t="s">
        <v>60</v>
      </c>
      <c r="D542" s="78">
        <v>1.59223804E7</v>
      </c>
      <c r="E542" s="76">
        <v>0.0</v>
      </c>
      <c r="F542" s="79">
        <v>1.592238E7</v>
      </c>
      <c r="G542" s="80">
        <f t="shared" si="204"/>
        <v>15922380</v>
      </c>
      <c r="H542" s="81">
        <v>8.90980486E8</v>
      </c>
      <c r="I542" s="77" t="str">
        <f t="shared" si="200"/>
        <v>#REF!</v>
      </c>
      <c r="J542" s="75">
        <v>1.592238E7</v>
      </c>
      <c r="K542" s="82" t="str">
        <f t="shared" si="201"/>
        <v>#REF!</v>
      </c>
      <c r="L542" s="83" t="str">
        <f t="shared" si="202"/>
        <v>#REF!</v>
      </c>
      <c r="M542" s="83">
        <v>2.01500027037E11</v>
      </c>
      <c r="N542" s="81" t="s">
        <v>1184</v>
      </c>
      <c r="O542" s="84">
        <v>42143.0</v>
      </c>
    </row>
    <row r="543" ht="28.5" customHeight="1">
      <c r="A543" s="75" t="s">
        <v>215</v>
      </c>
      <c r="B543" s="76" t="s">
        <v>17</v>
      </c>
      <c r="C543" s="77" t="s">
        <v>460</v>
      </c>
      <c r="D543" s="78">
        <v>2.095826526E7</v>
      </c>
      <c r="E543" s="76">
        <v>0.0</v>
      </c>
      <c r="F543" s="79">
        <v>2.0958265E7</v>
      </c>
      <c r="G543" s="80">
        <f t="shared" si="204"/>
        <v>20958265</v>
      </c>
      <c r="H543" s="81">
        <v>8.90985703E8</v>
      </c>
      <c r="I543" s="77" t="str">
        <f t="shared" si="200"/>
        <v>#REF!</v>
      </c>
      <c r="J543" s="75">
        <v>2.0958265E7</v>
      </c>
      <c r="K543" s="82" t="str">
        <f t="shared" si="201"/>
        <v>#REF!</v>
      </c>
      <c r="L543" s="83" t="str">
        <f t="shared" si="202"/>
        <v>#REF!</v>
      </c>
      <c r="M543" s="83">
        <v>2.01500026983E11</v>
      </c>
      <c r="N543" s="81" t="s">
        <v>1185</v>
      </c>
      <c r="O543" s="84">
        <v>42143.0</v>
      </c>
    </row>
    <row r="544" ht="28.5" customHeight="1">
      <c r="A544" s="75" t="s">
        <v>215</v>
      </c>
      <c r="B544" s="76" t="s">
        <v>45</v>
      </c>
      <c r="C544" s="77" t="s">
        <v>46</v>
      </c>
      <c r="D544" s="78">
        <v>2.275397529E7</v>
      </c>
      <c r="E544" s="76">
        <v>0.0</v>
      </c>
      <c r="F544" s="79">
        <v>2.2753975E7</v>
      </c>
      <c r="G544" s="80">
        <f t="shared" si="204"/>
        <v>22753975</v>
      </c>
      <c r="H544" s="81"/>
      <c r="I544" s="77"/>
      <c r="J544" s="75"/>
      <c r="K544" s="82"/>
      <c r="L544" s="83"/>
      <c r="M544" s="83"/>
      <c r="N544" s="81"/>
      <c r="O544" s="84"/>
    </row>
    <row r="545" ht="28.5" customHeight="1">
      <c r="A545" s="75" t="s">
        <v>215</v>
      </c>
      <c r="B545" s="76" t="s">
        <v>29</v>
      </c>
      <c r="C545" s="77" t="s">
        <v>30</v>
      </c>
      <c r="D545" s="78">
        <v>2672764.94</v>
      </c>
      <c r="E545" s="76">
        <v>0.0</v>
      </c>
      <c r="F545" s="79">
        <v>2672765.0</v>
      </c>
      <c r="G545" s="80">
        <f t="shared" si="204"/>
        <v>2672765</v>
      </c>
      <c r="H545" s="81">
        <v>8.00250119E8</v>
      </c>
      <c r="I545" s="77" t="str">
        <f t="shared" ref="I545:I555" si="205">VLOOKUP(H545,'[2]IPS CTA BANCARIA (2)'!$B$1:$H$202,2,0)</f>
        <v>#REF!</v>
      </c>
      <c r="J545" s="75">
        <v>8661654.0</v>
      </c>
      <c r="K545" s="82" t="str">
        <f t="shared" ref="K545:K555" si="206">VLOOKUP(H545,'[2]IPS CTA BANCARIA (2)'!$B$1:$H$202,4,0)</f>
        <v>#REF!</v>
      </c>
      <c r="L545" s="83" t="str">
        <f t="shared" ref="L545:L555" si="207">VLOOKUP(H545,'[2]IPS CTA BANCARIA (2)'!$B$1:$H$202,5,0)</f>
        <v>#REF!</v>
      </c>
      <c r="M545" s="83" t="s">
        <v>1186</v>
      </c>
      <c r="N545" s="81" t="s">
        <v>1187</v>
      </c>
      <c r="O545" s="84">
        <v>42150.0</v>
      </c>
    </row>
    <row r="546" ht="28.5" customHeight="1">
      <c r="A546" s="75" t="s">
        <v>215</v>
      </c>
      <c r="B546" s="76" t="s">
        <v>31</v>
      </c>
      <c r="C546" s="77" t="s">
        <v>32</v>
      </c>
      <c r="D546" s="78">
        <v>683043.46</v>
      </c>
      <c r="E546" s="76">
        <v>0.0</v>
      </c>
      <c r="F546" s="79">
        <v>683043.0</v>
      </c>
      <c r="G546" s="80">
        <f t="shared" si="204"/>
        <v>683043</v>
      </c>
      <c r="H546" s="81">
        <v>8.05000427E8</v>
      </c>
      <c r="I546" s="77" t="str">
        <f t="shared" si="205"/>
        <v>#REF!</v>
      </c>
      <c r="J546" s="75">
        <v>2246674.0</v>
      </c>
      <c r="K546" s="82" t="str">
        <f t="shared" si="206"/>
        <v>#REF!</v>
      </c>
      <c r="L546" s="83" t="str">
        <f t="shared" si="207"/>
        <v>#REF!</v>
      </c>
      <c r="M546" s="83" t="s">
        <v>1188</v>
      </c>
      <c r="N546" s="81" t="s">
        <v>1189</v>
      </c>
      <c r="O546" s="84">
        <v>42150.0</v>
      </c>
    </row>
    <row r="547" ht="28.5" customHeight="1">
      <c r="A547" s="75" t="s">
        <v>215</v>
      </c>
      <c r="B547" s="76" t="s">
        <v>33</v>
      </c>
      <c r="C547" s="77" t="s">
        <v>34</v>
      </c>
      <c r="D547" s="78">
        <v>8284.69</v>
      </c>
      <c r="E547" s="76">
        <v>0.0</v>
      </c>
      <c r="F547" s="79">
        <v>8285.0</v>
      </c>
      <c r="G547" s="80">
        <f t="shared" si="204"/>
        <v>8285</v>
      </c>
      <c r="H547" s="81">
        <v>8.30003564E8</v>
      </c>
      <c r="I547" s="77" t="str">
        <f t="shared" si="205"/>
        <v>#REF!</v>
      </c>
      <c r="J547" s="75">
        <v>8285.0</v>
      </c>
      <c r="K547" s="82" t="str">
        <f t="shared" si="206"/>
        <v>#REF!</v>
      </c>
      <c r="L547" s="83" t="str">
        <f t="shared" si="207"/>
        <v>#REF!</v>
      </c>
      <c r="M547" s="83" t="s">
        <v>1190</v>
      </c>
      <c r="N547" s="81" t="s">
        <v>1191</v>
      </c>
      <c r="O547" s="84">
        <v>42151.0</v>
      </c>
    </row>
    <row r="548" ht="28.5" customHeight="1">
      <c r="A548" s="75" t="s">
        <v>215</v>
      </c>
      <c r="B548" s="76" t="s">
        <v>39</v>
      </c>
      <c r="C548" s="77" t="s">
        <v>40</v>
      </c>
      <c r="D548" s="78">
        <v>343511.01</v>
      </c>
      <c r="E548" s="76">
        <v>0.0</v>
      </c>
      <c r="F548" s="79">
        <v>343511.0</v>
      </c>
      <c r="G548" s="80">
        <f t="shared" si="204"/>
        <v>343511</v>
      </c>
      <c r="H548" s="81">
        <v>9.00156264E8</v>
      </c>
      <c r="I548" s="77" t="str">
        <f t="shared" si="205"/>
        <v>#REF!</v>
      </c>
      <c r="J548" s="75">
        <v>1420593.0</v>
      </c>
      <c r="K548" s="82" t="str">
        <f t="shared" si="206"/>
        <v>#REF!</v>
      </c>
      <c r="L548" s="83" t="str">
        <f t="shared" si="207"/>
        <v>#REF!</v>
      </c>
      <c r="M548" s="83" t="s">
        <v>1192</v>
      </c>
      <c r="N548" s="81" t="s">
        <v>1193</v>
      </c>
      <c r="O548" s="84">
        <v>42151.0</v>
      </c>
    </row>
    <row r="549" ht="28.5" customHeight="1">
      <c r="A549" s="75" t="s">
        <v>215</v>
      </c>
      <c r="B549" s="76" t="s">
        <v>47</v>
      </c>
      <c r="C549" s="77" t="s">
        <v>48</v>
      </c>
      <c r="D549" s="78">
        <v>7.813954635E7</v>
      </c>
      <c r="E549" s="76">
        <v>0.0</v>
      </c>
      <c r="F549" s="79">
        <v>7.8139546E7</v>
      </c>
      <c r="G549" s="80">
        <f t="shared" si="204"/>
        <v>78139546</v>
      </c>
      <c r="H549" s="81">
        <v>8.90985092E8</v>
      </c>
      <c r="I549" s="77" t="str">
        <f t="shared" si="205"/>
        <v>#REF!</v>
      </c>
      <c r="J549" s="75">
        <v>7.8139546E7</v>
      </c>
      <c r="K549" s="82" t="str">
        <f t="shared" si="206"/>
        <v>#REF!</v>
      </c>
      <c r="L549" s="83" t="str">
        <f t="shared" si="207"/>
        <v>#REF!</v>
      </c>
      <c r="M549" s="83">
        <v>2.0150002755E11</v>
      </c>
      <c r="N549" s="81" t="s">
        <v>1194</v>
      </c>
      <c r="O549" s="84">
        <v>42149.0</v>
      </c>
    </row>
    <row r="550" ht="28.5" customHeight="1">
      <c r="A550" s="75" t="s">
        <v>217</v>
      </c>
      <c r="B550" s="76" t="s">
        <v>17</v>
      </c>
      <c r="C550" s="77" t="s">
        <v>460</v>
      </c>
      <c r="D550" s="78">
        <v>6209997.85</v>
      </c>
      <c r="E550" s="76">
        <v>0.0</v>
      </c>
      <c r="F550" s="79">
        <v>6209998.0</v>
      </c>
      <c r="G550" s="80">
        <f t="shared" si="204"/>
        <v>6209998</v>
      </c>
      <c r="H550" s="81">
        <v>8.90985703E8</v>
      </c>
      <c r="I550" s="77" t="str">
        <f t="shared" si="205"/>
        <v>#REF!</v>
      </c>
      <c r="J550" s="75">
        <v>6209998.0</v>
      </c>
      <c r="K550" s="82" t="str">
        <f t="shared" si="206"/>
        <v>#REF!</v>
      </c>
      <c r="L550" s="83" t="str">
        <f t="shared" si="207"/>
        <v>#REF!</v>
      </c>
      <c r="M550" s="83">
        <v>2.01500026984E11</v>
      </c>
      <c r="N550" s="81" t="s">
        <v>1195</v>
      </c>
      <c r="O550" s="84">
        <v>42143.0</v>
      </c>
    </row>
    <row r="551" ht="38.25" customHeight="1">
      <c r="A551" s="75" t="s">
        <v>217</v>
      </c>
      <c r="B551" s="76" t="s">
        <v>27</v>
      </c>
      <c r="C551" s="77" t="s">
        <v>28</v>
      </c>
      <c r="D551" s="78">
        <v>101115.61</v>
      </c>
      <c r="E551" s="76">
        <v>0.0</v>
      </c>
      <c r="F551" s="79">
        <v>101116.0</v>
      </c>
      <c r="G551" s="80">
        <f t="shared" si="204"/>
        <v>101116</v>
      </c>
      <c r="H551" s="81">
        <v>8.00088702E8</v>
      </c>
      <c r="I551" s="77" t="str">
        <f t="shared" si="205"/>
        <v>#REF!</v>
      </c>
      <c r="J551" s="75">
        <v>389668.0</v>
      </c>
      <c r="K551" s="82" t="str">
        <f t="shared" si="206"/>
        <v>#REF!</v>
      </c>
      <c r="L551" s="83" t="str">
        <f t="shared" si="207"/>
        <v>#REF!</v>
      </c>
      <c r="M551" s="83" t="s">
        <v>1196</v>
      </c>
      <c r="N551" s="81" t="s">
        <v>1197</v>
      </c>
      <c r="O551" s="84">
        <v>42150.0</v>
      </c>
    </row>
    <row r="552" ht="28.5" customHeight="1">
      <c r="A552" s="75" t="s">
        <v>217</v>
      </c>
      <c r="B552" s="76" t="s">
        <v>29</v>
      </c>
      <c r="C552" s="77" t="s">
        <v>30</v>
      </c>
      <c r="D552" s="78">
        <v>75428.09</v>
      </c>
      <c r="E552" s="76">
        <v>0.0</v>
      </c>
      <c r="F552" s="79">
        <v>75428.0</v>
      </c>
      <c r="G552" s="80">
        <f t="shared" si="204"/>
        <v>75428</v>
      </c>
      <c r="H552" s="81">
        <v>8.00250119E8</v>
      </c>
      <c r="I552" s="77" t="str">
        <f t="shared" si="205"/>
        <v>#REF!</v>
      </c>
      <c r="J552" s="75">
        <v>298625.0</v>
      </c>
      <c r="K552" s="82" t="str">
        <f t="shared" si="206"/>
        <v>#REF!</v>
      </c>
      <c r="L552" s="83" t="str">
        <f t="shared" si="207"/>
        <v>#REF!</v>
      </c>
      <c r="M552" s="83" t="s">
        <v>1198</v>
      </c>
      <c r="N552" s="81" t="s">
        <v>1199</v>
      </c>
      <c r="O552" s="84">
        <v>42150.0</v>
      </c>
    </row>
    <row r="553" ht="28.5" customHeight="1">
      <c r="A553" s="75" t="s">
        <v>217</v>
      </c>
      <c r="B553" s="76" t="s">
        <v>31</v>
      </c>
      <c r="C553" s="77" t="s">
        <v>32</v>
      </c>
      <c r="D553" s="78">
        <v>94573.99</v>
      </c>
      <c r="E553" s="76">
        <v>0.0</v>
      </c>
      <c r="F553" s="79">
        <v>94574.0</v>
      </c>
      <c r="G553" s="80">
        <f t="shared" si="204"/>
        <v>94574</v>
      </c>
      <c r="H553" s="81">
        <v>8.05000427E8</v>
      </c>
      <c r="I553" s="77" t="str">
        <f t="shared" si="205"/>
        <v>#REF!</v>
      </c>
      <c r="J553" s="75">
        <v>281333.0</v>
      </c>
      <c r="K553" s="82" t="str">
        <f t="shared" si="206"/>
        <v>#REF!</v>
      </c>
      <c r="L553" s="83" t="str">
        <f t="shared" si="207"/>
        <v>#REF!</v>
      </c>
      <c r="M553" s="83" t="s">
        <v>1200</v>
      </c>
      <c r="N553" s="81" t="s">
        <v>1201</v>
      </c>
      <c r="O553" s="84">
        <v>42150.0</v>
      </c>
    </row>
    <row r="554" ht="28.5" customHeight="1">
      <c r="A554" s="75" t="s">
        <v>217</v>
      </c>
      <c r="B554" s="76" t="s">
        <v>39</v>
      </c>
      <c r="C554" s="77" t="s">
        <v>40</v>
      </c>
      <c r="D554" s="78">
        <v>94844.72</v>
      </c>
      <c r="E554" s="76">
        <v>0.0</v>
      </c>
      <c r="F554" s="79">
        <v>94845.0</v>
      </c>
      <c r="G554" s="80">
        <f t="shared" si="204"/>
        <v>94845</v>
      </c>
      <c r="H554" s="81">
        <v>9.00156264E8</v>
      </c>
      <c r="I554" s="77" t="str">
        <f t="shared" si="205"/>
        <v>#REF!</v>
      </c>
      <c r="J554" s="75">
        <v>475610.0</v>
      </c>
      <c r="K554" s="82" t="str">
        <f t="shared" si="206"/>
        <v>#REF!</v>
      </c>
      <c r="L554" s="83" t="str">
        <f t="shared" si="207"/>
        <v>#REF!</v>
      </c>
      <c r="M554" s="83" t="s">
        <v>1202</v>
      </c>
      <c r="N554" s="81" t="s">
        <v>1203</v>
      </c>
      <c r="O554" s="84">
        <v>42151.0</v>
      </c>
    </row>
    <row r="555" ht="28.5" customHeight="1">
      <c r="A555" s="75" t="s">
        <v>217</v>
      </c>
      <c r="B555" s="76" t="s">
        <v>59</v>
      </c>
      <c r="C555" s="77" t="s">
        <v>60</v>
      </c>
      <c r="D555" s="78">
        <v>520701.74</v>
      </c>
      <c r="E555" s="76">
        <v>0.0</v>
      </c>
      <c r="F555" s="79">
        <v>520702.0</v>
      </c>
      <c r="G555" s="80">
        <f t="shared" si="204"/>
        <v>520702</v>
      </c>
      <c r="H555" s="81">
        <v>8.90980486E8</v>
      </c>
      <c r="I555" s="77" t="str">
        <f t="shared" si="205"/>
        <v>#REF!</v>
      </c>
      <c r="J555" s="75">
        <v>520702.0</v>
      </c>
      <c r="K555" s="82" t="str">
        <f t="shared" si="206"/>
        <v>#REF!</v>
      </c>
      <c r="L555" s="83" t="str">
        <f t="shared" si="207"/>
        <v>#REF!</v>
      </c>
      <c r="M555" s="83">
        <v>2.01500027038E11</v>
      </c>
      <c r="N555" s="81" t="s">
        <v>1204</v>
      </c>
      <c r="O555" s="84">
        <v>42143.0</v>
      </c>
    </row>
    <row r="556" ht="28.5" customHeight="1">
      <c r="A556" s="75" t="s">
        <v>219</v>
      </c>
      <c r="B556" s="76" t="s">
        <v>17</v>
      </c>
      <c r="C556" s="77" t="s">
        <v>460</v>
      </c>
      <c r="D556" s="78">
        <v>0.0</v>
      </c>
      <c r="E556" s="76">
        <v>0.0</v>
      </c>
      <c r="F556" s="79">
        <v>0.0</v>
      </c>
      <c r="G556" s="80">
        <f t="shared" si="204"/>
        <v>0</v>
      </c>
      <c r="H556" s="81"/>
      <c r="I556" s="77"/>
      <c r="J556" s="75"/>
      <c r="K556" s="82"/>
      <c r="L556" s="83"/>
      <c r="M556" s="83"/>
      <c r="N556" s="81"/>
      <c r="O556" s="84"/>
    </row>
    <row r="557" ht="28.5" customHeight="1">
      <c r="A557" s="75" t="s">
        <v>219</v>
      </c>
      <c r="B557" s="76" t="s">
        <v>19</v>
      </c>
      <c r="C557" s="77" t="s">
        <v>20</v>
      </c>
      <c r="D557" s="78">
        <v>0.0</v>
      </c>
      <c r="E557" s="76">
        <v>0.0</v>
      </c>
      <c r="F557" s="79">
        <v>0.0</v>
      </c>
      <c r="G557" s="80">
        <f t="shared" si="204"/>
        <v>0</v>
      </c>
      <c r="H557" s="81"/>
      <c r="I557" s="77"/>
      <c r="J557" s="75"/>
      <c r="K557" s="82"/>
      <c r="L557" s="83"/>
      <c r="M557" s="83"/>
      <c r="N557" s="81"/>
      <c r="O557" s="84"/>
    </row>
    <row r="558" ht="28.5" customHeight="1">
      <c r="A558" s="75" t="s">
        <v>219</v>
      </c>
      <c r="B558" s="76" t="s">
        <v>21</v>
      </c>
      <c r="C558" s="77" t="s">
        <v>22</v>
      </c>
      <c r="D558" s="78">
        <v>0.0</v>
      </c>
      <c r="E558" s="76">
        <v>0.0</v>
      </c>
      <c r="F558" s="79">
        <v>0.0</v>
      </c>
      <c r="G558" s="80">
        <f t="shared" si="204"/>
        <v>0</v>
      </c>
      <c r="H558" s="81"/>
      <c r="I558" s="77"/>
      <c r="J558" s="75"/>
      <c r="K558" s="82"/>
      <c r="L558" s="83"/>
      <c r="M558" s="83"/>
      <c r="N558" s="81"/>
      <c r="O558" s="84"/>
    </row>
    <row r="559" ht="28.5" customHeight="1">
      <c r="A559" s="75" t="s">
        <v>219</v>
      </c>
      <c r="B559" s="76" t="s">
        <v>25</v>
      </c>
      <c r="C559" s="77" t="s">
        <v>26</v>
      </c>
      <c r="D559" s="78">
        <v>0.0</v>
      </c>
      <c r="E559" s="76">
        <v>0.0</v>
      </c>
      <c r="F559" s="79">
        <v>0.0</v>
      </c>
      <c r="G559" s="80">
        <f t="shared" si="204"/>
        <v>0</v>
      </c>
      <c r="H559" s="81"/>
      <c r="I559" s="77"/>
      <c r="J559" s="75"/>
      <c r="K559" s="82"/>
      <c r="L559" s="83"/>
      <c r="M559" s="83"/>
      <c r="N559" s="81"/>
      <c r="O559" s="84"/>
    </row>
    <row r="560" ht="38.25" customHeight="1">
      <c r="A560" s="75" t="s">
        <v>219</v>
      </c>
      <c r="B560" s="76" t="s">
        <v>27</v>
      </c>
      <c r="C560" s="77" t="s">
        <v>28</v>
      </c>
      <c r="D560" s="78">
        <v>0.0</v>
      </c>
      <c r="E560" s="76">
        <v>0.0</v>
      </c>
      <c r="F560" s="79">
        <v>0.0</v>
      </c>
      <c r="G560" s="80">
        <f t="shared" si="204"/>
        <v>0</v>
      </c>
      <c r="H560" s="81"/>
      <c r="I560" s="77"/>
      <c r="J560" s="75"/>
      <c r="K560" s="82"/>
      <c r="L560" s="83"/>
      <c r="M560" s="83"/>
      <c r="N560" s="81"/>
      <c r="O560" s="84"/>
    </row>
    <row r="561" ht="28.5" customHeight="1">
      <c r="A561" s="75" t="s">
        <v>219</v>
      </c>
      <c r="B561" s="76" t="s">
        <v>29</v>
      </c>
      <c r="C561" s="77" t="s">
        <v>30</v>
      </c>
      <c r="D561" s="78">
        <v>0.0</v>
      </c>
      <c r="E561" s="76">
        <v>0.0</v>
      </c>
      <c r="F561" s="79">
        <v>0.0</v>
      </c>
      <c r="G561" s="80">
        <f t="shared" si="204"/>
        <v>0</v>
      </c>
      <c r="H561" s="81"/>
      <c r="I561" s="77"/>
      <c r="J561" s="75"/>
      <c r="K561" s="82"/>
      <c r="L561" s="83"/>
      <c r="M561" s="83"/>
      <c r="N561" s="81"/>
      <c r="O561" s="84"/>
    </row>
    <row r="562" ht="28.5" customHeight="1">
      <c r="A562" s="75" t="s">
        <v>219</v>
      </c>
      <c r="B562" s="76" t="s">
        <v>31</v>
      </c>
      <c r="C562" s="77" t="s">
        <v>32</v>
      </c>
      <c r="D562" s="78">
        <v>0.0</v>
      </c>
      <c r="E562" s="76">
        <v>0.0</v>
      </c>
      <c r="F562" s="79">
        <v>0.0</v>
      </c>
      <c r="G562" s="80">
        <f t="shared" si="204"/>
        <v>0</v>
      </c>
      <c r="H562" s="81"/>
      <c r="I562" s="77"/>
      <c r="J562" s="75"/>
      <c r="K562" s="82"/>
      <c r="L562" s="83"/>
      <c r="M562" s="83"/>
      <c r="N562" s="81"/>
      <c r="O562" s="84"/>
    </row>
    <row r="563" ht="38.25" customHeight="1">
      <c r="A563" s="75" t="s">
        <v>219</v>
      </c>
      <c r="B563" s="76" t="s">
        <v>35</v>
      </c>
      <c r="C563" s="77" t="s">
        <v>36</v>
      </c>
      <c r="D563" s="78">
        <v>0.0</v>
      </c>
      <c r="E563" s="76">
        <v>0.0</v>
      </c>
      <c r="F563" s="79">
        <v>0.0</v>
      </c>
      <c r="G563" s="80">
        <f t="shared" si="204"/>
        <v>0</v>
      </c>
      <c r="H563" s="81"/>
      <c r="I563" s="77"/>
      <c r="J563" s="75"/>
      <c r="K563" s="82"/>
      <c r="L563" s="83"/>
      <c r="M563" s="83"/>
      <c r="N563" s="81"/>
      <c r="O563" s="84"/>
    </row>
    <row r="564" ht="28.5" customHeight="1">
      <c r="A564" s="75" t="s">
        <v>219</v>
      </c>
      <c r="B564" s="76" t="s">
        <v>67</v>
      </c>
      <c r="C564" s="77" t="s">
        <v>68</v>
      </c>
      <c r="D564" s="78">
        <v>0.0</v>
      </c>
      <c r="E564" s="76">
        <v>0.0</v>
      </c>
      <c r="F564" s="79">
        <v>0.0</v>
      </c>
      <c r="G564" s="80">
        <f t="shared" si="204"/>
        <v>0</v>
      </c>
      <c r="H564" s="81"/>
      <c r="I564" s="77"/>
      <c r="J564" s="75"/>
      <c r="K564" s="82"/>
      <c r="L564" s="83"/>
      <c r="M564" s="83"/>
      <c r="N564" s="81"/>
      <c r="O564" s="84"/>
    </row>
    <row r="565" ht="28.5" customHeight="1">
      <c r="A565" s="75" t="s">
        <v>219</v>
      </c>
      <c r="B565" s="76" t="s">
        <v>39</v>
      </c>
      <c r="C565" s="77" t="s">
        <v>40</v>
      </c>
      <c r="D565" s="78">
        <v>0.0</v>
      </c>
      <c r="E565" s="76">
        <v>0.0</v>
      </c>
      <c r="F565" s="79">
        <v>0.0</v>
      </c>
      <c r="G565" s="80">
        <f t="shared" si="204"/>
        <v>0</v>
      </c>
      <c r="H565" s="81"/>
      <c r="I565" s="77"/>
      <c r="J565" s="75"/>
      <c r="K565" s="82"/>
      <c r="L565" s="83"/>
      <c r="M565" s="83"/>
      <c r="N565" s="81"/>
      <c r="O565" s="84"/>
    </row>
    <row r="566" ht="28.5" customHeight="1">
      <c r="A566" s="75" t="s">
        <v>219</v>
      </c>
      <c r="B566" s="76" t="s">
        <v>59</v>
      </c>
      <c r="C566" s="77" t="s">
        <v>60</v>
      </c>
      <c r="D566" s="78">
        <v>0.0</v>
      </c>
      <c r="E566" s="76">
        <v>0.0</v>
      </c>
      <c r="F566" s="79">
        <v>0.0</v>
      </c>
      <c r="G566" s="80">
        <f t="shared" si="204"/>
        <v>0</v>
      </c>
      <c r="H566" s="81"/>
      <c r="I566" s="77"/>
      <c r="J566" s="75"/>
      <c r="K566" s="82"/>
      <c r="L566" s="83"/>
      <c r="M566" s="83"/>
      <c r="N566" s="81"/>
      <c r="O566" s="84"/>
    </row>
    <row r="567" ht="28.5" customHeight="1">
      <c r="A567" s="75" t="s">
        <v>221</v>
      </c>
      <c r="B567" s="76" t="s">
        <v>17</v>
      </c>
      <c r="C567" s="77" t="s">
        <v>460</v>
      </c>
      <c r="D567" s="78">
        <v>2.611288215E7</v>
      </c>
      <c r="E567" s="76">
        <v>0.0</v>
      </c>
      <c r="F567" s="79">
        <v>2.6112882E7</v>
      </c>
      <c r="G567" s="80">
        <f t="shared" si="204"/>
        <v>26112882</v>
      </c>
      <c r="H567" s="81">
        <v>8.90985703E8</v>
      </c>
      <c r="I567" s="77" t="str">
        <f>VLOOKUP(H567,'[2]IPS CTA BANCARIA (2)'!$B$1:$H$202,2,0)</f>
        <v>#REF!</v>
      </c>
      <c r="J567" s="75">
        <v>2.6112882E7</v>
      </c>
      <c r="K567" s="82" t="str">
        <f>VLOOKUP(H567,'[2]IPS CTA BANCARIA (2)'!$B$1:$H$202,4,0)</f>
        <v>#REF!</v>
      </c>
      <c r="L567" s="83" t="str">
        <f>VLOOKUP(H567,'[2]IPS CTA BANCARIA (2)'!$B$1:$H$202,5,0)</f>
        <v>#REF!</v>
      </c>
      <c r="M567" s="83">
        <v>2.01500026985E11</v>
      </c>
      <c r="N567" s="81" t="s">
        <v>1205</v>
      </c>
      <c r="O567" s="84">
        <v>42143.0</v>
      </c>
    </row>
    <row r="568" ht="28.5" customHeight="1">
      <c r="A568" s="75" t="s">
        <v>221</v>
      </c>
      <c r="B568" s="76" t="s">
        <v>45</v>
      </c>
      <c r="C568" s="77" t="s">
        <v>46</v>
      </c>
      <c r="D568" s="78">
        <v>3422898.9</v>
      </c>
      <c r="E568" s="76">
        <v>0.0</v>
      </c>
      <c r="F568" s="79">
        <v>3422899.0</v>
      </c>
      <c r="G568" s="80">
        <f t="shared" si="204"/>
        <v>3422899</v>
      </c>
      <c r="H568" s="81"/>
      <c r="I568" s="77"/>
      <c r="J568" s="75"/>
      <c r="K568" s="82"/>
      <c r="L568" s="83"/>
      <c r="M568" s="83"/>
      <c r="N568" s="81"/>
      <c r="O568" s="84"/>
    </row>
    <row r="569" ht="38.25" customHeight="1">
      <c r="A569" s="75" t="s">
        <v>221</v>
      </c>
      <c r="B569" s="76" t="s">
        <v>27</v>
      </c>
      <c r="C569" s="77" t="s">
        <v>28</v>
      </c>
      <c r="D569" s="78">
        <v>0.0</v>
      </c>
      <c r="E569" s="76">
        <v>0.0</v>
      </c>
      <c r="F569" s="79">
        <v>0.0</v>
      </c>
      <c r="G569" s="80">
        <f t="shared" si="204"/>
        <v>0</v>
      </c>
      <c r="H569" s="81">
        <v>8.00088702E8</v>
      </c>
      <c r="I569" s="77" t="str">
        <f t="shared" ref="I569:I573" si="208">VLOOKUP(H569,'[2]IPS CTA BANCARIA (2)'!$B$1:$H$202,2,0)</f>
        <v>#REF!</v>
      </c>
      <c r="J569" s="75">
        <v>54875.0</v>
      </c>
      <c r="K569" s="82" t="str">
        <f t="shared" ref="K569:K573" si="209">VLOOKUP(H569,'[2]IPS CTA BANCARIA (2)'!$B$1:$H$202,4,0)</f>
        <v>#REF!</v>
      </c>
      <c r="L569" s="83" t="str">
        <f t="shared" ref="L569:L573" si="210">VLOOKUP(H569,'[2]IPS CTA BANCARIA (2)'!$B$1:$H$202,5,0)</f>
        <v>#REF!</v>
      </c>
      <c r="M569" s="83" t="s">
        <v>1206</v>
      </c>
      <c r="N569" s="81" t="s">
        <v>1207</v>
      </c>
      <c r="O569" s="84">
        <v>42150.0</v>
      </c>
    </row>
    <row r="570" ht="28.5" customHeight="1">
      <c r="A570" s="75" t="s">
        <v>221</v>
      </c>
      <c r="B570" s="76" t="s">
        <v>29</v>
      </c>
      <c r="C570" s="77" t="s">
        <v>30</v>
      </c>
      <c r="D570" s="78">
        <v>376274.19</v>
      </c>
      <c r="E570" s="76">
        <v>0.0</v>
      </c>
      <c r="F570" s="79">
        <v>376274.0</v>
      </c>
      <c r="G570" s="80">
        <f t="shared" si="204"/>
        <v>376274</v>
      </c>
      <c r="H570" s="81">
        <v>8.00250119E8</v>
      </c>
      <c r="I570" s="77" t="str">
        <f t="shared" si="208"/>
        <v>#REF!</v>
      </c>
      <c r="J570" s="75">
        <v>1858576.0</v>
      </c>
      <c r="K570" s="82" t="str">
        <f t="shared" si="209"/>
        <v>#REF!</v>
      </c>
      <c r="L570" s="83" t="str">
        <f t="shared" si="210"/>
        <v>#REF!</v>
      </c>
      <c r="M570" s="83" t="s">
        <v>1208</v>
      </c>
      <c r="N570" s="81" t="s">
        <v>1209</v>
      </c>
      <c r="O570" s="84">
        <v>42150.0</v>
      </c>
    </row>
    <row r="571" ht="28.5" customHeight="1">
      <c r="A571" s="75" t="s">
        <v>221</v>
      </c>
      <c r="B571" s="76" t="s">
        <v>31</v>
      </c>
      <c r="C571" s="77" t="s">
        <v>32</v>
      </c>
      <c r="D571" s="78">
        <v>285530.07</v>
      </c>
      <c r="E571" s="76">
        <v>0.0</v>
      </c>
      <c r="F571" s="79">
        <v>285530.0</v>
      </c>
      <c r="G571" s="80">
        <f t="shared" si="204"/>
        <v>285530</v>
      </c>
      <c r="H571" s="81">
        <v>8.05000427E8</v>
      </c>
      <c r="I571" s="77" t="str">
        <f t="shared" si="208"/>
        <v>#REF!</v>
      </c>
      <c r="J571" s="75">
        <v>1120909.0</v>
      </c>
      <c r="K571" s="82" t="str">
        <f t="shared" si="209"/>
        <v>#REF!</v>
      </c>
      <c r="L571" s="83" t="str">
        <f t="shared" si="210"/>
        <v>#REF!</v>
      </c>
      <c r="M571" s="83" t="s">
        <v>1210</v>
      </c>
      <c r="N571" s="81" t="s">
        <v>1211</v>
      </c>
      <c r="O571" s="84">
        <v>42150.0</v>
      </c>
    </row>
    <row r="572" ht="28.5" customHeight="1">
      <c r="A572" s="75" t="s">
        <v>221</v>
      </c>
      <c r="B572" s="76" t="s">
        <v>39</v>
      </c>
      <c r="C572" s="77" t="s">
        <v>40</v>
      </c>
      <c r="D572" s="78">
        <v>47506.91</v>
      </c>
      <c r="E572" s="76">
        <v>0.0</v>
      </c>
      <c r="F572" s="79">
        <v>47507.0</v>
      </c>
      <c r="G572" s="80">
        <f t="shared" si="204"/>
        <v>47507</v>
      </c>
      <c r="H572" s="81">
        <v>9.00156264E8</v>
      </c>
      <c r="I572" s="77" t="str">
        <f t="shared" si="208"/>
        <v>#REF!</v>
      </c>
      <c r="J572" s="75">
        <v>221127.0</v>
      </c>
      <c r="K572" s="82" t="str">
        <f t="shared" si="209"/>
        <v>#REF!</v>
      </c>
      <c r="L572" s="83" t="str">
        <f t="shared" si="210"/>
        <v>#REF!</v>
      </c>
      <c r="M572" s="83" t="s">
        <v>1212</v>
      </c>
      <c r="N572" s="81" t="s">
        <v>1213</v>
      </c>
      <c r="O572" s="84">
        <v>42151.0</v>
      </c>
    </row>
    <row r="573" ht="28.5" customHeight="1">
      <c r="A573" s="75" t="s">
        <v>221</v>
      </c>
      <c r="B573" s="76" t="s">
        <v>59</v>
      </c>
      <c r="C573" s="77" t="s">
        <v>60</v>
      </c>
      <c r="D573" s="78">
        <v>461031.78</v>
      </c>
      <c r="E573" s="76">
        <v>0.0</v>
      </c>
      <c r="F573" s="79">
        <v>461032.0</v>
      </c>
      <c r="G573" s="80">
        <f t="shared" si="204"/>
        <v>461032</v>
      </c>
      <c r="H573" s="81">
        <v>8.90980486E8</v>
      </c>
      <c r="I573" s="77" t="str">
        <f t="shared" si="208"/>
        <v>#REF!</v>
      </c>
      <c r="J573" s="75">
        <v>461032.0</v>
      </c>
      <c r="K573" s="82" t="str">
        <f t="shared" si="209"/>
        <v>#REF!</v>
      </c>
      <c r="L573" s="83" t="str">
        <f t="shared" si="210"/>
        <v>#REF!</v>
      </c>
      <c r="M573" s="83">
        <v>2.01500027039E11</v>
      </c>
      <c r="N573" s="81" t="s">
        <v>1214</v>
      </c>
      <c r="O573" s="84">
        <v>42143.0</v>
      </c>
    </row>
    <row r="574" ht="28.5" customHeight="1">
      <c r="A574" s="75" t="s">
        <v>223</v>
      </c>
      <c r="B574" s="76" t="s">
        <v>17</v>
      </c>
      <c r="C574" s="77" t="s">
        <v>460</v>
      </c>
      <c r="D574" s="78">
        <v>0.0</v>
      </c>
      <c r="E574" s="76">
        <v>0.0</v>
      </c>
      <c r="F574" s="79">
        <v>0.0</v>
      </c>
      <c r="G574" s="80">
        <f t="shared" si="204"/>
        <v>0</v>
      </c>
      <c r="H574" s="81"/>
      <c r="I574" s="77"/>
      <c r="J574" s="75"/>
      <c r="K574" s="82"/>
      <c r="L574" s="83"/>
      <c r="M574" s="83"/>
      <c r="N574" s="81"/>
      <c r="O574" s="84"/>
    </row>
    <row r="575" ht="28.5" customHeight="1">
      <c r="A575" s="75" t="s">
        <v>223</v>
      </c>
      <c r="B575" s="76" t="s">
        <v>45</v>
      </c>
      <c r="C575" s="77" t="s">
        <v>46</v>
      </c>
      <c r="D575" s="78">
        <v>0.0</v>
      </c>
      <c r="E575" s="76">
        <v>0.0</v>
      </c>
      <c r="F575" s="79">
        <v>0.0</v>
      </c>
      <c r="G575" s="80">
        <f t="shared" si="204"/>
        <v>0</v>
      </c>
      <c r="H575" s="81"/>
      <c r="I575" s="77"/>
      <c r="J575" s="75"/>
      <c r="K575" s="82"/>
      <c r="L575" s="83"/>
      <c r="M575" s="83"/>
      <c r="N575" s="81"/>
      <c r="O575" s="84"/>
    </row>
    <row r="576" ht="28.5" customHeight="1">
      <c r="A576" s="75" t="s">
        <v>223</v>
      </c>
      <c r="B576" s="76" t="s">
        <v>19</v>
      </c>
      <c r="C576" s="77" t="s">
        <v>20</v>
      </c>
      <c r="D576" s="78">
        <v>0.0</v>
      </c>
      <c r="E576" s="76">
        <v>0.0</v>
      </c>
      <c r="F576" s="79">
        <v>0.0</v>
      </c>
      <c r="G576" s="80">
        <f t="shared" si="204"/>
        <v>0</v>
      </c>
      <c r="H576" s="81"/>
      <c r="I576" s="77"/>
      <c r="J576" s="75"/>
      <c r="K576" s="82"/>
      <c r="L576" s="83"/>
      <c r="M576" s="83"/>
      <c r="N576" s="81"/>
      <c r="O576" s="84"/>
    </row>
    <row r="577" ht="38.25" customHeight="1">
      <c r="A577" s="75" t="s">
        <v>223</v>
      </c>
      <c r="B577" s="76" t="s">
        <v>27</v>
      </c>
      <c r="C577" s="77" t="s">
        <v>28</v>
      </c>
      <c r="D577" s="78">
        <v>0.0</v>
      </c>
      <c r="E577" s="76">
        <v>0.0</v>
      </c>
      <c r="F577" s="79">
        <v>0.0</v>
      </c>
      <c r="G577" s="80">
        <f t="shared" si="204"/>
        <v>0</v>
      </c>
      <c r="H577" s="81"/>
      <c r="I577" s="77"/>
      <c r="J577" s="75"/>
      <c r="K577" s="82"/>
      <c r="L577" s="83"/>
      <c r="M577" s="83"/>
      <c r="N577" s="81"/>
      <c r="O577" s="84"/>
    </row>
    <row r="578" ht="28.5" customHeight="1">
      <c r="A578" s="75" t="s">
        <v>223</v>
      </c>
      <c r="B578" s="76" t="s">
        <v>29</v>
      </c>
      <c r="C578" s="77" t="s">
        <v>30</v>
      </c>
      <c r="D578" s="78">
        <v>0.0</v>
      </c>
      <c r="E578" s="76">
        <v>0.0</v>
      </c>
      <c r="F578" s="79">
        <v>0.0</v>
      </c>
      <c r="G578" s="80">
        <f t="shared" si="204"/>
        <v>0</v>
      </c>
      <c r="H578" s="81"/>
      <c r="I578" s="77"/>
      <c r="J578" s="75"/>
      <c r="K578" s="82"/>
      <c r="L578" s="83"/>
      <c r="M578" s="83"/>
      <c r="N578" s="81"/>
      <c r="O578" s="84"/>
    </row>
    <row r="579" ht="28.5" customHeight="1">
      <c r="A579" s="75" t="s">
        <v>223</v>
      </c>
      <c r="B579" s="76" t="s">
        <v>31</v>
      </c>
      <c r="C579" s="77" t="s">
        <v>32</v>
      </c>
      <c r="D579" s="78">
        <v>0.0</v>
      </c>
      <c r="E579" s="76">
        <v>0.0</v>
      </c>
      <c r="F579" s="79">
        <v>0.0</v>
      </c>
      <c r="G579" s="80">
        <f t="shared" si="204"/>
        <v>0</v>
      </c>
      <c r="H579" s="81"/>
      <c r="I579" s="77"/>
      <c r="J579" s="75"/>
      <c r="K579" s="82"/>
      <c r="L579" s="83"/>
      <c r="M579" s="83"/>
      <c r="N579" s="81"/>
      <c r="O579" s="84"/>
    </row>
    <row r="580" ht="28.5" customHeight="1">
      <c r="A580" s="75" t="s">
        <v>223</v>
      </c>
      <c r="B580" s="76" t="s">
        <v>39</v>
      </c>
      <c r="C580" s="77" t="s">
        <v>40</v>
      </c>
      <c r="D580" s="78">
        <v>0.0</v>
      </c>
      <c r="E580" s="76">
        <v>0.0</v>
      </c>
      <c r="F580" s="79">
        <v>0.0</v>
      </c>
      <c r="G580" s="80">
        <f t="shared" si="204"/>
        <v>0</v>
      </c>
      <c r="H580" s="81"/>
      <c r="I580" s="77"/>
      <c r="J580" s="75"/>
      <c r="K580" s="82"/>
      <c r="L580" s="83"/>
      <c r="M580" s="83"/>
      <c r="N580" s="81"/>
      <c r="O580" s="84"/>
    </row>
    <row r="581" ht="28.5" customHeight="1">
      <c r="A581" s="75" t="s">
        <v>225</v>
      </c>
      <c r="B581" s="76" t="s">
        <v>17</v>
      </c>
      <c r="C581" s="77" t="s">
        <v>460</v>
      </c>
      <c r="D581" s="78">
        <v>2.638141055E7</v>
      </c>
      <c r="E581" s="76">
        <v>0.0</v>
      </c>
      <c r="F581" s="79">
        <v>2.6381411E7</v>
      </c>
      <c r="G581" s="80">
        <f t="shared" si="204"/>
        <v>26381411</v>
      </c>
      <c r="H581" s="81">
        <v>8.90985703E8</v>
      </c>
      <c r="I581" s="77" t="str">
        <f t="shared" ref="I581:I588" si="211">VLOOKUP(H581,'[2]IPS CTA BANCARIA (2)'!$B$1:$H$202,2,0)</f>
        <v>#REF!</v>
      </c>
      <c r="J581" s="75">
        <v>2.6381411E7</v>
      </c>
      <c r="K581" s="82" t="str">
        <f t="shared" ref="K581:K588" si="212">VLOOKUP(H581,'[2]IPS CTA BANCARIA (2)'!$B$1:$H$202,4,0)</f>
        <v>#REF!</v>
      </c>
      <c r="L581" s="83" t="str">
        <f t="shared" ref="L581:L588" si="213">VLOOKUP(H581,'[2]IPS CTA BANCARIA (2)'!$B$1:$H$202,5,0)</f>
        <v>#REF!</v>
      </c>
      <c r="M581" s="83">
        <v>2.01500026986E11</v>
      </c>
      <c r="N581" s="81" t="s">
        <v>1215</v>
      </c>
      <c r="O581" s="84">
        <v>42143.0</v>
      </c>
    </row>
    <row r="582" ht="28.5" customHeight="1">
      <c r="A582" s="75" t="s">
        <v>225</v>
      </c>
      <c r="B582" s="76" t="s">
        <v>19</v>
      </c>
      <c r="C582" s="77" t="s">
        <v>20</v>
      </c>
      <c r="D582" s="78">
        <v>67409.1</v>
      </c>
      <c r="E582" s="76">
        <v>0.0</v>
      </c>
      <c r="F582" s="79">
        <v>67409.0</v>
      </c>
      <c r="G582" s="80">
        <f t="shared" si="204"/>
        <v>67409</v>
      </c>
      <c r="H582" s="81">
        <v>8.00140949E8</v>
      </c>
      <c r="I582" s="77" t="str">
        <f t="shared" si="211"/>
        <v>#REF!</v>
      </c>
      <c r="J582" s="75">
        <v>253837.0</v>
      </c>
      <c r="K582" s="82" t="str">
        <f t="shared" si="212"/>
        <v>#REF!</v>
      </c>
      <c r="L582" s="83" t="str">
        <f t="shared" si="213"/>
        <v>#REF!</v>
      </c>
      <c r="M582" s="83" t="s">
        <v>1216</v>
      </c>
      <c r="N582" s="81" t="s">
        <v>1217</v>
      </c>
      <c r="O582" s="84">
        <v>42150.0</v>
      </c>
    </row>
    <row r="583" ht="28.5" customHeight="1">
      <c r="A583" s="75" t="s">
        <v>225</v>
      </c>
      <c r="B583" s="76" t="s">
        <v>21</v>
      </c>
      <c r="C583" s="77" t="s">
        <v>22</v>
      </c>
      <c r="D583" s="78">
        <v>2342.66</v>
      </c>
      <c r="E583" s="76">
        <v>0.0</v>
      </c>
      <c r="F583" s="79">
        <v>2343.0</v>
      </c>
      <c r="G583" s="80">
        <f t="shared" si="204"/>
        <v>2343</v>
      </c>
      <c r="H583" s="81">
        <v>8.00130907E8</v>
      </c>
      <c r="I583" s="77" t="str">
        <f t="shared" si="211"/>
        <v>#REF!</v>
      </c>
      <c r="J583" s="75">
        <v>10183.0</v>
      </c>
      <c r="K583" s="82" t="str">
        <f t="shared" si="212"/>
        <v>#REF!</v>
      </c>
      <c r="L583" s="83" t="str">
        <f t="shared" si="213"/>
        <v>#REF!</v>
      </c>
      <c r="M583" s="83" t="s">
        <v>1218</v>
      </c>
      <c r="N583" s="81" t="s">
        <v>1219</v>
      </c>
      <c r="O583" s="84">
        <v>42150.0</v>
      </c>
    </row>
    <row r="584" ht="28.5" customHeight="1">
      <c r="A584" s="75" t="s">
        <v>225</v>
      </c>
      <c r="B584" s="76" t="s">
        <v>29</v>
      </c>
      <c r="C584" s="77" t="s">
        <v>30</v>
      </c>
      <c r="D584" s="78">
        <v>232999.41</v>
      </c>
      <c r="E584" s="76">
        <v>0.0</v>
      </c>
      <c r="F584" s="79">
        <v>232999.0</v>
      </c>
      <c r="G584" s="80">
        <f t="shared" si="204"/>
        <v>232999</v>
      </c>
      <c r="H584" s="81">
        <v>8.00250119E8</v>
      </c>
      <c r="I584" s="77" t="str">
        <f t="shared" si="211"/>
        <v>#REF!</v>
      </c>
      <c r="J584" s="75">
        <v>466314.0</v>
      </c>
      <c r="K584" s="82" t="str">
        <f t="shared" si="212"/>
        <v>#REF!</v>
      </c>
      <c r="L584" s="83" t="str">
        <f t="shared" si="213"/>
        <v>#REF!</v>
      </c>
      <c r="M584" s="83" t="s">
        <v>1220</v>
      </c>
      <c r="N584" s="81" t="s">
        <v>1221</v>
      </c>
      <c r="O584" s="84">
        <v>42150.0</v>
      </c>
    </row>
    <row r="585" ht="28.5" customHeight="1">
      <c r="A585" s="75" t="s">
        <v>225</v>
      </c>
      <c r="B585" s="76" t="s">
        <v>31</v>
      </c>
      <c r="C585" s="77" t="s">
        <v>32</v>
      </c>
      <c r="D585" s="78">
        <v>112794.69</v>
      </c>
      <c r="E585" s="76">
        <v>0.0</v>
      </c>
      <c r="F585" s="79">
        <v>112795.0</v>
      </c>
      <c r="G585" s="80">
        <f t="shared" si="204"/>
        <v>112795</v>
      </c>
      <c r="H585" s="81">
        <v>8.05000427E8</v>
      </c>
      <c r="I585" s="77" t="str">
        <f t="shared" si="211"/>
        <v>#REF!</v>
      </c>
      <c r="J585" s="75">
        <v>494360.0</v>
      </c>
      <c r="K585" s="82" t="str">
        <f t="shared" si="212"/>
        <v>#REF!</v>
      </c>
      <c r="L585" s="83" t="str">
        <f t="shared" si="213"/>
        <v>#REF!</v>
      </c>
      <c r="M585" s="83" t="s">
        <v>1222</v>
      </c>
      <c r="N585" s="81" t="s">
        <v>1223</v>
      </c>
      <c r="O585" s="84">
        <v>42150.0</v>
      </c>
    </row>
    <row r="586" ht="28.5" customHeight="1">
      <c r="A586" s="75" t="s">
        <v>225</v>
      </c>
      <c r="B586" s="76" t="s">
        <v>39</v>
      </c>
      <c r="C586" s="77" t="s">
        <v>40</v>
      </c>
      <c r="D586" s="78">
        <v>122198.33</v>
      </c>
      <c r="E586" s="76">
        <v>0.0</v>
      </c>
      <c r="F586" s="79">
        <v>122198.0</v>
      </c>
      <c r="G586" s="80">
        <f t="shared" si="204"/>
        <v>122198</v>
      </c>
      <c r="H586" s="81">
        <v>9.00156264E8</v>
      </c>
      <c r="I586" s="77" t="str">
        <f t="shared" si="211"/>
        <v>#REF!</v>
      </c>
      <c r="J586" s="75">
        <v>346112.0</v>
      </c>
      <c r="K586" s="82" t="str">
        <f t="shared" si="212"/>
        <v>#REF!</v>
      </c>
      <c r="L586" s="83" t="str">
        <f t="shared" si="213"/>
        <v>#REF!</v>
      </c>
      <c r="M586" s="83" t="s">
        <v>1224</v>
      </c>
      <c r="N586" s="81" t="s">
        <v>1225</v>
      </c>
      <c r="O586" s="84">
        <v>42151.0</v>
      </c>
    </row>
    <row r="587" ht="28.5" customHeight="1">
      <c r="A587" s="75" t="s">
        <v>225</v>
      </c>
      <c r="B587" s="76" t="s">
        <v>59</v>
      </c>
      <c r="C587" s="77" t="s">
        <v>60</v>
      </c>
      <c r="D587" s="78">
        <v>2.483929926E7</v>
      </c>
      <c r="E587" s="76">
        <v>0.0</v>
      </c>
      <c r="F587" s="79">
        <v>2.4839299E7</v>
      </c>
      <c r="G587" s="80">
        <f t="shared" si="204"/>
        <v>24839299</v>
      </c>
      <c r="H587" s="81">
        <v>8.90905177E8</v>
      </c>
      <c r="I587" s="77" t="str">
        <f t="shared" si="211"/>
        <v>#REF!</v>
      </c>
      <c r="J587" s="75">
        <v>2.4839299E7</v>
      </c>
      <c r="K587" s="82" t="str">
        <f t="shared" si="212"/>
        <v>#REF!</v>
      </c>
      <c r="L587" s="83" t="str">
        <f t="shared" si="213"/>
        <v>#REF!</v>
      </c>
      <c r="M587" s="83">
        <v>2.0150002704E11</v>
      </c>
      <c r="N587" s="81" t="s">
        <v>1226</v>
      </c>
      <c r="O587" s="84">
        <v>42143.0</v>
      </c>
    </row>
    <row r="588" ht="28.5" customHeight="1">
      <c r="A588" s="75" t="s">
        <v>227</v>
      </c>
      <c r="B588" s="76" t="s">
        <v>17</v>
      </c>
      <c r="C588" s="77" t="s">
        <v>460</v>
      </c>
      <c r="D588" s="78">
        <v>1.216664343E7</v>
      </c>
      <c r="E588" s="76">
        <v>0.0</v>
      </c>
      <c r="F588" s="79">
        <v>1.2166643E7</v>
      </c>
      <c r="G588" s="80">
        <f t="shared" si="204"/>
        <v>12166643</v>
      </c>
      <c r="H588" s="81">
        <v>8.90985703E8</v>
      </c>
      <c r="I588" s="77" t="str">
        <f t="shared" si="211"/>
        <v>#REF!</v>
      </c>
      <c r="J588" s="75">
        <v>1.2166643E7</v>
      </c>
      <c r="K588" s="82" t="str">
        <f t="shared" si="212"/>
        <v>#REF!</v>
      </c>
      <c r="L588" s="83" t="str">
        <f t="shared" si="213"/>
        <v>#REF!</v>
      </c>
      <c r="M588" s="83">
        <v>2.01500026987E11</v>
      </c>
      <c r="N588" s="81" t="s">
        <v>1227</v>
      </c>
      <c r="O588" s="84">
        <v>42143.0</v>
      </c>
    </row>
    <row r="589" ht="28.5" customHeight="1">
      <c r="A589" s="75" t="s">
        <v>227</v>
      </c>
      <c r="B589" s="76" t="s">
        <v>45</v>
      </c>
      <c r="C589" s="77" t="s">
        <v>46</v>
      </c>
      <c r="D589" s="78">
        <v>3069327.43</v>
      </c>
      <c r="E589" s="76">
        <v>0.0</v>
      </c>
      <c r="F589" s="79">
        <v>3069327.0</v>
      </c>
      <c r="G589" s="80">
        <f t="shared" si="204"/>
        <v>3069327</v>
      </c>
      <c r="H589" s="81"/>
      <c r="I589" s="77"/>
      <c r="J589" s="75"/>
      <c r="K589" s="82"/>
      <c r="L589" s="83"/>
      <c r="M589" s="83"/>
      <c r="N589" s="81"/>
      <c r="O589" s="84"/>
    </row>
    <row r="590" ht="28.5" customHeight="1">
      <c r="A590" s="75" t="s">
        <v>227</v>
      </c>
      <c r="B590" s="76" t="s">
        <v>29</v>
      </c>
      <c r="C590" s="77" t="s">
        <v>30</v>
      </c>
      <c r="D590" s="78">
        <v>288450.23</v>
      </c>
      <c r="E590" s="76">
        <v>0.0</v>
      </c>
      <c r="F590" s="79">
        <v>288450.0</v>
      </c>
      <c r="G590" s="80">
        <f t="shared" si="204"/>
        <v>288450</v>
      </c>
      <c r="H590" s="81">
        <v>8.00250119E8</v>
      </c>
      <c r="I590" s="77" t="str">
        <f t="shared" ref="I590:I592" si="214">VLOOKUP(H590,'[2]IPS CTA BANCARIA (2)'!$B$1:$H$202,2,0)</f>
        <v>#REF!</v>
      </c>
      <c r="J590" s="75">
        <v>1200414.0</v>
      </c>
      <c r="K590" s="82" t="str">
        <f t="shared" ref="K590:K592" si="215">VLOOKUP(H590,'[2]IPS CTA BANCARIA (2)'!$B$1:$H$202,4,0)</f>
        <v>#REF!</v>
      </c>
      <c r="L590" s="83" t="str">
        <f t="shared" ref="L590:L592" si="216">VLOOKUP(H590,'[2]IPS CTA BANCARIA (2)'!$B$1:$H$202,5,0)</f>
        <v>#REF!</v>
      </c>
      <c r="M590" s="83" t="s">
        <v>1228</v>
      </c>
      <c r="N590" s="81" t="s">
        <v>1229</v>
      </c>
      <c r="O590" s="84">
        <v>42150.0</v>
      </c>
    </row>
    <row r="591" ht="28.5" customHeight="1">
      <c r="A591" s="75" t="s">
        <v>227</v>
      </c>
      <c r="B591" s="76" t="s">
        <v>31</v>
      </c>
      <c r="C591" s="77" t="s">
        <v>32</v>
      </c>
      <c r="D591" s="78">
        <v>4019.67</v>
      </c>
      <c r="E591" s="76">
        <v>0.0</v>
      </c>
      <c r="F591" s="79">
        <v>4020.0</v>
      </c>
      <c r="G591" s="80">
        <f t="shared" si="204"/>
        <v>4020</v>
      </c>
      <c r="H591" s="81">
        <v>8.05000427E8</v>
      </c>
      <c r="I591" s="77" t="str">
        <f t="shared" si="214"/>
        <v>#REF!</v>
      </c>
      <c r="J591" s="75">
        <v>4020.0</v>
      </c>
      <c r="K591" s="82" t="str">
        <f t="shared" si="215"/>
        <v>#REF!</v>
      </c>
      <c r="L591" s="83" t="str">
        <f t="shared" si="216"/>
        <v>#REF!</v>
      </c>
      <c r="M591" s="83" t="s">
        <v>1230</v>
      </c>
      <c r="N591" s="81" t="s">
        <v>1231</v>
      </c>
      <c r="O591" s="84">
        <v>42150.0</v>
      </c>
    </row>
    <row r="592" ht="28.5" customHeight="1">
      <c r="A592" s="75" t="s">
        <v>227</v>
      </c>
      <c r="B592" s="76" t="s">
        <v>39</v>
      </c>
      <c r="C592" s="77" t="s">
        <v>40</v>
      </c>
      <c r="D592" s="78">
        <v>151563.24</v>
      </c>
      <c r="E592" s="76">
        <v>0.0</v>
      </c>
      <c r="F592" s="79">
        <v>151563.0</v>
      </c>
      <c r="G592" s="80">
        <f t="shared" si="204"/>
        <v>151563</v>
      </c>
      <c r="H592" s="81">
        <v>9.00156264E8</v>
      </c>
      <c r="I592" s="77" t="str">
        <f t="shared" si="214"/>
        <v>#REF!</v>
      </c>
      <c r="J592" s="75">
        <v>439273.0</v>
      </c>
      <c r="K592" s="82" t="str">
        <f t="shared" si="215"/>
        <v>#REF!</v>
      </c>
      <c r="L592" s="83" t="str">
        <f t="shared" si="216"/>
        <v>#REF!</v>
      </c>
      <c r="M592" s="83" t="s">
        <v>1232</v>
      </c>
      <c r="N592" s="81" t="s">
        <v>1233</v>
      </c>
      <c r="O592" s="84">
        <v>42151.0</v>
      </c>
    </row>
    <row r="593" ht="28.5" customHeight="1">
      <c r="A593" s="75" t="s">
        <v>229</v>
      </c>
      <c r="B593" s="76" t="s">
        <v>17</v>
      </c>
      <c r="C593" s="77" t="s">
        <v>460</v>
      </c>
      <c r="D593" s="78">
        <v>0.0</v>
      </c>
      <c r="E593" s="76">
        <v>0.0</v>
      </c>
      <c r="F593" s="79">
        <v>0.0</v>
      </c>
      <c r="G593" s="80">
        <f t="shared" si="204"/>
        <v>0</v>
      </c>
      <c r="H593" s="81"/>
      <c r="I593" s="77"/>
      <c r="J593" s="75"/>
      <c r="K593" s="82"/>
      <c r="L593" s="83"/>
      <c r="M593" s="83"/>
      <c r="N593" s="81"/>
      <c r="O593" s="84"/>
    </row>
    <row r="594" ht="28.5" customHeight="1">
      <c r="A594" s="75" t="s">
        <v>229</v>
      </c>
      <c r="B594" s="76" t="s">
        <v>29</v>
      </c>
      <c r="C594" s="77" t="s">
        <v>30</v>
      </c>
      <c r="D594" s="78">
        <v>0.0</v>
      </c>
      <c r="E594" s="76">
        <v>0.0</v>
      </c>
      <c r="F594" s="79">
        <v>0.0</v>
      </c>
      <c r="G594" s="80">
        <f t="shared" si="204"/>
        <v>0</v>
      </c>
      <c r="H594" s="81"/>
      <c r="I594" s="77"/>
      <c r="J594" s="75"/>
      <c r="K594" s="82"/>
      <c r="L594" s="83"/>
      <c r="M594" s="83"/>
      <c r="N594" s="81"/>
      <c r="O594" s="84"/>
    </row>
    <row r="595" ht="28.5" customHeight="1">
      <c r="A595" s="75" t="s">
        <v>229</v>
      </c>
      <c r="B595" s="76" t="s">
        <v>31</v>
      </c>
      <c r="C595" s="77" t="s">
        <v>32</v>
      </c>
      <c r="D595" s="78">
        <v>0.0</v>
      </c>
      <c r="E595" s="76">
        <v>0.0</v>
      </c>
      <c r="F595" s="79">
        <v>0.0</v>
      </c>
      <c r="G595" s="80">
        <f t="shared" si="204"/>
        <v>0</v>
      </c>
      <c r="H595" s="81"/>
      <c r="I595" s="77"/>
      <c r="J595" s="75"/>
      <c r="K595" s="82"/>
      <c r="L595" s="83"/>
      <c r="M595" s="83"/>
      <c r="N595" s="81"/>
      <c r="O595" s="84"/>
    </row>
    <row r="596" ht="28.5" customHeight="1">
      <c r="A596" s="75" t="s">
        <v>229</v>
      </c>
      <c r="B596" s="76" t="s">
        <v>39</v>
      </c>
      <c r="C596" s="77" t="s">
        <v>40</v>
      </c>
      <c r="D596" s="78">
        <v>0.0</v>
      </c>
      <c r="E596" s="76">
        <v>0.0</v>
      </c>
      <c r="F596" s="79">
        <v>0.0</v>
      </c>
      <c r="G596" s="80">
        <f t="shared" si="204"/>
        <v>0</v>
      </c>
      <c r="H596" s="81"/>
      <c r="I596" s="77"/>
      <c r="J596" s="75"/>
      <c r="K596" s="82"/>
      <c r="L596" s="83"/>
      <c r="M596" s="83"/>
      <c r="N596" s="81"/>
      <c r="O596" s="84"/>
    </row>
    <row r="597" ht="28.5" customHeight="1">
      <c r="A597" s="75" t="s">
        <v>229</v>
      </c>
      <c r="B597" s="76" t="s">
        <v>59</v>
      </c>
      <c r="C597" s="77" t="s">
        <v>60</v>
      </c>
      <c r="D597" s="78">
        <v>0.0</v>
      </c>
      <c r="E597" s="76">
        <v>0.0</v>
      </c>
      <c r="F597" s="79">
        <v>0.0</v>
      </c>
      <c r="G597" s="80">
        <f t="shared" si="204"/>
        <v>0</v>
      </c>
      <c r="H597" s="81"/>
      <c r="I597" s="77"/>
      <c r="J597" s="75"/>
      <c r="K597" s="82"/>
      <c r="L597" s="83"/>
      <c r="M597" s="83"/>
      <c r="N597" s="81"/>
      <c r="O597" s="84"/>
    </row>
    <row r="598" ht="28.5" customHeight="1">
      <c r="A598" s="75" t="s">
        <v>231</v>
      </c>
      <c r="B598" s="76" t="s">
        <v>17</v>
      </c>
      <c r="C598" s="77" t="s">
        <v>460</v>
      </c>
      <c r="D598" s="78">
        <v>947523.48</v>
      </c>
      <c r="E598" s="76">
        <v>0.0</v>
      </c>
      <c r="F598" s="79">
        <v>947523.0</v>
      </c>
      <c r="G598" s="80">
        <f t="shared" si="204"/>
        <v>947523</v>
      </c>
      <c r="H598" s="81">
        <v>8.90985703E8</v>
      </c>
      <c r="I598" s="77" t="str">
        <f>VLOOKUP(H598,'[2]IPS CTA BANCARIA (2)'!$B$1:$H$202,2,0)</f>
        <v>#REF!</v>
      </c>
      <c r="J598" s="75">
        <v>947523.0</v>
      </c>
      <c r="K598" s="82" t="str">
        <f>VLOOKUP(H598,'[2]IPS CTA BANCARIA (2)'!$B$1:$H$202,4,0)</f>
        <v>#REF!</v>
      </c>
      <c r="L598" s="83" t="str">
        <f>VLOOKUP(H598,'[2]IPS CTA BANCARIA (2)'!$B$1:$H$202,5,0)</f>
        <v>#REF!</v>
      </c>
      <c r="M598" s="83">
        <v>2.01500026988E11</v>
      </c>
      <c r="N598" s="81" t="s">
        <v>1234</v>
      </c>
      <c r="O598" s="84">
        <v>42143.0</v>
      </c>
    </row>
    <row r="599" ht="28.5" customHeight="1">
      <c r="A599" s="75" t="s">
        <v>231</v>
      </c>
      <c r="B599" s="76" t="s">
        <v>45</v>
      </c>
      <c r="C599" s="77" t="s">
        <v>46</v>
      </c>
      <c r="D599" s="78">
        <v>5935.81</v>
      </c>
      <c r="E599" s="76">
        <v>0.0</v>
      </c>
      <c r="F599" s="79">
        <v>5936.0</v>
      </c>
      <c r="G599" s="80">
        <f t="shared" si="204"/>
        <v>5936</v>
      </c>
      <c r="H599" s="81"/>
      <c r="I599" s="77"/>
      <c r="J599" s="75"/>
      <c r="K599" s="82"/>
      <c r="L599" s="83"/>
      <c r="M599" s="83"/>
      <c r="N599" s="81"/>
      <c r="O599" s="84"/>
    </row>
    <row r="600" ht="28.5" customHeight="1">
      <c r="A600" s="75" t="s">
        <v>231</v>
      </c>
      <c r="B600" s="76" t="s">
        <v>29</v>
      </c>
      <c r="C600" s="77" t="s">
        <v>30</v>
      </c>
      <c r="D600" s="78">
        <v>7542.92</v>
      </c>
      <c r="E600" s="76">
        <v>0.0</v>
      </c>
      <c r="F600" s="79">
        <v>7543.0</v>
      </c>
      <c r="G600" s="80">
        <f t="shared" si="204"/>
        <v>7543</v>
      </c>
      <c r="H600" s="81">
        <v>8.00250119E8</v>
      </c>
      <c r="I600" s="77" t="str">
        <f t="shared" ref="I600:I603" si="217">VLOOKUP(H600,'[2]IPS CTA BANCARIA (2)'!$B$1:$H$202,2,0)</f>
        <v>#REF!</v>
      </c>
      <c r="J600" s="75">
        <v>40934.0</v>
      </c>
      <c r="K600" s="82" t="str">
        <f t="shared" ref="K600:K603" si="218">VLOOKUP(H600,'[2]IPS CTA BANCARIA (2)'!$B$1:$H$202,4,0)</f>
        <v>#REF!</v>
      </c>
      <c r="L600" s="83" t="str">
        <f t="shared" ref="L600:L603" si="219">VLOOKUP(H600,'[2]IPS CTA BANCARIA (2)'!$B$1:$H$202,5,0)</f>
        <v>#REF!</v>
      </c>
      <c r="M600" s="83" t="s">
        <v>1235</v>
      </c>
      <c r="N600" s="81" t="s">
        <v>1236</v>
      </c>
      <c r="O600" s="84">
        <v>42150.0</v>
      </c>
    </row>
    <row r="601" ht="28.5" customHeight="1">
      <c r="A601" s="75" t="s">
        <v>231</v>
      </c>
      <c r="B601" s="76" t="s">
        <v>31</v>
      </c>
      <c r="C601" s="77" t="s">
        <v>32</v>
      </c>
      <c r="D601" s="78">
        <v>721.55</v>
      </c>
      <c r="E601" s="76">
        <v>0.0</v>
      </c>
      <c r="F601" s="79">
        <v>722.0</v>
      </c>
      <c r="G601" s="80">
        <f t="shared" si="204"/>
        <v>722</v>
      </c>
      <c r="H601" s="81">
        <v>8.05000427E8</v>
      </c>
      <c r="I601" s="77" t="str">
        <f t="shared" si="217"/>
        <v>#REF!</v>
      </c>
      <c r="J601" s="75">
        <v>1252.0</v>
      </c>
      <c r="K601" s="82" t="str">
        <f t="shared" si="218"/>
        <v>#REF!</v>
      </c>
      <c r="L601" s="83" t="str">
        <f t="shared" si="219"/>
        <v>#REF!</v>
      </c>
      <c r="M601" s="83" t="s">
        <v>1237</v>
      </c>
      <c r="N601" s="81" t="s">
        <v>1238</v>
      </c>
      <c r="O601" s="84">
        <v>42150.0</v>
      </c>
    </row>
    <row r="602" ht="28.5" customHeight="1">
      <c r="A602" s="75" t="s">
        <v>231</v>
      </c>
      <c r="B602" s="76" t="s">
        <v>39</v>
      </c>
      <c r="C602" s="77" t="s">
        <v>40</v>
      </c>
      <c r="D602" s="78">
        <v>2798.24</v>
      </c>
      <c r="E602" s="76">
        <v>0.0</v>
      </c>
      <c r="F602" s="79">
        <v>2798.0</v>
      </c>
      <c r="G602" s="80">
        <f t="shared" si="204"/>
        <v>2798</v>
      </c>
      <c r="H602" s="81">
        <v>9.00156264E8</v>
      </c>
      <c r="I602" s="77" t="str">
        <f t="shared" si="217"/>
        <v>#REF!</v>
      </c>
      <c r="J602" s="75">
        <v>13130.0</v>
      </c>
      <c r="K602" s="82" t="str">
        <f t="shared" si="218"/>
        <v>#REF!</v>
      </c>
      <c r="L602" s="83" t="str">
        <f t="shared" si="219"/>
        <v>#REF!</v>
      </c>
      <c r="M602" s="83" t="s">
        <v>1239</v>
      </c>
      <c r="N602" s="81" t="s">
        <v>1240</v>
      </c>
      <c r="O602" s="84">
        <v>42151.0</v>
      </c>
    </row>
    <row r="603" ht="28.5" customHeight="1">
      <c r="A603" s="75" t="s">
        <v>233</v>
      </c>
      <c r="B603" s="76" t="s">
        <v>17</v>
      </c>
      <c r="C603" s="77" t="s">
        <v>460</v>
      </c>
      <c r="D603" s="78">
        <v>1.092501777E7</v>
      </c>
      <c r="E603" s="76">
        <v>0.0</v>
      </c>
      <c r="F603" s="79">
        <v>1.0925018E7</v>
      </c>
      <c r="G603" s="80">
        <f t="shared" si="204"/>
        <v>10925018</v>
      </c>
      <c r="H603" s="81">
        <v>8.90985703E8</v>
      </c>
      <c r="I603" s="77" t="str">
        <f t="shared" si="217"/>
        <v>#REF!</v>
      </c>
      <c r="J603" s="75">
        <v>1.0925018E7</v>
      </c>
      <c r="K603" s="82" t="str">
        <f t="shared" si="218"/>
        <v>#REF!</v>
      </c>
      <c r="L603" s="83" t="str">
        <f t="shared" si="219"/>
        <v>#REF!</v>
      </c>
      <c r="M603" s="83">
        <v>2.01500026989E11</v>
      </c>
      <c r="N603" s="81" t="s">
        <v>1241</v>
      </c>
      <c r="O603" s="84">
        <v>42143.0</v>
      </c>
    </row>
    <row r="604" ht="28.5" customHeight="1">
      <c r="A604" s="75" t="s">
        <v>233</v>
      </c>
      <c r="B604" s="76" t="s">
        <v>45</v>
      </c>
      <c r="C604" s="77" t="s">
        <v>46</v>
      </c>
      <c r="D604" s="78">
        <v>2.304147633E7</v>
      </c>
      <c r="E604" s="76">
        <v>0.0</v>
      </c>
      <c r="F604" s="79">
        <v>2.3041476E7</v>
      </c>
      <c r="G604" s="80">
        <f t="shared" si="204"/>
        <v>23041476</v>
      </c>
      <c r="H604" s="81"/>
      <c r="I604" s="77"/>
      <c r="J604" s="75"/>
      <c r="K604" s="82"/>
      <c r="L604" s="83"/>
      <c r="M604" s="83"/>
      <c r="N604" s="81"/>
      <c r="O604" s="84"/>
    </row>
    <row r="605" ht="28.5" customHeight="1">
      <c r="A605" s="75" t="s">
        <v>233</v>
      </c>
      <c r="B605" s="76" t="s">
        <v>29</v>
      </c>
      <c r="C605" s="77" t="s">
        <v>30</v>
      </c>
      <c r="D605" s="78">
        <v>779467.16</v>
      </c>
      <c r="E605" s="76">
        <v>0.0</v>
      </c>
      <c r="F605" s="79">
        <v>779467.0</v>
      </c>
      <c r="G605" s="80">
        <f t="shared" si="204"/>
        <v>779467</v>
      </c>
      <c r="H605" s="81">
        <v>8.00250119E8</v>
      </c>
      <c r="I605" s="77" t="str">
        <f t="shared" ref="I605:I609" si="220">VLOOKUP(H605,'[2]IPS CTA BANCARIA (2)'!$B$1:$H$202,2,0)</f>
        <v>#REF!</v>
      </c>
      <c r="J605" s="75">
        <v>3903373.0</v>
      </c>
      <c r="K605" s="82" t="str">
        <f t="shared" ref="K605:K609" si="221">VLOOKUP(H605,'[2]IPS CTA BANCARIA (2)'!$B$1:$H$202,4,0)</f>
        <v>#REF!</v>
      </c>
      <c r="L605" s="83" t="str">
        <f t="shared" ref="L605:L609" si="222">VLOOKUP(H605,'[2]IPS CTA BANCARIA (2)'!$B$1:$H$202,5,0)</f>
        <v>#REF!</v>
      </c>
      <c r="M605" s="83" t="s">
        <v>1242</v>
      </c>
      <c r="N605" s="81" t="s">
        <v>1243</v>
      </c>
      <c r="O605" s="84">
        <v>42150.0</v>
      </c>
    </row>
    <row r="606" ht="28.5" customHeight="1">
      <c r="A606" s="75" t="s">
        <v>233</v>
      </c>
      <c r="B606" s="76" t="s">
        <v>31</v>
      </c>
      <c r="C606" s="77" t="s">
        <v>32</v>
      </c>
      <c r="D606" s="78">
        <v>273687.73</v>
      </c>
      <c r="E606" s="76">
        <v>0.0</v>
      </c>
      <c r="F606" s="79">
        <v>273688.0</v>
      </c>
      <c r="G606" s="80">
        <f t="shared" si="204"/>
        <v>273688</v>
      </c>
      <c r="H606" s="81">
        <v>8.05000427E8</v>
      </c>
      <c r="I606" s="77" t="str">
        <f t="shared" si="220"/>
        <v>#REF!</v>
      </c>
      <c r="J606" s="75">
        <v>949126.0</v>
      </c>
      <c r="K606" s="82" t="str">
        <f t="shared" si="221"/>
        <v>#REF!</v>
      </c>
      <c r="L606" s="83" t="str">
        <f t="shared" si="222"/>
        <v>#REF!</v>
      </c>
      <c r="M606" s="83" t="s">
        <v>1244</v>
      </c>
      <c r="N606" s="81" t="s">
        <v>1245</v>
      </c>
      <c r="O606" s="84">
        <v>42150.0</v>
      </c>
    </row>
    <row r="607" ht="28.5" customHeight="1">
      <c r="A607" s="75" t="s">
        <v>233</v>
      </c>
      <c r="B607" s="76" t="s">
        <v>39</v>
      </c>
      <c r="C607" s="77" t="s">
        <v>40</v>
      </c>
      <c r="D607" s="78">
        <v>153107.72</v>
      </c>
      <c r="E607" s="76">
        <v>0.0</v>
      </c>
      <c r="F607" s="79">
        <v>153108.0</v>
      </c>
      <c r="G607" s="80">
        <f t="shared" si="204"/>
        <v>153108</v>
      </c>
      <c r="H607" s="81">
        <v>9.00156264E8</v>
      </c>
      <c r="I607" s="77" t="str">
        <f t="shared" si="220"/>
        <v>#REF!</v>
      </c>
      <c r="J607" s="75">
        <v>620059.0</v>
      </c>
      <c r="K607" s="82" t="str">
        <f t="shared" si="221"/>
        <v>#REF!</v>
      </c>
      <c r="L607" s="83" t="str">
        <f t="shared" si="222"/>
        <v>#REF!</v>
      </c>
      <c r="M607" s="83" t="s">
        <v>1246</v>
      </c>
      <c r="N607" s="81" t="s">
        <v>1247</v>
      </c>
      <c r="O607" s="84">
        <v>42151.0</v>
      </c>
    </row>
    <row r="608" ht="28.5" customHeight="1">
      <c r="A608" s="75" t="s">
        <v>233</v>
      </c>
      <c r="B608" s="76" t="s">
        <v>59</v>
      </c>
      <c r="C608" s="77" t="s">
        <v>60</v>
      </c>
      <c r="D608" s="78">
        <v>2416731.29</v>
      </c>
      <c r="E608" s="76">
        <v>0.0</v>
      </c>
      <c r="F608" s="79">
        <v>2416731.0</v>
      </c>
      <c r="G608" s="80">
        <f t="shared" si="204"/>
        <v>2416731</v>
      </c>
      <c r="H608" s="81">
        <v>8.90905177E8</v>
      </c>
      <c r="I608" s="77" t="str">
        <f t="shared" si="220"/>
        <v>#REF!</v>
      </c>
      <c r="J608" s="75">
        <v>2416731.0</v>
      </c>
      <c r="K608" s="82" t="str">
        <f t="shared" si="221"/>
        <v>#REF!</v>
      </c>
      <c r="L608" s="83" t="str">
        <f t="shared" si="222"/>
        <v>#REF!</v>
      </c>
      <c r="M608" s="83">
        <v>2.01500027041E11</v>
      </c>
      <c r="N608" s="81" t="s">
        <v>1248</v>
      </c>
      <c r="O608" s="84">
        <v>42143.0</v>
      </c>
    </row>
    <row r="609" ht="28.5" customHeight="1">
      <c r="A609" s="75" t="s">
        <v>415</v>
      </c>
      <c r="B609" s="76" t="s">
        <v>17</v>
      </c>
      <c r="C609" s="77" t="s">
        <v>460</v>
      </c>
      <c r="D609" s="78">
        <v>883113.9</v>
      </c>
      <c r="E609" s="76">
        <v>0.0</v>
      </c>
      <c r="F609" s="79">
        <v>883114.0</v>
      </c>
      <c r="G609" s="80">
        <f t="shared" si="204"/>
        <v>883114</v>
      </c>
      <c r="H609" s="81">
        <v>8.90985703E8</v>
      </c>
      <c r="I609" s="77" t="str">
        <f t="shared" si="220"/>
        <v>#REF!</v>
      </c>
      <c r="J609" s="75">
        <v>883114.0</v>
      </c>
      <c r="K609" s="82" t="str">
        <f t="shared" si="221"/>
        <v>#REF!</v>
      </c>
      <c r="L609" s="83" t="str">
        <f t="shared" si="222"/>
        <v>#REF!</v>
      </c>
      <c r="M609" s="83">
        <v>2.0150002699E11</v>
      </c>
      <c r="N609" s="81" t="s">
        <v>1249</v>
      </c>
      <c r="O609" s="84">
        <v>42143.0</v>
      </c>
    </row>
    <row r="610" ht="28.5" customHeight="1">
      <c r="A610" s="75" t="s">
        <v>415</v>
      </c>
      <c r="B610" s="76" t="s">
        <v>45</v>
      </c>
      <c r="C610" s="77" t="s">
        <v>46</v>
      </c>
      <c r="D610" s="78">
        <v>124331.55</v>
      </c>
      <c r="E610" s="76">
        <v>0.0</v>
      </c>
      <c r="F610" s="79">
        <v>124332.0</v>
      </c>
      <c r="G610" s="80">
        <f t="shared" si="204"/>
        <v>124332</v>
      </c>
      <c r="H610" s="81"/>
      <c r="I610" s="77"/>
      <c r="J610" s="75"/>
      <c r="K610" s="82"/>
      <c r="L610" s="83"/>
      <c r="M610" s="83"/>
      <c r="N610" s="81"/>
      <c r="O610" s="84"/>
    </row>
    <row r="611" ht="28.5" customHeight="1">
      <c r="A611" s="75" t="s">
        <v>415</v>
      </c>
      <c r="B611" s="76" t="s">
        <v>29</v>
      </c>
      <c r="C611" s="77" t="s">
        <v>30</v>
      </c>
      <c r="D611" s="78">
        <v>42722.73</v>
      </c>
      <c r="E611" s="76">
        <v>0.0</v>
      </c>
      <c r="F611" s="79">
        <v>42723.0</v>
      </c>
      <c r="G611" s="80">
        <f t="shared" si="204"/>
        <v>42723</v>
      </c>
      <c r="H611" s="81">
        <v>8.00250119E8</v>
      </c>
      <c r="I611" s="77" t="str">
        <f t="shared" ref="I611:I614" si="223">VLOOKUP(H611,'[2]IPS CTA BANCARIA (2)'!$B$1:$H$202,2,0)</f>
        <v>#REF!</v>
      </c>
      <c r="J611" s="75">
        <v>148035.0</v>
      </c>
      <c r="K611" s="82" t="str">
        <f t="shared" ref="K611:K614" si="224">VLOOKUP(H611,'[2]IPS CTA BANCARIA (2)'!$B$1:$H$202,4,0)</f>
        <v>#REF!</v>
      </c>
      <c r="L611" s="83" t="str">
        <f t="shared" ref="L611:L614" si="225">VLOOKUP(H611,'[2]IPS CTA BANCARIA (2)'!$B$1:$H$202,5,0)</f>
        <v>#REF!</v>
      </c>
      <c r="M611" s="83" t="s">
        <v>1250</v>
      </c>
      <c r="N611" s="81" t="s">
        <v>1251</v>
      </c>
      <c r="O611" s="84">
        <v>42150.0</v>
      </c>
    </row>
    <row r="612" ht="28.5" customHeight="1">
      <c r="A612" s="75" t="s">
        <v>415</v>
      </c>
      <c r="B612" s="76" t="s">
        <v>39</v>
      </c>
      <c r="C612" s="77" t="s">
        <v>40</v>
      </c>
      <c r="D612" s="78">
        <v>3256.82</v>
      </c>
      <c r="E612" s="76">
        <v>0.0</v>
      </c>
      <c r="F612" s="79">
        <v>3257.0</v>
      </c>
      <c r="G612" s="80">
        <f t="shared" si="204"/>
        <v>3257</v>
      </c>
      <c r="H612" s="81">
        <v>9.00156264E8</v>
      </c>
      <c r="I612" s="77" t="str">
        <f t="shared" si="223"/>
        <v>#REF!</v>
      </c>
      <c r="J612" s="75">
        <v>9835.0</v>
      </c>
      <c r="K612" s="82" t="str">
        <f t="shared" si="224"/>
        <v>#REF!</v>
      </c>
      <c r="L612" s="83" t="str">
        <f t="shared" si="225"/>
        <v>#REF!</v>
      </c>
      <c r="M612" s="83" t="s">
        <v>1252</v>
      </c>
      <c r="N612" s="81" t="s">
        <v>1253</v>
      </c>
      <c r="O612" s="84">
        <v>42151.0</v>
      </c>
    </row>
    <row r="613" ht="28.5" customHeight="1">
      <c r="A613" s="75" t="s">
        <v>415</v>
      </c>
      <c r="B613" s="76" t="s">
        <v>31</v>
      </c>
      <c r="C613" s="77" t="s">
        <v>32</v>
      </c>
      <c r="D613" s="78"/>
      <c r="E613" s="76"/>
      <c r="F613" s="79"/>
      <c r="G613" s="85"/>
      <c r="H613" s="81">
        <v>8.05000427E8</v>
      </c>
      <c r="I613" s="77" t="str">
        <f t="shared" si="223"/>
        <v>#REF!</v>
      </c>
      <c r="J613" s="75">
        <v>4287.0</v>
      </c>
      <c r="K613" s="82" t="str">
        <f t="shared" si="224"/>
        <v>#REF!</v>
      </c>
      <c r="L613" s="83" t="str">
        <f t="shared" si="225"/>
        <v>#REF!</v>
      </c>
      <c r="M613" s="83" t="s">
        <v>1254</v>
      </c>
      <c r="N613" s="81" t="s">
        <v>1255</v>
      </c>
      <c r="O613" s="84">
        <v>42150.0</v>
      </c>
    </row>
    <row r="614" ht="28.5" customHeight="1">
      <c r="A614" s="75" t="s">
        <v>237</v>
      </c>
      <c r="B614" s="76" t="s">
        <v>17</v>
      </c>
      <c r="C614" s="77" t="s">
        <v>460</v>
      </c>
      <c r="D614" s="78">
        <v>4.372838608E7</v>
      </c>
      <c r="E614" s="76">
        <v>0.0</v>
      </c>
      <c r="F614" s="79">
        <v>4.3728386E7</v>
      </c>
      <c r="G614" s="80">
        <f t="shared" ref="G614:G621" si="226">+F614</f>
        <v>43728386</v>
      </c>
      <c r="H614" s="81">
        <v>8.90985703E8</v>
      </c>
      <c r="I614" s="77" t="str">
        <f t="shared" si="223"/>
        <v>#REF!</v>
      </c>
      <c r="J614" s="75">
        <v>4.3728386E7</v>
      </c>
      <c r="K614" s="82" t="str">
        <f t="shared" si="224"/>
        <v>#REF!</v>
      </c>
      <c r="L614" s="83" t="str">
        <f t="shared" si="225"/>
        <v>#REF!</v>
      </c>
      <c r="M614" s="83">
        <v>2.01500026991E11</v>
      </c>
      <c r="N614" s="81" t="s">
        <v>1256</v>
      </c>
      <c r="O614" s="84">
        <v>42143.0</v>
      </c>
    </row>
    <row r="615" ht="28.5" customHeight="1">
      <c r="A615" s="75" t="s">
        <v>237</v>
      </c>
      <c r="B615" s="76" t="s">
        <v>45</v>
      </c>
      <c r="C615" s="77" t="s">
        <v>46</v>
      </c>
      <c r="D615" s="78">
        <v>0.0</v>
      </c>
      <c r="E615" s="76">
        <v>0.0</v>
      </c>
      <c r="F615" s="79">
        <v>0.0</v>
      </c>
      <c r="G615" s="80">
        <f t="shared" si="226"/>
        <v>0</v>
      </c>
      <c r="H615" s="81"/>
      <c r="I615" s="77"/>
      <c r="J615" s="75"/>
      <c r="K615" s="82"/>
      <c r="L615" s="83"/>
      <c r="M615" s="83"/>
      <c r="N615" s="81"/>
      <c r="O615" s="84"/>
    </row>
    <row r="616" ht="28.5" customHeight="1">
      <c r="A616" s="75" t="s">
        <v>237</v>
      </c>
      <c r="B616" s="76" t="s">
        <v>74</v>
      </c>
      <c r="C616" s="77" t="s">
        <v>75</v>
      </c>
      <c r="D616" s="78">
        <v>3629760.51</v>
      </c>
      <c r="E616" s="76">
        <v>0.0</v>
      </c>
      <c r="F616" s="79">
        <v>3629761.0</v>
      </c>
      <c r="G616" s="80">
        <f t="shared" si="226"/>
        <v>3629761</v>
      </c>
      <c r="H616" s="81">
        <v>8.11016192E8</v>
      </c>
      <c r="I616" s="77" t="str">
        <f>VLOOKUP(H616,'[2]IPS CTA BANCARIA (2)'!$B$1:$H$202,2,0)</f>
        <v>#REF!</v>
      </c>
      <c r="J616" s="75">
        <v>3629761.0</v>
      </c>
      <c r="K616" s="82" t="str">
        <f>VLOOKUP(H616,'[2]IPS CTA BANCARIA (2)'!$B$1:$H$202,4,0)</f>
        <v>#REF!</v>
      </c>
      <c r="L616" s="83" t="str">
        <f>VLOOKUP(H616,'[2]IPS CTA BANCARIA (2)'!$B$1:$H$202,5,0)</f>
        <v>#REF!</v>
      </c>
      <c r="M616" s="83">
        <v>2.01500030048E11</v>
      </c>
      <c r="N616" s="81" t="s">
        <v>1257</v>
      </c>
      <c r="O616" s="84">
        <v>42152.0</v>
      </c>
    </row>
    <row r="617" ht="38.25" customHeight="1">
      <c r="A617" s="75" t="s">
        <v>237</v>
      </c>
      <c r="B617" s="76" t="s">
        <v>27</v>
      </c>
      <c r="C617" s="77" t="s">
        <v>28</v>
      </c>
      <c r="D617" s="78">
        <v>31.69</v>
      </c>
      <c r="E617" s="76">
        <v>0.0</v>
      </c>
      <c r="F617" s="79">
        <v>32.0</v>
      </c>
      <c r="G617" s="80">
        <f t="shared" si="226"/>
        <v>32</v>
      </c>
      <c r="H617" s="81"/>
      <c r="I617" s="77"/>
      <c r="J617" s="75"/>
      <c r="K617" s="82"/>
      <c r="L617" s="83"/>
      <c r="M617" s="83"/>
      <c r="N617" s="81"/>
      <c r="O617" s="84"/>
    </row>
    <row r="618" ht="28.5" customHeight="1">
      <c r="A618" s="75" t="s">
        <v>237</v>
      </c>
      <c r="B618" s="76" t="s">
        <v>29</v>
      </c>
      <c r="C618" s="77" t="s">
        <v>30</v>
      </c>
      <c r="D618" s="78">
        <v>170154.17</v>
      </c>
      <c r="E618" s="76">
        <v>0.0</v>
      </c>
      <c r="F618" s="79">
        <v>170154.0</v>
      </c>
      <c r="G618" s="80">
        <f t="shared" si="226"/>
        <v>170154</v>
      </c>
      <c r="H618" s="81">
        <v>8.00250119E8</v>
      </c>
      <c r="I618" s="77" t="str">
        <f t="shared" ref="I618:I623" si="227">VLOOKUP(H618,'[2]IPS CTA BANCARIA (2)'!$B$1:$H$202,2,0)</f>
        <v>#REF!</v>
      </c>
      <c r="J618" s="75">
        <v>679770.0</v>
      </c>
      <c r="K618" s="82" t="str">
        <f t="shared" ref="K618:K623" si="228">VLOOKUP(H618,'[2]IPS CTA BANCARIA (2)'!$B$1:$H$202,4,0)</f>
        <v>#REF!</v>
      </c>
      <c r="L618" s="83" t="str">
        <f t="shared" ref="L618:L623" si="229">VLOOKUP(H618,'[2]IPS CTA BANCARIA (2)'!$B$1:$H$202,5,0)</f>
        <v>#REF!</v>
      </c>
      <c r="M618" s="83" t="s">
        <v>1258</v>
      </c>
      <c r="N618" s="81" t="s">
        <v>1259</v>
      </c>
      <c r="O618" s="84">
        <v>42150.0</v>
      </c>
    </row>
    <row r="619" ht="28.5" customHeight="1">
      <c r="A619" s="75" t="s">
        <v>237</v>
      </c>
      <c r="B619" s="76" t="s">
        <v>31</v>
      </c>
      <c r="C619" s="77" t="s">
        <v>32</v>
      </c>
      <c r="D619" s="78">
        <v>152852.53</v>
      </c>
      <c r="E619" s="76">
        <v>0.0</v>
      </c>
      <c r="F619" s="79">
        <v>152853.0</v>
      </c>
      <c r="G619" s="80">
        <f t="shared" si="226"/>
        <v>152853</v>
      </c>
      <c r="H619" s="81">
        <v>8.05000427E8</v>
      </c>
      <c r="I619" s="77" t="str">
        <f t="shared" si="227"/>
        <v>#REF!</v>
      </c>
      <c r="J619" s="75">
        <v>1030611.0</v>
      </c>
      <c r="K619" s="82" t="str">
        <f t="shared" si="228"/>
        <v>#REF!</v>
      </c>
      <c r="L619" s="83" t="str">
        <f t="shared" si="229"/>
        <v>#REF!</v>
      </c>
      <c r="M619" s="83" t="s">
        <v>1260</v>
      </c>
      <c r="N619" s="81" t="s">
        <v>1261</v>
      </c>
      <c r="O619" s="84">
        <v>42150.0</v>
      </c>
    </row>
    <row r="620" ht="28.5" customHeight="1">
      <c r="A620" s="75" t="s">
        <v>237</v>
      </c>
      <c r="B620" s="76" t="s">
        <v>39</v>
      </c>
      <c r="C620" s="77" t="s">
        <v>40</v>
      </c>
      <c r="D620" s="78">
        <v>14842.39</v>
      </c>
      <c r="E620" s="76">
        <v>0.0</v>
      </c>
      <c r="F620" s="79">
        <v>14842.0</v>
      </c>
      <c r="G620" s="80">
        <f t="shared" si="226"/>
        <v>14842</v>
      </c>
      <c r="H620" s="81">
        <v>9.00156264E8</v>
      </c>
      <c r="I620" s="77" t="str">
        <f t="shared" si="227"/>
        <v>#REF!</v>
      </c>
      <c r="J620" s="75">
        <v>73039.0</v>
      </c>
      <c r="K620" s="82" t="str">
        <f t="shared" si="228"/>
        <v>#REF!</v>
      </c>
      <c r="L620" s="83" t="str">
        <f t="shared" si="229"/>
        <v>#REF!</v>
      </c>
      <c r="M620" s="83" t="s">
        <v>1262</v>
      </c>
      <c r="N620" s="81" t="s">
        <v>1263</v>
      </c>
      <c r="O620" s="84">
        <v>42151.0</v>
      </c>
    </row>
    <row r="621" ht="28.5" customHeight="1">
      <c r="A621" s="75" t="s">
        <v>237</v>
      </c>
      <c r="B621" s="76" t="s">
        <v>41</v>
      </c>
      <c r="C621" s="77" t="s">
        <v>42</v>
      </c>
      <c r="D621" s="78">
        <v>7643628.63</v>
      </c>
      <c r="E621" s="76">
        <v>0.0</v>
      </c>
      <c r="F621" s="79">
        <v>7643629.0</v>
      </c>
      <c r="G621" s="80">
        <f t="shared" si="226"/>
        <v>7643629</v>
      </c>
      <c r="H621" s="81">
        <v>8.00143438E8</v>
      </c>
      <c r="I621" s="77" t="str">
        <f t="shared" si="227"/>
        <v>#REF!</v>
      </c>
      <c r="J621" s="75">
        <v>1708218.0</v>
      </c>
      <c r="K621" s="82" t="str">
        <f t="shared" si="228"/>
        <v>#REF!</v>
      </c>
      <c r="L621" s="83" t="str">
        <f t="shared" si="229"/>
        <v>#REF!</v>
      </c>
      <c r="M621" s="83">
        <v>2.01500028267E11</v>
      </c>
      <c r="N621" s="81" t="s">
        <v>1264</v>
      </c>
      <c r="O621" s="84">
        <v>42150.0</v>
      </c>
    </row>
    <row r="622" ht="28.5" customHeight="1">
      <c r="A622" s="75" t="s">
        <v>237</v>
      </c>
      <c r="B622" s="76" t="s">
        <v>41</v>
      </c>
      <c r="C622" s="77" t="s">
        <v>42</v>
      </c>
      <c r="D622" s="78"/>
      <c r="E622" s="76"/>
      <c r="F622" s="79"/>
      <c r="G622" s="85"/>
      <c r="H622" s="81">
        <v>8.90981137E8</v>
      </c>
      <c r="I622" s="77" t="str">
        <f t="shared" si="227"/>
        <v>#REF!</v>
      </c>
      <c r="J622" s="75">
        <v>5935411.0</v>
      </c>
      <c r="K622" s="82" t="str">
        <f t="shared" si="228"/>
        <v>#REF!</v>
      </c>
      <c r="L622" s="83" t="str">
        <f t="shared" si="229"/>
        <v>#REF!</v>
      </c>
      <c r="M622" s="83">
        <v>2.01500028304E11</v>
      </c>
      <c r="N622" s="81" t="s">
        <v>1265</v>
      </c>
      <c r="O622" s="84">
        <v>42150.0</v>
      </c>
    </row>
    <row r="623" ht="28.5" customHeight="1">
      <c r="A623" s="75" t="s">
        <v>239</v>
      </c>
      <c r="B623" s="76" t="s">
        <v>17</v>
      </c>
      <c r="C623" s="77" t="s">
        <v>460</v>
      </c>
      <c r="D623" s="78">
        <v>1.985084171E7</v>
      </c>
      <c r="E623" s="76">
        <v>0.0</v>
      </c>
      <c r="F623" s="79">
        <v>1.9850842E7</v>
      </c>
      <c r="G623" s="80">
        <f t="shared" ref="G623:G712" si="230">+F623</f>
        <v>19850842</v>
      </c>
      <c r="H623" s="81">
        <v>8.90985703E8</v>
      </c>
      <c r="I623" s="77" t="str">
        <f t="shared" si="227"/>
        <v>#REF!</v>
      </c>
      <c r="J623" s="75">
        <v>1.9850842E7</v>
      </c>
      <c r="K623" s="82" t="str">
        <f t="shared" si="228"/>
        <v>#REF!</v>
      </c>
      <c r="L623" s="83" t="str">
        <f t="shared" si="229"/>
        <v>#REF!</v>
      </c>
      <c r="M623" s="83">
        <v>2.01500026992E11</v>
      </c>
      <c r="N623" s="81" t="s">
        <v>1266</v>
      </c>
      <c r="O623" s="84">
        <v>42143.0</v>
      </c>
    </row>
    <row r="624" ht="28.5" customHeight="1">
      <c r="A624" s="75" t="s">
        <v>239</v>
      </c>
      <c r="B624" s="76" t="s">
        <v>45</v>
      </c>
      <c r="C624" s="77" t="s">
        <v>46</v>
      </c>
      <c r="D624" s="78">
        <v>262364.1</v>
      </c>
      <c r="E624" s="76">
        <v>0.0</v>
      </c>
      <c r="F624" s="79">
        <v>262364.0</v>
      </c>
      <c r="G624" s="80">
        <f t="shared" si="230"/>
        <v>262364</v>
      </c>
      <c r="H624" s="81"/>
      <c r="I624" s="77"/>
      <c r="J624" s="75"/>
      <c r="K624" s="82"/>
      <c r="L624" s="83"/>
      <c r="M624" s="83"/>
      <c r="N624" s="81"/>
      <c r="O624" s="84"/>
    </row>
    <row r="625" ht="28.5" customHeight="1">
      <c r="A625" s="75" t="s">
        <v>239</v>
      </c>
      <c r="B625" s="76" t="s">
        <v>21</v>
      </c>
      <c r="C625" s="77" t="s">
        <v>22</v>
      </c>
      <c r="D625" s="78">
        <v>5198.18</v>
      </c>
      <c r="E625" s="76">
        <v>0.0</v>
      </c>
      <c r="F625" s="79">
        <v>5198.0</v>
      </c>
      <c r="G625" s="80">
        <f t="shared" si="230"/>
        <v>5198</v>
      </c>
      <c r="H625" s="81">
        <v>8.00130907E8</v>
      </c>
      <c r="I625" s="77" t="str">
        <f t="shared" ref="I625:I628" si="231">VLOOKUP(H625,'[2]IPS CTA BANCARIA (2)'!$B$1:$H$202,2,0)</f>
        <v>#REF!</v>
      </c>
      <c r="J625" s="75">
        <f>21072-5377</f>
        <v>15695</v>
      </c>
      <c r="K625" s="82" t="str">
        <f t="shared" ref="K625:K628" si="232">VLOOKUP(H625,'[2]IPS CTA BANCARIA (2)'!$B$1:$H$202,4,0)</f>
        <v>#REF!</v>
      </c>
      <c r="L625" s="83" t="str">
        <f t="shared" ref="L625:L628" si="233">VLOOKUP(H625,'[2]IPS CTA BANCARIA (2)'!$B$1:$H$202,5,0)</f>
        <v>#REF!</v>
      </c>
      <c r="M625" s="83" t="s">
        <v>1267</v>
      </c>
      <c r="N625" s="81" t="s">
        <v>1268</v>
      </c>
      <c r="O625" s="84">
        <v>42150.0</v>
      </c>
    </row>
    <row r="626" ht="28.5" customHeight="1">
      <c r="A626" s="75" t="s">
        <v>239</v>
      </c>
      <c r="B626" s="76" t="s">
        <v>29</v>
      </c>
      <c r="C626" s="77" t="s">
        <v>30</v>
      </c>
      <c r="D626" s="78">
        <v>347472.06</v>
      </c>
      <c r="E626" s="76">
        <v>0.0</v>
      </c>
      <c r="F626" s="79">
        <v>347472.0</v>
      </c>
      <c r="G626" s="80">
        <f t="shared" si="230"/>
        <v>347472</v>
      </c>
      <c r="H626" s="81">
        <v>8.00250119E8</v>
      </c>
      <c r="I626" s="77" t="str">
        <f t="shared" si="231"/>
        <v>#REF!</v>
      </c>
      <c r="J626" s="75">
        <v>1144188.0</v>
      </c>
      <c r="K626" s="82" t="str">
        <f t="shared" si="232"/>
        <v>#REF!</v>
      </c>
      <c r="L626" s="83" t="str">
        <f t="shared" si="233"/>
        <v>#REF!</v>
      </c>
      <c r="M626" s="83" t="s">
        <v>1269</v>
      </c>
      <c r="N626" s="81" t="s">
        <v>1270</v>
      </c>
      <c r="O626" s="84">
        <v>42150.0</v>
      </c>
    </row>
    <row r="627" ht="28.5" customHeight="1">
      <c r="A627" s="75" t="s">
        <v>239</v>
      </c>
      <c r="B627" s="76" t="s">
        <v>31</v>
      </c>
      <c r="C627" s="77" t="s">
        <v>32</v>
      </c>
      <c r="D627" s="78">
        <v>1288.11</v>
      </c>
      <c r="E627" s="76">
        <v>0.0</v>
      </c>
      <c r="F627" s="79">
        <v>1288.0</v>
      </c>
      <c r="G627" s="80">
        <f t="shared" si="230"/>
        <v>1288</v>
      </c>
      <c r="H627" s="81">
        <v>8.05000427E8</v>
      </c>
      <c r="I627" s="77" t="str">
        <f t="shared" si="231"/>
        <v>#REF!</v>
      </c>
      <c r="J627" s="75">
        <v>4285.0</v>
      </c>
      <c r="K627" s="82" t="str">
        <f t="shared" si="232"/>
        <v>#REF!</v>
      </c>
      <c r="L627" s="83" t="str">
        <f t="shared" si="233"/>
        <v>#REF!</v>
      </c>
      <c r="M627" s="83" t="s">
        <v>1271</v>
      </c>
      <c r="N627" s="81" t="s">
        <v>1272</v>
      </c>
      <c r="O627" s="84">
        <v>42150.0</v>
      </c>
    </row>
    <row r="628" ht="28.5" customHeight="1">
      <c r="A628" s="75" t="s">
        <v>239</v>
      </c>
      <c r="B628" s="76" t="s">
        <v>39</v>
      </c>
      <c r="C628" s="77" t="s">
        <v>40</v>
      </c>
      <c r="D628" s="78">
        <v>144141.84</v>
      </c>
      <c r="E628" s="76">
        <v>0.0</v>
      </c>
      <c r="F628" s="79">
        <v>144142.0</v>
      </c>
      <c r="G628" s="80">
        <f t="shared" si="230"/>
        <v>144142</v>
      </c>
      <c r="H628" s="81">
        <v>9.00156264E8</v>
      </c>
      <c r="I628" s="77" t="str">
        <f t="shared" si="231"/>
        <v>#REF!</v>
      </c>
      <c r="J628" s="75">
        <v>623761.0</v>
      </c>
      <c r="K628" s="82" t="str">
        <f t="shared" si="232"/>
        <v>#REF!</v>
      </c>
      <c r="L628" s="83" t="str">
        <f t="shared" si="233"/>
        <v>#REF!</v>
      </c>
      <c r="M628" s="83" t="s">
        <v>1273</v>
      </c>
      <c r="N628" s="81" t="s">
        <v>1274</v>
      </c>
      <c r="O628" s="84">
        <v>42151.0</v>
      </c>
    </row>
    <row r="629" ht="28.5" customHeight="1">
      <c r="A629" s="75" t="s">
        <v>241</v>
      </c>
      <c r="B629" s="76" t="s">
        <v>17</v>
      </c>
      <c r="C629" s="77" t="s">
        <v>460</v>
      </c>
      <c r="D629" s="78">
        <v>0.0</v>
      </c>
      <c r="E629" s="76">
        <v>0.0</v>
      </c>
      <c r="F629" s="79">
        <v>0.0</v>
      </c>
      <c r="G629" s="80">
        <f t="shared" si="230"/>
        <v>0</v>
      </c>
      <c r="H629" s="81"/>
      <c r="I629" s="77"/>
      <c r="J629" s="75"/>
      <c r="K629" s="82"/>
      <c r="L629" s="83"/>
      <c r="M629" s="83"/>
      <c r="N629" s="81"/>
      <c r="O629" s="84"/>
    </row>
    <row r="630" ht="28.5" customHeight="1">
      <c r="A630" s="75" t="s">
        <v>241</v>
      </c>
      <c r="B630" s="76" t="s">
        <v>21</v>
      </c>
      <c r="C630" s="77" t="s">
        <v>22</v>
      </c>
      <c r="D630" s="78">
        <v>0.0</v>
      </c>
      <c r="E630" s="76">
        <v>0.0</v>
      </c>
      <c r="F630" s="79">
        <v>0.0</v>
      </c>
      <c r="G630" s="80">
        <f t="shared" si="230"/>
        <v>0</v>
      </c>
      <c r="H630" s="81"/>
      <c r="I630" s="77"/>
      <c r="J630" s="75"/>
      <c r="K630" s="82"/>
      <c r="L630" s="83"/>
      <c r="M630" s="83"/>
      <c r="N630" s="81"/>
      <c r="O630" s="84"/>
    </row>
    <row r="631" ht="28.5" customHeight="1">
      <c r="A631" s="75" t="s">
        <v>241</v>
      </c>
      <c r="B631" s="76" t="s">
        <v>29</v>
      </c>
      <c r="C631" s="77" t="s">
        <v>30</v>
      </c>
      <c r="D631" s="78">
        <v>0.0</v>
      </c>
      <c r="E631" s="76">
        <v>0.0</v>
      </c>
      <c r="F631" s="79">
        <v>0.0</v>
      </c>
      <c r="G631" s="80">
        <f t="shared" si="230"/>
        <v>0</v>
      </c>
      <c r="H631" s="81"/>
      <c r="I631" s="77"/>
      <c r="J631" s="75"/>
      <c r="K631" s="82"/>
      <c r="L631" s="83"/>
      <c r="M631" s="83"/>
      <c r="N631" s="81"/>
      <c r="O631" s="84"/>
    </row>
    <row r="632" ht="28.5" customHeight="1">
      <c r="A632" s="75" t="s">
        <v>241</v>
      </c>
      <c r="B632" s="76" t="s">
        <v>31</v>
      </c>
      <c r="C632" s="77" t="s">
        <v>32</v>
      </c>
      <c r="D632" s="78">
        <v>0.0</v>
      </c>
      <c r="E632" s="76">
        <v>0.0</v>
      </c>
      <c r="F632" s="79">
        <v>0.0</v>
      </c>
      <c r="G632" s="80">
        <f t="shared" si="230"/>
        <v>0</v>
      </c>
      <c r="H632" s="81"/>
      <c r="I632" s="77"/>
      <c r="J632" s="75"/>
      <c r="K632" s="82"/>
      <c r="L632" s="83"/>
      <c r="M632" s="83"/>
      <c r="N632" s="81"/>
      <c r="O632" s="84"/>
    </row>
    <row r="633" ht="28.5" customHeight="1">
      <c r="A633" s="75" t="s">
        <v>241</v>
      </c>
      <c r="B633" s="76" t="s">
        <v>39</v>
      </c>
      <c r="C633" s="77" t="s">
        <v>40</v>
      </c>
      <c r="D633" s="78">
        <v>0.0</v>
      </c>
      <c r="E633" s="76">
        <v>0.0</v>
      </c>
      <c r="F633" s="79">
        <v>0.0</v>
      </c>
      <c r="G633" s="80">
        <f t="shared" si="230"/>
        <v>0</v>
      </c>
      <c r="H633" s="81"/>
      <c r="I633" s="77"/>
      <c r="J633" s="75"/>
      <c r="K633" s="82"/>
      <c r="L633" s="83"/>
      <c r="M633" s="83"/>
      <c r="N633" s="81"/>
      <c r="O633" s="84"/>
    </row>
    <row r="634" ht="28.5" customHeight="1">
      <c r="A634" s="75" t="s">
        <v>243</v>
      </c>
      <c r="B634" s="76" t="s">
        <v>17</v>
      </c>
      <c r="C634" s="77" t="s">
        <v>460</v>
      </c>
      <c r="D634" s="78">
        <v>1.1508706735E8</v>
      </c>
      <c r="E634" s="76">
        <v>0.0</v>
      </c>
      <c r="F634" s="79">
        <v>1.15087067E8</v>
      </c>
      <c r="G634" s="80">
        <f t="shared" si="230"/>
        <v>115087067</v>
      </c>
      <c r="H634" s="81">
        <v>8.90985703E8</v>
      </c>
      <c r="I634" s="77" t="str">
        <f>VLOOKUP(H634,'[2]IPS CTA BANCARIA (2)'!$B$1:$H$202,2,0)</f>
        <v>#REF!</v>
      </c>
      <c r="J634" s="75">
        <v>1.15087067E8</v>
      </c>
      <c r="K634" s="82" t="str">
        <f>VLOOKUP(H634,'[2]IPS CTA BANCARIA (2)'!$B$1:$H$202,4,0)</f>
        <v>#REF!</v>
      </c>
      <c r="L634" s="83" t="str">
        <f>VLOOKUP(H634,'[2]IPS CTA BANCARIA (2)'!$B$1:$H$202,5,0)</f>
        <v>#REF!</v>
      </c>
      <c r="M634" s="83">
        <v>2.01500026993E11</v>
      </c>
      <c r="N634" s="81" t="s">
        <v>575</v>
      </c>
      <c r="O634" s="84">
        <v>42143.0</v>
      </c>
    </row>
    <row r="635" ht="28.5" customHeight="1">
      <c r="A635" s="75" t="s">
        <v>243</v>
      </c>
      <c r="B635" s="76" t="s">
        <v>45</v>
      </c>
      <c r="C635" s="77" t="s">
        <v>46</v>
      </c>
      <c r="D635" s="78">
        <v>825878.88</v>
      </c>
      <c r="E635" s="76">
        <v>0.0</v>
      </c>
      <c r="F635" s="79">
        <v>825879.0</v>
      </c>
      <c r="G635" s="80">
        <f t="shared" si="230"/>
        <v>825879</v>
      </c>
      <c r="H635" s="81"/>
      <c r="I635" s="77"/>
      <c r="J635" s="75"/>
      <c r="K635" s="82"/>
      <c r="L635" s="83"/>
      <c r="M635" s="83"/>
      <c r="N635" s="81"/>
      <c r="O635" s="84"/>
    </row>
    <row r="636" ht="28.5" customHeight="1">
      <c r="A636" s="75" t="s">
        <v>243</v>
      </c>
      <c r="B636" s="76" t="s">
        <v>29</v>
      </c>
      <c r="C636" s="77" t="s">
        <v>30</v>
      </c>
      <c r="D636" s="78">
        <v>347113.81</v>
      </c>
      <c r="E636" s="76">
        <v>0.0</v>
      </c>
      <c r="F636" s="79">
        <v>347114.0</v>
      </c>
      <c r="G636" s="80">
        <f t="shared" si="230"/>
        <v>347114</v>
      </c>
      <c r="H636" s="81">
        <v>8.00250119E8</v>
      </c>
      <c r="I636" s="77" t="str">
        <f t="shared" ref="I636:I644" si="234">VLOOKUP(H636,'[2]IPS CTA BANCARIA (2)'!$B$1:$H$202,2,0)</f>
        <v>#REF!</v>
      </c>
      <c r="J636" s="75">
        <v>2142294.0</v>
      </c>
      <c r="K636" s="82" t="str">
        <f t="shared" ref="K636:K644" si="235">VLOOKUP(H636,'[2]IPS CTA BANCARIA (2)'!$B$1:$H$202,4,0)</f>
        <v>#REF!</v>
      </c>
      <c r="L636" s="83" t="str">
        <f t="shared" ref="L636:L644" si="236">VLOOKUP(H636,'[2]IPS CTA BANCARIA (2)'!$B$1:$H$202,5,0)</f>
        <v>#REF!</v>
      </c>
      <c r="M636" s="83" t="s">
        <v>1275</v>
      </c>
      <c r="N636" s="81" t="s">
        <v>1276</v>
      </c>
      <c r="O636" s="84">
        <v>42150.0</v>
      </c>
    </row>
    <row r="637" ht="28.5" customHeight="1">
      <c r="A637" s="75" t="s">
        <v>243</v>
      </c>
      <c r="B637" s="76" t="s">
        <v>31</v>
      </c>
      <c r="C637" s="77" t="s">
        <v>32</v>
      </c>
      <c r="D637" s="78">
        <v>772893.18</v>
      </c>
      <c r="E637" s="76">
        <v>0.0</v>
      </c>
      <c r="F637" s="79">
        <v>772893.0</v>
      </c>
      <c r="G637" s="80">
        <f t="shared" si="230"/>
        <v>772893</v>
      </c>
      <c r="H637" s="81">
        <v>8.05000427E8</v>
      </c>
      <c r="I637" s="77" t="str">
        <f t="shared" si="234"/>
        <v>#REF!</v>
      </c>
      <c r="J637" s="75">
        <v>2944790.0</v>
      </c>
      <c r="K637" s="82" t="str">
        <f t="shared" si="235"/>
        <v>#REF!</v>
      </c>
      <c r="L637" s="83" t="str">
        <f t="shared" si="236"/>
        <v>#REF!</v>
      </c>
      <c r="M637" s="83" t="s">
        <v>1277</v>
      </c>
      <c r="N637" s="81" t="s">
        <v>1278</v>
      </c>
      <c r="O637" s="84">
        <v>42150.0</v>
      </c>
    </row>
    <row r="638" ht="28.5" customHeight="1">
      <c r="A638" s="75" t="s">
        <v>243</v>
      </c>
      <c r="B638" s="76" t="s">
        <v>39</v>
      </c>
      <c r="C638" s="77" t="s">
        <v>40</v>
      </c>
      <c r="D638" s="78">
        <v>32368.78</v>
      </c>
      <c r="E638" s="76">
        <v>0.0</v>
      </c>
      <c r="F638" s="79">
        <v>32369.0</v>
      </c>
      <c r="G638" s="80">
        <f t="shared" si="230"/>
        <v>32369</v>
      </c>
      <c r="H638" s="81">
        <v>9.00156264E8</v>
      </c>
      <c r="I638" s="77" t="str">
        <f t="shared" si="234"/>
        <v>#REF!</v>
      </c>
      <c r="J638" s="75">
        <v>197008.0</v>
      </c>
      <c r="K638" s="82" t="str">
        <f t="shared" si="235"/>
        <v>#REF!</v>
      </c>
      <c r="L638" s="83" t="str">
        <f t="shared" si="236"/>
        <v>#REF!</v>
      </c>
      <c r="M638" s="83" t="s">
        <v>1279</v>
      </c>
      <c r="N638" s="81" t="s">
        <v>1280</v>
      </c>
      <c r="O638" s="84">
        <v>42151.0</v>
      </c>
    </row>
    <row r="639" ht="28.5" customHeight="1">
      <c r="A639" s="75" t="s">
        <v>245</v>
      </c>
      <c r="B639" s="76" t="s">
        <v>17</v>
      </c>
      <c r="C639" s="77" t="s">
        <v>460</v>
      </c>
      <c r="D639" s="78">
        <v>3.67116724E7</v>
      </c>
      <c r="E639" s="76">
        <v>0.0</v>
      </c>
      <c r="F639" s="79">
        <v>3.6711672E7</v>
      </c>
      <c r="G639" s="80">
        <f t="shared" si="230"/>
        <v>36711672</v>
      </c>
      <c r="H639" s="81">
        <v>8.90985703E8</v>
      </c>
      <c r="I639" s="77" t="str">
        <f t="shared" si="234"/>
        <v>#REF!</v>
      </c>
      <c r="J639" s="75">
        <v>3.6711672E7</v>
      </c>
      <c r="K639" s="82" t="str">
        <f t="shared" si="235"/>
        <v>#REF!</v>
      </c>
      <c r="L639" s="83" t="str">
        <f t="shared" si="236"/>
        <v>#REF!</v>
      </c>
      <c r="M639" s="83">
        <v>2.01500026994E11</v>
      </c>
      <c r="N639" s="81" t="s">
        <v>1281</v>
      </c>
      <c r="O639" s="84">
        <v>42143.0</v>
      </c>
    </row>
    <row r="640" ht="28.5" customHeight="1">
      <c r="A640" s="75" t="s">
        <v>245</v>
      </c>
      <c r="B640" s="76" t="s">
        <v>29</v>
      </c>
      <c r="C640" s="77" t="s">
        <v>30</v>
      </c>
      <c r="D640" s="78">
        <v>203897.55</v>
      </c>
      <c r="E640" s="76">
        <v>0.0</v>
      </c>
      <c r="F640" s="79">
        <v>203898.0</v>
      </c>
      <c r="G640" s="80">
        <f t="shared" si="230"/>
        <v>203898</v>
      </c>
      <c r="H640" s="81">
        <v>8.00250119E8</v>
      </c>
      <c r="I640" s="77" t="str">
        <f t="shared" si="234"/>
        <v>#REF!</v>
      </c>
      <c r="J640" s="75">
        <v>714037.0</v>
      </c>
      <c r="K640" s="82" t="str">
        <f t="shared" si="235"/>
        <v>#REF!</v>
      </c>
      <c r="L640" s="83" t="str">
        <f t="shared" si="236"/>
        <v>#REF!</v>
      </c>
      <c r="M640" s="83" t="s">
        <v>1282</v>
      </c>
      <c r="N640" s="81" t="s">
        <v>1283</v>
      </c>
      <c r="O640" s="84">
        <v>42150.0</v>
      </c>
    </row>
    <row r="641" ht="28.5" customHeight="1">
      <c r="A641" s="75" t="s">
        <v>245</v>
      </c>
      <c r="B641" s="76" t="s">
        <v>31</v>
      </c>
      <c r="C641" s="77" t="s">
        <v>32</v>
      </c>
      <c r="D641" s="78">
        <v>568644.19</v>
      </c>
      <c r="E641" s="76">
        <v>0.0</v>
      </c>
      <c r="F641" s="79">
        <v>568644.0</v>
      </c>
      <c r="G641" s="80">
        <f t="shared" si="230"/>
        <v>568644</v>
      </c>
      <c r="H641" s="81">
        <v>8.05000427E8</v>
      </c>
      <c r="I641" s="77" t="str">
        <f t="shared" si="234"/>
        <v>#REF!</v>
      </c>
      <c r="J641" s="75">
        <v>2087344.0</v>
      </c>
      <c r="K641" s="82" t="str">
        <f t="shared" si="235"/>
        <v>#REF!</v>
      </c>
      <c r="L641" s="83" t="str">
        <f t="shared" si="236"/>
        <v>#REF!</v>
      </c>
      <c r="M641" s="83" t="s">
        <v>1284</v>
      </c>
      <c r="N641" s="81" t="s">
        <v>1285</v>
      </c>
      <c r="O641" s="84">
        <v>42150.0</v>
      </c>
    </row>
    <row r="642" ht="28.5" customHeight="1">
      <c r="A642" s="75" t="s">
        <v>245</v>
      </c>
      <c r="B642" s="76" t="s">
        <v>39</v>
      </c>
      <c r="C642" s="77" t="s">
        <v>40</v>
      </c>
      <c r="D642" s="78">
        <v>43642.8</v>
      </c>
      <c r="E642" s="76">
        <v>0.0</v>
      </c>
      <c r="F642" s="79">
        <v>43643.0</v>
      </c>
      <c r="G642" s="80">
        <f t="shared" si="230"/>
        <v>43643</v>
      </c>
      <c r="H642" s="81">
        <v>9.00156264E8</v>
      </c>
      <c r="I642" s="77" t="str">
        <f t="shared" si="234"/>
        <v>#REF!</v>
      </c>
      <c r="J642" s="75">
        <v>311995.0</v>
      </c>
      <c r="K642" s="82" t="str">
        <f t="shared" si="235"/>
        <v>#REF!</v>
      </c>
      <c r="L642" s="83" t="str">
        <f t="shared" si="236"/>
        <v>#REF!</v>
      </c>
      <c r="M642" s="83" t="s">
        <v>1286</v>
      </c>
      <c r="N642" s="81" t="s">
        <v>1287</v>
      </c>
      <c r="O642" s="84">
        <v>42151.0</v>
      </c>
    </row>
    <row r="643" ht="28.5" customHeight="1">
      <c r="A643" s="75" t="s">
        <v>245</v>
      </c>
      <c r="B643" s="76" t="s">
        <v>59</v>
      </c>
      <c r="C643" s="77" t="s">
        <v>60</v>
      </c>
      <c r="D643" s="78">
        <v>2540655.06</v>
      </c>
      <c r="E643" s="76">
        <v>0.0</v>
      </c>
      <c r="F643" s="79">
        <v>2540655.0</v>
      </c>
      <c r="G643" s="80">
        <f t="shared" si="230"/>
        <v>2540655</v>
      </c>
      <c r="H643" s="81">
        <v>8.90905177E8</v>
      </c>
      <c r="I643" s="77" t="str">
        <f t="shared" si="234"/>
        <v>#REF!</v>
      </c>
      <c r="J643" s="75">
        <v>2540655.0</v>
      </c>
      <c r="K643" s="82" t="str">
        <f t="shared" si="235"/>
        <v>#REF!</v>
      </c>
      <c r="L643" s="83" t="str">
        <f t="shared" si="236"/>
        <v>#REF!</v>
      </c>
      <c r="M643" s="83">
        <v>2.01500027042E11</v>
      </c>
      <c r="N643" s="81" t="s">
        <v>1288</v>
      </c>
      <c r="O643" s="84">
        <v>42143.0</v>
      </c>
    </row>
    <row r="644" ht="28.5" customHeight="1">
      <c r="A644" s="75" t="s">
        <v>247</v>
      </c>
      <c r="B644" s="76" t="s">
        <v>17</v>
      </c>
      <c r="C644" s="77" t="s">
        <v>460</v>
      </c>
      <c r="D644" s="78">
        <v>5.619756879E7</v>
      </c>
      <c r="E644" s="76">
        <v>0.0</v>
      </c>
      <c r="F644" s="79">
        <v>5.6197569E7</v>
      </c>
      <c r="G644" s="80">
        <f t="shared" si="230"/>
        <v>56197569</v>
      </c>
      <c r="H644" s="81">
        <v>8.90985703E8</v>
      </c>
      <c r="I644" s="77" t="str">
        <f t="shared" si="234"/>
        <v>#REF!</v>
      </c>
      <c r="J644" s="75">
        <v>5.6197569E7</v>
      </c>
      <c r="K644" s="82" t="str">
        <f t="shared" si="235"/>
        <v>#REF!</v>
      </c>
      <c r="L644" s="83" t="str">
        <f t="shared" si="236"/>
        <v>#REF!</v>
      </c>
      <c r="M644" s="83">
        <v>2.01500026995E11</v>
      </c>
      <c r="N644" s="81" t="s">
        <v>1289</v>
      </c>
      <c r="O644" s="84">
        <v>42143.0</v>
      </c>
    </row>
    <row r="645" ht="28.5" customHeight="1">
      <c r="A645" s="75" t="s">
        <v>247</v>
      </c>
      <c r="B645" s="76" t="s">
        <v>45</v>
      </c>
      <c r="C645" s="77" t="s">
        <v>46</v>
      </c>
      <c r="D645" s="78">
        <v>1485249.2</v>
      </c>
      <c r="E645" s="76">
        <v>0.0</v>
      </c>
      <c r="F645" s="79">
        <v>1485249.0</v>
      </c>
      <c r="G645" s="80">
        <f t="shared" si="230"/>
        <v>1485249</v>
      </c>
      <c r="H645" s="81"/>
      <c r="I645" s="77"/>
      <c r="J645" s="75"/>
      <c r="K645" s="82"/>
      <c r="L645" s="83"/>
      <c r="M645" s="83"/>
      <c r="N645" s="81"/>
      <c r="O645" s="84"/>
    </row>
    <row r="646" ht="28.5" customHeight="1">
      <c r="A646" s="75" t="s">
        <v>247</v>
      </c>
      <c r="B646" s="76" t="s">
        <v>29</v>
      </c>
      <c r="C646" s="77" t="s">
        <v>30</v>
      </c>
      <c r="D646" s="78">
        <v>1124475.61</v>
      </c>
      <c r="E646" s="76">
        <v>0.0</v>
      </c>
      <c r="F646" s="79">
        <v>1124476.0</v>
      </c>
      <c r="G646" s="80">
        <f t="shared" si="230"/>
        <v>1124476</v>
      </c>
      <c r="H646" s="81">
        <v>8.00250119E8</v>
      </c>
      <c r="I646" s="77" t="str">
        <f t="shared" ref="I646:I649" si="237">VLOOKUP(H646,'[2]IPS CTA BANCARIA (2)'!$B$1:$H$202,2,0)</f>
        <v>#REF!</v>
      </c>
      <c r="J646" s="75">
        <v>4086841.0</v>
      </c>
      <c r="K646" s="82" t="str">
        <f t="shared" ref="K646:K649" si="238">VLOOKUP(H646,'[2]IPS CTA BANCARIA (2)'!$B$1:$H$202,4,0)</f>
        <v>#REF!</v>
      </c>
      <c r="L646" s="83" t="str">
        <f t="shared" ref="L646:L649" si="239">VLOOKUP(H646,'[2]IPS CTA BANCARIA (2)'!$B$1:$H$202,5,0)</f>
        <v>#REF!</v>
      </c>
      <c r="M646" s="83" t="s">
        <v>1290</v>
      </c>
      <c r="N646" s="81" t="s">
        <v>1291</v>
      </c>
      <c r="O646" s="84">
        <v>42150.0</v>
      </c>
    </row>
    <row r="647" ht="28.5" customHeight="1">
      <c r="A647" s="75" t="s">
        <v>247</v>
      </c>
      <c r="B647" s="76" t="s">
        <v>31</v>
      </c>
      <c r="C647" s="77" t="s">
        <v>32</v>
      </c>
      <c r="D647" s="78">
        <v>264919.04</v>
      </c>
      <c r="E647" s="76">
        <v>0.0</v>
      </c>
      <c r="F647" s="79">
        <v>264919.0</v>
      </c>
      <c r="G647" s="80">
        <f t="shared" si="230"/>
        <v>264919</v>
      </c>
      <c r="H647" s="81">
        <v>8.05000427E8</v>
      </c>
      <c r="I647" s="77" t="str">
        <f t="shared" si="237"/>
        <v>#REF!</v>
      </c>
      <c r="J647" s="75">
        <v>1056924.0</v>
      </c>
      <c r="K647" s="82" t="str">
        <f t="shared" si="238"/>
        <v>#REF!</v>
      </c>
      <c r="L647" s="83" t="str">
        <f t="shared" si="239"/>
        <v>#REF!</v>
      </c>
      <c r="M647" s="83" t="s">
        <v>1292</v>
      </c>
      <c r="N647" s="81" t="s">
        <v>1293</v>
      </c>
      <c r="O647" s="84">
        <v>42150.0</v>
      </c>
    </row>
    <row r="648" ht="28.5" customHeight="1">
      <c r="A648" s="75" t="s">
        <v>247</v>
      </c>
      <c r="B648" s="76" t="s">
        <v>39</v>
      </c>
      <c r="C648" s="77" t="s">
        <v>40</v>
      </c>
      <c r="D648" s="78">
        <v>249350.36</v>
      </c>
      <c r="E648" s="76">
        <v>0.0</v>
      </c>
      <c r="F648" s="79">
        <v>249350.0</v>
      </c>
      <c r="G648" s="80">
        <f t="shared" si="230"/>
        <v>249350</v>
      </c>
      <c r="H648" s="81">
        <v>9.00156264E8</v>
      </c>
      <c r="I648" s="77" t="str">
        <f t="shared" si="237"/>
        <v>#REF!</v>
      </c>
      <c r="J648" s="75">
        <v>892898.0</v>
      </c>
      <c r="K648" s="82" t="str">
        <f t="shared" si="238"/>
        <v>#REF!</v>
      </c>
      <c r="L648" s="83" t="str">
        <f t="shared" si="239"/>
        <v>#REF!</v>
      </c>
      <c r="M648" s="83" t="s">
        <v>1294</v>
      </c>
      <c r="N648" s="81" t="s">
        <v>1295</v>
      </c>
      <c r="O648" s="84">
        <v>42151.0</v>
      </c>
    </row>
    <row r="649" ht="28.5" customHeight="1">
      <c r="A649" s="75" t="s">
        <v>249</v>
      </c>
      <c r="B649" s="76" t="s">
        <v>17</v>
      </c>
      <c r="C649" s="77" t="s">
        <v>460</v>
      </c>
      <c r="D649" s="78">
        <v>1.2237091358E8</v>
      </c>
      <c r="E649" s="76">
        <v>0.0</v>
      </c>
      <c r="F649" s="79">
        <v>1.22370914E8</v>
      </c>
      <c r="G649" s="80">
        <f t="shared" si="230"/>
        <v>122370914</v>
      </c>
      <c r="H649" s="81">
        <v>8.90985703E8</v>
      </c>
      <c r="I649" s="77" t="str">
        <f t="shared" si="237"/>
        <v>#REF!</v>
      </c>
      <c r="J649" s="75">
        <v>1.22370914E8</v>
      </c>
      <c r="K649" s="82" t="str">
        <f t="shared" si="238"/>
        <v>#REF!</v>
      </c>
      <c r="L649" s="83" t="str">
        <f t="shared" si="239"/>
        <v>#REF!</v>
      </c>
      <c r="M649" s="83">
        <v>2.01500026996E11</v>
      </c>
      <c r="N649" s="81" t="s">
        <v>1296</v>
      </c>
      <c r="O649" s="84">
        <v>42143.0</v>
      </c>
    </row>
    <row r="650" ht="28.5" customHeight="1">
      <c r="A650" s="75" t="s">
        <v>249</v>
      </c>
      <c r="B650" s="76" t="s">
        <v>45</v>
      </c>
      <c r="C650" s="77" t="s">
        <v>46</v>
      </c>
      <c r="D650" s="78">
        <v>4855873.43</v>
      </c>
      <c r="E650" s="76">
        <v>0.0</v>
      </c>
      <c r="F650" s="79">
        <v>4855873.0</v>
      </c>
      <c r="G650" s="80">
        <f t="shared" si="230"/>
        <v>4855873</v>
      </c>
      <c r="H650" s="81"/>
      <c r="I650" s="77"/>
      <c r="J650" s="75"/>
      <c r="K650" s="82"/>
      <c r="L650" s="83"/>
      <c r="M650" s="83"/>
      <c r="N650" s="81"/>
      <c r="O650" s="84"/>
    </row>
    <row r="651" ht="28.5" customHeight="1">
      <c r="A651" s="75" t="s">
        <v>249</v>
      </c>
      <c r="B651" s="76" t="s">
        <v>29</v>
      </c>
      <c r="C651" s="77" t="s">
        <v>30</v>
      </c>
      <c r="D651" s="78">
        <v>743858.14</v>
      </c>
      <c r="E651" s="76">
        <v>0.0</v>
      </c>
      <c r="F651" s="79">
        <v>743858.0</v>
      </c>
      <c r="G651" s="80">
        <f t="shared" si="230"/>
        <v>743858</v>
      </c>
      <c r="H651" s="81">
        <v>8.00250119E8</v>
      </c>
      <c r="I651" s="77" t="str">
        <f t="shared" ref="I651:I662" si="240">VLOOKUP(H651,'[2]IPS CTA BANCARIA (2)'!$B$1:$H$202,2,0)</f>
        <v>#REF!</v>
      </c>
      <c r="J651" s="75">
        <v>2656907.0</v>
      </c>
      <c r="K651" s="82" t="str">
        <f t="shared" ref="K651:K662" si="241">VLOOKUP(H651,'[2]IPS CTA BANCARIA (2)'!$B$1:$H$202,4,0)</f>
        <v>#REF!</v>
      </c>
      <c r="L651" s="83" t="str">
        <f t="shared" ref="L651:L662" si="242">VLOOKUP(H651,'[2]IPS CTA BANCARIA (2)'!$B$1:$H$202,5,0)</f>
        <v>#REF!</v>
      </c>
      <c r="M651" s="83" t="s">
        <v>1297</v>
      </c>
      <c r="N651" s="81" t="s">
        <v>1298</v>
      </c>
      <c r="O651" s="84">
        <v>42150.0</v>
      </c>
    </row>
    <row r="652" ht="28.5" customHeight="1">
      <c r="A652" s="75" t="s">
        <v>249</v>
      </c>
      <c r="B652" s="76" t="s">
        <v>31</v>
      </c>
      <c r="C652" s="77" t="s">
        <v>32</v>
      </c>
      <c r="D652" s="78">
        <v>9790.59</v>
      </c>
      <c r="E652" s="76">
        <v>0.0</v>
      </c>
      <c r="F652" s="79">
        <v>9791.0</v>
      </c>
      <c r="G652" s="80">
        <f t="shared" si="230"/>
        <v>9791</v>
      </c>
      <c r="H652" s="81">
        <v>8.05000427E8</v>
      </c>
      <c r="I652" s="77" t="str">
        <f t="shared" si="240"/>
        <v>#REF!</v>
      </c>
      <c r="J652" s="75">
        <v>61345.0</v>
      </c>
      <c r="K652" s="82" t="str">
        <f t="shared" si="241"/>
        <v>#REF!</v>
      </c>
      <c r="L652" s="83" t="str">
        <f t="shared" si="242"/>
        <v>#REF!</v>
      </c>
      <c r="M652" s="83" t="s">
        <v>1299</v>
      </c>
      <c r="N652" s="81" t="s">
        <v>1300</v>
      </c>
      <c r="O652" s="84">
        <v>42150.0</v>
      </c>
    </row>
    <row r="653" ht="28.5" customHeight="1">
      <c r="A653" s="75" t="s">
        <v>249</v>
      </c>
      <c r="B653" s="76" t="s">
        <v>67</v>
      </c>
      <c r="C653" s="77" t="s">
        <v>68</v>
      </c>
      <c r="D653" s="78">
        <v>45386.07</v>
      </c>
      <c r="E653" s="76">
        <v>0.0</v>
      </c>
      <c r="F653" s="79">
        <v>45386.0</v>
      </c>
      <c r="G653" s="80">
        <f t="shared" si="230"/>
        <v>45386</v>
      </c>
      <c r="H653" s="81">
        <v>8.30074184E8</v>
      </c>
      <c r="I653" s="77" t="str">
        <f t="shared" si="240"/>
        <v>#REF!</v>
      </c>
      <c r="J653" s="75">
        <v>99716.0</v>
      </c>
      <c r="K653" s="82" t="str">
        <f t="shared" si="241"/>
        <v>#REF!</v>
      </c>
      <c r="L653" s="83" t="str">
        <f t="shared" si="242"/>
        <v>#REF!</v>
      </c>
      <c r="M653" s="83" t="s">
        <v>1301</v>
      </c>
      <c r="N653" s="81" t="s">
        <v>1302</v>
      </c>
      <c r="O653" s="84">
        <v>42151.0</v>
      </c>
    </row>
    <row r="654" ht="28.5" customHeight="1">
      <c r="A654" s="75" t="s">
        <v>249</v>
      </c>
      <c r="B654" s="76" t="s">
        <v>39</v>
      </c>
      <c r="C654" s="77" t="s">
        <v>40</v>
      </c>
      <c r="D654" s="78">
        <v>337049.19</v>
      </c>
      <c r="E654" s="76">
        <v>0.0</v>
      </c>
      <c r="F654" s="79">
        <v>337049.0</v>
      </c>
      <c r="G654" s="80">
        <f t="shared" si="230"/>
        <v>337049</v>
      </c>
      <c r="H654" s="81">
        <v>9.00156264E8</v>
      </c>
      <c r="I654" s="77" t="str">
        <f t="shared" si="240"/>
        <v>#REF!</v>
      </c>
      <c r="J654" s="75">
        <v>1214053.0</v>
      </c>
      <c r="K654" s="82" t="str">
        <f t="shared" si="241"/>
        <v>#REF!</v>
      </c>
      <c r="L654" s="83" t="str">
        <f t="shared" si="242"/>
        <v>#REF!</v>
      </c>
      <c r="M654" s="83" t="s">
        <v>1303</v>
      </c>
      <c r="N654" s="81" t="s">
        <v>1304</v>
      </c>
      <c r="O654" s="84">
        <v>42151.0</v>
      </c>
    </row>
    <row r="655" ht="28.5" customHeight="1">
      <c r="A655" s="75" t="s">
        <v>251</v>
      </c>
      <c r="B655" s="76" t="s">
        <v>17</v>
      </c>
      <c r="C655" s="77" t="s">
        <v>460</v>
      </c>
      <c r="D655" s="78">
        <v>5.192050096E7</v>
      </c>
      <c r="E655" s="76">
        <v>0.0</v>
      </c>
      <c r="F655" s="79">
        <v>5.1920501E7</v>
      </c>
      <c r="G655" s="80">
        <f t="shared" si="230"/>
        <v>51920501</v>
      </c>
      <c r="H655" s="81">
        <v>8.90985703E8</v>
      </c>
      <c r="I655" s="77" t="str">
        <f t="shared" si="240"/>
        <v>#REF!</v>
      </c>
      <c r="J655" s="75">
        <v>5.1920501E7</v>
      </c>
      <c r="K655" s="82" t="str">
        <f t="shared" si="241"/>
        <v>#REF!</v>
      </c>
      <c r="L655" s="83" t="str">
        <f t="shared" si="242"/>
        <v>#REF!</v>
      </c>
      <c r="M655" s="83">
        <v>2.01500026997E11</v>
      </c>
      <c r="N655" s="81" t="s">
        <v>1305</v>
      </c>
      <c r="O655" s="84">
        <v>42143.0</v>
      </c>
    </row>
    <row r="656" ht="28.5" customHeight="1">
      <c r="A656" s="75" t="s">
        <v>251</v>
      </c>
      <c r="B656" s="76" t="s">
        <v>19</v>
      </c>
      <c r="C656" s="77" t="s">
        <v>20</v>
      </c>
      <c r="D656" s="78">
        <v>21523.51</v>
      </c>
      <c r="E656" s="76">
        <v>0.0</v>
      </c>
      <c r="F656" s="79">
        <v>21524.0</v>
      </c>
      <c r="G656" s="80">
        <f t="shared" si="230"/>
        <v>21524</v>
      </c>
      <c r="H656" s="81">
        <v>8.00140949E8</v>
      </c>
      <c r="I656" s="77" t="str">
        <f t="shared" si="240"/>
        <v>#REF!</v>
      </c>
      <c r="J656" s="75">
        <v>121009.0</v>
      </c>
      <c r="K656" s="82" t="str">
        <f t="shared" si="241"/>
        <v>#REF!</v>
      </c>
      <c r="L656" s="83" t="str">
        <f t="shared" si="242"/>
        <v>#REF!</v>
      </c>
      <c r="M656" s="83" t="s">
        <v>1306</v>
      </c>
      <c r="N656" s="81" t="s">
        <v>1307</v>
      </c>
      <c r="O656" s="84">
        <v>42150.0</v>
      </c>
    </row>
    <row r="657" ht="28.5" customHeight="1">
      <c r="A657" s="75" t="s">
        <v>251</v>
      </c>
      <c r="B657" s="76" t="s">
        <v>29</v>
      </c>
      <c r="C657" s="77" t="s">
        <v>30</v>
      </c>
      <c r="D657" s="78">
        <v>591828.35</v>
      </c>
      <c r="E657" s="76">
        <v>0.0</v>
      </c>
      <c r="F657" s="79">
        <v>591828.0</v>
      </c>
      <c r="G657" s="80">
        <f t="shared" si="230"/>
        <v>591828</v>
      </c>
      <c r="H657" s="81">
        <v>8.00250119E8</v>
      </c>
      <c r="I657" s="77" t="str">
        <f t="shared" si="240"/>
        <v>#REF!</v>
      </c>
      <c r="J657" s="75">
        <v>2766811.0</v>
      </c>
      <c r="K657" s="82" t="str">
        <f t="shared" si="241"/>
        <v>#REF!</v>
      </c>
      <c r="L657" s="83" t="str">
        <f t="shared" si="242"/>
        <v>#REF!</v>
      </c>
      <c r="M657" s="83" t="s">
        <v>1308</v>
      </c>
      <c r="N657" s="81" t="s">
        <v>1309</v>
      </c>
      <c r="O657" s="84">
        <v>42150.0</v>
      </c>
    </row>
    <row r="658" ht="28.5" customHeight="1">
      <c r="A658" s="75" t="s">
        <v>251</v>
      </c>
      <c r="B658" s="76" t="s">
        <v>31</v>
      </c>
      <c r="C658" s="77" t="s">
        <v>32</v>
      </c>
      <c r="D658" s="78">
        <v>224040.17</v>
      </c>
      <c r="E658" s="76">
        <v>0.0</v>
      </c>
      <c r="F658" s="79">
        <v>224040.0</v>
      </c>
      <c r="G658" s="80">
        <f t="shared" si="230"/>
        <v>224040</v>
      </c>
      <c r="H658" s="81">
        <v>8.05000427E8</v>
      </c>
      <c r="I658" s="77" t="str">
        <f t="shared" si="240"/>
        <v>#REF!</v>
      </c>
      <c r="J658" s="75">
        <v>1045627.0</v>
      </c>
      <c r="K658" s="82" t="str">
        <f t="shared" si="241"/>
        <v>#REF!</v>
      </c>
      <c r="L658" s="83" t="str">
        <f t="shared" si="242"/>
        <v>#REF!</v>
      </c>
      <c r="M658" s="83" t="s">
        <v>1310</v>
      </c>
      <c r="N658" s="81" t="s">
        <v>1311</v>
      </c>
      <c r="O658" s="84">
        <v>42150.0</v>
      </c>
    </row>
    <row r="659" ht="28.5" customHeight="1">
      <c r="A659" s="75" t="s">
        <v>251</v>
      </c>
      <c r="B659" s="76" t="s">
        <v>39</v>
      </c>
      <c r="C659" s="77" t="s">
        <v>40</v>
      </c>
      <c r="D659" s="78">
        <v>217740.78</v>
      </c>
      <c r="E659" s="76">
        <v>0.0</v>
      </c>
      <c r="F659" s="79">
        <v>217741.0</v>
      </c>
      <c r="G659" s="80">
        <f t="shared" si="230"/>
        <v>217741</v>
      </c>
      <c r="H659" s="81">
        <v>9.00156264E8</v>
      </c>
      <c r="I659" s="77" t="str">
        <f t="shared" si="240"/>
        <v>#REF!</v>
      </c>
      <c r="J659" s="75">
        <v>1113191.0</v>
      </c>
      <c r="K659" s="82" t="str">
        <f t="shared" si="241"/>
        <v>#REF!</v>
      </c>
      <c r="L659" s="83" t="str">
        <f t="shared" si="242"/>
        <v>#REF!</v>
      </c>
      <c r="M659" s="83" t="s">
        <v>1312</v>
      </c>
      <c r="N659" s="81" t="s">
        <v>1313</v>
      </c>
      <c r="O659" s="84">
        <v>42151.0</v>
      </c>
    </row>
    <row r="660" ht="28.5" customHeight="1">
      <c r="A660" s="75" t="s">
        <v>251</v>
      </c>
      <c r="B660" s="76" t="s">
        <v>47</v>
      </c>
      <c r="C660" s="77" t="s">
        <v>48</v>
      </c>
      <c r="D660" s="78">
        <v>2.955492795E7</v>
      </c>
      <c r="E660" s="76">
        <v>0.0</v>
      </c>
      <c r="F660" s="79">
        <v>2.9554928E7</v>
      </c>
      <c r="G660" s="80">
        <f t="shared" si="230"/>
        <v>29554928</v>
      </c>
      <c r="H660" s="81">
        <v>8.90905198E8</v>
      </c>
      <c r="I660" s="77" t="str">
        <f t="shared" si="240"/>
        <v>#REF!</v>
      </c>
      <c r="J660" s="75">
        <v>2.9554928E7</v>
      </c>
      <c r="K660" s="82" t="str">
        <f t="shared" si="241"/>
        <v>#REF!</v>
      </c>
      <c r="L660" s="83" t="str">
        <f t="shared" si="242"/>
        <v>#REF!</v>
      </c>
      <c r="M660" s="83">
        <v>2.01500027559E11</v>
      </c>
      <c r="N660" s="81" t="s">
        <v>1314</v>
      </c>
      <c r="O660" s="84">
        <v>42149.0</v>
      </c>
    </row>
    <row r="661" ht="28.5" customHeight="1">
      <c r="A661" s="75" t="s">
        <v>251</v>
      </c>
      <c r="B661" s="76" t="s">
        <v>59</v>
      </c>
      <c r="C661" s="77" t="s">
        <v>60</v>
      </c>
      <c r="D661" s="78">
        <v>7414226.28</v>
      </c>
      <c r="E661" s="76">
        <v>0.0</v>
      </c>
      <c r="F661" s="79">
        <v>7414226.0</v>
      </c>
      <c r="G661" s="80">
        <f t="shared" si="230"/>
        <v>7414226</v>
      </c>
      <c r="H661" s="81">
        <v>8.90905177E8</v>
      </c>
      <c r="I661" s="77" t="str">
        <f t="shared" si="240"/>
        <v>#REF!</v>
      </c>
      <c r="J661" s="75">
        <v>7414226.0</v>
      </c>
      <c r="K661" s="82" t="str">
        <f t="shared" si="241"/>
        <v>#REF!</v>
      </c>
      <c r="L661" s="83" t="str">
        <f t="shared" si="242"/>
        <v>#REF!</v>
      </c>
      <c r="M661" s="83">
        <v>2.01500027043E11</v>
      </c>
      <c r="N661" s="81" t="s">
        <v>1315</v>
      </c>
      <c r="O661" s="84">
        <v>42143.0</v>
      </c>
    </row>
    <row r="662" ht="28.5" customHeight="1">
      <c r="A662" s="75" t="s">
        <v>253</v>
      </c>
      <c r="B662" s="76" t="s">
        <v>17</v>
      </c>
      <c r="C662" s="77" t="s">
        <v>460</v>
      </c>
      <c r="D662" s="78">
        <v>1.0611649498E8</v>
      </c>
      <c r="E662" s="76">
        <v>0.0</v>
      </c>
      <c r="F662" s="79">
        <v>1.06116495E8</v>
      </c>
      <c r="G662" s="80">
        <f t="shared" si="230"/>
        <v>106116495</v>
      </c>
      <c r="H662" s="81">
        <v>8.90985703E8</v>
      </c>
      <c r="I662" s="77" t="str">
        <f t="shared" si="240"/>
        <v>#REF!</v>
      </c>
      <c r="J662" s="75">
        <v>1.06116495E8</v>
      </c>
      <c r="K662" s="82" t="str">
        <f t="shared" si="241"/>
        <v>#REF!</v>
      </c>
      <c r="L662" s="83" t="str">
        <f t="shared" si="242"/>
        <v>#REF!</v>
      </c>
      <c r="M662" s="83">
        <v>2.01500026998E11</v>
      </c>
      <c r="N662" s="81" t="s">
        <v>1316</v>
      </c>
      <c r="O662" s="84">
        <v>42143.0</v>
      </c>
    </row>
    <row r="663" ht="28.5" customHeight="1">
      <c r="A663" s="75" t="s">
        <v>253</v>
      </c>
      <c r="B663" s="76" t="s">
        <v>45</v>
      </c>
      <c r="C663" s="77" t="s">
        <v>46</v>
      </c>
      <c r="D663" s="78">
        <v>491269.58</v>
      </c>
      <c r="E663" s="76">
        <v>0.0</v>
      </c>
      <c r="F663" s="79">
        <v>491270.0</v>
      </c>
      <c r="G663" s="80">
        <f t="shared" si="230"/>
        <v>491270</v>
      </c>
      <c r="H663" s="81"/>
      <c r="I663" s="77"/>
      <c r="J663" s="75"/>
      <c r="K663" s="82"/>
      <c r="L663" s="83"/>
      <c r="M663" s="83"/>
      <c r="N663" s="81"/>
      <c r="O663" s="84"/>
    </row>
    <row r="664" ht="28.5" customHeight="1">
      <c r="A664" s="75" t="s">
        <v>253</v>
      </c>
      <c r="B664" s="76" t="s">
        <v>21</v>
      </c>
      <c r="C664" s="77" t="s">
        <v>22</v>
      </c>
      <c r="D664" s="78">
        <v>42981.27</v>
      </c>
      <c r="E664" s="76">
        <v>0.0</v>
      </c>
      <c r="F664" s="79">
        <v>42981.0</v>
      </c>
      <c r="G664" s="80">
        <f t="shared" si="230"/>
        <v>42981</v>
      </c>
      <c r="H664" s="81">
        <v>8.00130907E8</v>
      </c>
      <c r="I664" s="77" t="str">
        <f t="shared" ref="I664:I674" si="243">VLOOKUP(H664,'[2]IPS CTA BANCARIA (2)'!$B$1:$H$202,2,0)</f>
        <v>#REF!</v>
      </c>
      <c r="J664" s="75">
        <f>208196-61879</f>
        <v>146317</v>
      </c>
      <c r="K664" s="82" t="str">
        <f t="shared" ref="K664:K674" si="244">VLOOKUP(H664,'[2]IPS CTA BANCARIA (2)'!$B$1:$H$202,4,0)</f>
        <v>#REF!</v>
      </c>
      <c r="L664" s="83" t="str">
        <f t="shared" ref="L664:L674" si="245">VLOOKUP(H664,'[2]IPS CTA BANCARIA (2)'!$B$1:$H$202,5,0)</f>
        <v>#REF!</v>
      </c>
      <c r="M664" s="83" t="s">
        <v>1317</v>
      </c>
      <c r="N664" s="81" t="s">
        <v>1318</v>
      </c>
      <c r="O664" s="84">
        <v>42150.0</v>
      </c>
    </row>
    <row r="665" ht="38.25" customHeight="1">
      <c r="A665" s="75" t="s">
        <v>253</v>
      </c>
      <c r="B665" s="76" t="s">
        <v>27</v>
      </c>
      <c r="C665" s="77" t="s">
        <v>28</v>
      </c>
      <c r="D665" s="78">
        <v>773519.7</v>
      </c>
      <c r="E665" s="76">
        <v>0.0</v>
      </c>
      <c r="F665" s="79">
        <v>773520.0</v>
      </c>
      <c r="G665" s="80">
        <f t="shared" si="230"/>
        <v>773520</v>
      </c>
      <c r="H665" s="81">
        <v>8.00088702E8</v>
      </c>
      <c r="I665" s="77" t="str">
        <f t="shared" si="243"/>
        <v>#REF!</v>
      </c>
      <c r="J665" s="75">
        <v>2418268.0</v>
      </c>
      <c r="K665" s="82" t="str">
        <f t="shared" si="244"/>
        <v>#REF!</v>
      </c>
      <c r="L665" s="83" t="str">
        <f t="shared" si="245"/>
        <v>#REF!</v>
      </c>
      <c r="M665" s="83" t="s">
        <v>1319</v>
      </c>
      <c r="N665" s="81" t="s">
        <v>1320</v>
      </c>
      <c r="O665" s="84">
        <v>42150.0</v>
      </c>
    </row>
    <row r="666" ht="28.5" customHeight="1">
      <c r="A666" s="75" t="s">
        <v>253</v>
      </c>
      <c r="B666" s="76" t="s">
        <v>29</v>
      </c>
      <c r="C666" s="77" t="s">
        <v>30</v>
      </c>
      <c r="D666" s="78">
        <v>965532.24</v>
      </c>
      <c r="E666" s="76">
        <v>0.0</v>
      </c>
      <c r="F666" s="79">
        <v>965532.0</v>
      </c>
      <c r="G666" s="80">
        <f t="shared" si="230"/>
        <v>965532</v>
      </c>
      <c r="H666" s="81">
        <v>8.00250119E8</v>
      </c>
      <c r="I666" s="77" t="str">
        <f t="shared" si="243"/>
        <v>#REF!</v>
      </c>
      <c r="J666" s="75">
        <v>4516915.0</v>
      </c>
      <c r="K666" s="82" t="str">
        <f t="shared" si="244"/>
        <v>#REF!</v>
      </c>
      <c r="L666" s="83" t="str">
        <f t="shared" si="245"/>
        <v>#REF!</v>
      </c>
      <c r="M666" s="83" t="s">
        <v>1321</v>
      </c>
      <c r="N666" s="81" t="s">
        <v>1322</v>
      </c>
      <c r="O666" s="84">
        <v>42150.0</v>
      </c>
    </row>
    <row r="667" ht="28.5" customHeight="1">
      <c r="A667" s="75" t="s">
        <v>253</v>
      </c>
      <c r="B667" s="76" t="s">
        <v>31</v>
      </c>
      <c r="C667" s="77" t="s">
        <v>32</v>
      </c>
      <c r="D667" s="78">
        <v>1590713.31</v>
      </c>
      <c r="E667" s="76">
        <v>0.0</v>
      </c>
      <c r="F667" s="79">
        <v>1590713.0</v>
      </c>
      <c r="G667" s="80">
        <f t="shared" si="230"/>
        <v>1590713</v>
      </c>
      <c r="H667" s="81">
        <v>8.05000427E8</v>
      </c>
      <c r="I667" s="77" t="str">
        <f t="shared" si="243"/>
        <v>#REF!</v>
      </c>
      <c r="J667" s="75">
        <v>6596730.0</v>
      </c>
      <c r="K667" s="82" t="str">
        <f t="shared" si="244"/>
        <v>#REF!</v>
      </c>
      <c r="L667" s="83" t="str">
        <f t="shared" si="245"/>
        <v>#REF!</v>
      </c>
      <c r="M667" s="83" t="s">
        <v>1323</v>
      </c>
      <c r="N667" s="81" t="s">
        <v>1324</v>
      </c>
      <c r="O667" s="84">
        <v>42150.0</v>
      </c>
    </row>
    <row r="668" ht="28.5" customHeight="1">
      <c r="A668" s="75" t="s">
        <v>253</v>
      </c>
      <c r="B668" s="76" t="s">
        <v>67</v>
      </c>
      <c r="C668" s="77" t="s">
        <v>68</v>
      </c>
      <c r="D668" s="78">
        <v>4138.17</v>
      </c>
      <c r="E668" s="76">
        <v>0.0</v>
      </c>
      <c r="F668" s="79">
        <v>4138.0</v>
      </c>
      <c r="G668" s="80">
        <f t="shared" si="230"/>
        <v>4138</v>
      </c>
      <c r="H668" s="81">
        <v>8.30074184E8</v>
      </c>
      <c r="I668" s="77" t="str">
        <f t="shared" si="243"/>
        <v>#REF!</v>
      </c>
      <c r="J668" s="75">
        <v>61005.0</v>
      </c>
      <c r="K668" s="82" t="str">
        <f t="shared" si="244"/>
        <v>#REF!</v>
      </c>
      <c r="L668" s="83" t="str">
        <f t="shared" si="245"/>
        <v>#REF!</v>
      </c>
      <c r="M668" s="83" t="s">
        <v>1325</v>
      </c>
      <c r="N668" s="81" t="s">
        <v>1326</v>
      </c>
      <c r="O668" s="84">
        <v>42151.0</v>
      </c>
    </row>
    <row r="669" ht="28.5" customHeight="1">
      <c r="A669" s="75" t="s">
        <v>253</v>
      </c>
      <c r="B669" s="76" t="s">
        <v>39</v>
      </c>
      <c r="C669" s="77" t="s">
        <v>40</v>
      </c>
      <c r="D669" s="78">
        <v>201665.75</v>
      </c>
      <c r="E669" s="76">
        <v>0.0</v>
      </c>
      <c r="F669" s="79">
        <v>201666.0</v>
      </c>
      <c r="G669" s="80">
        <f t="shared" si="230"/>
        <v>201666</v>
      </c>
      <c r="H669" s="81">
        <v>9.00156264E8</v>
      </c>
      <c r="I669" s="77" t="str">
        <f t="shared" si="243"/>
        <v>#REF!</v>
      </c>
      <c r="J669" s="75">
        <v>937843.0</v>
      </c>
      <c r="K669" s="82" t="str">
        <f t="shared" si="244"/>
        <v>#REF!</v>
      </c>
      <c r="L669" s="83" t="str">
        <f t="shared" si="245"/>
        <v>#REF!</v>
      </c>
      <c r="M669" s="83" t="s">
        <v>1327</v>
      </c>
      <c r="N669" s="81" t="s">
        <v>1328</v>
      </c>
      <c r="O669" s="84">
        <v>42151.0</v>
      </c>
    </row>
    <row r="670" ht="28.5" customHeight="1">
      <c r="A670" s="75" t="s">
        <v>255</v>
      </c>
      <c r="B670" s="76" t="s">
        <v>17</v>
      </c>
      <c r="C670" s="77" t="s">
        <v>460</v>
      </c>
      <c r="D670" s="78">
        <v>6.097110723E7</v>
      </c>
      <c r="E670" s="76">
        <v>0.0</v>
      </c>
      <c r="F670" s="79">
        <v>6.0971107E7</v>
      </c>
      <c r="G670" s="80">
        <f t="shared" si="230"/>
        <v>60971107</v>
      </c>
      <c r="H670" s="81">
        <v>8.90985703E8</v>
      </c>
      <c r="I670" s="77" t="str">
        <f t="shared" si="243"/>
        <v>#REF!</v>
      </c>
      <c r="J670" s="75">
        <v>6.0971107E7</v>
      </c>
      <c r="K670" s="82" t="str">
        <f t="shared" si="244"/>
        <v>#REF!</v>
      </c>
      <c r="L670" s="83" t="str">
        <f t="shared" si="245"/>
        <v>#REF!</v>
      </c>
      <c r="M670" s="83">
        <v>2.01500026999E11</v>
      </c>
      <c r="N670" s="81" t="s">
        <v>1329</v>
      </c>
      <c r="O670" s="84">
        <v>42143.0</v>
      </c>
    </row>
    <row r="671" ht="28.5" customHeight="1">
      <c r="A671" s="75" t="s">
        <v>255</v>
      </c>
      <c r="B671" s="76" t="s">
        <v>29</v>
      </c>
      <c r="C671" s="77" t="s">
        <v>30</v>
      </c>
      <c r="D671" s="78">
        <v>658334.94</v>
      </c>
      <c r="E671" s="76">
        <v>0.0</v>
      </c>
      <c r="F671" s="79">
        <v>658335.0</v>
      </c>
      <c r="G671" s="80">
        <f t="shared" si="230"/>
        <v>658335</v>
      </c>
      <c r="H671" s="81">
        <v>8.00250119E8</v>
      </c>
      <c r="I671" s="77" t="str">
        <f t="shared" si="243"/>
        <v>#REF!</v>
      </c>
      <c r="J671" s="75">
        <v>1907241.0</v>
      </c>
      <c r="K671" s="82" t="str">
        <f t="shared" si="244"/>
        <v>#REF!</v>
      </c>
      <c r="L671" s="83" t="str">
        <f t="shared" si="245"/>
        <v>#REF!</v>
      </c>
      <c r="M671" s="83" t="s">
        <v>1330</v>
      </c>
      <c r="N671" s="81" t="s">
        <v>1331</v>
      </c>
      <c r="O671" s="84">
        <v>42150.0</v>
      </c>
    </row>
    <row r="672" ht="28.5" customHeight="1">
      <c r="A672" s="75" t="s">
        <v>255</v>
      </c>
      <c r="B672" s="76" t="s">
        <v>31</v>
      </c>
      <c r="C672" s="77" t="s">
        <v>32</v>
      </c>
      <c r="D672" s="78">
        <v>37803.96</v>
      </c>
      <c r="E672" s="76">
        <v>0.0</v>
      </c>
      <c r="F672" s="79">
        <v>37804.0</v>
      </c>
      <c r="G672" s="80">
        <f t="shared" si="230"/>
        <v>37804</v>
      </c>
      <c r="H672" s="81">
        <v>8.05000427E8</v>
      </c>
      <c r="I672" s="77" t="str">
        <f t="shared" si="243"/>
        <v>#REF!</v>
      </c>
      <c r="J672" s="75">
        <v>155273.0</v>
      </c>
      <c r="K672" s="82" t="str">
        <f t="shared" si="244"/>
        <v>#REF!</v>
      </c>
      <c r="L672" s="83" t="str">
        <f t="shared" si="245"/>
        <v>#REF!</v>
      </c>
      <c r="M672" s="83" t="s">
        <v>1332</v>
      </c>
      <c r="N672" s="81" t="s">
        <v>1333</v>
      </c>
      <c r="O672" s="84">
        <v>42150.0</v>
      </c>
    </row>
    <row r="673" ht="28.5" customHeight="1">
      <c r="A673" s="75" t="s">
        <v>255</v>
      </c>
      <c r="B673" s="76" t="s">
        <v>39</v>
      </c>
      <c r="C673" s="77" t="s">
        <v>40</v>
      </c>
      <c r="D673" s="78">
        <v>273608.87</v>
      </c>
      <c r="E673" s="76">
        <v>0.0</v>
      </c>
      <c r="F673" s="79">
        <v>273609.0</v>
      </c>
      <c r="G673" s="80">
        <f t="shared" si="230"/>
        <v>273609</v>
      </c>
      <c r="H673" s="81">
        <v>9.00156264E8</v>
      </c>
      <c r="I673" s="77" t="str">
        <f t="shared" si="243"/>
        <v>#REF!</v>
      </c>
      <c r="J673" s="75">
        <v>1047974.0</v>
      </c>
      <c r="K673" s="82" t="str">
        <f t="shared" si="244"/>
        <v>#REF!</v>
      </c>
      <c r="L673" s="83" t="str">
        <f t="shared" si="245"/>
        <v>#REF!</v>
      </c>
      <c r="M673" s="83" t="s">
        <v>1334</v>
      </c>
      <c r="N673" s="81" t="s">
        <v>1335</v>
      </c>
      <c r="O673" s="84">
        <v>42151.0</v>
      </c>
    </row>
    <row r="674" ht="28.5" customHeight="1">
      <c r="A674" s="75" t="s">
        <v>257</v>
      </c>
      <c r="B674" s="76" t="s">
        <v>17</v>
      </c>
      <c r="C674" s="77" t="s">
        <v>460</v>
      </c>
      <c r="D674" s="78">
        <v>4.737598081E7</v>
      </c>
      <c r="E674" s="76">
        <v>0.0</v>
      </c>
      <c r="F674" s="79">
        <v>4.7375981E7</v>
      </c>
      <c r="G674" s="80">
        <f t="shared" si="230"/>
        <v>47375981</v>
      </c>
      <c r="H674" s="81">
        <v>8.90985703E8</v>
      </c>
      <c r="I674" s="77" t="str">
        <f t="shared" si="243"/>
        <v>#REF!</v>
      </c>
      <c r="J674" s="75">
        <v>4.7375981E7</v>
      </c>
      <c r="K674" s="82" t="str">
        <f t="shared" si="244"/>
        <v>#REF!</v>
      </c>
      <c r="L674" s="83" t="str">
        <f t="shared" si="245"/>
        <v>#REF!</v>
      </c>
      <c r="M674" s="83">
        <v>2.01500027E11</v>
      </c>
      <c r="N674" s="81" t="s">
        <v>463</v>
      </c>
      <c r="O674" s="84">
        <v>42143.0</v>
      </c>
    </row>
    <row r="675" ht="28.5" customHeight="1">
      <c r="A675" s="75" t="s">
        <v>257</v>
      </c>
      <c r="B675" s="76" t="s">
        <v>45</v>
      </c>
      <c r="C675" s="77" t="s">
        <v>46</v>
      </c>
      <c r="D675" s="78">
        <v>8012729.19</v>
      </c>
      <c r="E675" s="76">
        <v>0.0</v>
      </c>
      <c r="F675" s="79">
        <v>8012729.0</v>
      </c>
      <c r="G675" s="80">
        <f t="shared" si="230"/>
        <v>8012729</v>
      </c>
      <c r="H675" s="81"/>
      <c r="I675" s="77"/>
      <c r="J675" s="75"/>
      <c r="K675" s="82"/>
      <c r="L675" s="83"/>
      <c r="M675" s="83"/>
      <c r="N675" s="81"/>
      <c r="O675" s="84"/>
    </row>
    <row r="676" ht="38.25" customHeight="1">
      <c r="A676" s="75" t="s">
        <v>257</v>
      </c>
      <c r="B676" s="76" t="s">
        <v>27</v>
      </c>
      <c r="C676" s="77" t="s">
        <v>28</v>
      </c>
      <c r="D676" s="78">
        <v>124811.07</v>
      </c>
      <c r="E676" s="76">
        <v>0.0</v>
      </c>
      <c r="F676" s="79">
        <v>124811.0</v>
      </c>
      <c r="G676" s="80">
        <f t="shared" si="230"/>
        <v>124811</v>
      </c>
      <c r="H676" s="81">
        <v>8.00088702E8</v>
      </c>
      <c r="I676" s="77" t="str">
        <f t="shared" ref="I676:I680" si="246">VLOOKUP(H676,'[2]IPS CTA BANCARIA (2)'!$B$1:$H$202,2,0)</f>
        <v>#REF!</v>
      </c>
      <c r="J676" s="75">
        <v>314011.0</v>
      </c>
      <c r="K676" s="82" t="str">
        <f t="shared" ref="K676:K680" si="247">VLOOKUP(H676,'[2]IPS CTA BANCARIA (2)'!$B$1:$H$202,4,0)</f>
        <v>#REF!</v>
      </c>
      <c r="L676" s="83" t="str">
        <f t="shared" ref="L676:L680" si="248">VLOOKUP(H676,'[2]IPS CTA BANCARIA (2)'!$B$1:$H$202,5,0)</f>
        <v>#REF!</v>
      </c>
      <c r="M676" s="83" t="s">
        <v>1336</v>
      </c>
      <c r="N676" s="81" t="s">
        <v>1337</v>
      </c>
      <c r="O676" s="84">
        <v>42150.0</v>
      </c>
    </row>
    <row r="677" ht="28.5" customHeight="1">
      <c r="A677" s="75" t="s">
        <v>257</v>
      </c>
      <c r="B677" s="76" t="s">
        <v>29</v>
      </c>
      <c r="C677" s="77" t="s">
        <v>30</v>
      </c>
      <c r="D677" s="78">
        <v>137481.46</v>
      </c>
      <c r="E677" s="76">
        <v>0.0</v>
      </c>
      <c r="F677" s="79">
        <v>137481.0</v>
      </c>
      <c r="G677" s="80">
        <f t="shared" si="230"/>
        <v>137481</v>
      </c>
      <c r="H677" s="81">
        <v>8.00250119E8</v>
      </c>
      <c r="I677" s="77" t="str">
        <f t="shared" si="246"/>
        <v>#REF!</v>
      </c>
      <c r="J677" s="75">
        <v>675185.0</v>
      </c>
      <c r="K677" s="82" t="str">
        <f t="shared" si="247"/>
        <v>#REF!</v>
      </c>
      <c r="L677" s="83" t="str">
        <f t="shared" si="248"/>
        <v>#REF!</v>
      </c>
      <c r="M677" s="83" t="s">
        <v>1338</v>
      </c>
      <c r="N677" s="81" t="s">
        <v>1339</v>
      </c>
      <c r="O677" s="84">
        <v>42150.0</v>
      </c>
    </row>
    <row r="678" ht="28.5" customHeight="1">
      <c r="A678" s="75" t="s">
        <v>257</v>
      </c>
      <c r="B678" s="76" t="s">
        <v>31</v>
      </c>
      <c r="C678" s="77" t="s">
        <v>32</v>
      </c>
      <c r="D678" s="78">
        <v>701217.9</v>
      </c>
      <c r="E678" s="76">
        <v>0.0</v>
      </c>
      <c r="F678" s="79">
        <v>701218.0</v>
      </c>
      <c r="G678" s="80">
        <f t="shared" si="230"/>
        <v>701218</v>
      </c>
      <c r="H678" s="81">
        <v>8.05000427E8</v>
      </c>
      <c r="I678" s="77" t="str">
        <f t="shared" si="246"/>
        <v>#REF!</v>
      </c>
      <c r="J678" s="75">
        <v>2261815.0</v>
      </c>
      <c r="K678" s="82" t="str">
        <f t="shared" si="247"/>
        <v>#REF!</v>
      </c>
      <c r="L678" s="83" t="str">
        <f t="shared" si="248"/>
        <v>#REF!</v>
      </c>
      <c r="M678" s="83" t="s">
        <v>1340</v>
      </c>
      <c r="N678" s="81" t="s">
        <v>1341</v>
      </c>
      <c r="O678" s="84">
        <v>42150.0</v>
      </c>
    </row>
    <row r="679" ht="28.5" customHeight="1">
      <c r="A679" s="75" t="s">
        <v>257</v>
      </c>
      <c r="B679" s="76" t="s">
        <v>39</v>
      </c>
      <c r="C679" s="77" t="s">
        <v>40</v>
      </c>
      <c r="D679" s="78">
        <v>314837.57</v>
      </c>
      <c r="E679" s="76">
        <v>0.0</v>
      </c>
      <c r="F679" s="79">
        <v>314838.0</v>
      </c>
      <c r="G679" s="80">
        <f t="shared" si="230"/>
        <v>314838</v>
      </c>
      <c r="H679" s="81">
        <v>9.00156264E8</v>
      </c>
      <c r="I679" s="77" t="str">
        <f t="shared" si="246"/>
        <v>#REF!</v>
      </c>
      <c r="J679" s="75">
        <v>1085454.0</v>
      </c>
      <c r="K679" s="82" t="str">
        <f t="shared" si="247"/>
        <v>#REF!</v>
      </c>
      <c r="L679" s="83" t="str">
        <f t="shared" si="248"/>
        <v>#REF!</v>
      </c>
      <c r="M679" s="83" t="s">
        <v>1342</v>
      </c>
      <c r="N679" s="81" t="s">
        <v>1343</v>
      </c>
      <c r="O679" s="84">
        <v>42151.0</v>
      </c>
    </row>
    <row r="680" ht="28.5" customHeight="1">
      <c r="A680" s="75" t="s">
        <v>259</v>
      </c>
      <c r="B680" s="76" t="s">
        <v>17</v>
      </c>
      <c r="C680" s="77" t="s">
        <v>460</v>
      </c>
      <c r="D680" s="78">
        <v>4.468027137E7</v>
      </c>
      <c r="E680" s="76">
        <v>0.0</v>
      </c>
      <c r="F680" s="79">
        <v>4.4680271E7</v>
      </c>
      <c r="G680" s="80">
        <f t="shared" si="230"/>
        <v>44680271</v>
      </c>
      <c r="H680" s="81">
        <v>8.90985703E8</v>
      </c>
      <c r="I680" s="77" t="str">
        <f t="shared" si="246"/>
        <v>#REF!</v>
      </c>
      <c r="J680" s="75">
        <v>4.4680271E7</v>
      </c>
      <c r="K680" s="82" t="str">
        <f t="shared" si="247"/>
        <v>#REF!</v>
      </c>
      <c r="L680" s="83" t="str">
        <f t="shared" si="248"/>
        <v>#REF!</v>
      </c>
      <c r="M680" s="83">
        <v>2.01500027001E11</v>
      </c>
      <c r="N680" s="81" t="s">
        <v>1344</v>
      </c>
      <c r="O680" s="84">
        <v>42143.0</v>
      </c>
    </row>
    <row r="681" ht="28.5" customHeight="1">
      <c r="A681" s="75" t="s">
        <v>259</v>
      </c>
      <c r="B681" s="76" t="s">
        <v>45</v>
      </c>
      <c r="C681" s="77" t="s">
        <v>46</v>
      </c>
      <c r="D681" s="78">
        <v>6.361791001E7</v>
      </c>
      <c r="E681" s="76">
        <v>0.0</v>
      </c>
      <c r="F681" s="79">
        <v>6.361791E7</v>
      </c>
      <c r="G681" s="80">
        <f t="shared" si="230"/>
        <v>63617910</v>
      </c>
      <c r="H681" s="81"/>
      <c r="I681" s="77"/>
      <c r="J681" s="75"/>
      <c r="K681" s="82"/>
      <c r="L681" s="83"/>
      <c r="M681" s="83"/>
      <c r="N681" s="81"/>
      <c r="O681" s="84"/>
    </row>
    <row r="682" ht="28.5" customHeight="1">
      <c r="A682" s="75" t="s">
        <v>259</v>
      </c>
      <c r="B682" s="76" t="s">
        <v>74</v>
      </c>
      <c r="C682" s="77" t="s">
        <v>75</v>
      </c>
      <c r="D682" s="78">
        <v>4920145.47</v>
      </c>
      <c r="E682" s="76">
        <v>0.0</v>
      </c>
      <c r="F682" s="79">
        <v>4920145.0</v>
      </c>
      <c r="G682" s="80">
        <f t="shared" si="230"/>
        <v>4920145</v>
      </c>
      <c r="H682" s="81">
        <v>8.11016192E8</v>
      </c>
      <c r="I682" s="77" t="str">
        <f>VLOOKUP(H682,'[2]IPS CTA BANCARIA (2)'!$B$1:$H$202,2,0)</f>
        <v>#REF!</v>
      </c>
      <c r="J682" s="75">
        <v>4920145.0</v>
      </c>
      <c r="K682" s="82" t="str">
        <f>VLOOKUP(H682,'[2]IPS CTA BANCARIA (2)'!$B$1:$H$202,4,0)</f>
        <v>#REF!</v>
      </c>
      <c r="L682" s="83" t="str">
        <f>VLOOKUP(H682,'[2]IPS CTA BANCARIA (2)'!$B$1:$H$202,5,0)</f>
        <v>#REF!</v>
      </c>
      <c r="M682" s="83">
        <v>2.01500030049E11</v>
      </c>
      <c r="N682" s="81" t="s">
        <v>1345</v>
      </c>
      <c r="O682" s="84">
        <v>42152.0</v>
      </c>
    </row>
    <row r="683" ht="38.25" customHeight="1">
      <c r="A683" s="75" t="s">
        <v>259</v>
      </c>
      <c r="B683" s="76" t="s">
        <v>27</v>
      </c>
      <c r="C683" s="77" t="s">
        <v>28</v>
      </c>
      <c r="D683" s="78">
        <v>98.47</v>
      </c>
      <c r="E683" s="76">
        <v>0.0</v>
      </c>
      <c r="F683" s="79">
        <v>98.0</v>
      </c>
      <c r="G683" s="80">
        <f t="shared" si="230"/>
        <v>98</v>
      </c>
      <c r="H683" s="81"/>
      <c r="I683" s="77"/>
      <c r="J683" s="75"/>
      <c r="K683" s="82"/>
      <c r="L683" s="83"/>
      <c r="M683" s="83"/>
      <c r="N683" s="81"/>
      <c r="O683" s="84"/>
    </row>
    <row r="684" ht="28.5" customHeight="1">
      <c r="A684" s="75" t="s">
        <v>259</v>
      </c>
      <c r="B684" s="76" t="s">
        <v>29</v>
      </c>
      <c r="C684" s="77" t="s">
        <v>30</v>
      </c>
      <c r="D684" s="78">
        <v>7760425.3</v>
      </c>
      <c r="E684" s="76">
        <v>0.0</v>
      </c>
      <c r="F684" s="79">
        <v>7760425.0</v>
      </c>
      <c r="G684" s="80">
        <f t="shared" si="230"/>
        <v>7760425</v>
      </c>
      <c r="H684" s="81">
        <v>8.00250119E8</v>
      </c>
      <c r="I684" s="77" t="str">
        <f t="shared" ref="I684:I688" si="249">VLOOKUP(H684,'[2]IPS CTA BANCARIA (2)'!$B$1:$H$202,2,0)</f>
        <v>#REF!</v>
      </c>
      <c r="J684" s="75">
        <v>2.535641E7</v>
      </c>
      <c r="K684" s="82" t="str">
        <f t="shared" ref="K684:K688" si="250">VLOOKUP(H684,'[2]IPS CTA BANCARIA (2)'!$B$1:$H$202,4,0)</f>
        <v>#REF!</v>
      </c>
      <c r="L684" s="83" t="str">
        <f t="shared" ref="L684:L688" si="251">VLOOKUP(H684,'[2]IPS CTA BANCARIA (2)'!$B$1:$H$202,5,0)</f>
        <v>#REF!</v>
      </c>
      <c r="M684" s="83" t="s">
        <v>1346</v>
      </c>
      <c r="N684" s="81" t="s">
        <v>1347</v>
      </c>
      <c r="O684" s="84">
        <v>42150.0</v>
      </c>
    </row>
    <row r="685" ht="28.5" customHeight="1">
      <c r="A685" s="75" t="s">
        <v>259</v>
      </c>
      <c r="B685" s="76" t="s">
        <v>31</v>
      </c>
      <c r="C685" s="77" t="s">
        <v>32</v>
      </c>
      <c r="D685" s="78">
        <v>2997330.16</v>
      </c>
      <c r="E685" s="76">
        <v>0.0</v>
      </c>
      <c r="F685" s="79">
        <v>2997330.0</v>
      </c>
      <c r="G685" s="80">
        <f t="shared" si="230"/>
        <v>2997330</v>
      </c>
      <c r="H685" s="81">
        <v>8.05000427E8</v>
      </c>
      <c r="I685" s="77" t="str">
        <f t="shared" si="249"/>
        <v>#REF!</v>
      </c>
      <c r="J685" s="75">
        <v>1.1187337E7</v>
      </c>
      <c r="K685" s="82" t="str">
        <f t="shared" si="250"/>
        <v>#REF!</v>
      </c>
      <c r="L685" s="83" t="str">
        <f t="shared" si="251"/>
        <v>#REF!</v>
      </c>
      <c r="M685" s="83" t="s">
        <v>1348</v>
      </c>
      <c r="N685" s="81" t="s">
        <v>1349</v>
      </c>
      <c r="O685" s="84">
        <v>42150.0</v>
      </c>
    </row>
    <row r="686" ht="28.5" customHeight="1">
      <c r="A686" s="75" t="s">
        <v>259</v>
      </c>
      <c r="B686" s="76" t="s">
        <v>39</v>
      </c>
      <c r="C686" s="77" t="s">
        <v>40</v>
      </c>
      <c r="D686" s="78">
        <v>558904.23</v>
      </c>
      <c r="E686" s="76">
        <v>0.0</v>
      </c>
      <c r="F686" s="79">
        <v>558904.0</v>
      </c>
      <c r="G686" s="80">
        <f t="shared" si="230"/>
        <v>558904</v>
      </c>
      <c r="H686" s="81">
        <v>9.00156264E8</v>
      </c>
      <c r="I686" s="77" t="str">
        <f t="shared" si="249"/>
        <v>#REF!</v>
      </c>
      <c r="J686" s="75">
        <v>2215810.0</v>
      </c>
      <c r="K686" s="82" t="str">
        <f t="shared" si="250"/>
        <v>#REF!</v>
      </c>
      <c r="L686" s="83" t="str">
        <f t="shared" si="251"/>
        <v>#REF!</v>
      </c>
      <c r="M686" s="83" t="s">
        <v>1350</v>
      </c>
      <c r="N686" s="81" t="s">
        <v>1351</v>
      </c>
      <c r="O686" s="84">
        <v>42151.0</v>
      </c>
    </row>
    <row r="687" ht="28.5" customHeight="1">
      <c r="A687" s="75" t="s">
        <v>259</v>
      </c>
      <c r="B687" s="76" t="s">
        <v>47</v>
      </c>
      <c r="C687" s="77" t="s">
        <v>48</v>
      </c>
      <c r="D687" s="78">
        <v>8.014055499E7</v>
      </c>
      <c r="E687" s="76">
        <v>0.0</v>
      </c>
      <c r="F687" s="79">
        <v>8.0140555E7</v>
      </c>
      <c r="G687" s="80">
        <f t="shared" si="230"/>
        <v>80140555</v>
      </c>
      <c r="H687" s="81">
        <v>8.00080586E8</v>
      </c>
      <c r="I687" s="77" t="str">
        <f t="shared" si="249"/>
        <v>#REF!</v>
      </c>
      <c r="J687" s="75">
        <v>8.0140555E7</v>
      </c>
      <c r="K687" s="82" t="str">
        <f t="shared" si="250"/>
        <v>#REF!</v>
      </c>
      <c r="L687" s="83" t="str">
        <f t="shared" si="251"/>
        <v>#REF!</v>
      </c>
      <c r="M687" s="83">
        <v>2.01500027576E11</v>
      </c>
      <c r="N687" s="81" t="s">
        <v>1352</v>
      </c>
      <c r="O687" s="84">
        <v>42149.0</v>
      </c>
    </row>
    <row r="688" ht="28.5" customHeight="1">
      <c r="A688" s="75" t="s">
        <v>261</v>
      </c>
      <c r="B688" s="76" t="s">
        <v>17</v>
      </c>
      <c r="C688" s="77" t="s">
        <v>460</v>
      </c>
      <c r="D688" s="78">
        <v>1.2683928969E8</v>
      </c>
      <c r="E688" s="76">
        <v>0.0</v>
      </c>
      <c r="F688" s="79">
        <v>1.2683929E8</v>
      </c>
      <c r="G688" s="80">
        <f t="shared" si="230"/>
        <v>126839290</v>
      </c>
      <c r="H688" s="81">
        <v>8.90985703E8</v>
      </c>
      <c r="I688" s="77" t="str">
        <f t="shared" si="249"/>
        <v>#REF!</v>
      </c>
      <c r="J688" s="75">
        <v>1.2683929E8</v>
      </c>
      <c r="K688" s="82" t="str">
        <f t="shared" si="250"/>
        <v>#REF!</v>
      </c>
      <c r="L688" s="83" t="str">
        <f t="shared" si="251"/>
        <v>#REF!</v>
      </c>
      <c r="M688" s="83">
        <v>2.01500027002E11</v>
      </c>
      <c r="N688" s="81" t="s">
        <v>1353</v>
      </c>
      <c r="O688" s="84">
        <v>42143.0</v>
      </c>
    </row>
    <row r="689" ht="28.5" customHeight="1">
      <c r="A689" s="75" t="s">
        <v>261</v>
      </c>
      <c r="B689" s="76" t="s">
        <v>45</v>
      </c>
      <c r="C689" s="77" t="s">
        <v>46</v>
      </c>
      <c r="D689" s="78">
        <v>1.396301015E7</v>
      </c>
      <c r="E689" s="76">
        <v>0.0</v>
      </c>
      <c r="F689" s="79">
        <v>1.396301E7</v>
      </c>
      <c r="G689" s="80">
        <f t="shared" si="230"/>
        <v>13963010</v>
      </c>
      <c r="H689" s="81"/>
      <c r="I689" s="77"/>
      <c r="J689" s="75"/>
      <c r="K689" s="82"/>
      <c r="L689" s="83"/>
      <c r="M689" s="83"/>
      <c r="N689" s="81"/>
      <c r="O689" s="84"/>
    </row>
    <row r="690" ht="28.5" customHeight="1">
      <c r="A690" s="75" t="s">
        <v>261</v>
      </c>
      <c r="B690" s="76" t="s">
        <v>19</v>
      </c>
      <c r="C690" s="77" t="s">
        <v>20</v>
      </c>
      <c r="D690" s="78">
        <v>8708.26</v>
      </c>
      <c r="E690" s="76">
        <v>0.0</v>
      </c>
      <c r="F690" s="79">
        <v>8708.0</v>
      </c>
      <c r="G690" s="80">
        <f t="shared" si="230"/>
        <v>8708</v>
      </c>
      <c r="H690" s="81">
        <v>8.00140949E8</v>
      </c>
      <c r="I690" s="77" t="str">
        <f t="shared" ref="I690:I696" si="252">VLOOKUP(H690,'[2]IPS CTA BANCARIA (2)'!$B$1:$H$202,2,0)</f>
        <v>#REF!</v>
      </c>
      <c r="J690" s="75">
        <v>34632.0</v>
      </c>
      <c r="K690" s="82" t="str">
        <f t="shared" ref="K690:K696" si="253">VLOOKUP(H690,'[2]IPS CTA BANCARIA (2)'!$B$1:$H$202,4,0)</f>
        <v>#REF!</v>
      </c>
      <c r="L690" s="83" t="str">
        <f t="shared" ref="L690:L696" si="254">VLOOKUP(H690,'[2]IPS CTA BANCARIA (2)'!$B$1:$H$202,5,0)</f>
        <v>#REF!</v>
      </c>
      <c r="M690" s="83" t="s">
        <v>1354</v>
      </c>
      <c r="N690" s="81" t="s">
        <v>1355</v>
      </c>
      <c r="O690" s="84">
        <v>42150.0</v>
      </c>
    </row>
    <row r="691" ht="28.5" customHeight="1">
      <c r="A691" s="75" t="s">
        <v>261</v>
      </c>
      <c r="B691" s="76" t="s">
        <v>21</v>
      </c>
      <c r="C691" s="77" t="s">
        <v>22</v>
      </c>
      <c r="D691" s="78">
        <v>8708.26</v>
      </c>
      <c r="E691" s="76">
        <v>0.0</v>
      </c>
      <c r="F691" s="79">
        <v>8708.0</v>
      </c>
      <c r="G691" s="80">
        <f t="shared" si="230"/>
        <v>8708</v>
      </c>
      <c r="H691" s="81">
        <v>8.00130907E8</v>
      </c>
      <c r="I691" s="77" t="str">
        <f t="shared" si="252"/>
        <v>#REF!</v>
      </c>
      <c r="J691" s="75">
        <v>39658.0</v>
      </c>
      <c r="K691" s="82" t="str">
        <f t="shared" si="253"/>
        <v>#REF!</v>
      </c>
      <c r="L691" s="83" t="str">
        <f t="shared" si="254"/>
        <v>#REF!</v>
      </c>
      <c r="M691" s="83" t="s">
        <v>1356</v>
      </c>
      <c r="N691" s="81" t="s">
        <v>1357</v>
      </c>
      <c r="O691" s="84">
        <v>42150.0</v>
      </c>
    </row>
    <row r="692" ht="28.5" customHeight="1">
      <c r="A692" s="75" t="s">
        <v>261</v>
      </c>
      <c r="B692" s="76" t="s">
        <v>29</v>
      </c>
      <c r="C692" s="77" t="s">
        <v>30</v>
      </c>
      <c r="D692" s="78">
        <v>443071.68</v>
      </c>
      <c r="E692" s="76">
        <v>0.0</v>
      </c>
      <c r="F692" s="79">
        <v>443072.0</v>
      </c>
      <c r="G692" s="80">
        <f t="shared" si="230"/>
        <v>443072</v>
      </c>
      <c r="H692" s="81">
        <v>8.00250119E8</v>
      </c>
      <c r="I692" s="77" t="str">
        <f t="shared" si="252"/>
        <v>#REF!</v>
      </c>
      <c r="J692" s="75">
        <v>2942380.0</v>
      </c>
      <c r="K692" s="82" t="str">
        <f t="shared" si="253"/>
        <v>#REF!</v>
      </c>
      <c r="L692" s="83" t="str">
        <f t="shared" si="254"/>
        <v>#REF!</v>
      </c>
      <c r="M692" s="83" t="s">
        <v>1358</v>
      </c>
      <c r="N692" s="81" t="s">
        <v>1359</v>
      </c>
      <c r="O692" s="84">
        <v>42150.0</v>
      </c>
    </row>
    <row r="693" ht="28.5" customHeight="1">
      <c r="A693" s="75" t="s">
        <v>261</v>
      </c>
      <c r="B693" s="76" t="s">
        <v>31</v>
      </c>
      <c r="C693" s="77" t="s">
        <v>32</v>
      </c>
      <c r="D693" s="78">
        <v>973440.19</v>
      </c>
      <c r="E693" s="76">
        <v>0.0</v>
      </c>
      <c r="F693" s="79">
        <v>973440.0</v>
      </c>
      <c r="G693" s="80">
        <f t="shared" si="230"/>
        <v>973440</v>
      </c>
      <c r="H693" s="81">
        <v>8.05000427E8</v>
      </c>
      <c r="I693" s="77" t="str">
        <f t="shared" si="252"/>
        <v>#REF!</v>
      </c>
      <c r="J693" s="75">
        <v>4002736.0</v>
      </c>
      <c r="K693" s="82" t="str">
        <f t="shared" si="253"/>
        <v>#REF!</v>
      </c>
      <c r="L693" s="83" t="str">
        <f t="shared" si="254"/>
        <v>#REF!</v>
      </c>
      <c r="M693" s="83" t="s">
        <v>1360</v>
      </c>
      <c r="N693" s="81" t="s">
        <v>1361</v>
      </c>
      <c r="O693" s="84">
        <v>42150.0</v>
      </c>
    </row>
    <row r="694" ht="28.5" customHeight="1">
      <c r="A694" s="75" t="s">
        <v>261</v>
      </c>
      <c r="B694" s="76" t="s">
        <v>39</v>
      </c>
      <c r="C694" s="77" t="s">
        <v>40</v>
      </c>
      <c r="D694" s="78">
        <v>293310.44</v>
      </c>
      <c r="E694" s="76">
        <v>0.0</v>
      </c>
      <c r="F694" s="79">
        <v>293310.0</v>
      </c>
      <c r="G694" s="80">
        <f t="shared" si="230"/>
        <v>293310</v>
      </c>
      <c r="H694" s="81">
        <v>9.00156264E8</v>
      </c>
      <c r="I694" s="77" t="str">
        <f t="shared" si="252"/>
        <v>#REF!</v>
      </c>
      <c r="J694" s="75">
        <v>1185968.0</v>
      </c>
      <c r="K694" s="82" t="str">
        <f t="shared" si="253"/>
        <v>#REF!</v>
      </c>
      <c r="L694" s="83" t="str">
        <f t="shared" si="254"/>
        <v>#REF!</v>
      </c>
      <c r="M694" s="83" t="s">
        <v>1362</v>
      </c>
      <c r="N694" s="81" t="s">
        <v>1363</v>
      </c>
      <c r="O694" s="84">
        <v>42151.0</v>
      </c>
    </row>
    <row r="695" ht="28.5" customHeight="1">
      <c r="A695" s="75" t="s">
        <v>261</v>
      </c>
      <c r="B695" s="76" t="s">
        <v>59</v>
      </c>
      <c r="C695" s="77" t="s">
        <v>60</v>
      </c>
      <c r="D695" s="78">
        <v>3645692.33</v>
      </c>
      <c r="E695" s="76">
        <v>0.0</v>
      </c>
      <c r="F695" s="79">
        <v>3645692.0</v>
      </c>
      <c r="G695" s="80">
        <f t="shared" si="230"/>
        <v>3645692</v>
      </c>
      <c r="H695" s="81">
        <v>8.90905177E8</v>
      </c>
      <c r="I695" s="77" t="str">
        <f t="shared" si="252"/>
        <v>#REF!</v>
      </c>
      <c r="J695" s="75">
        <v>3645692.0</v>
      </c>
      <c r="K695" s="82" t="str">
        <f t="shared" si="253"/>
        <v>#REF!</v>
      </c>
      <c r="L695" s="83" t="str">
        <f t="shared" si="254"/>
        <v>#REF!</v>
      </c>
      <c r="M695" s="83">
        <v>2.01500027044E11</v>
      </c>
      <c r="N695" s="81" t="s">
        <v>1364</v>
      </c>
      <c r="O695" s="84">
        <v>42143.0</v>
      </c>
    </row>
    <row r="696" ht="28.5" customHeight="1">
      <c r="A696" s="75" t="s">
        <v>263</v>
      </c>
      <c r="B696" s="76" t="s">
        <v>17</v>
      </c>
      <c r="C696" s="77" t="s">
        <v>460</v>
      </c>
      <c r="D696" s="78">
        <v>9.600689246E7</v>
      </c>
      <c r="E696" s="76">
        <v>0.0</v>
      </c>
      <c r="F696" s="79">
        <v>9.6006892E7</v>
      </c>
      <c r="G696" s="80">
        <f t="shared" si="230"/>
        <v>96006892</v>
      </c>
      <c r="H696" s="81">
        <v>8.90985703E8</v>
      </c>
      <c r="I696" s="77" t="str">
        <f t="shared" si="252"/>
        <v>#REF!</v>
      </c>
      <c r="J696" s="75">
        <v>9.6006892E7</v>
      </c>
      <c r="K696" s="82" t="str">
        <f t="shared" si="253"/>
        <v>#REF!</v>
      </c>
      <c r="L696" s="83" t="str">
        <f t="shared" si="254"/>
        <v>#REF!</v>
      </c>
      <c r="M696" s="83">
        <v>2.01500027003E11</v>
      </c>
      <c r="N696" s="81" t="s">
        <v>1365</v>
      </c>
      <c r="O696" s="84">
        <v>42143.0</v>
      </c>
    </row>
    <row r="697" ht="28.5" customHeight="1">
      <c r="A697" s="75" t="s">
        <v>263</v>
      </c>
      <c r="B697" s="76" t="s">
        <v>45</v>
      </c>
      <c r="C697" s="77" t="s">
        <v>46</v>
      </c>
      <c r="D697" s="78">
        <v>5.036536391E7</v>
      </c>
      <c r="E697" s="76">
        <v>0.0</v>
      </c>
      <c r="F697" s="79">
        <v>5.0365364E7</v>
      </c>
      <c r="G697" s="80">
        <f t="shared" si="230"/>
        <v>50365364</v>
      </c>
      <c r="H697" s="81"/>
      <c r="I697" s="77"/>
      <c r="J697" s="75"/>
      <c r="K697" s="82"/>
      <c r="L697" s="83"/>
      <c r="M697" s="83"/>
      <c r="N697" s="81"/>
      <c r="O697" s="84"/>
    </row>
    <row r="698" ht="28.5" customHeight="1">
      <c r="A698" s="75" t="s">
        <v>263</v>
      </c>
      <c r="B698" s="76" t="s">
        <v>29</v>
      </c>
      <c r="C698" s="77" t="s">
        <v>30</v>
      </c>
      <c r="D698" s="78">
        <v>2872354.36</v>
      </c>
      <c r="E698" s="76">
        <v>0.0</v>
      </c>
      <c r="F698" s="79">
        <v>2872354.0</v>
      </c>
      <c r="G698" s="80">
        <f t="shared" si="230"/>
        <v>2872354</v>
      </c>
      <c r="H698" s="81">
        <v>8.00250119E8</v>
      </c>
      <c r="I698" s="77" t="str">
        <f t="shared" ref="I698:I707" si="255">VLOOKUP(H698,'[2]IPS CTA BANCARIA (2)'!$B$1:$H$202,2,0)</f>
        <v>#REF!</v>
      </c>
      <c r="J698" s="75">
        <v>1.1279557E7</v>
      </c>
      <c r="K698" s="82" t="str">
        <f t="shared" ref="K698:K707" si="256">VLOOKUP(H698,'[2]IPS CTA BANCARIA (2)'!$B$1:$H$202,4,0)</f>
        <v>#REF!</v>
      </c>
      <c r="L698" s="83" t="str">
        <f t="shared" ref="L698:L707" si="257">VLOOKUP(H698,'[2]IPS CTA BANCARIA (2)'!$B$1:$H$202,5,0)</f>
        <v>#REF!</v>
      </c>
      <c r="M698" s="83" t="s">
        <v>1366</v>
      </c>
      <c r="N698" s="81" t="s">
        <v>1367</v>
      </c>
      <c r="O698" s="84">
        <v>42150.0</v>
      </c>
    </row>
    <row r="699" ht="28.5" customHeight="1">
      <c r="A699" s="75" t="s">
        <v>263</v>
      </c>
      <c r="B699" s="76" t="s">
        <v>31</v>
      </c>
      <c r="C699" s="77" t="s">
        <v>32</v>
      </c>
      <c r="D699" s="78">
        <v>396570.31</v>
      </c>
      <c r="E699" s="76">
        <v>0.0</v>
      </c>
      <c r="F699" s="79">
        <v>396570.0</v>
      </c>
      <c r="G699" s="80">
        <f t="shared" si="230"/>
        <v>396570</v>
      </c>
      <c r="H699" s="81">
        <v>8.05000427E8</v>
      </c>
      <c r="I699" s="77" t="str">
        <f t="shared" si="255"/>
        <v>#REF!</v>
      </c>
      <c r="J699" s="75">
        <v>2337733.0</v>
      </c>
      <c r="K699" s="82" t="str">
        <f t="shared" si="256"/>
        <v>#REF!</v>
      </c>
      <c r="L699" s="83" t="str">
        <f t="shared" si="257"/>
        <v>#REF!</v>
      </c>
      <c r="M699" s="83" t="s">
        <v>1368</v>
      </c>
      <c r="N699" s="81" t="s">
        <v>1369</v>
      </c>
      <c r="O699" s="84">
        <v>42150.0</v>
      </c>
    </row>
    <row r="700" ht="28.5" customHeight="1">
      <c r="A700" s="75" t="s">
        <v>263</v>
      </c>
      <c r="B700" s="76" t="s">
        <v>39</v>
      </c>
      <c r="C700" s="77" t="s">
        <v>40</v>
      </c>
      <c r="D700" s="78">
        <v>646160.96</v>
      </c>
      <c r="E700" s="76">
        <v>0.0</v>
      </c>
      <c r="F700" s="79">
        <v>646161.0</v>
      </c>
      <c r="G700" s="80">
        <f t="shared" si="230"/>
        <v>646161</v>
      </c>
      <c r="H700" s="81">
        <v>9.00156264E8</v>
      </c>
      <c r="I700" s="77" t="str">
        <f t="shared" si="255"/>
        <v>#REF!</v>
      </c>
      <c r="J700" s="75">
        <v>2275186.0</v>
      </c>
      <c r="K700" s="82" t="str">
        <f t="shared" si="256"/>
        <v>#REF!</v>
      </c>
      <c r="L700" s="83" t="str">
        <f t="shared" si="257"/>
        <v>#REF!</v>
      </c>
      <c r="M700" s="83" t="s">
        <v>1370</v>
      </c>
      <c r="N700" s="81" t="s">
        <v>1371</v>
      </c>
      <c r="O700" s="84">
        <v>42151.0</v>
      </c>
    </row>
    <row r="701" ht="28.5" customHeight="1">
      <c r="A701" s="75" t="s">
        <v>265</v>
      </c>
      <c r="B701" s="76" t="s">
        <v>17</v>
      </c>
      <c r="C701" s="77" t="s">
        <v>460</v>
      </c>
      <c r="D701" s="78">
        <v>5649488.54</v>
      </c>
      <c r="E701" s="76">
        <v>0.0</v>
      </c>
      <c r="F701" s="79">
        <v>5649489.0</v>
      </c>
      <c r="G701" s="80">
        <f t="shared" si="230"/>
        <v>5649489</v>
      </c>
      <c r="H701" s="81">
        <v>8.90985703E8</v>
      </c>
      <c r="I701" s="77" t="str">
        <f t="shared" si="255"/>
        <v>#REF!</v>
      </c>
      <c r="J701" s="75">
        <v>5649489.0</v>
      </c>
      <c r="K701" s="82" t="str">
        <f t="shared" si="256"/>
        <v>#REF!</v>
      </c>
      <c r="L701" s="83" t="str">
        <f t="shared" si="257"/>
        <v>#REF!</v>
      </c>
      <c r="M701" s="83">
        <v>2.01500027004E11</v>
      </c>
      <c r="N701" s="81" t="s">
        <v>1372</v>
      </c>
      <c r="O701" s="84">
        <v>42143.0</v>
      </c>
    </row>
    <row r="702" ht="28.5" customHeight="1">
      <c r="A702" s="75" t="s">
        <v>265</v>
      </c>
      <c r="B702" s="76" t="s">
        <v>19</v>
      </c>
      <c r="C702" s="77" t="s">
        <v>20</v>
      </c>
      <c r="D702" s="78">
        <v>13607.48</v>
      </c>
      <c r="E702" s="76">
        <v>0.0</v>
      </c>
      <c r="F702" s="79">
        <v>13607.0</v>
      </c>
      <c r="G702" s="80">
        <f t="shared" si="230"/>
        <v>13607</v>
      </c>
      <c r="H702" s="81">
        <v>8.00140949E8</v>
      </c>
      <c r="I702" s="77" t="str">
        <f t="shared" si="255"/>
        <v>#REF!</v>
      </c>
      <c r="J702" s="75">
        <v>76472.0</v>
      </c>
      <c r="K702" s="82" t="str">
        <f t="shared" si="256"/>
        <v>#REF!</v>
      </c>
      <c r="L702" s="83" t="str">
        <f t="shared" si="257"/>
        <v>#REF!</v>
      </c>
      <c r="M702" s="83" t="s">
        <v>1373</v>
      </c>
      <c r="N702" s="81" t="s">
        <v>1374</v>
      </c>
      <c r="O702" s="84">
        <v>42150.0</v>
      </c>
    </row>
    <row r="703" ht="28.5" customHeight="1">
      <c r="A703" s="75" t="s">
        <v>265</v>
      </c>
      <c r="B703" s="76" t="s">
        <v>29</v>
      </c>
      <c r="C703" s="77" t="s">
        <v>30</v>
      </c>
      <c r="D703" s="78">
        <v>87330.91</v>
      </c>
      <c r="E703" s="76">
        <v>0.0</v>
      </c>
      <c r="F703" s="79">
        <v>87331.0</v>
      </c>
      <c r="G703" s="80">
        <f t="shared" si="230"/>
        <v>87331</v>
      </c>
      <c r="H703" s="81">
        <v>8.00250119E8</v>
      </c>
      <c r="I703" s="77" t="str">
        <f t="shared" si="255"/>
        <v>#REF!</v>
      </c>
      <c r="J703" s="75">
        <v>488069.0</v>
      </c>
      <c r="K703" s="82" t="str">
        <f t="shared" si="256"/>
        <v>#REF!</v>
      </c>
      <c r="L703" s="83" t="str">
        <f t="shared" si="257"/>
        <v>#REF!</v>
      </c>
      <c r="M703" s="83" t="s">
        <v>1375</v>
      </c>
      <c r="N703" s="81" t="s">
        <v>1376</v>
      </c>
      <c r="O703" s="84">
        <v>42150.0</v>
      </c>
    </row>
    <row r="704" ht="28.5" customHeight="1">
      <c r="A704" s="75" t="s">
        <v>265</v>
      </c>
      <c r="B704" s="76" t="s">
        <v>31</v>
      </c>
      <c r="C704" s="77" t="s">
        <v>32</v>
      </c>
      <c r="D704" s="78">
        <v>273145.17</v>
      </c>
      <c r="E704" s="76">
        <v>0.0</v>
      </c>
      <c r="F704" s="79">
        <v>273145.0</v>
      </c>
      <c r="G704" s="80">
        <f t="shared" si="230"/>
        <v>273145</v>
      </c>
      <c r="H704" s="81">
        <v>8.05000427E8</v>
      </c>
      <c r="I704" s="77" t="str">
        <f t="shared" si="255"/>
        <v>#REF!</v>
      </c>
      <c r="J704" s="75">
        <v>1404519.0</v>
      </c>
      <c r="K704" s="82" t="str">
        <f t="shared" si="256"/>
        <v>#REF!</v>
      </c>
      <c r="L704" s="83" t="str">
        <f t="shared" si="257"/>
        <v>#REF!</v>
      </c>
      <c r="M704" s="83" t="s">
        <v>1377</v>
      </c>
      <c r="N704" s="81" t="s">
        <v>1378</v>
      </c>
      <c r="O704" s="84">
        <v>42150.0</v>
      </c>
    </row>
    <row r="705" ht="28.5" customHeight="1">
      <c r="A705" s="75" t="s">
        <v>265</v>
      </c>
      <c r="B705" s="76" t="s">
        <v>39</v>
      </c>
      <c r="C705" s="77" t="s">
        <v>40</v>
      </c>
      <c r="D705" s="78">
        <v>90150.03</v>
      </c>
      <c r="E705" s="76">
        <v>0.0</v>
      </c>
      <c r="F705" s="79">
        <v>90150.0</v>
      </c>
      <c r="G705" s="80">
        <f t="shared" si="230"/>
        <v>90150</v>
      </c>
      <c r="H705" s="81">
        <v>9.00156264E8</v>
      </c>
      <c r="I705" s="77" t="str">
        <f t="shared" si="255"/>
        <v>#REF!</v>
      </c>
      <c r="J705" s="75">
        <v>295056.0</v>
      </c>
      <c r="K705" s="82" t="str">
        <f t="shared" si="256"/>
        <v>#REF!</v>
      </c>
      <c r="L705" s="83" t="str">
        <f t="shared" si="257"/>
        <v>#REF!</v>
      </c>
      <c r="M705" s="83" t="s">
        <v>1379</v>
      </c>
      <c r="N705" s="81" t="s">
        <v>1380</v>
      </c>
      <c r="O705" s="84">
        <v>42151.0</v>
      </c>
    </row>
    <row r="706" ht="28.5" customHeight="1">
      <c r="A706" s="75" t="s">
        <v>265</v>
      </c>
      <c r="B706" s="76" t="s">
        <v>47</v>
      </c>
      <c r="C706" s="77" t="s">
        <v>48</v>
      </c>
      <c r="D706" s="78">
        <v>5.022893187E7</v>
      </c>
      <c r="E706" s="76">
        <v>0.0</v>
      </c>
      <c r="F706" s="79">
        <v>5.0228932E7</v>
      </c>
      <c r="G706" s="80">
        <f t="shared" si="230"/>
        <v>50228932</v>
      </c>
      <c r="H706" s="81">
        <v>8.90980855E8</v>
      </c>
      <c r="I706" s="77" t="str">
        <f t="shared" si="255"/>
        <v>#REF!</v>
      </c>
      <c r="J706" s="75">
        <v>5.0228932E7</v>
      </c>
      <c r="K706" s="82" t="str">
        <f t="shared" si="256"/>
        <v>#REF!</v>
      </c>
      <c r="L706" s="83" t="str">
        <f t="shared" si="257"/>
        <v>#REF!</v>
      </c>
      <c r="M706" s="83">
        <v>2.01500027575E11</v>
      </c>
      <c r="N706" s="81" t="s">
        <v>1381</v>
      </c>
      <c r="O706" s="84">
        <v>42149.0</v>
      </c>
    </row>
    <row r="707" ht="28.5" customHeight="1">
      <c r="A707" s="75" t="s">
        <v>267</v>
      </c>
      <c r="B707" s="76" t="s">
        <v>17</v>
      </c>
      <c r="C707" s="77" t="s">
        <v>460</v>
      </c>
      <c r="D707" s="78">
        <v>2.1374698024E8</v>
      </c>
      <c r="E707" s="76">
        <v>0.0</v>
      </c>
      <c r="F707" s="79">
        <v>2.1374698E8</v>
      </c>
      <c r="G707" s="80">
        <f t="shared" si="230"/>
        <v>213746980</v>
      </c>
      <c r="H707" s="81">
        <v>8.90985703E8</v>
      </c>
      <c r="I707" s="77" t="str">
        <f t="shared" si="255"/>
        <v>#REF!</v>
      </c>
      <c r="J707" s="75">
        <v>2.1374698E8</v>
      </c>
      <c r="K707" s="82" t="str">
        <f t="shared" si="256"/>
        <v>#REF!</v>
      </c>
      <c r="L707" s="83" t="str">
        <f t="shared" si="257"/>
        <v>#REF!</v>
      </c>
      <c r="M707" s="83">
        <v>2.01500027005E11</v>
      </c>
      <c r="N707" s="81" t="s">
        <v>1382</v>
      </c>
      <c r="O707" s="84">
        <v>42143.0</v>
      </c>
    </row>
    <row r="708" ht="28.5" customHeight="1">
      <c r="A708" s="75" t="s">
        <v>267</v>
      </c>
      <c r="B708" s="76" t="s">
        <v>45</v>
      </c>
      <c r="C708" s="77" t="s">
        <v>46</v>
      </c>
      <c r="D708" s="78">
        <v>2062741.59</v>
      </c>
      <c r="E708" s="76">
        <v>0.0</v>
      </c>
      <c r="F708" s="79">
        <v>2062742.0</v>
      </c>
      <c r="G708" s="80">
        <f t="shared" si="230"/>
        <v>2062742</v>
      </c>
      <c r="H708" s="81"/>
      <c r="I708" s="77"/>
      <c r="J708" s="75"/>
      <c r="K708" s="82"/>
      <c r="L708" s="83"/>
      <c r="M708" s="83"/>
      <c r="N708" s="81"/>
      <c r="O708" s="84"/>
    </row>
    <row r="709" ht="28.5" customHeight="1">
      <c r="A709" s="75" t="s">
        <v>267</v>
      </c>
      <c r="B709" s="76" t="s">
        <v>29</v>
      </c>
      <c r="C709" s="77" t="s">
        <v>30</v>
      </c>
      <c r="D709" s="78">
        <v>9193526.1</v>
      </c>
      <c r="E709" s="76">
        <v>0.0</v>
      </c>
      <c r="F709" s="79">
        <v>9193526.0</v>
      </c>
      <c r="G709" s="80">
        <f t="shared" si="230"/>
        <v>9193526</v>
      </c>
      <c r="H709" s="81">
        <v>8.00250119E8</v>
      </c>
      <c r="I709" s="77" t="str">
        <f t="shared" ref="I709:I719" si="258">VLOOKUP(H709,'[2]IPS CTA BANCARIA (2)'!$B$1:$H$202,2,0)</f>
        <v>#REF!</v>
      </c>
      <c r="J709" s="75">
        <v>2.0803641E7</v>
      </c>
      <c r="K709" s="82" t="str">
        <f t="shared" ref="K709:K719" si="259">VLOOKUP(H709,'[2]IPS CTA BANCARIA (2)'!$B$1:$H$202,4,0)</f>
        <v>#REF!</v>
      </c>
      <c r="L709" s="83" t="str">
        <f t="shared" ref="L709:L719" si="260">VLOOKUP(H709,'[2]IPS CTA BANCARIA (2)'!$B$1:$H$202,5,0)</f>
        <v>#REF!</v>
      </c>
      <c r="M709" s="83" t="s">
        <v>1383</v>
      </c>
      <c r="N709" s="81" t="s">
        <v>1384</v>
      </c>
      <c r="O709" s="84">
        <v>42150.0</v>
      </c>
    </row>
    <row r="710" ht="28.5" customHeight="1">
      <c r="A710" s="75" t="s">
        <v>267</v>
      </c>
      <c r="B710" s="76" t="s">
        <v>31</v>
      </c>
      <c r="C710" s="77" t="s">
        <v>32</v>
      </c>
      <c r="D710" s="78">
        <v>470559.53</v>
      </c>
      <c r="E710" s="76">
        <v>0.0</v>
      </c>
      <c r="F710" s="79">
        <v>470560.0</v>
      </c>
      <c r="G710" s="80">
        <f t="shared" si="230"/>
        <v>470560</v>
      </c>
      <c r="H710" s="81">
        <v>8.05000427E8</v>
      </c>
      <c r="I710" s="77" t="str">
        <f t="shared" si="258"/>
        <v>#REF!</v>
      </c>
      <c r="J710" s="75">
        <v>965013.0</v>
      </c>
      <c r="K710" s="82" t="str">
        <f t="shared" si="259"/>
        <v>#REF!</v>
      </c>
      <c r="L710" s="83" t="str">
        <f t="shared" si="260"/>
        <v>#REF!</v>
      </c>
      <c r="M710" s="83" t="s">
        <v>1385</v>
      </c>
      <c r="N710" s="81" t="s">
        <v>1386</v>
      </c>
      <c r="O710" s="84">
        <v>42150.0</v>
      </c>
    </row>
    <row r="711" ht="28.5" customHeight="1">
      <c r="A711" s="75" t="s">
        <v>267</v>
      </c>
      <c r="B711" s="76" t="s">
        <v>39</v>
      </c>
      <c r="C711" s="77" t="s">
        <v>40</v>
      </c>
      <c r="D711" s="78">
        <v>1438868.54</v>
      </c>
      <c r="E711" s="76">
        <v>0.0</v>
      </c>
      <c r="F711" s="79">
        <v>1438869.0</v>
      </c>
      <c r="G711" s="80">
        <f t="shared" si="230"/>
        <v>1438869</v>
      </c>
      <c r="H711" s="81">
        <v>9.00156264E8</v>
      </c>
      <c r="I711" s="77" t="str">
        <f t="shared" si="258"/>
        <v>#REF!</v>
      </c>
      <c r="J711" s="75">
        <v>3904739.0</v>
      </c>
      <c r="K711" s="82" t="str">
        <f t="shared" si="259"/>
        <v>#REF!</v>
      </c>
      <c r="L711" s="83" t="str">
        <f t="shared" si="260"/>
        <v>#REF!</v>
      </c>
      <c r="M711" s="83" t="s">
        <v>1387</v>
      </c>
      <c r="N711" s="81" t="s">
        <v>1388</v>
      </c>
      <c r="O711" s="84">
        <v>42151.0</v>
      </c>
    </row>
    <row r="712" ht="28.5" customHeight="1">
      <c r="A712" s="75" t="s">
        <v>267</v>
      </c>
      <c r="B712" s="76" t="s">
        <v>47</v>
      </c>
      <c r="C712" s="77" t="s">
        <v>48</v>
      </c>
      <c r="D712" s="78">
        <v>5.7849543828E8</v>
      </c>
      <c r="E712" s="76">
        <v>0.0</v>
      </c>
      <c r="F712" s="79">
        <v>5.78495438E8</v>
      </c>
      <c r="G712" s="80">
        <f t="shared" si="230"/>
        <v>578495438</v>
      </c>
      <c r="H712" s="81">
        <v>8.90984696E8</v>
      </c>
      <c r="I712" s="77" t="str">
        <f t="shared" si="258"/>
        <v>#REF!</v>
      </c>
      <c r="J712" s="75">
        <v>2.52879513E8</v>
      </c>
      <c r="K712" s="82" t="str">
        <f t="shared" si="259"/>
        <v>#REF!</v>
      </c>
      <c r="L712" s="83" t="str">
        <f t="shared" si="260"/>
        <v>#REF!</v>
      </c>
      <c r="M712" s="83">
        <v>2.01500027573E11</v>
      </c>
      <c r="N712" s="81" t="s">
        <v>1389</v>
      </c>
      <c r="O712" s="84">
        <v>42149.0</v>
      </c>
    </row>
    <row r="713" ht="28.5" customHeight="1">
      <c r="A713" s="75" t="s">
        <v>267</v>
      </c>
      <c r="B713" s="76" t="s">
        <v>47</v>
      </c>
      <c r="C713" s="77" t="s">
        <v>48</v>
      </c>
      <c r="D713" s="78"/>
      <c r="E713" s="76"/>
      <c r="F713" s="79"/>
      <c r="G713" s="85"/>
      <c r="H713" s="81">
        <v>8.90980757E8</v>
      </c>
      <c r="I713" s="77" t="str">
        <f t="shared" si="258"/>
        <v>#REF!</v>
      </c>
      <c r="J713" s="75">
        <v>3.25615925E8</v>
      </c>
      <c r="K713" s="82" t="str">
        <f t="shared" si="259"/>
        <v>#REF!</v>
      </c>
      <c r="L713" s="83" t="str">
        <f t="shared" si="260"/>
        <v>#REF!</v>
      </c>
      <c r="M713" s="83">
        <v>2.01500027569E11</v>
      </c>
      <c r="N713" s="81" t="s">
        <v>1390</v>
      </c>
      <c r="O713" s="84">
        <v>42149.0</v>
      </c>
    </row>
    <row r="714" ht="28.5" customHeight="1">
      <c r="A714" s="75" t="s">
        <v>269</v>
      </c>
      <c r="B714" s="76" t="s">
        <v>17</v>
      </c>
      <c r="C714" s="77" t="s">
        <v>460</v>
      </c>
      <c r="D714" s="78">
        <v>1.020277487E7</v>
      </c>
      <c r="E714" s="76">
        <v>0.0</v>
      </c>
      <c r="F714" s="79">
        <v>1.0202775E7</v>
      </c>
      <c r="G714" s="80">
        <f t="shared" ref="G714:G736" si="261">+F714</f>
        <v>10202775</v>
      </c>
      <c r="H714" s="81">
        <v>8.90985703E8</v>
      </c>
      <c r="I714" s="77" t="str">
        <f t="shared" si="258"/>
        <v>#REF!</v>
      </c>
      <c r="J714" s="75">
        <v>1.0202775E7</v>
      </c>
      <c r="K714" s="82" t="str">
        <f t="shared" si="259"/>
        <v>#REF!</v>
      </c>
      <c r="L714" s="83" t="str">
        <f t="shared" si="260"/>
        <v>#REF!</v>
      </c>
      <c r="M714" s="83">
        <v>2.01500027006E11</v>
      </c>
      <c r="N714" s="81" t="s">
        <v>1391</v>
      </c>
      <c r="O714" s="84">
        <v>42143.0</v>
      </c>
    </row>
    <row r="715" ht="28.5" customHeight="1">
      <c r="A715" s="75" t="s">
        <v>269</v>
      </c>
      <c r="B715" s="76" t="s">
        <v>19</v>
      </c>
      <c r="C715" s="77" t="s">
        <v>20</v>
      </c>
      <c r="D715" s="78">
        <v>12744.7</v>
      </c>
      <c r="E715" s="76">
        <v>0.0</v>
      </c>
      <c r="F715" s="79">
        <v>12745.0</v>
      </c>
      <c r="G715" s="80">
        <f t="shared" si="261"/>
        <v>12745</v>
      </c>
      <c r="H715" s="81">
        <v>8.00140949E8</v>
      </c>
      <c r="I715" s="77" t="str">
        <f t="shared" si="258"/>
        <v>#REF!</v>
      </c>
      <c r="J715" s="75">
        <v>101770.0</v>
      </c>
      <c r="K715" s="82" t="str">
        <f t="shared" si="259"/>
        <v>#REF!</v>
      </c>
      <c r="L715" s="83" t="str">
        <f t="shared" si="260"/>
        <v>#REF!</v>
      </c>
      <c r="M715" s="83" t="s">
        <v>1392</v>
      </c>
      <c r="N715" s="81" t="s">
        <v>1393</v>
      </c>
      <c r="O715" s="84">
        <v>42150.0</v>
      </c>
    </row>
    <row r="716" ht="28.5" customHeight="1">
      <c r="A716" s="75" t="s">
        <v>269</v>
      </c>
      <c r="B716" s="76" t="s">
        <v>29</v>
      </c>
      <c r="C716" s="77" t="s">
        <v>30</v>
      </c>
      <c r="D716" s="78">
        <v>165939.45</v>
      </c>
      <c r="E716" s="76">
        <v>0.0</v>
      </c>
      <c r="F716" s="79">
        <v>165939.0</v>
      </c>
      <c r="G716" s="80">
        <f t="shared" si="261"/>
        <v>165939</v>
      </c>
      <c r="H716" s="81">
        <v>8.00250119E8</v>
      </c>
      <c r="I716" s="77" t="str">
        <f t="shared" si="258"/>
        <v>#REF!</v>
      </c>
      <c r="J716" s="75">
        <v>526031.0</v>
      </c>
      <c r="K716" s="82" t="str">
        <f t="shared" si="259"/>
        <v>#REF!</v>
      </c>
      <c r="L716" s="83" t="str">
        <f t="shared" si="260"/>
        <v>#REF!</v>
      </c>
      <c r="M716" s="83" t="s">
        <v>1394</v>
      </c>
      <c r="N716" s="81" t="s">
        <v>1395</v>
      </c>
      <c r="O716" s="84">
        <v>42150.0</v>
      </c>
    </row>
    <row r="717" ht="28.5" customHeight="1">
      <c r="A717" s="75" t="s">
        <v>269</v>
      </c>
      <c r="B717" s="76" t="s">
        <v>31</v>
      </c>
      <c r="C717" s="77" t="s">
        <v>32</v>
      </c>
      <c r="D717" s="78">
        <v>20016.95</v>
      </c>
      <c r="E717" s="76">
        <v>0.0</v>
      </c>
      <c r="F717" s="79">
        <v>20017.0</v>
      </c>
      <c r="G717" s="80">
        <f t="shared" si="261"/>
        <v>20017</v>
      </c>
      <c r="H717" s="81">
        <v>8.05000427E8</v>
      </c>
      <c r="I717" s="77" t="str">
        <f t="shared" si="258"/>
        <v>#REF!</v>
      </c>
      <c r="J717" s="75">
        <v>62180.0</v>
      </c>
      <c r="K717" s="82" t="str">
        <f t="shared" si="259"/>
        <v>#REF!</v>
      </c>
      <c r="L717" s="83" t="str">
        <f t="shared" si="260"/>
        <v>#REF!</v>
      </c>
      <c r="M717" s="83" t="s">
        <v>1396</v>
      </c>
      <c r="N717" s="81" t="s">
        <v>1397</v>
      </c>
      <c r="O717" s="84">
        <v>42150.0</v>
      </c>
    </row>
    <row r="718" ht="28.5" customHeight="1">
      <c r="A718" s="75" t="s">
        <v>269</v>
      </c>
      <c r="B718" s="76" t="s">
        <v>39</v>
      </c>
      <c r="C718" s="77" t="s">
        <v>40</v>
      </c>
      <c r="D718" s="78">
        <v>13893.03</v>
      </c>
      <c r="E718" s="76">
        <v>0.0</v>
      </c>
      <c r="F718" s="79">
        <v>13893.0</v>
      </c>
      <c r="G718" s="80">
        <f t="shared" si="261"/>
        <v>13893</v>
      </c>
      <c r="H718" s="81">
        <v>9.00156264E8</v>
      </c>
      <c r="I718" s="77" t="str">
        <f t="shared" si="258"/>
        <v>#REF!</v>
      </c>
      <c r="J718" s="75">
        <v>48249.0</v>
      </c>
      <c r="K718" s="82" t="str">
        <f t="shared" si="259"/>
        <v>#REF!</v>
      </c>
      <c r="L718" s="83" t="str">
        <f t="shared" si="260"/>
        <v>#REF!</v>
      </c>
      <c r="M718" s="83" t="s">
        <v>1398</v>
      </c>
      <c r="N718" s="81" t="s">
        <v>1399</v>
      </c>
      <c r="O718" s="84">
        <v>42151.0</v>
      </c>
    </row>
    <row r="719" ht="28.5" customHeight="1">
      <c r="A719" s="75" t="s">
        <v>271</v>
      </c>
      <c r="B719" s="76" t="s">
        <v>17</v>
      </c>
      <c r="C719" s="77" t="s">
        <v>460</v>
      </c>
      <c r="D719" s="78">
        <v>5504707.79</v>
      </c>
      <c r="E719" s="76">
        <v>0.0</v>
      </c>
      <c r="F719" s="79">
        <v>5504708.0</v>
      </c>
      <c r="G719" s="80">
        <f t="shared" si="261"/>
        <v>5504708</v>
      </c>
      <c r="H719" s="81">
        <v>8.90985703E8</v>
      </c>
      <c r="I719" s="77" t="str">
        <f t="shared" si="258"/>
        <v>#REF!</v>
      </c>
      <c r="J719" s="75">
        <v>5504708.0</v>
      </c>
      <c r="K719" s="82" t="str">
        <f t="shared" si="259"/>
        <v>#REF!</v>
      </c>
      <c r="L719" s="83" t="str">
        <f t="shared" si="260"/>
        <v>#REF!</v>
      </c>
      <c r="M719" s="83">
        <v>2.01500027007E11</v>
      </c>
      <c r="N719" s="81" t="s">
        <v>1400</v>
      </c>
      <c r="O719" s="84">
        <v>42143.0</v>
      </c>
    </row>
    <row r="720" ht="28.5" customHeight="1">
      <c r="A720" s="75" t="s">
        <v>271</v>
      </c>
      <c r="B720" s="76" t="s">
        <v>45</v>
      </c>
      <c r="C720" s="77" t="s">
        <v>46</v>
      </c>
      <c r="D720" s="78">
        <v>867194.28</v>
      </c>
      <c r="E720" s="76">
        <v>0.0</v>
      </c>
      <c r="F720" s="79">
        <v>867194.0</v>
      </c>
      <c r="G720" s="80">
        <f t="shared" si="261"/>
        <v>867194</v>
      </c>
      <c r="H720" s="81"/>
      <c r="I720" s="77"/>
      <c r="J720" s="75"/>
      <c r="K720" s="82"/>
      <c r="L720" s="83"/>
      <c r="M720" s="83"/>
      <c r="N720" s="81"/>
      <c r="O720" s="84"/>
    </row>
    <row r="721" ht="28.5" customHeight="1">
      <c r="A721" s="75" t="s">
        <v>271</v>
      </c>
      <c r="B721" s="76" t="s">
        <v>29</v>
      </c>
      <c r="C721" s="77" t="s">
        <v>30</v>
      </c>
      <c r="D721" s="78">
        <v>105520.62</v>
      </c>
      <c r="E721" s="76">
        <v>0.0</v>
      </c>
      <c r="F721" s="79">
        <v>105521.0</v>
      </c>
      <c r="G721" s="80">
        <f t="shared" si="261"/>
        <v>105521</v>
      </c>
      <c r="H721" s="81">
        <v>8.00250119E8</v>
      </c>
      <c r="I721" s="77" t="str">
        <f t="shared" ref="I721:I724" si="262">VLOOKUP(H721,'[2]IPS CTA BANCARIA (2)'!$B$1:$H$202,2,0)</f>
        <v>#REF!</v>
      </c>
      <c r="J721" s="75">
        <v>425833.0</v>
      </c>
      <c r="K721" s="82" t="str">
        <f t="shared" ref="K721:K724" si="263">VLOOKUP(H721,'[2]IPS CTA BANCARIA (2)'!$B$1:$H$202,4,0)</f>
        <v>#REF!</v>
      </c>
      <c r="L721" s="83" t="str">
        <f t="shared" ref="L721:L724" si="264">VLOOKUP(H721,'[2]IPS CTA BANCARIA (2)'!$B$1:$H$202,5,0)</f>
        <v>#REF!</v>
      </c>
      <c r="M721" s="83" t="s">
        <v>1401</v>
      </c>
      <c r="N721" s="81" t="s">
        <v>1402</v>
      </c>
      <c r="O721" s="84">
        <v>42150.0</v>
      </c>
    </row>
    <row r="722" ht="28.5" customHeight="1">
      <c r="A722" s="75" t="s">
        <v>271</v>
      </c>
      <c r="B722" s="76" t="s">
        <v>31</v>
      </c>
      <c r="C722" s="77" t="s">
        <v>32</v>
      </c>
      <c r="D722" s="78">
        <v>21437.04</v>
      </c>
      <c r="E722" s="76">
        <v>0.0</v>
      </c>
      <c r="F722" s="79">
        <v>21437.0</v>
      </c>
      <c r="G722" s="80">
        <f t="shared" si="261"/>
        <v>21437</v>
      </c>
      <c r="H722" s="81">
        <v>8.05000427E8</v>
      </c>
      <c r="I722" s="77" t="str">
        <f t="shared" si="262"/>
        <v>#REF!</v>
      </c>
      <c r="J722" s="75">
        <v>93943.0</v>
      </c>
      <c r="K722" s="82" t="str">
        <f t="shared" si="263"/>
        <v>#REF!</v>
      </c>
      <c r="L722" s="83" t="str">
        <f t="shared" si="264"/>
        <v>#REF!</v>
      </c>
      <c r="M722" s="83" t="s">
        <v>1403</v>
      </c>
      <c r="N722" s="81" t="s">
        <v>1404</v>
      </c>
      <c r="O722" s="84">
        <v>42150.0</v>
      </c>
    </row>
    <row r="723" ht="28.5" customHeight="1">
      <c r="A723" s="75" t="s">
        <v>271</v>
      </c>
      <c r="B723" s="76" t="s">
        <v>39</v>
      </c>
      <c r="C723" s="77" t="s">
        <v>40</v>
      </c>
      <c r="D723" s="78">
        <v>49372.27</v>
      </c>
      <c r="E723" s="76">
        <v>0.0</v>
      </c>
      <c r="F723" s="79">
        <v>49372.0</v>
      </c>
      <c r="G723" s="80">
        <f t="shared" si="261"/>
        <v>49372</v>
      </c>
      <c r="H723" s="81">
        <v>9.00156264E8</v>
      </c>
      <c r="I723" s="77" t="str">
        <f t="shared" si="262"/>
        <v>#REF!</v>
      </c>
      <c r="J723" s="75">
        <v>213544.0</v>
      </c>
      <c r="K723" s="82" t="str">
        <f t="shared" si="263"/>
        <v>#REF!</v>
      </c>
      <c r="L723" s="83" t="str">
        <f t="shared" si="264"/>
        <v>#REF!</v>
      </c>
      <c r="M723" s="83" t="s">
        <v>1405</v>
      </c>
      <c r="N723" s="81" t="s">
        <v>1406</v>
      </c>
      <c r="O723" s="84">
        <v>42151.0</v>
      </c>
    </row>
    <row r="724" ht="28.5" customHeight="1">
      <c r="A724" s="75" t="s">
        <v>273</v>
      </c>
      <c r="B724" s="76" t="s">
        <v>17</v>
      </c>
      <c r="C724" s="77" t="s">
        <v>460</v>
      </c>
      <c r="D724" s="78">
        <v>473682.86</v>
      </c>
      <c r="E724" s="76">
        <v>0.0</v>
      </c>
      <c r="F724" s="79">
        <v>473683.0</v>
      </c>
      <c r="G724" s="80">
        <f t="shared" si="261"/>
        <v>473683</v>
      </c>
      <c r="H724" s="81">
        <v>8.90985703E8</v>
      </c>
      <c r="I724" s="77" t="str">
        <f t="shared" si="262"/>
        <v>#REF!</v>
      </c>
      <c r="J724" s="75">
        <v>473683.0</v>
      </c>
      <c r="K724" s="82" t="str">
        <f t="shared" si="263"/>
        <v>#REF!</v>
      </c>
      <c r="L724" s="83" t="str">
        <f t="shared" si="264"/>
        <v>#REF!</v>
      </c>
      <c r="M724" s="83">
        <v>2.01500027008E11</v>
      </c>
      <c r="N724" s="81" t="s">
        <v>1407</v>
      </c>
      <c r="O724" s="84">
        <v>42143.0</v>
      </c>
    </row>
    <row r="725" ht="28.5" customHeight="1">
      <c r="A725" s="75" t="s">
        <v>273</v>
      </c>
      <c r="B725" s="76" t="s">
        <v>45</v>
      </c>
      <c r="C725" s="77" t="s">
        <v>46</v>
      </c>
      <c r="D725" s="78">
        <v>183857.25</v>
      </c>
      <c r="E725" s="76">
        <v>0.0</v>
      </c>
      <c r="F725" s="79">
        <v>183857.0</v>
      </c>
      <c r="G725" s="80">
        <f t="shared" si="261"/>
        <v>183857</v>
      </c>
      <c r="H725" s="81"/>
      <c r="I725" s="77"/>
      <c r="J725" s="75"/>
      <c r="K725" s="82"/>
      <c r="L725" s="83"/>
      <c r="M725" s="83"/>
      <c r="N725" s="81"/>
      <c r="O725" s="84"/>
    </row>
    <row r="726" ht="28.5" customHeight="1">
      <c r="A726" s="75" t="s">
        <v>273</v>
      </c>
      <c r="B726" s="76" t="s">
        <v>29</v>
      </c>
      <c r="C726" s="77" t="s">
        <v>30</v>
      </c>
      <c r="D726" s="78">
        <v>11671.79</v>
      </c>
      <c r="E726" s="76">
        <v>0.0</v>
      </c>
      <c r="F726" s="79">
        <v>11672.0</v>
      </c>
      <c r="G726" s="80">
        <f t="shared" si="261"/>
        <v>11672</v>
      </c>
      <c r="H726" s="81">
        <v>8.00250119E8</v>
      </c>
      <c r="I726" s="77" t="str">
        <f t="shared" ref="I726:I728" si="265">VLOOKUP(H726,'[2]IPS CTA BANCARIA (2)'!$B$1:$H$202,2,0)</f>
        <v>#REF!</v>
      </c>
      <c r="J726" s="75">
        <v>41054.0</v>
      </c>
      <c r="K726" s="82" t="str">
        <f t="shared" ref="K726:K728" si="266">VLOOKUP(H726,'[2]IPS CTA BANCARIA (2)'!$B$1:$H$202,4,0)</f>
        <v>#REF!</v>
      </c>
      <c r="L726" s="83" t="str">
        <f t="shared" ref="L726:L728" si="267">VLOOKUP(H726,'[2]IPS CTA BANCARIA (2)'!$B$1:$H$202,5,0)</f>
        <v>#REF!</v>
      </c>
      <c r="M726" s="83" t="s">
        <v>1408</v>
      </c>
      <c r="N726" s="81" t="s">
        <v>1409</v>
      </c>
      <c r="O726" s="84">
        <v>42150.0</v>
      </c>
    </row>
    <row r="727" ht="28.5" customHeight="1">
      <c r="A727" s="75" t="s">
        <v>273</v>
      </c>
      <c r="B727" s="76" t="s">
        <v>39</v>
      </c>
      <c r="C727" s="77" t="s">
        <v>40</v>
      </c>
      <c r="D727" s="78">
        <v>12444.1</v>
      </c>
      <c r="E727" s="76">
        <v>0.0</v>
      </c>
      <c r="F727" s="79">
        <v>12444.0</v>
      </c>
      <c r="G727" s="80">
        <f t="shared" si="261"/>
        <v>12444</v>
      </c>
      <c r="H727" s="81">
        <v>9.00156264E8</v>
      </c>
      <c r="I727" s="77" t="str">
        <f t="shared" si="265"/>
        <v>#REF!</v>
      </c>
      <c r="J727" s="75">
        <v>52178.0</v>
      </c>
      <c r="K727" s="82" t="str">
        <f t="shared" si="266"/>
        <v>#REF!</v>
      </c>
      <c r="L727" s="83" t="str">
        <f t="shared" si="267"/>
        <v>#REF!</v>
      </c>
      <c r="M727" s="83" t="s">
        <v>1410</v>
      </c>
      <c r="N727" s="81" t="s">
        <v>1411</v>
      </c>
      <c r="O727" s="84">
        <v>42151.0</v>
      </c>
    </row>
    <row r="728" ht="28.5" customHeight="1">
      <c r="A728" s="75" t="s">
        <v>275</v>
      </c>
      <c r="B728" s="76" t="s">
        <v>17</v>
      </c>
      <c r="C728" s="77" t="s">
        <v>460</v>
      </c>
      <c r="D728" s="78">
        <v>1.5491783488E8</v>
      </c>
      <c r="E728" s="76">
        <v>0.0</v>
      </c>
      <c r="F728" s="79">
        <v>1.54917835E8</v>
      </c>
      <c r="G728" s="80">
        <f t="shared" si="261"/>
        <v>154917835</v>
      </c>
      <c r="H728" s="81">
        <v>8.90985703E8</v>
      </c>
      <c r="I728" s="77" t="str">
        <f t="shared" si="265"/>
        <v>#REF!</v>
      </c>
      <c r="J728" s="75">
        <v>1.54917835E8</v>
      </c>
      <c r="K728" s="82" t="str">
        <f t="shared" si="266"/>
        <v>#REF!</v>
      </c>
      <c r="L728" s="83" t="str">
        <f t="shared" si="267"/>
        <v>#REF!</v>
      </c>
      <c r="M728" s="83">
        <v>2.01500027009E11</v>
      </c>
      <c r="N728" s="81" t="s">
        <v>1412</v>
      </c>
      <c r="O728" s="84">
        <v>42143.0</v>
      </c>
    </row>
    <row r="729" ht="28.5" customHeight="1">
      <c r="A729" s="75" t="s">
        <v>275</v>
      </c>
      <c r="B729" s="76" t="s">
        <v>45</v>
      </c>
      <c r="C729" s="77" t="s">
        <v>46</v>
      </c>
      <c r="D729" s="78">
        <v>4.856337567E7</v>
      </c>
      <c r="E729" s="76">
        <v>0.0</v>
      </c>
      <c r="F729" s="79">
        <v>4.8563376E7</v>
      </c>
      <c r="G729" s="80">
        <f t="shared" si="261"/>
        <v>48563376</v>
      </c>
      <c r="H729" s="81"/>
      <c r="I729" s="77"/>
      <c r="J729" s="75"/>
      <c r="K729" s="82"/>
      <c r="L729" s="83"/>
      <c r="M729" s="83"/>
      <c r="N729" s="81"/>
      <c r="O729" s="84"/>
    </row>
    <row r="730" ht="28.5" customHeight="1">
      <c r="A730" s="75" t="s">
        <v>275</v>
      </c>
      <c r="B730" s="76" t="s">
        <v>74</v>
      </c>
      <c r="C730" s="77" t="s">
        <v>75</v>
      </c>
      <c r="D730" s="78">
        <v>5839841.15</v>
      </c>
      <c r="E730" s="76">
        <v>0.0</v>
      </c>
      <c r="F730" s="79">
        <v>5839841.0</v>
      </c>
      <c r="G730" s="80">
        <f t="shared" si="261"/>
        <v>5839841</v>
      </c>
      <c r="H730" s="81">
        <v>8.11016192E8</v>
      </c>
      <c r="I730" s="77" t="str">
        <f t="shared" ref="I730:I741" si="268">VLOOKUP(H730,'[2]IPS CTA BANCARIA (2)'!$B$1:$H$202,2,0)</f>
        <v>#REF!</v>
      </c>
      <c r="J730" s="75">
        <v>5839841.0</v>
      </c>
      <c r="K730" s="82" t="str">
        <f t="shared" ref="K730:K741" si="269">VLOOKUP(H730,'[2]IPS CTA BANCARIA (2)'!$B$1:$H$202,4,0)</f>
        <v>#REF!</v>
      </c>
      <c r="L730" s="83" t="str">
        <f t="shared" ref="L730:L741" si="270">VLOOKUP(H730,'[2]IPS CTA BANCARIA (2)'!$B$1:$H$202,5,0)</f>
        <v>#REF!</v>
      </c>
      <c r="M730" s="83">
        <v>2.0150003005E11</v>
      </c>
      <c r="N730" s="81" t="s">
        <v>1413</v>
      </c>
      <c r="O730" s="84">
        <v>42152.0</v>
      </c>
    </row>
    <row r="731" ht="38.25" customHeight="1">
      <c r="A731" s="75" t="s">
        <v>275</v>
      </c>
      <c r="B731" s="76" t="s">
        <v>27</v>
      </c>
      <c r="C731" s="77" t="s">
        <v>28</v>
      </c>
      <c r="D731" s="78">
        <v>945686.78</v>
      </c>
      <c r="E731" s="76">
        <v>0.0</v>
      </c>
      <c r="F731" s="79">
        <v>945687.0</v>
      </c>
      <c r="G731" s="80">
        <f t="shared" si="261"/>
        <v>945687</v>
      </c>
      <c r="H731" s="81">
        <v>8.00088702E8</v>
      </c>
      <c r="I731" s="77" t="str">
        <f t="shared" si="268"/>
        <v>#REF!</v>
      </c>
      <c r="J731" s="75">
        <v>4173228.0</v>
      </c>
      <c r="K731" s="82" t="str">
        <f t="shared" si="269"/>
        <v>#REF!</v>
      </c>
      <c r="L731" s="83" t="str">
        <f t="shared" si="270"/>
        <v>#REF!</v>
      </c>
      <c r="M731" s="83" t="s">
        <v>1414</v>
      </c>
      <c r="N731" s="81" t="s">
        <v>1415</v>
      </c>
      <c r="O731" s="84">
        <v>42150.0</v>
      </c>
    </row>
    <row r="732" ht="28.5" customHeight="1">
      <c r="A732" s="75" t="s">
        <v>275</v>
      </c>
      <c r="B732" s="76" t="s">
        <v>29</v>
      </c>
      <c r="C732" s="77" t="s">
        <v>30</v>
      </c>
      <c r="D732" s="78">
        <v>2337042.61</v>
      </c>
      <c r="E732" s="76">
        <v>0.0</v>
      </c>
      <c r="F732" s="79">
        <v>2337043.0</v>
      </c>
      <c r="G732" s="80">
        <f t="shared" si="261"/>
        <v>2337043</v>
      </c>
      <c r="H732" s="81">
        <v>8.00250119E8</v>
      </c>
      <c r="I732" s="77" t="str">
        <f t="shared" si="268"/>
        <v>#REF!</v>
      </c>
      <c r="J732" s="75">
        <v>9608451.0</v>
      </c>
      <c r="K732" s="82" t="str">
        <f t="shared" si="269"/>
        <v>#REF!</v>
      </c>
      <c r="L732" s="83" t="str">
        <f t="shared" si="270"/>
        <v>#REF!</v>
      </c>
      <c r="M732" s="83" t="s">
        <v>1416</v>
      </c>
      <c r="N732" s="81" t="s">
        <v>1417</v>
      </c>
      <c r="O732" s="84">
        <v>42150.0</v>
      </c>
    </row>
    <row r="733" ht="28.5" customHeight="1">
      <c r="A733" s="75" t="s">
        <v>275</v>
      </c>
      <c r="B733" s="76" t="s">
        <v>31</v>
      </c>
      <c r="C733" s="77" t="s">
        <v>32</v>
      </c>
      <c r="D733" s="78">
        <v>5911391.2</v>
      </c>
      <c r="E733" s="76">
        <v>0.0</v>
      </c>
      <c r="F733" s="79">
        <v>5911391.0</v>
      </c>
      <c r="G733" s="80">
        <f t="shared" si="261"/>
        <v>5911391</v>
      </c>
      <c r="H733" s="81">
        <v>8.05000427E8</v>
      </c>
      <c r="I733" s="77" t="str">
        <f t="shared" si="268"/>
        <v>#REF!</v>
      </c>
      <c r="J733" s="75">
        <v>2.2869926E7</v>
      </c>
      <c r="K733" s="82" t="str">
        <f t="shared" si="269"/>
        <v>#REF!</v>
      </c>
      <c r="L733" s="83" t="str">
        <f t="shared" si="270"/>
        <v>#REF!</v>
      </c>
      <c r="M733" s="83" t="s">
        <v>1418</v>
      </c>
      <c r="N733" s="81" t="s">
        <v>1419</v>
      </c>
      <c r="O733" s="84">
        <v>42150.0</v>
      </c>
    </row>
    <row r="734" ht="28.5" customHeight="1">
      <c r="A734" s="75" t="s">
        <v>275</v>
      </c>
      <c r="B734" s="76" t="s">
        <v>37</v>
      </c>
      <c r="C734" s="77" t="s">
        <v>38</v>
      </c>
      <c r="D734" s="78">
        <v>4616.12</v>
      </c>
      <c r="E734" s="76">
        <v>0.0</v>
      </c>
      <c r="F734" s="79">
        <v>4616.0</v>
      </c>
      <c r="G734" s="80">
        <f t="shared" si="261"/>
        <v>4616</v>
      </c>
      <c r="H734" s="81">
        <v>8.30009783E8</v>
      </c>
      <c r="I734" s="77" t="str">
        <f t="shared" si="268"/>
        <v>#REF!</v>
      </c>
      <c r="J734" s="75">
        <v>29465.0</v>
      </c>
      <c r="K734" s="82" t="str">
        <f t="shared" si="269"/>
        <v>#REF!</v>
      </c>
      <c r="L734" s="83" t="str">
        <f t="shared" si="270"/>
        <v>#REF!</v>
      </c>
      <c r="M734" s="83" t="s">
        <v>1420</v>
      </c>
      <c r="N734" s="81" t="s">
        <v>1421</v>
      </c>
      <c r="O734" s="84">
        <v>42151.0</v>
      </c>
    </row>
    <row r="735" ht="28.5" customHeight="1">
      <c r="A735" s="75" t="s">
        <v>275</v>
      </c>
      <c r="B735" s="76" t="s">
        <v>39</v>
      </c>
      <c r="C735" s="77" t="s">
        <v>40</v>
      </c>
      <c r="D735" s="78">
        <v>1362587.45</v>
      </c>
      <c r="E735" s="76">
        <v>0.0</v>
      </c>
      <c r="F735" s="79">
        <v>1362587.0</v>
      </c>
      <c r="G735" s="80">
        <f t="shared" si="261"/>
        <v>1362587</v>
      </c>
      <c r="H735" s="81">
        <v>9.00156264E8</v>
      </c>
      <c r="I735" s="77" t="str">
        <f t="shared" si="268"/>
        <v>#REF!</v>
      </c>
      <c r="J735" s="75">
        <v>6441647.0</v>
      </c>
      <c r="K735" s="82" t="str">
        <f t="shared" si="269"/>
        <v>#REF!</v>
      </c>
      <c r="L735" s="83" t="str">
        <f t="shared" si="270"/>
        <v>#REF!</v>
      </c>
      <c r="M735" s="83" t="s">
        <v>1422</v>
      </c>
      <c r="N735" s="81" t="s">
        <v>1423</v>
      </c>
      <c r="O735" s="84">
        <v>42151.0</v>
      </c>
    </row>
    <row r="736" ht="28.5" customHeight="1">
      <c r="A736" s="75" t="s">
        <v>275</v>
      </c>
      <c r="B736" s="76" t="s">
        <v>41</v>
      </c>
      <c r="C736" s="77" t="s">
        <v>42</v>
      </c>
      <c r="D736" s="78">
        <v>1.8981199114E8</v>
      </c>
      <c r="E736" s="76">
        <v>0.0</v>
      </c>
      <c r="F736" s="79">
        <v>1.89811991E8</v>
      </c>
      <c r="G736" s="80">
        <f t="shared" si="261"/>
        <v>189811991</v>
      </c>
      <c r="H736" s="81">
        <v>8.41000236E8</v>
      </c>
      <c r="I736" s="77" t="str">
        <f t="shared" si="268"/>
        <v>#REF!</v>
      </c>
      <c r="J736" s="75">
        <v>5610426.0</v>
      </c>
      <c r="K736" s="82" t="str">
        <f t="shared" si="269"/>
        <v>#REF!</v>
      </c>
      <c r="L736" s="83" t="str">
        <f t="shared" si="270"/>
        <v>#REF!</v>
      </c>
      <c r="M736" s="83">
        <v>2.01500028297E11</v>
      </c>
      <c r="N736" s="81" t="s">
        <v>1424</v>
      </c>
      <c r="O736" s="84">
        <v>42150.0</v>
      </c>
    </row>
    <row r="737" ht="28.5" customHeight="1">
      <c r="A737" s="75" t="s">
        <v>275</v>
      </c>
      <c r="B737" s="76" t="s">
        <v>41</v>
      </c>
      <c r="C737" s="77" t="s">
        <v>42</v>
      </c>
      <c r="D737" s="78"/>
      <c r="E737" s="76"/>
      <c r="F737" s="79"/>
      <c r="G737" s="85"/>
      <c r="H737" s="81">
        <v>8.41000236E8</v>
      </c>
      <c r="I737" s="77" t="str">
        <f t="shared" si="268"/>
        <v>#REF!</v>
      </c>
      <c r="J737" s="75">
        <v>4.0E7</v>
      </c>
      <c r="K737" s="82" t="str">
        <f t="shared" si="269"/>
        <v>#REF!</v>
      </c>
      <c r="L737" s="83" t="str">
        <f t="shared" si="270"/>
        <v>#REF!</v>
      </c>
      <c r="M737" s="83">
        <v>2.01500028295E11</v>
      </c>
      <c r="N737" s="81" t="s">
        <v>1425</v>
      </c>
      <c r="O737" s="84">
        <v>42150.0</v>
      </c>
    </row>
    <row r="738" ht="28.5" customHeight="1">
      <c r="A738" s="75" t="s">
        <v>275</v>
      </c>
      <c r="B738" s="76" t="s">
        <v>41</v>
      </c>
      <c r="C738" s="77" t="s">
        <v>42</v>
      </c>
      <c r="D738" s="78"/>
      <c r="E738" s="76"/>
      <c r="F738" s="79"/>
      <c r="G738" s="85"/>
      <c r="H738" s="81">
        <v>8.90981374E8</v>
      </c>
      <c r="I738" s="77" t="str">
        <f t="shared" si="268"/>
        <v>#REF!</v>
      </c>
      <c r="J738" s="75">
        <v>4.0E7</v>
      </c>
      <c r="K738" s="82" t="str">
        <f t="shared" si="269"/>
        <v>#REF!</v>
      </c>
      <c r="L738" s="83" t="str">
        <f t="shared" si="270"/>
        <v>#REF!</v>
      </c>
      <c r="M738" s="83">
        <v>2.01500028302E11</v>
      </c>
      <c r="N738" s="81" t="s">
        <v>1426</v>
      </c>
      <c r="O738" s="84">
        <v>42150.0</v>
      </c>
    </row>
    <row r="739" ht="28.5" customHeight="1">
      <c r="A739" s="75" t="s">
        <v>275</v>
      </c>
      <c r="B739" s="76" t="s">
        <v>41</v>
      </c>
      <c r="C739" s="77" t="s">
        <v>42</v>
      </c>
      <c r="D739" s="78"/>
      <c r="E739" s="76"/>
      <c r="F739" s="79"/>
      <c r="G739" s="85"/>
      <c r="H739" s="81">
        <v>8.00058856E8</v>
      </c>
      <c r="I739" s="77" t="str">
        <f t="shared" si="268"/>
        <v>#REF!</v>
      </c>
      <c r="J739" s="75">
        <v>1.7697933E7</v>
      </c>
      <c r="K739" s="82" t="str">
        <f t="shared" si="269"/>
        <v>#REF!</v>
      </c>
      <c r="L739" s="83" t="str">
        <f t="shared" si="270"/>
        <v>#REF!</v>
      </c>
      <c r="M739" s="83">
        <v>2.01500028308E11</v>
      </c>
      <c r="N739" s="81" t="s">
        <v>1427</v>
      </c>
      <c r="O739" s="84">
        <v>42150.0</v>
      </c>
    </row>
    <row r="740" ht="28.5" customHeight="1">
      <c r="A740" s="75" t="s">
        <v>275</v>
      </c>
      <c r="B740" s="76" t="s">
        <v>41</v>
      </c>
      <c r="C740" s="77" t="s">
        <v>42</v>
      </c>
      <c r="D740" s="78"/>
      <c r="E740" s="76"/>
      <c r="F740" s="79"/>
      <c r="G740" s="85"/>
      <c r="H740" s="81">
        <v>8.90981137E8</v>
      </c>
      <c r="I740" s="77" t="str">
        <f t="shared" si="268"/>
        <v>#REF!</v>
      </c>
      <c r="J740" s="75">
        <v>8.4793164E7</v>
      </c>
      <c r="K740" s="82" t="str">
        <f t="shared" si="269"/>
        <v>#REF!</v>
      </c>
      <c r="L740" s="83" t="str">
        <f t="shared" si="270"/>
        <v>#REF!</v>
      </c>
      <c r="M740" s="83">
        <v>2.01500028315E11</v>
      </c>
      <c r="N740" s="81" t="s">
        <v>1428</v>
      </c>
      <c r="O740" s="84">
        <v>42150.0</v>
      </c>
    </row>
    <row r="741" ht="28.5" customHeight="1">
      <c r="A741" s="75" t="s">
        <v>275</v>
      </c>
      <c r="B741" s="76" t="s">
        <v>41</v>
      </c>
      <c r="C741" s="77" t="s">
        <v>42</v>
      </c>
      <c r="D741" s="78"/>
      <c r="E741" s="76"/>
      <c r="F741" s="79"/>
      <c r="G741" s="85"/>
      <c r="H741" s="81">
        <v>9.00509957E8</v>
      </c>
      <c r="I741" s="77" t="str">
        <f t="shared" si="268"/>
        <v>#REF!</v>
      </c>
      <c r="J741" s="75">
        <v>1710468.0</v>
      </c>
      <c r="K741" s="82" t="str">
        <f t="shared" si="269"/>
        <v>#REF!</v>
      </c>
      <c r="L741" s="83" t="str">
        <f t="shared" si="270"/>
        <v>#REF!</v>
      </c>
      <c r="M741" s="83">
        <v>2.01500028327E11</v>
      </c>
      <c r="N741" s="81" t="s">
        <v>1429</v>
      </c>
      <c r="O741" s="84">
        <v>42150.0</v>
      </c>
    </row>
    <row r="742" ht="28.5" customHeight="1">
      <c r="A742" s="75" t="s">
        <v>277</v>
      </c>
      <c r="B742" s="76" t="s">
        <v>45</v>
      </c>
      <c r="C742" s="77" t="s">
        <v>46</v>
      </c>
      <c r="D742" s="78">
        <v>1170497.13</v>
      </c>
      <c r="E742" s="76">
        <v>0.0</v>
      </c>
      <c r="F742" s="79">
        <v>1170497.0</v>
      </c>
      <c r="G742" s="80">
        <f t="shared" ref="G742:G746" si="271">+F742</f>
        <v>1170497</v>
      </c>
      <c r="H742" s="81"/>
      <c r="I742" s="77"/>
      <c r="J742" s="75"/>
      <c r="K742" s="82"/>
      <c r="L742" s="83"/>
      <c r="M742" s="83"/>
      <c r="N742" s="81"/>
      <c r="O742" s="84"/>
    </row>
    <row r="743" ht="28.5" customHeight="1">
      <c r="A743" s="75" t="s">
        <v>277</v>
      </c>
      <c r="B743" s="76" t="s">
        <v>74</v>
      </c>
      <c r="C743" s="77" t="s">
        <v>75</v>
      </c>
      <c r="D743" s="78">
        <v>1215478.91</v>
      </c>
      <c r="E743" s="76">
        <v>0.0</v>
      </c>
      <c r="F743" s="79">
        <v>1215479.0</v>
      </c>
      <c r="G743" s="80">
        <f t="shared" si="271"/>
        <v>1215479</v>
      </c>
      <c r="H743" s="81">
        <v>8.11016192E8</v>
      </c>
      <c r="I743" s="77" t="str">
        <f t="shared" ref="I743:I748" si="272">VLOOKUP(H743,'[2]IPS CTA BANCARIA (2)'!$B$1:$H$202,2,0)</f>
        <v>#REF!</v>
      </c>
      <c r="J743" s="75">
        <f>1215479-576914</f>
        <v>638565</v>
      </c>
      <c r="K743" s="82" t="str">
        <f t="shared" ref="K743:K748" si="273">VLOOKUP(H743,'[2]IPS CTA BANCARIA (2)'!$B$1:$H$202,4,0)</f>
        <v>#REF!</v>
      </c>
      <c r="L743" s="83" t="str">
        <f t="shared" ref="L743:L748" si="274">VLOOKUP(H743,'[2]IPS CTA BANCARIA (2)'!$B$1:$H$202,5,0)</f>
        <v>#REF!</v>
      </c>
      <c r="M743" s="83">
        <v>2.01500030054E11</v>
      </c>
      <c r="N743" s="81" t="s">
        <v>1430</v>
      </c>
      <c r="O743" s="84">
        <v>42152.0</v>
      </c>
    </row>
    <row r="744" ht="28.5" customHeight="1">
      <c r="A744" s="75" t="s">
        <v>277</v>
      </c>
      <c r="B744" s="76" t="s">
        <v>29</v>
      </c>
      <c r="C744" s="77" t="s">
        <v>30</v>
      </c>
      <c r="D744" s="78">
        <v>157890.9</v>
      </c>
      <c r="E744" s="76">
        <v>0.0</v>
      </c>
      <c r="F744" s="79">
        <v>157891.0</v>
      </c>
      <c r="G744" s="80">
        <f t="shared" si="271"/>
        <v>157891</v>
      </c>
      <c r="H744" s="81">
        <v>8.00250119E8</v>
      </c>
      <c r="I744" s="77" t="str">
        <f t="shared" si="272"/>
        <v>#REF!</v>
      </c>
      <c r="J744" s="75">
        <v>999278.0</v>
      </c>
      <c r="K744" s="82" t="str">
        <f t="shared" si="273"/>
        <v>#REF!</v>
      </c>
      <c r="L744" s="83" t="str">
        <f t="shared" si="274"/>
        <v>#REF!</v>
      </c>
      <c r="M744" s="83" t="s">
        <v>1431</v>
      </c>
      <c r="N744" s="81" t="s">
        <v>1432</v>
      </c>
      <c r="O744" s="84">
        <v>42150.0</v>
      </c>
    </row>
    <row r="745" ht="28.5" customHeight="1">
      <c r="A745" s="75" t="s">
        <v>277</v>
      </c>
      <c r="B745" s="76" t="s">
        <v>39</v>
      </c>
      <c r="C745" s="77" t="s">
        <v>40</v>
      </c>
      <c r="D745" s="78">
        <v>16589.34</v>
      </c>
      <c r="E745" s="76">
        <v>0.0</v>
      </c>
      <c r="F745" s="79">
        <v>16589.0</v>
      </c>
      <c r="G745" s="80">
        <f t="shared" si="271"/>
        <v>16589</v>
      </c>
      <c r="H745" s="81">
        <v>9.00156264E8</v>
      </c>
      <c r="I745" s="77" t="str">
        <f t="shared" si="272"/>
        <v>#REF!</v>
      </c>
      <c r="J745" s="75">
        <v>84572.0</v>
      </c>
      <c r="K745" s="82" t="str">
        <f t="shared" si="273"/>
        <v>#REF!</v>
      </c>
      <c r="L745" s="83" t="str">
        <f t="shared" si="274"/>
        <v>#REF!</v>
      </c>
      <c r="M745" s="83" t="s">
        <v>1433</v>
      </c>
      <c r="N745" s="81" t="s">
        <v>1434</v>
      </c>
      <c r="O745" s="84">
        <v>42151.0</v>
      </c>
    </row>
    <row r="746" ht="28.5" customHeight="1">
      <c r="A746" s="75" t="s">
        <v>277</v>
      </c>
      <c r="B746" s="76" t="s">
        <v>47</v>
      </c>
      <c r="C746" s="77" t="s">
        <v>48</v>
      </c>
      <c r="D746" s="78">
        <v>2.589761672E7</v>
      </c>
      <c r="E746" s="76">
        <v>0.0</v>
      </c>
      <c r="F746" s="79">
        <v>2.5897617E7</v>
      </c>
      <c r="G746" s="80">
        <f t="shared" si="271"/>
        <v>25897617</v>
      </c>
      <c r="H746" s="81">
        <v>8.00065395E8</v>
      </c>
      <c r="I746" s="77" t="str">
        <f t="shared" si="272"/>
        <v>#REF!</v>
      </c>
      <c r="J746" s="75">
        <v>2.5897617E7</v>
      </c>
      <c r="K746" s="82" t="str">
        <f t="shared" si="273"/>
        <v>#REF!</v>
      </c>
      <c r="L746" s="83" t="str">
        <f t="shared" si="274"/>
        <v>#REF!</v>
      </c>
      <c r="M746" s="83">
        <v>2.01500027596E11</v>
      </c>
      <c r="N746" s="81" t="s">
        <v>1435</v>
      </c>
      <c r="O746" s="84">
        <v>42149.0</v>
      </c>
    </row>
    <row r="747" ht="28.5" customHeight="1">
      <c r="A747" s="75" t="s">
        <v>277</v>
      </c>
      <c r="B747" s="76" t="s">
        <v>31</v>
      </c>
      <c r="C747" s="77" t="s">
        <v>32</v>
      </c>
      <c r="D747" s="78"/>
      <c r="E747" s="76"/>
      <c r="F747" s="79"/>
      <c r="G747" s="85"/>
      <c r="H747" s="81">
        <v>8.05000427E8</v>
      </c>
      <c r="I747" s="77" t="str">
        <f t="shared" si="272"/>
        <v>#REF!</v>
      </c>
      <c r="J747" s="75">
        <v>9745.0</v>
      </c>
      <c r="K747" s="82" t="str">
        <f t="shared" si="273"/>
        <v>#REF!</v>
      </c>
      <c r="L747" s="83" t="str">
        <f t="shared" si="274"/>
        <v>#REF!</v>
      </c>
      <c r="M747" s="83" t="s">
        <v>1436</v>
      </c>
      <c r="N747" s="81" t="s">
        <v>1437</v>
      </c>
      <c r="O747" s="84">
        <v>42150.0</v>
      </c>
    </row>
    <row r="748" ht="28.5" customHeight="1">
      <c r="A748" s="75" t="s">
        <v>279</v>
      </c>
      <c r="B748" s="76" t="s">
        <v>17</v>
      </c>
      <c r="C748" s="77" t="s">
        <v>460</v>
      </c>
      <c r="D748" s="78">
        <v>1.2451640139E8</v>
      </c>
      <c r="E748" s="76">
        <v>0.0</v>
      </c>
      <c r="F748" s="79">
        <v>1.24516401E8</v>
      </c>
      <c r="G748" s="80">
        <f t="shared" ref="G748:G758" si="275">+F748</f>
        <v>124516401</v>
      </c>
      <c r="H748" s="81">
        <v>8.90985703E8</v>
      </c>
      <c r="I748" s="77" t="str">
        <f t="shared" si="272"/>
        <v>#REF!</v>
      </c>
      <c r="J748" s="75">
        <v>1.24516401E8</v>
      </c>
      <c r="K748" s="82" t="str">
        <f t="shared" si="273"/>
        <v>#REF!</v>
      </c>
      <c r="L748" s="83" t="str">
        <f t="shared" si="274"/>
        <v>#REF!</v>
      </c>
      <c r="M748" s="83">
        <v>2.0150002701E11</v>
      </c>
      <c r="N748" s="81" t="s">
        <v>1438</v>
      </c>
      <c r="O748" s="84">
        <v>42143.0</v>
      </c>
    </row>
    <row r="749" ht="28.5" customHeight="1">
      <c r="A749" s="75" t="s">
        <v>279</v>
      </c>
      <c r="B749" s="76" t="s">
        <v>45</v>
      </c>
      <c r="C749" s="77" t="s">
        <v>46</v>
      </c>
      <c r="D749" s="78">
        <v>3.194615824E7</v>
      </c>
      <c r="E749" s="76">
        <v>0.0</v>
      </c>
      <c r="F749" s="79">
        <v>3.1946158E7</v>
      </c>
      <c r="G749" s="80">
        <f t="shared" si="275"/>
        <v>31946158</v>
      </c>
      <c r="H749" s="81"/>
      <c r="I749" s="77"/>
      <c r="J749" s="75"/>
      <c r="K749" s="82"/>
      <c r="L749" s="83"/>
      <c r="M749" s="83"/>
      <c r="N749" s="81"/>
      <c r="O749" s="84"/>
    </row>
    <row r="750" ht="28.5" customHeight="1">
      <c r="A750" s="75" t="s">
        <v>279</v>
      </c>
      <c r="B750" s="76" t="s">
        <v>19</v>
      </c>
      <c r="C750" s="77" t="s">
        <v>20</v>
      </c>
      <c r="D750" s="78">
        <v>7806.11</v>
      </c>
      <c r="E750" s="76">
        <v>0.0</v>
      </c>
      <c r="F750" s="79">
        <v>7806.0</v>
      </c>
      <c r="G750" s="80">
        <f t="shared" si="275"/>
        <v>7806</v>
      </c>
      <c r="H750" s="81">
        <v>8.00140949E8</v>
      </c>
      <c r="I750" s="77" t="str">
        <f t="shared" ref="I750:I753" si="276">VLOOKUP(H750,'[2]IPS CTA BANCARIA (2)'!$B$1:$H$202,2,0)</f>
        <v>#REF!</v>
      </c>
      <c r="J750" s="75">
        <v>7806.0</v>
      </c>
      <c r="K750" s="82" t="str">
        <f t="shared" ref="K750:K753" si="277">VLOOKUP(H750,'[2]IPS CTA BANCARIA (2)'!$B$1:$H$202,4,0)</f>
        <v>#REF!</v>
      </c>
      <c r="L750" s="83" t="str">
        <f t="shared" ref="L750:L753" si="278">VLOOKUP(H750,'[2]IPS CTA BANCARIA (2)'!$B$1:$H$202,5,0)</f>
        <v>#REF!</v>
      </c>
      <c r="M750" s="83" t="s">
        <v>1439</v>
      </c>
      <c r="N750" s="81" t="s">
        <v>1440</v>
      </c>
      <c r="O750" s="84">
        <v>42150.0</v>
      </c>
    </row>
    <row r="751" ht="28.5" customHeight="1">
      <c r="A751" s="75" t="s">
        <v>279</v>
      </c>
      <c r="B751" s="76" t="s">
        <v>29</v>
      </c>
      <c r="C751" s="77" t="s">
        <v>30</v>
      </c>
      <c r="D751" s="78">
        <v>655605.12</v>
      </c>
      <c r="E751" s="76">
        <v>0.0</v>
      </c>
      <c r="F751" s="79">
        <v>655605.0</v>
      </c>
      <c r="G751" s="80">
        <f t="shared" si="275"/>
        <v>655605</v>
      </c>
      <c r="H751" s="81">
        <v>8.00250119E8</v>
      </c>
      <c r="I751" s="77" t="str">
        <f t="shared" si="276"/>
        <v>#REF!</v>
      </c>
      <c r="J751" s="75">
        <v>2244669.0</v>
      </c>
      <c r="K751" s="82" t="str">
        <f t="shared" si="277"/>
        <v>#REF!</v>
      </c>
      <c r="L751" s="83" t="str">
        <f t="shared" si="278"/>
        <v>#REF!</v>
      </c>
      <c r="M751" s="83" t="s">
        <v>1441</v>
      </c>
      <c r="N751" s="81" t="s">
        <v>1442</v>
      </c>
      <c r="O751" s="84">
        <v>42150.0</v>
      </c>
    </row>
    <row r="752" ht="28.5" customHeight="1">
      <c r="A752" s="75" t="s">
        <v>279</v>
      </c>
      <c r="B752" s="76" t="s">
        <v>31</v>
      </c>
      <c r="C752" s="77" t="s">
        <v>32</v>
      </c>
      <c r="D752" s="78">
        <v>164060.0</v>
      </c>
      <c r="E752" s="76">
        <v>0.0</v>
      </c>
      <c r="F752" s="79">
        <v>164060.0</v>
      </c>
      <c r="G752" s="80">
        <f t="shared" si="275"/>
        <v>164060</v>
      </c>
      <c r="H752" s="81">
        <v>8.05000427E8</v>
      </c>
      <c r="I752" s="77" t="str">
        <f t="shared" si="276"/>
        <v>#REF!</v>
      </c>
      <c r="J752" s="75">
        <v>2716140.0</v>
      </c>
      <c r="K752" s="82" t="str">
        <f t="shared" si="277"/>
        <v>#REF!</v>
      </c>
      <c r="L752" s="83" t="str">
        <f t="shared" si="278"/>
        <v>#REF!</v>
      </c>
      <c r="M752" s="83" t="s">
        <v>1443</v>
      </c>
      <c r="N752" s="81" t="s">
        <v>1444</v>
      </c>
      <c r="O752" s="84">
        <v>42150.0</v>
      </c>
    </row>
    <row r="753" ht="28.5" customHeight="1">
      <c r="A753" s="75" t="s">
        <v>279</v>
      </c>
      <c r="B753" s="76" t="s">
        <v>39</v>
      </c>
      <c r="C753" s="77" t="s">
        <v>40</v>
      </c>
      <c r="D753" s="78">
        <v>238598.14</v>
      </c>
      <c r="E753" s="76">
        <v>0.0</v>
      </c>
      <c r="F753" s="79">
        <v>238598.0</v>
      </c>
      <c r="G753" s="80">
        <f t="shared" si="275"/>
        <v>238598</v>
      </c>
      <c r="H753" s="81">
        <v>9.00156264E8</v>
      </c>
      <c r="I753" s="77" t="str">
        <f t="shared" si="276"/>
        <v>#REF!</v>
      </c>
      <c r="J753" s="75">
        <v>1396710.0</v>
      </c>
      <c r="K753" s="82" t="str">
        <f t="shared" si="277"/>
        <v>#REF!</v>
      </c>
      <c r="L753" s="83" t="str">
        <f t="shared" si="278"/>
        <v>#REF!</v>
      </c>
      <c r="M753" s="83" t="s">
        <v>1445</v>
      </c>
      <c r="N753" s="81" t="s">
        <v>1446</v>
      </c>
      <c r="O753" s="84">
        <v>42151.0</v>
      </c>
    </row>
    <row r="754" ht="28.5" customHeight="1">
      <c r="A754" s="75" t="s">
        <v>281</v>
      </c>
      <c r="B754" s="76" t="s">
        <v>45</v>
      </c>
      <c r="C754" s="77" t="s">
        <v>46</v>
      </c>
      <c r="D754" s="78">
        <v>9953137.85</v>
      </c>
      <c r="E754" s="76">
        <v>0.0</v>
      </c>
      <c r="F754" s="79">
        <v>9953138.0</v>
      </c>
      <c r="G754" s="80">
        <f t="shared" si="275"/>
        <v>9953138</v>
      </c>
      <c r="H754" s="81"/>
      <c r="I754" s="77"/>
      <c r="J754" s="75"/>
      <c r="K754" s="82"/>
      <c r="L754" s="83"/>
      <c r="M754" s="83"/>
      <c r="N754" s="81"/>
      <c r="O754" s="84"/>
    </row>
    <row r="755" ht="28.5" customHeight="1">
      <c r="A755" s="75" t="s">
        <v>281</v>
      </c>
      <c r="B755" s="76" t="s">
        <v>29</v>
      </c>
      <c r="C755" s="77" t="s">
        <v>30</v>
      </c>
      <c r="D755" s="78">
        <v>925116.49</v>
      </c>
      <c r="E755" s="76">
        <v>0.0</v>
      </c>
      <c r="F755" s="79">
        <v>925116.0</v>
      </c>
      <c r="G755" s="80">
        <f t="shared" si="275"/>
        <v>925116</v>
      </c>
      <c r="H755" s="81">
        <v>8.00250119E8</v>
      </c>
      <c r="I755" s="77" t="str">
        <f t="shared" ref="I755:I761" si="279">VLOOKUP(H755,'[2]IPS CTA BANCARIA (2)'!$B$1:$H$202,2,0)</f>
        <v>#REF!</v>
      </c>
      <c r="J755" s="75">
        <v>4618786.0</v>
      </c>
      <c r="K755" s="82" t="str">
        <f t="shared" ref="K755:K761" si="280">VLOOKUP(H755,'[2]IPS CTA BANCARIA (2)'!$B$1:$H$202,4,0)</f>
        <v>#REF!</v>
      </c>
      <c r="L755" s="83" t="str">
        <f t="shared" ref="L755:L761" si="281">VLOOKUP(H755,'[2]IPS CTA BANCARIA (2)'!$B$1:$H$202,5,0)</f>
        <v>#REF!</v>
      </c>
      <c r="M755" s="83" t="s">
        <v>1447</v>
      </c>
      <c r="N755" s="81" t="s">
        <v>1448</v>
      </c>
      <c r="O755" s="84">
        <v>42150.0</v>
      </c>
    </row>
    <row r="756" ht="28.5" customHeight="1">
      <c r="A756" s="75" t="s">
        <v>281</v>
      </c>
      <c r="B756" s="76" t="s">
        <v>31</v>
      </c>
      <c r="C756" s="77" t="s">
        <v>32</v>
      </c>
      <c r="D756" s="78">
        <v>113901.35</v>
      </c>
      <c r="E756" s="76">
        <v>0.0</v>
      </c>
      <c r="F756" s="79">
        <v>113901.0</v>
      </c>
      <c r="G756" s="80">
        <f t="shared" si="275"/>
        <v>113901</v>
      </c>
      <c r="H756" s="81">
        <v>8.05000427E8</v>
      </c>
      <c r="I756" s="77" t="str">
        <f t="shared" si="279"/>
        <v>#REF!</v>
      </c>
      <c r="J756" s="75">
        <v>285027.0</v>
      </c>
      <c r="K756" s="82" t="str">
        <f t="shared" si="280"/>
        <v>#REF!</v>
      </c>
      <c r="L756" s="83" t="str">
        <f t="shared" si="281"/>
        <v>#REF!</v>
      </c>
      <c r="M756" s="83" t="s">
        <v>1449</v>
      </c>
      <c r="N756" s="81" t="s">
        <v>1450</v>
      </c>
      <c r="O756" s="84">
        <v>42150.0</v>
      </c>
    </row>
    <row r="757" ht="28.5" customHeight="1">
      <c r="A757" s="75" t="s">
        <v>281</v>
      </c>
      <c r="B757" s="76" t="s">
        <v>39</v>
      </c>
      <c r="C757" s="77" t="s">
        <v>40</v>
      </c>
      <c r="D757" s="78">
        <v>228873.09</v>
      </c>
      <c r="E757" s="76">
        <v>0.0</v>
      </c>
      <c r="F757" s="79">
        <v>228873.0</v>
      </c>
      <c r="G757" s="80">
        <f t="shared" si="275"/>
        <v>228873</v>
      </c>
      <c r="H757" s="81">
        <v>9.00156264E8</v>
      </c>
      <c r="I757" s="77" t="str">
        <f t="shared" si="279"/>
        <v>#REF!</v>
      </c>
      <c r="J757" s="75">
        <v>888598.0</v>
      </c>
      <c r="K757" s="82" t="str">
        <f t="shared" si="280"/>
        <v>#REF!</v>
      </c>
      <c r="L757" s="83" t="str">
        <f t="shared" si="281"/>
        <v>#REF!</v>
      </c>
      <c r="M757" s="83" t="s">
        <v>1451</v>
      </c>
      <c r="N757" s="81" t="s">
        <v>1452</v>
      </c>
      <c r="O757" s="84">
        <v>42151.0</v>
      </c>
    </row>
    <row r="758" ht="28.5" customHeight="1">
      <c r="A758" s="75" t="s">
        <v>281</v>
      </c>
      <c r="B758" s="76" t="s">
        <v>41</v>
      </c>
      <c r="C758" s="77" t="s">
        <v>42</v>
      </c>
      <c r="D758" s="78">
        <v>2250855.07</v>
      </c>
      <c r="E758" s="76">
        <v>0.0</v>
      </c>
      <c r="F758" s="79">
        <v>2250855.0</v>
      </c>
      <c r="G758" s="80">
        <f t="shared" si="275"/>
        <v>2250855</v>
      </c>
      <c r="H758" s="81">
        <v>8.91982129E8</v>
      </c>
      <c r="I758" s="77" t="str">
        <f t="shared" si="279"/>
        <v>#REF!</v>
      </c>
      <c r="J758" s="75">
        <v>907072.0</v>
      </c>
      <c r="K758" s="82" t="str">
        <f t="shared" si="280"/>
        <v>#REF!</v>
      </c>
      <c r="L758" s="83" t="str">
        <f t="shared" si="281"/>
        <v>#REF!</v>
      </c>
      <c r="M758" s="83">
        <v>2.01500028326E11</v>
      </c>
      <c r="N758" s="81" t="s">
        <v>1453</v>
      </c>
      <c r="O758" s="84">
        <v>42150.0</v>
      </c>
    </row>
    <row r="759" ht="28.5" customHeight="1">
      <c r="A759" s="75" t="s">
        <v>281</v>
      </c>
      <c r="B759" s="76" t="s">
        <v>41</v>
      </c>
      <c r="C759" s="77" t="s">
        <v>42</v>
      </c>
      <c r="D759" s="78"/>
      <c r="E759" s="76"/>
      <c r="F759" s="79"/>
      <c r="G759" s="85"/>
      <c r="H759" s="81">
        <v>8.00058856E8</v>
      </c>
      <c r="I759" s="77" t="str">
        <f t="shared" si="279"/>
        <v>#REF!</v>
      </c>
      <c r="J759" s="75">
        <v>1343783.0</v>
      </c>
      <c r="K759" s="82" t="str">
        <f t="shared" si="280"/>
        <v>#REF!</v>
      </c>
      <c r="L759" s="83" t="str">
        <f t="shared" si="281"/>
        <v>#REF!</v>
      </c>
      <c r="M759" s="83">
        <v>2.01500028329E11</v>
      </c>
      <c r="N759" s="81" t="s">
        <v>1454</v>
      </c>
      <c r="O759" s="84">
        <v>42150.0</v>
      </c>
    </row>
    <row r="760" ht="28.5" customHeight="1">
      <c r="A760" s="75" t="s">
        <v>281</v>
      </c>
      <c r="B760" s="76" t="s">
        <v>47</v>
      </c>
      <c r="C760" s="77" t="s">
        <v>48</v>
      </c>
      <c r="D760" s="78">
        <v>1.2526532015E8</v>
      </c>
      <c r="E760" s="76">
        <v>0.0</v>
      </c>
      <c r="F760" s="79">
        <v>1.2526532E8</v>
      </c>
      <c r="G760" s="80">
        <f t="shared" ref="G760:G787" si="282">+F760</f>
        <v>125265320</v>
      </c>
      <c r="H760" s="81">
        <v>8.91982129E8</v>
      </c>
      <c r="I760" s="77" t="str">
        <f t="shared" si="279"/>
        <v>#REF!</v>
      </c>
      <c r="J760" s="75">
        <v>1.2526532E8</v>
      </c>
      <c r="K760" s="82" t="str">
        <f t="shared" si="280"/>
        <v>#REF!</v>
      </c>
      <c r="L760" s="83" t="str">
        <f t="shared" si="281"/>
        <v>#REF!</v>
      </c>
      <c r="M760" s="83">
        <v>2.01500027593E11</v>
      </c>
      <c r="N760" s="81" t="s">
        <v>1455</v>
      </c>
      <c r="O760" s="84">
        <v>42149.0</v>
      </c>
    </row>
    <row r="761" ht="28.5" customHeight="1">
      <c r="A761" s="75" t="s">
        <v>283</v>
      </c>
      <c r="B761" s="76" t="s">
        <v>17</v>
      </c>
      <c r="C761" s="77" t="s">
        <v>460</v>
      </c>
      <c r="D761" s="78">
        <v>3611247.5</v>
      </c>
      <c r="E761" s="76">
        <v>0.0</v>
      </c>
      <c r="F761" s="79">
        <v>3611248.0</v>
      </c>
      <c r="G761" s="80">
        <f t="shared" si="282"/>
        <v>3611248</v>
      </c>
      <c r="H761" s="81">
        <v>8.90985703E8</v>
      </c>
      <c r="I761" s="77" t="str">
        <f t="shared" si="279"/>
        <v>#REF!</v>
      </c>
      <c r="J761" s="75">
        <v>3611248.0</v>
      </c>
      <c r="K761" s="82" t="str">
        <f t="shared" si="280"/>
        <v>#REF!</v>
      </c>
      <c r="L761" s="83" t="str">
        <f t="shared" si="281"/>
        <v>#REF!</v>
      </c>
      <c r="M761" s="83">
        <v>2.01500027011E11</v>
      </c>
      <c r="N761" s="81" t="s">
        <v>1456</v>
      </c>
      <c r="O761" s="84">
        <v>42143.0</v>
      </c>
    </row>
    <row r="762" ht="28.5" customHeight="1">
      <c r="A762" s="75" t="s">
        <v>283</v>
      </c>
      <c r="B762" s="76" t="s">
        <v>45</v>
      </c>
      <c r="C762" s="77" t="s">
        <v>46</v>
      </c>
      <c r="D762" s="78">
        <v>899398.98</v>
      </c>
      <c r="E762" s="76">
        <v>0.0</v>
      </c>
      <c r="F762" s="79">
        <v>899399.0</v>
      </c>
      <c r="G762" s="80">
        <f t="shared" si="282"/>
        <v>899399</v>
      </c>
      <c r="H762" s="81"/>
      <c r="I762" s="77"/>
      <c r="J762" s="75"/>
      <c r="K762" s="82"/>
      <c r="L762" s="83"/>
      <c r="M762" s="83"/>
      <c r="N762" s="81"/>
      <c r="O762" s="84"/>
    </row>
    <row r="763" ht="28.5" customHeight="1">
      <c r="A763" s="75" t="s">
        <v>283</v>
      </c>
      <c r="B763" s="76" t="s">
        <v>74</v>
      </c>
      <c r="C763" s="77" t="s">
        <v>75</v>
      </c>
      <c r="D763" s="78">
        <v>229437.82</v>
      </c>
      <c r="E763" s="76">
        <v>0.0</v>
      </c>
      <c r="F763" s="79">
        <v>229438.0</v>
      </c>
      <c r="G763" s="80">
        <f t="shared" si="282"/>
        <v>229438</v>
      </c>
      <c r="H763" s="81">
        <v>8.11016192E8</v>
      </c>
      <c r="I763" s="77" t="str">
        <f t="shared" ref="I763:I768" si="283">VLOOKUP(H763,'[2]IPS CTA BANCARIA (2)'!$B$1:$H$202,2,0)</f>
        <v>#REF!</v>
      </c>
      <c r="J763" s="75">
        <v>229438.0</v>
      </c>
      <c r="K763" s="82" t="str">
        <f t="shared" ref="K763:K768" si="284">VLOOKUP(H763,'[2]IPS CTA BANCARIA (2)'!$B$1:$H$202,4,0)</f>
        <v>#REF!</v>
      </c>
      <c r="L763" s="83" t="str">
        <f t="shared" ref="L763:L768" si="285">VLOOKUP(H763,'[2]IPS CTA BANCARIA (2)'!$B$1:$H$202,5,0)</f>
        <v>#REF!</v>
      </c>
      <c r="M763" s="83">
        <v>2.01500030051E11</v>
      </c>
      <c r="N763" s="81" t="s">
        <v>1457</v>
      </c>
      <c r="O763" s="84">
        <v>42152.0</v>
      </c>
    </row>
    <row r="764" ht="28.5" customHeight="1">
      <c r="A764" s="75" t="s">
        <v>283</v>
      </c>
      <c r="B764" s="76" t="s">
        <v>19</v>
      </c>
      <c r="C764" s="77" t="s">
        <v>20</v>
      </c>
      <c r="D764" s="78">
        <v>9103.42</v>
      </c>
      <c r="E764" s="76">
        <v>0.0</v>
      </c>
      <c r="F764" s="79">
        <v>9103.0</v>
      </c>
      <c r="G764" s="80">
        <f t="shared" si="282"/>
        <v>9103</v>
      </c>
      <c r="H764" s="81">
        <v>8.00140949E8</v>
      </c>
      <c r="I764" s="77" t="str">
        <f t="shared" si="283"/>
        <v>#REF!</v>
      </c>
      <c r="J764" s="75">
        <v>42162.0</v>
      </c>
      <c r="K764" s="82" t="str">
        <f t="shared" si="284"/>
        <v>#REF!</v>
      </c>
      <c r="L764" s="83" t="str">
        <f t="shared" si="285"/>
        <v>#REF!</v>
      </c>
      <c r="M764" s="83" t="s">
        <v>1458</v>
      </c>
      <c r="N764" s="81" t="s">
        <v>1459</v>
      </c>
      <c r="O764" s="84">
        <v>42150.0</v>
      </c>
    </row>
    <row r="765" ht="28.5" customHeight="1">
      <c r="A765" s="75" t="s">
        <v>283</v>
      </c>
      <c r="B765" s="76" t="s">
        <v>29</v>
      </c>
      <c r="C765" s="77" t="s">
        <v>30</v>
      </c>
      <c r="D765" s="78">
        <v>95185.67</v>
      </c>
      <c r="E765" s="76">
        <v>0.0</v>
      </c>
      <c r="F765" s="79">
        <v>95186.0</v>
      </c>
      <c r="G765" s="80">
        <f t="shared" si="282"/>
        <v>95186</v>
      </c>
      <c r="H765" s="81">
        <v>8.00250119E8</v>
      </c>
      <c r="I765" s="77" t="str">
        <f t="shared" si="283"/>
        <v>#REF!</v>
      </c>
      <c r="J765" s="75">
        <v>347150.0</v>
      </c>
      <c r="K765" s="82" t="str">
        <f t="shared" si="284"/>
        <v>#REF!</v>
      </c>
      <c r="L765" s="83" t="str">
        <f t="shared" si="285"/>
        <v>#REF!</v>
      </c>
      <c r="M765" s="83" t="s">
        <v>1460</v>
      </c>
      <c r="N765" s="81" t="s">
        <v>1461</v>
      </c>
      <c r="O765" s="84">
        <v>42150.0</v>
      </c>
    </row>
    <row r="766" ht="28.5" customHeight="1">
      <c r="A766" s="75" t="s">
        <v>283</v>
      </c>
      <c r="B766" s="76" t="s">
        <v>31</v>
      </c>
      <c r="C766" s="77" t="s">
        <v>32</v>
      </c>
      <c r="D766" s="78">
        <v>38264.24</v>
      </c>
      <c r="E766" s="76">
        <v>0.0</v>
      </c>
      <c r="F766" s="79">
        <v>38264.0</v>
      </c>
      <c r="G766" s="80">
        <f t="shared" si="282"/>
        <v>38264</v>
      </c>
      <c r="H766" s="81">
        <v>8.05000427E8</v>
      </c>
      <c r="I766" s="77" t="str">
        <f t="shared" si="283"/>
        <v>#REF!</v>
      </c>
      <c r="J766" s="75">
        <v>129886.0</v>
      </c>
      <c r="K766" s="82" t="str">
        <f t="shared" si="284"/>
        <v>#REF!</v>
      </c>
      <c r="L766" s="83" t="str">
        <f t="shared" si="285"/>
        <v>#REF!</v>
      </c>
      <c r="M766" s="83" t="s">
        <v>1462</v>
      </c>
      <c r="N766" s="81" t="s">
        <v>1463</v>
      </c>
      <c r="O766" s="84">
        <v>42150.0</v>
      </c>
    </row>
    <row r="767" ht="28.5" customHeight="1">
      <c r="A767" s="75" t="s">
        <v>283</v>
      </c>
      <c r="B767" s="76" t="s">
        <v>39</v>
      </c>
      <c r="C767" s="77" t="s">
        <v>40</v>
      </c>
      <c r="D767" s="78">
        <v>16384.37</v>
      </c>
      <c r="E767" s="76">
        <v>0.0</v>
      </c>
      <c r="F767" s="79">
        <v>16384.0</v>
      </c>
      <c r="G767" s="80">
        <f t="shared" si="282"/>
        <v>16384</v>
      </c>
      <c r="H767" s="81">
        <v>9.00156264E8</v>
      </c>
      <c r="I767" s="77" t="str">
        <f t="shared" si="283"/>
        <v>#REF!</v>
      </c>
      <c r="J767" s="75">
        <v>55627.0</v>
      </c>
      <c r="K767" s="82" t="str">
        <f t="shared" si="284"/>
        <v>#REF!</v>
      </c>
      <c r="L767" s="83" t="str">
        <f t="shared" si="285"/>
        <v>#REF!</v>
      </c>
      <c r="M767" s="83" t="s">
        <v>1464</v>
      </c>
      <c r="N767" s="81" t="s">
        <v>1465</v>
      </c>
      <c r="O767" s="84">
        <v>42151.0</v>
      </c>
    </row>
    <row r="768" ht="28.5" customHeight="1">
      <c r="A768" s="75" t="s">
        <v>285</v>
      </c>
      <c r="B768" s="76" t="s">
        <v>17</v>
      </c>
      <c r="C768" s="77" t="s">
        <v>460</v>
      </c>
      <c r="D768" s="78">
        <v>2.588837741E7</v>
      </c>
      <c r="E768" s="76">
        <v>0.0</v>
      </c>
      <c r="F768" s="79">
        <v>2.5888377E7</v>
      </c>
      <c r="G768" s="80">
        <f t="shared" si="282"/>
        <v>25888377</v>
      </c>
      <c r="H768" s="81">
        <v>8.90985703E8</v>
      </c>
      <c r="I768" s="77" t="str">
        <f t="shared" si="283"/>
        <v>#REF!</v>
      </c>
      <c r="J768" s="75">
        <v>2.5888377E7</v>
      </c>
      <c r="K768" s="82" t="str">
        <f t="shared" si="284"/>
        <v>#REF!</v>
      </c>
      <c r="L768" s="83" t="str">
        <f t="shared" si="285"/>
        <v>#REF!</v>
      </c>
      <c r="M768" s="83">
        <v>2.01500027012E11</v>
      </c>
      <c r="N768" s="81" t="s">
        <v>1466</v>
      </c>
      <c r="O768" s="84">
        <v>42143.0</v>
      </c>
    </row>
    <row r="769" ht="28.5" customHeight="1">
      <c r="A769" s="75" t="s">
        <v>285</v>
      </c>
      <c r="B769" s="76" t="s">
        <v>45</v>
      </c>
      <c r="C769" s="77" t="s">
        <v>46</v>
      </c>
      <c r="D769" s="78">
        <v>5609654.57</v>
      </c>
      <c r="E769" s="76">
        <v>0.0</v>
      </c>
      <c r="F769" s="79">
        <v>5609655.0</v>
      </c>
      <c r="G769" s="80">
        <f t="shared" si="282"/>
        <v>5609655</v>
      </c>
      <c r="H769" s="81"/>
      <c r="I769" s="77"/>
      <c r="J769" s="75"/>
      <c r="K769" s="82"/>
      <c r="L769" s="83"/>
      <c r="M769" s="83"/>
      <c r="N769" s="81"/>
      <c r="O769" s="84"/>
    </row>
    <row r="770" ht="28.5" customHeight="1">
      <c r="A770" s="75" t="s">
        <v>285</v>
      </c>
      <c r="B770" s="76" t="s">
        <v>29</v>
      </c>
      <c r="C770" s="77" t="s">
        <v>30</v>
      </c>
      <c r="D770" s="78">
        <v>245216.68</v>
      </c>
      <c r="E770" s="76">
        <v>0.0</v>
      </c>
      <c r="F770" s="79">
        <v>245217.0</v>
      </c>
      <c r="G770" s="80">
        <f t="shared" si="282"/>
        <v>245217</v>
      </c>
      <c r="H770" s="81">
        <v>8.00250119E8</v>
      </c>
      <c r="I770" s="77" t="str">
        <f t="shared" ref="I770:I782" si="286">VLOOKUP(H770,'[2]IPS CTA BANCARIA (2)'!$B$1:$H$202,2,0)</f>
        <v>#REF!</v>
      </c>
      <c r="J770" s="75">
        <v>883120.0</v>
      </c>
      <c r="K770" s="82" t="str">
        <f t="shared" ref="K770:K782" si="287">VLOOKUP(H770,'[2]IPS CTA BANCARIA (2)'!$B$1:$H$202,4,0)</f>
        <v>#REF!</v>
      </c>
      <c r="L770" s="83" t="str">
        <f t="shared" ref="L770:L782" si="288">VLOOKUP(H770,'[2]IPS CTA BANCARIA (2)'!$B$1:$H$202,5,0)</f>
        <v>#REF!</v>
      </c>
      <c r="M770" s="83" t="s">
        <v>1467</v>
      </c>
      <c r="N770" s="81" t="s">
        <v>1468</v>
      </c>
      <c r="O770" s="84">
        <v>42150.0</v>
      </c>
    </row>
    <row r="771" ht="28.5" customHeight="1">
      <c r="A771" s="75" t="s">
        <v>285</v>
      </c>
      <c r="B771" s="76" t="s">
        <v>31</v>
      </c>
      <c r="C771" s="77" t="s">
        <v>32</v>
      </c>
      <c r="D771" s="78">
        <v>374629.34</v>
      </c>
      <c r="E771" s="76">
        <v>0.0</v>
      </c>
      <c r="F771" s="79">
        <v>374629.0</v>
      </c>
      <c r="G771" s="80">
        <f t="shared" si="282"/>
        <v>374629</v>
      </c>
      <c r="H771" s="81">
        <v>8.05000427E8</v>
      </c>
      <c r="I771" s="77" t="str">
        <f t="shared" si="286"/>
        <v>#REF!</v>
      </c>
      <c r="J771" s="75">
        <v>1187946.0</v>
      </c>
      <c r="K771" s="82" t="str">
        <f t="shared" si="287"/>
        <v>#REF!</v>
      </c>
      <c r="L771" s="83" t="str">
        <f t="shared" si="288"/>
        <v>#REF!</v>
      </c>
      <c r="M771" s="83" t="s">
        <v>1469</v>
      </c>
      <c r="N771" s="81" t="s">
        <v>1470</v>
      </c>
      <c r="O771" s="84">
        <v>42150.0</v>
      </c>
    </row>
    <row r="772" ht="28.5" customHeight="1">
      <c r="A772" s="75" t="s">
        <v>285</v>
      </c>
      <c r="B772" s="76" t="s">
        <v>39</v>
      </c>
      <c r="C772" s="77" t="s">
        <v>40</v>
      </c>
      <c r="D772" s="78">
        <v>0.0</v>
      </c>
      <c r="E772" s="76">
        <v>0.0</v>
      </c>
      <c r="F772" s="79">
        <v>0.0</v>
      </c>
      <c r="G772" s="80">
        <f t="shared" si="282"/>
        <v>0</v>
      </c>
      <c r="H772" s="81">
        <v>9.00156264E8</v>
      </c>
      <c r="I772" s="77" t="str">
        <f t="shared" si="286"/>
        <v>#REF!</v>
      </c>
      <c r="J772" s="75">
        <v>417834.0</v>
      </c>
      <c r="K772" s="82" t="str">
        <f t="shared" si="287"/>
        <v>#REF!</v>
      </c>
      <c r="L772" s="83" t="str">
        <f t="shared" si="288"/>
        <v>#REF!</v>
      </c>
      <c r="M772" s="83" t="s">
        <v>1471</v>
      </c>
      <c r="N772" s="81" t="s">
        <v>1472</v>
      </c>
      <c r="O772" s="84">
        <v>42151.0</v>
      </c>
    </row>
    <row r="773" ht="28.5" customHeight="1">
      <c r="A773" s="75" t="s">
        <v>287</v>
      </c>
      <c r="B773" s="76" t="s">
        <v>17</v>
      </c>
      <c r="C773" s="77" t="s">
        <v>460</v>
      </c>
      <c r="D773" s="78">
        <v>3.105880749E7</v>
      </c>
      <c r="E773" s="76">
        <v>0.0</v>
      </c>
      <c r="F773" s="79">
        <v>3.1058807E7</v>
      </c>
      <c r="G773" s="80">
        <f t="shared" si="282"/>
        <v>31058807</v>
      </c>
      <c r="H773" s="81">
        <v>8.90985703E8</v>
      </c>
      <c r="I773" s="77" t="str">
        <f t="shared" si="286"/>
        <v>#REF!</v>
      </c>
      <c r="J773" s="75">
        <v>3.1058807E7</v>
      </c>
      <c r="K773" s="82" t="str">
        <f t="shared" si="287"/>
        <v>#REF!</v>
      </c>
      <c r="L773" s="83" t="str">
        <f t="shared" si="288"/>
        <v>#REF!</v>
      </c>
      <c r="M773" s="83">
        <v>2.01500027013E11</v>
      </c>
      <c r="N773" s="81" t="s">
        <v>1473</v>
      </c>
      <c r="O773" s="84">
        <v>42143.0</v>
      </c>
    </row>
    <row r="774" ht="28.5" customHeight="1">
      <c r="A774" s="75" t="s">
        <v>287</v>
      </c>
      <c r="B774" s="76" t="s">
        <v>29</v>
      </c>
      <c r="C774" s="77" t="s">
        <v>30</v>
      </c>
      <c r="D774" s="78">
        <v>545661.62</v>
      </c>
      <c r="E774" s="76">
        <v>0.0</v>
      </c>
      <c r="F774" s="79">
        <v>545662.0</v>
      </c>
      <c r="G774" s="80">
        <f t="shared" si="282"/>
        <v>545662</v>
      </c>
      <c r="H774" s="81">
        <v>8.00250119E8</v>
      </c>
      <c r="I774" s="77" t="str">
        <f t="shared" si="286"/>
        <v>#REF!</v>
      </c>
      <c r="J774" s="75">
        <v>2248390.0</v>
      </c>
      <c r="K774" s="82" t="str">
        <f t="shared" si="287"/>
        <v>#REF!</v>
      </c>
      <c r="L774" s="83" t="str">
        <f t="shared" si="288"/>
        <v>#REF!</v>
      </c>
      <c r="M774" s="83" t="s">
        <v>1474</v>
      </c>
      <c r="N774" s="81" t="s">
        <v>1475</v>
      </c>
      <c r="O774" s="84">
        <v>42150.0</v>
      </c>
    </row>
    <row r="775" ht="28.5" customHeight="1">
      <c r="A775" s="75" t="s">
        <v>287</v>
      </c>
      <c r="B775" s="76" t="s">
        <v>31</v>
      </c>
      <c r="C775" s="77" t="s">
        <v>32</v>
      </c>
      <c r="D775" s="78">
        <v>128906.54</v>
      </c>
      <c r="E775" s="76">
        <v>0.0</v>
      </c>
      <c r="F775" s="79">
        <v>128907.0</v>
      </c>
      <c r="G775" s="80">
        <f t="shared" si="282"/>
        <v>128907</v>
      </c>
      <c r="H775" s="81">
        <v>8.05000427E8</v>
      </c>
      <c r="I775" s="77" t="str">
        <f t="shared" si="286"/>
        <v>#REF!</v>
      </c>
      <c r="J775" s="75">
        <v>447635.0</v>
      </c>
      <c r="K775" s="82" t="str">
        <f t="shared" si="287"/>
        <v>#REF!</v>
      </c>
      <c r="L775" s="83" t="str">
        <f t="shared" si="288"/>
        <v>#REF!</v>
      </c>
      <c r="M775" s="83" t="s">
        <v>1476</v>
      </c>
      <c r="N775" s="81" t="s">
        <v>1477</v>
      </c>
      <c r="O775" s="84">
        <v>42150.0</v>
      </c>
    </row>
    <row r="776" ht="28.5" customHeight="1">
      <c r="A776" s="75" t="s">
        <v>287</v>
      </c>
      <c r="B776" s="76" t="s">
        <v>37</v>
      </c>
      <c r="C776" s="77" t="s">
        <v>38</v>
      </c>
      <c r="D776" s="78">
        <v>0.0</v>
      </c>
      <c r="E776" s="76">
        <v>0.0</v>
      </c>
      <c r="F776" s="79">
        <v>0.0</v>
      </c>
      <c r="G776" s="80">
        <f t="shared" si="282"/>
        <v>0</v>
      </c>
      <c r="H776" s="81">
        <v>8.30009783E8</v>
      </c>
      <c r="I776" s="77" t="str">
        <f t="shared" si="286"/>
        <v>#REF!</v>
      </c>
      <c r="J776" s="75">
        <v>23798.0</v>
      </c>
      <c r="K776" s="82" t="str">
        <f t="shared" si="287"/>
        <v>#REF!</v>
      </c>
      <c r="L776" s="83" t="str">
        <f t="shared" si="288"/>
        <v>#REF!</v>
      </c>
      <c r="M776" s="83" t="s">
        <v>1478</v>
      </c>
      <c r="N776" s="81" t="s">
        <v>1479</v>
      </c>
      <c r="O776" s="84">
        <v>42151.0</v>
      </c>
    </row>
    <row r="777" ht="28.5" customHeight="1">
      <c r="A777" s="75" t="s">
        <v>287</v>
      </c>
      <c r="B777" s="76" t="s">
        <v>39</v>
      </c>
      <c r="C777" s="77" t="s">
        <v>40</v>
      </c>
      <c r="D777" s="78">
        <v>313383.35</v>
      </c>
      <c r="E777" s="76">
        <v>0.0</v>
      </c>
      <c r="F777" s="79">
        <v>313383.0</v>
      </c>
      <c r="G777" s="80">
        <f t="shared" si="282"/>
        <v>313383</v>
      </c>
      <c r="H777" s="81">
        <v>9.00156264E8</v>
      </c>
      <c r="I777" s="77" t="str">
        <f t="shared" si="286"/>
        <v>#REF!</v>
      </c>
      <c r="J777" s="75">
        <v>1258103.0</v>
      </c>
      <c r="K777" s="82" t="str">
        <f t="shared" si="287"/>
        <v>#REF!</v>
      </c>
      <c r="L777" s="83" t="str">
        <f t="shared" si="288"/>
        <v>#REF!</v>
      </c>
      <c r="M777" s="83" t="s">
        <v>1480</v>
      </c>
      <c r="N777" s="81" t="s">
        <v>1481</v>
      </c>
      <c r="O777" s="84">
        <v>42151.0</v>
      </c>
    </row>
    <row r="778" ht="28.5" customHeight="1">
      <c r="A778" s="75" t="s">
        <v>289</v>
      </c>
      <c r="B778" s="76" t="s">
        <v>17</v>
      </c>
      <c r="C778" s="77" t="s">
        <v>460</v>
      </c>
      <c r="D778" s="78">
        <v>2.9318084E7</v>
      </c>
      <c r="E778" s="76">
        <v>0.0</v>
      </c>
      <c r="F778" s="79">
        <v>2.9318084E7</v>
      </c>
      <c r="G778" s="80">
        <f t="shared" si="282"/>
        <v>29318084</v>
      </c>
      <c r="H778" s="81">
        <v>8.90985703E8</v>
      </c>
      <c r="I778" s="77" t="str">
        <f t="shared" si="286"/>
        <v>#REF!</v>
      </c>
      <c r="J778" s="75">
        <v>2.9318084E7</v>
      </c>
      <c r="K778" s="82" t="str">
        <f t="shared" si="287"/>
        <v>#REF!</v>
      </c>
      <c r="L778" s="83" t="str">
        <f t="shared" si="288"/>
        <v>#REF!</v>
      </c>
      <c r="M778" s="83">
        <v>2.01500027014E11</v>
      </c>
      <c r="N778" s="81" t="s">
        <v>1482</v>
      </c>
      <c r="O778" s="84">
        <v>42143.0</v>
      </c>
    </row>
    <row r="779" ht="28.5" customHeight="1">
      <c r="A779" s="75" t="s">
        <v>289</v>
      </c>
      <c r="B779" s="76" t="s">
        <v>74</v>
      </c>
      <c r="C779" s="77" t="s">
        <v>75</v>
      </c>
      <c r="D779" s="78">
        <v>3526410.2</v>
      </c>
      <c r="E779" s="76">
        <v>0.0</v>
      </c>
      <c r="F779" s="79">
        <v>3526410.0</v>
      </c>
      <c r="G779" s="80">
        <f t="shared" si="282"/>
        <v>3526410</v>
      </c>
      <c r="H779" s="81">
        <v>8.11016192E8</v>
      </c>
      <c r="I779" s="77" t="str">
        <f t="shared" si="286"/>
        <v>#REF!</v>
      </c>
      <c r="J779" s="75">
        <v>3526410.0</v>
      </c>
      <c r="K779" s="82" t="str">
        <f t="shared" si="287"/>
        <v>#REF!</v>
      </c>
      <c r="L779" s="83" t="str">
        <f t="shared" si="288"/>
        <v>#REF!</v>
      </c>
      <c r="M779" s="83">
        <v>2.01500030052E11</v>
      </c>
      <c r="N779" s="81" t="s">
        <v>1483</v>
      </c>
      <c r="O779" s="84">
        <v>42152.0</v>
      </c>
    </row>
    <row r="780" ht="28.5" customHeight="1">
      <c r="A780" s="75" t="s">
        <v>289</v>
      </c>
      <c r="B780" s="76" t="s">
        <v>29</v>
      </c>
      <c r="C780" s="77" t="s">
        <v>30</v>
      </c>
      <c r="D780" s="78">
        <v>165948.82</v>
      </c>
      <c r="E780" s="76">
        <v>0.0</v>
      </c>
      <c r="F780" s="79">
        <v>165949.0</v>
      </c>
      <c r="G780" s="80">
        <f t="shared" si="282"/>
        <v>165949</v>
      </c>
      <c r="H780" s="81">
        <v>8.00250119E8</v>
      </c>
      <c r="I780" s="77" t="str">
        <f t="shared" si="286"/>
        <v>#REF!</v>
      </c>
      <c r="J780" s="75">
        <v>568687.0</v>
      </c>
      <c r="K780" s="82" t="str">
        <f t="shared" si="287"/>
        <v>#REF!</v>
      </c>
      <c r="L780" s="83" t="str">
        <f t="shared" si="288"/>
        <v>#REF!</v>
      </c>
      <c r="M780" s="83" t="s">
        <v>1484</v>
      </c>
      <c r="N780" s="81" t="s">
        <v>1485</v>
      </c>
      <c r="O780" s="84">
        <v>42150.0</v>
      </c>
    </row>
    <row r="781" ht="28.5" customHeight="1">
      <c r="A781" s="75" t="s">
        <v>289</v>
      </c>
      <c r="B781" s="76" t="s">
        <v>39</v>
      </c>
      <c r="C781" s="77" t="s">
        <v>40</v>
      </c>
      <c r="D781" s="78">
        <v>5311.98</v>
      </c>
      <c r="E781" s="76">
        <v>0.0</v>
      </c>
      <c r="F781" s="79">
        <v>5312.0</v>
      </c>
      <c r="G781" s="80">
        <f t="shared" si="282"/>
        <v>5312</v>
      </c>
      <c r="H781" s="81">
        <v>9.00156264E8</v>
      </c>
      <c r="I781" s="77" t="str">
        <f t="shared" si="286"/>
        <v>#REF!</v>
      </c>
      <c r="J781" s="75">
        <v>42851.0</v>
      </c>
      <c r="K781" s="82" t="str">
        <f t="shared" si="287"/>
        <v>#REF!</v>
      </c>
      <c r="L781" s="83" t="str">
        <f t="shared" si="288"/>
        <v>#REF!</v>
      </c>
      <c r="M781" s="83" t="s">
        <v>1486</v>
      </c>
      <c r="N781" s="81" t="s">
        <v>1487</v>
      </c>
      <c r="O781" s="84">
        <v>42151.0</v>
      </c>
    </row>
    <row r="782" ht="28.5" customHeight="1">
      <c r="A782" s="75" t="s">
        <v>291</v>
      </c>
      <c r="B782" s="76" t="s">
        <v>17</v>
      </c>
      <c r="C782" s="77" t="s">
        <v>460</v>
      </c>
      <c r="D782" s="78">
        <v>1.527628382E7</v>
      </c>
      <c r="E782" s="76">
        <v>0.0</v>
      </c>
      <c r="F782" s="79">
        <v>1.5276284E7</v>
      </c>
      <c r="G782" s="80">
        <f t="shared" si="282"/>
        <v>15276284</v>
      </c>
      <c r="H782" s="81">
        <v>8.90985703E8</v>
      </c>
      <c r="I782" s="77" t="str">
        <f t="shared" si="286"/>
        <v>#REF!</v>
      </c>
      <c r="J782" s="75">
        <v>1.5276284E7</v>
      </c>
      <c r="K782" s="82" t="str">
        <f t="shared" si="287"/>
        <v>#REF!</v>
      </c>
      <c r="L782" s="83" t="str">
        <f t="shared" si="288"/>
        <v>#REF!</v>
      </c>
      <c r="M782" s="83">
        <v>2.01500027015E11</v>
      </c>
      <c r="N782" s="81" t="s">
        <v>1488</v>
      </c>
      <c r="O782" s="84">
        <v>42143.0</v>
      </c>
    </row>
    <row r="783" ht="28.5" customHeight="1">
      <c r="A783" s="75" t="s">
        <v>291</v>
      </c>
      <c r="B783" s="76" t="s">
        <v>45</v>
      </c>
      <c r="C783" s="77" t="s">
        <v>46</v>
      </c>
      <c r="D783" s="78">
        <v>5961281.18</v>
      </c>
      <c r="E783" s="76">
        <v>0.0</v>
      </c>
      <c r="F783" s="79">
        <v>5961281.0</v>
      </c>
      <c r="G783" s="80">
        <f t="shared" si="282"/>
        <v>5961281</v>
      </c>
      <c r="H783" s="81"/>
      <c r="I783" s="77"/>
      <c r="J783" s="75"/>
      <c r="K783" s="82"/>
      <c r="L783" s="83"/>
      <c r="M783" s="83"/>
      <c r="N783" s="81"/>
      <c r="O783" s="84"/>
    </row>
    <row r="784" ht="28.5" customHeight="1">
      <c r="A784" s="75" t="s">
        <v>291</v>
      </c>
      <c r="B784" s="76" t="s">
        <v>29</v>
      </c>
      <c r="C784" s="77" t="s">
        <v>30</v>
      </c>
      <c r="D784" s="78">
        <v>270537.71</v>
      </c>
      <c r="E784" s="76">
        <v>0.0</v>
      </c>
      <c r="F784" s="79">
        <v>270538.0</v>
      </c>
      <c r="G784" s="80">
        <f t="shared" si="282"/>
        <v>270538</v>
      </c>
      <c r="H784" s="81">
        <v>8.00250119E8</v>
      </c>
      <c r="I784" s="77" t="str">
        <f t="shared" ref="I784:I789" si="289">VLOOKUP(H784,'[2]IPS CTA BANCARIA (2)'!$B$1:$H$202,2,0)</f>
        <v>#REF!</v>
      </c>
      <c r="J784" s="75">
        <v>1698649.0</v>
      </c>
      <c r="K784" s="82" t="str">
        <f t="shared" ref="K784:K789" si="290">VLOOKUP(H784,'[2]IPS CTA BANCARIA (2)'!$B$1:$H$202,4,0)</f>
        <v>#REF!</v>
      </c>
      <c r="L784" s="83" t="str">
        <f t="shared" ref="L784:L789" si="291">VLOOKUP(H784,'[2]IPS CTA BANCARIA (2)'!$B$1:$H$202,5,0)</f>
        <v>#REF!</v>
      </c>
      <c r="M784" s="83" t="s">
        <v>1489</v>
      </c>
      <c r="N784" s="81" t="s">
        <v>1490</v>
      </c>
      <c r="O784" s="84">
        <v>42150.0</v>
      </c>
    </row>
    <row r="785" ht="28.5" customHeight="1">
      <c r="A785" s="75" t="s">
        <v>291</v>
      </c>
      <c r="B785" s="76" t="s">
        <v>31</v>
      </c>
      <c r="C785" s="77" t="s">
        <v>32</v>
      </c>
      <c r="D785" s="78">
        <v>76331.29</v>
      </c>
      <c r="E785" s="76">
        <v>0.0</v>
      </c>
      <c r="F785" s="79">
        <v>76331.0</v>
      </c>
      <c r="G785" s="80">
        <f t="shared" si="282"/>
        <v>76331</v>
      </c>
      <c r="H785" s="81">
        <v>8.05000427E8</v>
      </c>
      <c r="I785" s="77" t="str">
        <f t="shared" si="289"/>
        <v>#REF!</v>
      </c>
      <c r="J785" s="75">
        <v>317954.0</v>
      </c>
      <c r="K785" s="82" t="str">
        <f t="shared" si="290"/>
        <v>#REF!</v>
      </c>
      <c r="L785" s="83" t="str">
        <f t="shared" si="291"/>
        <v>#REF!</v>
      </c>
      <c r="M785" s="83" t="s">
        <v>1491</v>
      </c>
      <c r="N785" s="81" t="s">
        <v>1492</v>
      </c>
      <c r="O785" s="84">
        <v>42150.0</v>
      </c>
    </row>
    <row r="786" ht="28.5" customHeight="1">
      <c r="A786" s="75" t="s">
        <v>291</v>
      </c>
      <c r="B786" s="76" t="s">
        <v>39</v>
      </c>
      <c r="C786" s="77" t="s">
        <v>40</v>
      </c>
      <c r="D786" s="78">
        <v>0.0</v>
      </c>
      <c r="E786" s="76">
        <v>0.0</v>
      </c>
      <c r="F786" s="79">
        <v>0.0</v>
      </c>
      <c r="G786" s="80">
        <f t="shared" si="282"/>
        <v>0</v>
      </c>
      <c r="H786" s="81">
        <v>9.00156264E8</v>
      </c>
      <c r="I786" s="77" t="str">
        <f t="shared" si="289"/>
        <v>#REF!</v>
      </c>
      <c r="J786" s="75">
        <v>102093.0</v>
      </c>
      <c r="K786" s="82" t="str">
        <f t="shared" si="290"/>
        <v>#REF!</v>
      </c>
      <c r="L786" s="83" t="str">
        <f t="shared" si="291"/>
        <v>#REF!</v>
      </c>
      <c r="M786" s="83" t="s">
        <v>1493</v>
      </c>
      <c r="N786" s="81" t="s">
        <v>1494</v>
      </c>
      <c r="O786" s="84">
        <v>42151.0</v>
      </c>
    </row>
    <row r="787" ht="28.5" customHeight="1">
      <c r="A787" s="75" t="s">
        <v>291</v>
      </c>
      <c r="B787" s="76" t="s">
        <v>41</v>
      </c>
      <c r="C787" s="77" t="s">
        <v>42</v>
      </c>
      <c r="D787" s="78">
        <v>8726309.0</v>
      </c>
      <c r="E787" s="76">
        <v>0.0</v>
      </c>
      <c r="F787" s="79">
        <v>8726309.0</v>
      </c>
      <c r="G787" s="80">
        <f t="shared" si="282"/>
        <v>8726309</v>
      </c>
      <c r="H787" s="81">
        <v>8.90982162E8</v>
      </c>
      <c r="I787" s="77" t="str">
        <f t="shared" si="289"/>
        <v>#REF!</v>
      </c>
      <c r="J787" s="75">
        <v>3620042.0</v>
      </c>
      <c r="K787" s="82" t="str">
        <f t="shared" si="290"/>
        <v>#REF!</v>
      </c>
      <c r="L787" s="83" t="str">
        <f t="shared" si="291"/>
        <v>#REF!</v>
      </c>
      <c r="M787" s="83">
        <v>2.01500028361E11</v>
      </c>
      <c r="N787" s="81" t="s">
        <v>1495</v>
      </c>
      <c r="O787" s="84">
        <v>42150.0</v>
      </c>
    </row>
    <row r="788" ht="28.5" customHeight="1">
      <c r="A788" s="75" t="s">
        <v>291</v>
      </c>
      <c r="B788" s="76" t="s">
        <v>41</v>
      </c>
      <c r="C788" s="77" t="s">
        <v>42</v>
      </c>
      <c r="D788" s="78"/>
      <c r="E788" s="76"/>
      <c r="F788" s="79"/>
      <c r="G788" s="85"/>
      <c r="H788" s="81">
        <v>8.00058856E8</v>
      </c>
      <c r="I788" s="77" t="str">
        <f t="shared" si="289"/>
        <v>#REF!</v>
      </c>
      <c r="J788" s="75">
        <v>5106267.0</v>
      </c>
      <c r="K788" s="82" t="str">
        <f t="shared" si="290"/>
        <v>#REF!</v>
      </c>
      <c r="L788" s="83" t="str">
        <f t="shared" si="291"/>
        <v>#REF!</v>
      </c>
      <c r="M788" s="83">
        <v>2.0150002836E11</v>
      </c>
      <c r="N788" s="81" t="s">
        <v>1496</v>
      </c>
      <c r="O788" s="84">
        <v>42150.0</v>
      </c>
    </row>
    <row r="789" ht="28.5" customHeight="1">
      <c r="A789" s="75" t="s">
        <v>293</v>
      </c>
      <c r="B789" s="76" t="s">
        <v>17</v>
      </c>
      <c r="C789" s="77" t="s">
        <v>460</v>
      </c>
      <c r="D789" s="78">
        <v>1.2317245885E8</v>
      </c>
      <c r="E789" s="76">
        <v>0.0</v>
      </c>
      <c r="F789" s="79">
        <v>1.23172459E8</v>
      </c>
      <c r="G789" s="80">
        <f t="shared" ref="G789:G816" si="292">+F789</f>
        <v>123172459</v>
      </c>
      <c r="H789" s="81">
        <v>8.90985703E8</v>
      </c>
      <c r="I789" s="77" t="str">
        <f t="shared" si="289"/>
        <v>#REF!</v>
      </c>
      <c r="J789" s="75">
        <v>1.23172459E8</v>
      </c>
      <c r="K789" s="82" t="str">
        <f t="shared" si="290"/>
        <v>#REF!</v>
      </c>
      <c r="L789" s="83" t="str">
        <f t="shared" si="291"/>
        <v>#REF!</v>
      </c>
      <c r="M789" s="83">
        <v>2.01500027016E11</v>
      </c>
      <c r="N789" s="81" t="s">
        <v>1497</v>
      </c>
      <c r="O789" s="84">
        <v>42143.0</v>
      </c>
    </row>
    <row r="790" ht="28.5" customHeight="1">
      <c r="A790" s="75" t="s">
        <v>293</v>
      </c>
      <c r="B790" s="76" t="s">
        <v>45</v>
      </c>
      <c r="C790" s="77" t="s">
        <v>46</v>
      </c>
      <c r="D790" s="78">
        <v>6171020.0</v>
      </c>
      <c r="E790" s="76">
        <v>0.0</v>
      </c>
      <c r="F790" s="79">
        <v>6171020.0</v>
      </c>
      <c r="G790" s="80">
        <f t="shared" si="292"/>
        <v>6171020</v>
      </c>
      <c r="H790" s="81"/>
      <c r="I790" s="77"/>
      <c r="J790" s="75"/>
      <c r="K790" s="82"/>
      <c r="L790" s="83"/>
      <c r="M790" s="83"/>
      <c r="N790" s="81"/>
      <c r="O790" s="84"/>
    </row>
    <row r="791" ht="28.5" customHeight="1">
      <c r="A791" s="75" t="s">
        <v>293</v>
      </c>
      <c r="B791" s="76" t="s">
        <v>19</v>
      </c>
      <c r="C791" s="77" t="s">
        <v>20</v>
      </c>
      <c r="D791" s="78">
        <v>0.0</v>
      </c>
      <c r="E791" s="76">
        <v>0.0</v>
      </c>
      <c r="F791" s="79">
        <v>0.0</v>
      </c>
      <c r="G791" s="80">
        <f t="shared" si="292"/>
        <v>0</v>
      </c>
      <c r="H791" s="81">
        <v>8.00140949E8</v>
      </c>
      <c r="I791" s="77" t="str">
        <f t="shared" ref="I791:I798" si="293">VLOOKUP(H791,'[2]IPS CTA BANCARIA (2)'!$B$1:$H$202,2,0)</f>
        <v>#REF!</v>
      </c>
      <c r="J791" s="75">
        <v>5885.0</v>
      </c>
      <c r="K791" s="82" t="str">
        <f t="shared" ref="K791:K798" si="294">VLOOKUP(H791,'[2]IPS CTA BANCARIA (2)'!$B$1:$H$202,4,0)</f>
        <v>#REF!</v>
      </c>
      <c r="L791" s="83" t="str">
        <f t="shared" ref="L791:L798" si="295">VLOOKUP(H791,'[2]IPS CTA BANCARIA (2)'!$B$1:$H$202,5,0)</f>
        <v>#REF!</v>
      </c>
      <c r="M791" s="83" t="s">
        <v>1498</v>
      </c>
      <c r="N791" s="81" t="s">
        <v>1499</v>
      </c>
      <c r="O791" s="84">
        <v>42150.0</v>
      </c>
    </row>
    <row r="792" ht="28.5" customHeight="1">
      <c r="A792" s="75" t="s">
        <v>293</v>
      </c>
      <c r="B792" s="76" t="s">
        <v>21</v>
      </c>
      <c r="C792" s="77" t="s">
        <v>22</v>
      </c>
      <c r="D792" s="78">
        <v>57970.51</v>
      </c>
      <c r="E792" s="76">
        <v>0.0</v>
      </c>
      <c r="F792" s="79">
        <v>57971.0</v>
      </c>
      <c r="G792" s="80">
        <f t="shared" si="292"/>
        <v>57971</v>
      </c>
      <c r="H792" s="81">
        <v>8.00130907E8</v>
      </c>
      <c r="I792" s="77" t="str">
        <f t="shared" si="293"/>
        <v>#REF!</v>
      </c>
      <c r="J792" s="75">
        <f>152543-17449</f>
        <v>135094</v>
      </c>
      <c r="K792" s="82" t="str">
        <f t="shared" si="294"/>
        <v>#REF!</v>
      </c>
      <c r="L792" s="83" t="str">
        <f t="shared" si="295"/>
        <v>#REF!</v>
      </c>
      <c r="M792" s="83" t="s">
        <v>1500</v>
      </c>
      <c r="N792" s="81" t="s">
        <v>1501</v>
      </c>
      <c r="O792" s="84">
        <v>42150.0</v>
      </c>
    </row>
    <row r="793" ht="38.25" customHeight="1">
      <c r="A793" s="75" t="s">
        <v>293</v>
      </c>
      <c r="B793" s="76" t="s">
        <v>27</v>
      </c>
      <c r="C793" s="77" t="s">
        <v>28</v>
      </c>
      <c r="D793" s="78">
        <v>791828.66</v>
      </c>
      <c r="E793" s="76">
        <v>0.0</v>
      </c>
      <c r="F793" s="79">
        <v>791829.0</v>
      </c>
      <c r="G793" s="80">
        <f t="shared" si="292"/>
        <v>791829</v>
      </c>
      <c r="H793" s="81">
        <v>8.00088702E8</v>
      </c>
      <c r="I793" s="77" t="str">
        <f t="shared" si="293"/>
        <v>#REF!</v>
      </c>
      <c r="J793" s="75">
        <v>3011236.0</v>
      </c>
      <c r="K793" s="82" t="str">
        <f t="shared" si="294"/>
        <v>#REF!</v>
      </c>
      <c r="L793" s="83" t="str">
        <f t="shared" si="295"/>
        <v>#REF!</v>
      </c>
      <c r="M793" s="83" t="s">
        <v>1502</v>
      </c>
      <c r="N793" s="81" t="s">
        <v>1503</v>
      </c>
      <c r="O793" s="84">
        <v>42150.0</v>
      </c>
    </row>
    <row r="794" ht="28.5" customHeight="1">
      <c r="A794" s="75" t="s">
        <v>293</v>
      </c>
      <c r="B794" s="76" t="s">
        <v>29</v>
      </c>
      <c r="C794" s="77" t="s">
        <v>30</v>
      </c>
      <c r="D794" s="78">
        <v>1899406.98</v>
      </c>
      <c r="E794" s="76">
        <v>0.0</v>
      </c>
      <c r="F794" s="79">
        <v>1899407.0</v>
      </c>
      <c r="G794" s="80">
        <f t="shared" si="292"/>
        <v>1899407</v>
      </c>
      <c r="H794" s="81">
        <v>8.00250119E8</v>
      </c>
      <c r="I794" s="77" t="str">
        <f t="shared" si="293"/>
        <v>#REF!</v>
      </c>
      <c r="J794" s="75">
        <v>6896506.0</v>
      </c>
      <c r="K794" s="82" t="str">
        <f t="shared" si="294"/>
        <v>#REF!</v>
      </c>
      <c r="L794" s="83" t="str">
        <f t="shared" si="295"/>
        <v>#REF!</v>
      </c>
      <c r="M794" s="83" t="s">
        <v>1504</v>
      </c>
      <c r="N794" s="81" t="s">
        <v>1505</v>
      </c>
      <c r="O794" s="84">
        <v>42150.0</v>
      </c>
    </row>
    <row r="795" ht="28.5" customHeight="1">
      <c r="A795" s="75" t="s">
        <v>293</v>
      </c>
      <c r="B795" s="76" t="s">
        <v>31</v>
      </c>
      <c r="C795" s="77" t="s">
        <v>32</v>
      </c>
      <c r="D795" s="78">
        <v>1930001.5</v>
      </c>
      <c r="E795" s="76">
        <v>0.0</v>
      </c>
      <c r="F795" s="79">
        <v>1930002.0</v>
      </c>
      <c r="G795" s="80">
        <f t="shared" si="292"/>
        <v>1930002</v>
      </c>
      <c r="H795" s="81">
        <v>8.05000427E8</v>
      </c>
      <c r="I795" s="77" t="str">
        <f t="shared" si="293"/>
        <v>#REF!</v>
      </c>
      <c r="J795" s="75">
        <v>6534350.0</v>
      </c>
      <c r="K795" s="82" t="str">
        <f t="shared" si="294"/>
        <v>#REF!</v>
      </c>
      <c r="L795" s="83" t="str">
        <f t="shared" si="295"/>
        <v>#REF!</v>
      </c>
      <c r="M795" s="83" t="s">
        <v>1506</v>
      </c>
      <c r="N795" s="81" t="s">
        <v>1507</v>
      </c>
      <c r="O795" s="84">
        <v>42150.0</v>
      </c>
    </row>
    <row r="796" ht="28.5" customHeight="1">
      <c r="A796" s="75" t="s">
        <v>293</v>
      </c>
      <c r="B796" s="76" t="s">
        <v>39</v>
      </c>
      <c r="C796" s="77" t="s">
        <v>40</v>
      </c>
      <c r="D796" s="78">
        <v>182971.63</v>
      </c>
      <c r="E796" s="76">
        <v>0.0</v>
      </c>
      <c r="F796" s="79">
        <v>182972.0</v>
      </c>
      <c r="G796" s="80">
        <f t="shared" si="292"/>
        <v>182972</v>
      </c>
      <c r="H796" s="81">
        <v>9.00156264E8</v>
      </c>
      <c r="I796" s="77" t="str">
        <f t="shared" si="293"/>
        <v>#REF!</v>
      </c>
      <c r="J796" s="75">
        <v>982320.0</v>
      </c>
      <c r="K796" s="82" t="str">
        <f t="shared" si="294"/>
        <v>#REF!</v>
      </c>
      <c r="L796" s="83" t="str">
        <f t="shared" si="295"/>
        <v>#REF!</v>
      </c>
      <c r="M796" s="83" t="s">
        <v>1508</v>
      </c>
      <c r="N796" s="81" t="s">
        <v>1509</v>
      </c>
      <c r="O796" s="84">
        <v>42151.0</v>
      </c>
    </row>
    <row r="797" ht="28.5" customHeight="1">
      <c r="A797" s="75" t="s">
        <v>293</v>
      </c>
      <c r="B797" s="76" t="s">
        <v>47</v>
      </c>
      <c r="C797" s="77" t="s">
        <v>48</v>
      </c>
      <c r="D797" s="78">
        <v>3.554492287E7</v>
      </c>
      <c r="E797" s="76">
        <v>0.0</v>
      </c>
      <c r="F797" s="79">
        <v>3.5544923E7</v>
      </c>
      <c r="G797" s="80">
        <f t="shared" si="292"/>
        <v>35544923</v>
      </c>
      <c r="H797" s="81">
        <v>8.90981726E8</v>
      </c>
      <c r="I797" s="77" t="str">
        <f t="shared" si="293"/>
        <v>#REF!</v>
      </c>
      <c r="J797" s="75">
        <v>3.5544923E7</v>
      </c>
      <c r="K797" s="82" t="str">
        <f t="shared" si="294"/>
        <v>#REF!</v>
      </c>
      <c r="L797" s="83" t="str">
        <f t="shared" si="295"/>
        <v>#REF!</v>
      </c>
      <c r="M797" s="83">
        <v>2.01500027592E11</v>
      </c>
      <c r="N797" s="81" t="s">
        <v>1510</v>
      </c>
      <c r="O797" s="84">
        <v>42149.0</v>
      </c>
    </row>
    <row r="798" ht="28.5" customHeight="1">
      <c r="A798" s="75" t="s">
        <v>295</v>
      </c>
      <c r="B798" s="76" t="s">
        <v>17</v>
      </c>
      <c r="C798" s="77" t="s">
        <v>460</v>
      </c>
      <c r="D798" s="78">
        <v>6.793946108E7</v>
      </c>
      <c r="E798" s="76">
        <v>0.0</v>
      </c>
      <c r="F798" s="79">
        <v>6.7939461E7</v>
      </c>
      <c r="G798" s="80">
        <f t="shared" si="292"/>
        <v>67939461</v>
      </c>
      <c r="H798" s="81">
        <v>8.90985703E8</v>
      </c>
      <c r="I798" s="77" t="str">
        <f t="shared" si="293"/>
        <v>#REF!</v>
      </c>
      <c r="J798" s="75">
        <v>6.7939461E7</v>
      </c>
      <c r="K798" s="82" t="str">
        <f t="shared" si="294"/>
        <v>#REF!</v>
      </c>
      <c r="L798" s="83" t="str">
        <f t="shared" si="295"/>
        <v>#REF!</v>
      </c>
      <c r="M798" s="83">
        <v>2.01500027017E11</v>
      </c>
      <c r="N798" s="81" t="s">
        <v>1511</v>
      </c>
      <c r="O798" s="84">
        <v>42143.0</v>
      </c>
    </row>
    <row r="799" ht="28.5" customHeight="1">
      <c r="A799" s="75" t="s">
        <v>295</v>
      </c>
      <c r="B799" s="76" t="s">
        <v>45</v>
      </c>
      <c r="C799" s="77" t="s">
        <v>46</v>
      </c>
      <c r="D799" s="78">
        <v>3.079321223E7</v>
      </c>
      <c r="E799" s="76">
        <v>0.0</v>
      </c>
      <c r="F799" s="79">
        <v>3.0793212E7</v>
      </c>
      <c r="G799" s="80">
        <f t="shared" si="292"/>
        <v>30793212</v>
      </c>
      <c r="H799" s="81"/>
      <c r="I799" s="77"/>
      <c r="J799" s="75"/>
      <c r="K799" s="82"/>
      <c r="L799" s="83"/>
      <c r="M799" s="83"/>
      <c r="N799" s="81"/>
      <c r="O799" s="84"/>
    </row>
    <row r="800" ht="28.5" customHeight="1">
      <c r="A800" s="75" t="s">
        <v>295</v>
      </c>
      <c r="B800" s="76" t="s">
        <v>21</v>
      </c>
      <c r="C800" s="77" t="s">
        <v>22</v>
      </c>
      <c r="D800" s="78">
        <v>5565.44</v>
      </c>
      <c r="E800" s="76">
        <v>0.0</v>
      </c>
      <c r="F800" s="79">
        <v>5565.0</v>
      </c>
      <c r="G800" s="80">
        <f t="shared" si="292"/>
        <v>5565</v>
      </c>
      <c r="H800" s="81">
        <v>8.00130907E8</v>
      </c>
      <c r="I800" s="77" t="str">
        <f t="shared" ref="I800:I805" si="296">VLOOKUP(H800,'[2]IPS CTA BANCARIA (2)'!$B$1:$H$202,2,0)</f>
        <v>#REF!</v>
      </c>
      <c r="J800" s="75">
        <f>22218-5631</f>
        <v>16587</v>
      </c>
      <c r="K800" s="82" t="str">
        <f t="shared" ref="K800:K805" si="297">VLOOKUP(H800,'[2]IPS CTA BANCARIA (2)'!$B$1:$H$202,4,0)</f>
        <v>#REF!</v>
      </c>
      <c r="L800" s="83" t="str">
        <f t="shared" ref="L800:L805" si="298">VLOOKUP(H800,'[2]IPS CTA BANCARIA (2)'!$B$1:$H$202,5,0)</f>
        <v>#REF!</v>
      </c>
      <c r="M800" s="83" t="s">
        <v>1512</v>
      </c>
      <c r="N800" s="81" t="s">
        <v>1513</v>
      </c>
      <c r="O800" s="84">
        <v>42150.0</v>
      </c>
    </row>
    <row r="801" ht="28.5" customHeight="1">
      <c r="A801" s="75" t="s">
        <v>295</v>
      </c>
      <c r="B801" s="76" t="s">
        <v>29</v>
      </c>
      <c r="C801" s="77" t="s">
        <v>30</v>
      </c>
      <c r="D801" s="78">
        <v>782417.28</v>
      </c>
      <c r="E801" s="76">
        <v>0.0</v>
      </c>
      <c r="F801" s="79">
        <v>782417.0</v>
      </c>
      <c r="G801" s="80">
        <f t="shared" si="292"/>
        <v>782417</v>
      </c>
      <c r="H801" s="81">
        <v>8.00250119E8</v>
      </c>
      <c r="I801" s="77" t="str">
        <f t="shared" si="296"/>
        <v>#REF!</v>
      </c>
      <c r="J801" s="75">
        <v>5425939.0</v>
      </c>
      <c r="K801" s="82" t="str">
        <f t="shared" si="297"/>
        <v>#REF!</v>
      </c>
      <c r="L801" s="83" t="str">
        <f t="shared" si="298"/>
        <v>#REF!</v>
      </c>
      <c r="M801" s="83" t="s">
        <v>1514</v>
      </c>
      <c r="N801" s="81" t="s">
        <v>1461</v>
      </c>
      <c r="O801" s="84">
        <v>42150.0</v>
      </c>
    </row>
    <row r="802" ht="28.5" customHeight="1">
      <c r="A802" s="75" t="s">
        <v>295</v>
      </c>
      <c r="B802" s="76" t="s">
        <v>31</v>
      </c>
      <c r="C802" s="77" t="s">
        <v>32</v>
      </c>
      <c r="D802" s="78">
        <v>255371.07</v>
      </c>
      <c r="E802" s="76">
        <v>0.0</v>
      </c>
      <c r="F802" s="79">
        <v>255371.0</v>
      </c>
      <c r="G802" s="80">
        <f t="shared" si="292"/>
        <v>255371</v>
      </c>
      <c r="H802" s="81">
        <v>8.05000427E8</v>
      </c>
      <c r="I802" s="77" t="str">
        <f t="shared" si="296"/>
        <v>#REF!</v>
      </c>
      <c r="J802" s="75">
        <v>868818.0</v>
      </c>
      <c r="K802" s="82" t="str">
        <f t="shared" si="297"/>
        <v>#REF!</v>
      </c>
      <c r="L802" s="83" t="str">
        <f t="shared" si="298"/>
        <v>#REF!</v>
      </c>
      <c r="M802" s="83" t="s">
        <v>1515</v>
      </c>
      <c r="N802" s="81" t="s">
        <v>1516</v>
      </c>
      <c r="O802" s="84">
        <v>42150.0</v>
      </c>
    </row>
    <row r="803" ht="28.5" customHeight="1">
      <c r="A803" s="75" t="s">
        <v>295</v>
      </c>
      <c r="B803" s="76" t="s">
        <v>39</v>
      </c>
      <c r="C803" s="77" t="s">
        <v>40</v>
      </c>
      <c r="D803" s="78">
        <v>613524.8</v>
      </c>
      <c r="E803" s="76">
        <v>0.0</v>
      </c>
      <c r="F803" s="79">
        <v>613525.0</v>
      </c>
      <c r="G803" s="80">
        <f t="shared" si="292"/>
        <v>613525</v>
      </c>
      <c r="H803" s="81">
        <v>9.00156264E8</v>
      </c>
      <c r="I803" s="77" t="str">
        <f t="shared" si="296"/>
        <v>#REF!</v>
      </c>
      <c r="J803" s="75">
        <v>2365531.0</v>
      </c>
      <c r="K803" s="82" t="str">
        <f t="shared" si="297"/>
        <v>#REF!</v>
      </c>
      <c r="L803" s="83" t="str">
        <f t="shared" si="298"/>
        <v>#REF!</v>
      </c>
      <c r="M803" s="83" t="s">
        <v>1517</v>
      </c>
      <c r="N803" s="81" t="s">
        <v>1518</v>
      </c>
      <c r="O803" s="84">
        <v>42151.0</v>
      </c>
    </row>
    <row r="804" ht="28.5" customHeight="1">
      <c r="A804" s="75" t="s">
        <v>295</v>
      </c>
      <c r="B804" s="76" t="s">
        <v>47</v>
      </c>
      <c r="C804" s="77" t="s">
        <v>48</v>
      </c>
      <c r="D804" s="78">
        <v>4.14300081E7</v>
      </c>
      <c r="E804" s="76">
        <v>0.0</v>
      </c>
      <c r="F804" s="79">
        <v>4.1430008E7</v>
      </c>
      <c r="G804" s="80">
        <f t="shared" si="292"/>
        <v>41430008</v>
      </c>
      <c r="H804" s="81">
        <v>8.90981536E8</v>
      </c>
      <c r="I804" s="77" t="str">
        <f t="shared" si="296"/>
        <v>#REF!</v>
      </c>
      <c r="J804" s="75">
        <v>4.1430008E7</v>
      </c>
      <c r="K804" s="82" t="str">
        <f t="shared" si="297"/>
        <v>#REF!</v>
      </c>
      <c r="L804" s="83" t="str">
        <f t="shared" si="298"/>
        <v>#REF!</v>
      </c>
      <c r="M804" s="83">
        <v>2.01500027598E11</v>
      </c>
      <c r="N804" s="81" t="s">
        <v>1519</v>
      </c>
      <c r="O804" s="84">
        <v>42149.0</v>
      </c>
    </row>
    <row r="805" ht="28.5" customHeight="1">
      <c r="A805" s="75" t="s">
        <v>297</v>
      </c>
      <c r="B805" s="76" t="s">
        <v>17</v>
      </c>
      <c r="C805" s="77" t="s">
        <v>460</v>
      </c>
      <c r="D805" s="78">
        <v>1.351677054E7</v>
      </c>
      <c r="E805" s="76">
        <v>0.0</v>
      </c>
      <c r="F805" s="79">
        <v>1.3516771E7</v>
      </c>
      <c r="G805" s="80">
        <f t="shared" si="292"/>
        <v>13516771</v>
      </c>
      <c r="H805" s="81">
        <v>8.90985703E8</v>
      </c>
      <c r="I805" s="77" t="str">
        <f t="shared" si="296"/>
        <v>#REF!</v>
      </c>
      <c r="J805" s="75">
        <v>1.3516771E7</v>
      </c>
      <c r="K805" s="82" t="str">
        <f t="shared" si="297"/>
        <v>#REF!</v>
      </c>
      <c r="L805" s="83" t="str">
        <f t="shared" si="298"/>
        <v>#REF!</v>
      </c>
      <c r="M805" s="83">
        <v>2.01500027018E11</v>
      </c>
      <c r="N805" s="81" t="s">
        <v>1520</v>
      </c>
      <c r="O805" s="84">
        <v>42143.0</v>
      </c>
    </row>
    <row r="806" ht="28.5" customHeight="1">
      <c r="A806" s="75" t="s">
        <v>297</v>
      </c>
      <c r="B806" s="76" t="s">
        <v>45</v>
      </c>
      <c r="C806" s="77" t="s">
        <v>46</v>
      </c>
      <c r="D806" s="78">
        <v>1.411091333E7</v>
      </c>
      <c r="E806" s="76">
        <v>0.0</v>
      </c>
      <c r="F806" s="79">
        <v>1.4110913E7</v>
      </c>
      <c r="G806" s="80">
        <f t="shared" si="292"/>
        <v>14110913</v>
      </c>
      <c r="H806" s="81"/>
      <c r="I806" s="77"/>
      <c r="J806" s="75"/>
      <c r="K806" s="82"/>
      <c r="L806" s="83"/>
      <c r="M806" s="83"/>
      <c r="N806" s="81"/>
      <c r="O806" s="84"/>
    </row>
    <row r="807" ht="28.5" customHeight="1">
      <c r="A807" s="75" t="s">
        <v>297</v>
      </c>
      <c r="B807" s="76" t="s">
        <v>29</v>
      </c>
      <c r="C807" s="77" t="s">
        <v>30</v>
      </c>
      <c r="D807" s="78">
        <v>113293.61</v>
      </c>
      <c r="E807" s="76">
        <v>0.0</v>
      </c>
      <c r="F807" s="79">
        <v>113294.0</v>
      </c>
      <c r="G807" s="80">
        <f t="shared" si="292"/>
        <v>113294</v>
      </c>
      <c r="H807" s="81">
        <v>8.00250119E8</v>
      </c>
      <c r="I807" s="77" t="str">
        <f t="shared" ref="I807:I810" si="299">VLOOKUP(H807,'[2]IPS CTA BANCARIA (2)'!$B$1:$H$202,2,0)</f>
        <v>#REF!</v>
      </c>
      <c r="J807" s="75">
        <v>469578.0</v>
      </c>
      <c r="K807" s="82" t="str">
        <f t="shared" ref="K807:K810" si="300">VLOOKUP(H807,'[2]IPS CTA BANCARIA (2)'!$B$1:$H$202,4,0)</f>
        <v>#REF!</v>
      </c>
      <c r="L807" s="83" t="str">
        <f t="shared" ref="L807:L810" si="301">VLOOKUP(H807,'[2]IPS CTA BANCARIA (2)'!$B$1:$H$202,5,0)</f>
        <v>#REF!</v>
      </c>
      <c r="M807" s="83" t="s">
        <v>1521</v>
      </c>
      <c r="N807" s="81" t="s">
        <v>1522</v>
      </c>
      <c r="O807" s="84">
        <v>42150.0</v>
      </c>
    </row>
    <row r="808" ht="28.5" customHeight="1">
      <c r="A808" s="75" t="s">
        <v>297</v>
      </c>
      <c r="B808" s="76" t="s">
        <v>31</v>
      </c>
      <c r="C808" s="77" t="s">
        <v>32</v>
      </c>
      <c r="D808" s="78">
        <v>132482.33</v>
      </c>
      <c r="E808" s="76">
        <v>0.0</v>
      </c>
      <c r="F808" s="79">
        <v>132482.0</v>
      </c>
      <c r="G808" s="80">
        <f t="shared" si="292"/>
        <v>132482</v>
      </c>
      <c r="H808" s="81">
        <v>8.05000427E8</v>
      </c>
      <c r="I808" s="77" t="str">
        <f t="shared" si="299"/>
        <v>#REF!</v>
      </c>
      <c r="J808" s="75">
        <v>550037.0</v>
      </c>
      <c r="K808" s="82" t="str">
        <f t="shared" si="300"/>
        <v>#REF!</v>
      </c>
      <c r="L808" s="83" t="str">
        <f t="shared" si="301"/>
        <v>#REF!</v>
      </c>
      <c r="M808" s="83" t="s">
        <v>1523</v>
      </c>
      <c r="N808" s="81" t="s">
        <v>1524</v>
      </c>
      <c r="O808" s="84">
        <v>42150.0</v>
      </c>
    </row>
    <row r="809" ht="28.5" customHeight="1">
      <c r="A809" s="75" t="s">
        <v>297</v>
      </c>
      <c r="B809" s="76" t="s">
        <v>39</v>
      </c>
      <c r="C809" s="77" t="s">
        <v>40</v>
      </c>
      <c r="D809" s="78">
        <v>270752.19</v>
      </c>
      <c r="E809" s="76">
        <v>0.0</v>
      </c>
      <c r="F809" s="79">
        <v>270752.0</v>
      </c>
      <c r="G809" s="80">
        <f t="shared" si="292"/>
        <v>270752</v>
      </c>
      <c r="H809" s="81">
        <v>9.00156264E8</v>
      </c>
      <c r="I809" s="77" t="str">
        <f t="shared" si="299"/>
        <v>#REF!</v>
      </c>
      <c r="J809" s="75">
        <v>793825.0</v>
      </c>
      <c r="K809" s="82" t="str">
        <f t="shared" si="300"/>
        <v>#REF!</v>
      </c>
      <c r="L809" s="83" t="str">
        <f t="shared" si="301"/>
        <v>#REF!</v>
      </c>
      <c r="M809" s="83" t="s">
        <v>1525</v>
      </c>
      <c r="N809" s="81" t="s">
        <v>1526</v>
      </c>
      <c r="O809" s="84">
        <v>42151.0</v>
      </c>
    </row>
    <row r="810" ht="28.5" customHeight="1">
      <c r="A810" s="75" t="s">
        <v>299</v>
      </c>
      <c r="B810" s="76" t="s">
        <v>17</v>
      </c>
      <c r="C810" s="77" t="s">
        <v>460</v>
      </c>
      <c r="D810" s="78">
        <v>1.223452775E7</v>
      </c>
      <c r="E810" s="76">
        <v>0.0</v>
      </c>
      <c r="F810" s="79">
        <v>1.2234528E7</v>
      </c>
      <c r="G810" s="80">
        <f t="shared" si="292"/>
        <v>12234528</v>
      </c>
      <c r="H810" s="81">
        <v>8.90985703E8</v>
      </c>
      <c r="I810" s="77" t="str">
        <f t="shared" si="299"/>
        <v>#REF!</v>
      </c>
      <c r="J810" s="75">
        <v>1.2234528E7</v>
      </c>
      <c r="K810" s="82" t="str">
        <f t="shared" si="300"/>
        <v>#REF!</v>
      </c>
      <c r="L810" s="83" t="str">
        <f t="shared" si="301"/>
        <v>#REF!</v>
      </c>
      <c r="M810" s="83">
        <v>2.0150002702E11</v>
      </c>
      <c r="N810" s="81" t="s">
        <v>1527</v>
      </c>
      <c r="O810" s="84">
        <v>42143.0</v>
      </c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8.5" customHeight="1">
      <c r="A811" s="75" t="s">
        <v>299</v>
      </c>
      <c r="B811" s="76" t="s">
        <v>45</v>
      </c>
      <c r="C811" s="77" t="s">
        <v>46</v>
      </c>
      <c r="D811" s="78">
        <v>1.170131576E7</v>
      </c>
      <c r="E811" s="76">
        <v>0.0</v>
      </c>
      <c r="F811" s="79">
        <v>1.1701316E7</v>
      </c>
      <c r="G811" s="80">
        <f t="shared" si="292"/>
        <v>11701316</v>
      </c>
      <c r="H811" s="81"/>
      <c r="I811" s="77"/>
      <c r="J811" s="75"/>
      <c r="K811" s="82"/>
      <c r="L811" s="83"/>
      <c r="M811" s="83"/>
      <c r="N811" s="81"/>
      <c r="O811" s="84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8.5" customHeight="1">
      <c r="A812" s="75" t="s">
        <v>299</v>
      </c>
      <c r="B812" s="76" t="s">
        <v>74</v>
      </c>
      <c r="C812" s="77" t="s">
        <v>75</v>
      </c>
      <c r="D812" s="78">
        <v>8636801.19</v>
      </c>
      <c r="E812" s="76">
        <v>0.0</v>
      </c>
      <c r="F812" s="79">
        <v>8636801.0</v>
      </c>
      <c r="G812" s="80">
        <f t="shared" si="292"/>
        <v>8636801</v>
      </c>
      <c r="H812" s="81">
        <v>8.11016192E8</v>
      </c>
      <c r="I812" s="77" t="str">
        <f t="shared" ref="I812:I816" si="302">VLOOKUP(H812,'[2]IPS CTA BANCARIA (2)'!$B$1:$H$202,2,0)</f>
        <v>#REF!</v>
      </c>
      <c r="J812" s="75">
        <v>8636801.0</v>
      </c>
      <c r="K812" s="82" t="str">
        <f t="shared" ref="K812:K816" si="303">VLOOKUP(H812,'[2]IPS CTA BANCARIA (2)'!$B$1:$H$202,4,0)</f>
        <v>#REF!</v>
      </c>
      <c r="L812" s="83" t="str">
        <f t="shared" ref="L812:L816" si="304">VLOOKUP(H812,'[2]IPS CTA BANCARIA (2)'!$B$1:$H$202,5,0)</f>
        <v>#REF!</v>
      </c>
      <c r="M812" s="83">
        <v>2.01500030053E11</v>
      </c>
      <c r="N812" s="81" t="s">
        <v>1528</v>
      </c>
      <c r="O812" s="84">
        <v>42152.0</v>
      </c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8.5" customHeight="1">
      <c r="A813" s="75" t="s">
        <v>299</v>
      </c>
      <c r="B813" s="76" t="s">
        <v>29</v>
      </c>
      <c r="C813" s="77" t="s">
        <v>30</v>
      </c>
      <c r="D813" s="78">
        <v>973673.55</v>
      </c>
      <c r="E813" s="76">
        <v>0.0</v>
      </c>
      <c r="F813" s="79">
        <v>973674.0</v>
      </c>
      <c r="G813" s="80">
        <f t="shared" si="292"/>
        <v>973674</v>
      </c>
      <c r="H813" s="81">
        <v>8.00250119E8</v>
      </c>
      <c r="I813" s="77" t="str">
        <f t="shared" si="302"/>
        <v>#REF!</v>
      </c>
      <c r="J813" s="75">
        <v>3248396.0</v>
      </c>
      <c r="K813" s="82" t="str">
        <f t="shared" si="303"/>
        <v>#REF!</v>
      </c>
      <c r="L813" s="83" t="str">
        <f t="shared" si="304"/>
        <v>#REF!</v>
      </c>
      <c r="M813" s="83" t="s">
        <v>1529</v>
      </c>
      <c r="N813" s="81" t="s">
        <v>1530</v>
      </c>
      <c r="O813" s="84">
        <v>42150.0</v>
      </c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8.5" customHeight="1">
      <c r="A814" s="75" t="s">
        <v>299</v>
      </c>
      <c r="B814" s="76" t="s">
        <v>31</v>
      </c>
      <c r="C814" s="77" t="s">
        <v>32</v>
      </c>
      <c r="D814" s="78">
        <v>8640.73</v>
      </c>
      <c r="E814" s="76">
        <v>0.0</v>
      </c>
      <c r="F814" s="79">
        <v>8641.0</v>
      </c>
      <c r="G814" s="80">
        <f t="shared" si="292"/>
        <v>8641</v>
      </c>
      <c r="H814" s="81">
        <v>8.05000427E8</v>
      </c>
      <c r="I814" s="77" t="str">
        <f t="shared" si="302"/>
        <v>#REF!</v>
      </c>
      <c r="J814" s="75">
        <v>18592.0</v>
      </c>
      <c r="K814" s="82" t="str">
        <f t="shared" si="303"/>
        <v>#REF!</v>
      </c>
      <c r="L814" s="83" t="str">
        <f t="shared" si="304"/>
        <v>#REF!</v>
      </c>
      <c r="M814" s="83" t="s">
        <v>1531</v>
      </c>
      <c r="N814" s="81" t="s">
        <v>1532</v>
      </c>
      <c r="O814" s="84">
        <v>42150.0</v>
      </c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8.5" customHeight="1">
      <c r="A815" s="75" t="s">
        <v>299</v>
      </c>
      <c r="B815" s="76" t="s">
        <v>39</v>
      </c>
      <c r="C815" s="77" t="s">
        <v>40</v>
      </c>
      <c r="D815" s="78">
        <v>113862.11</v>
      </c>
      <c r="E815" s="76">
        <v>0.0</v>
      </c>
      <c r="F815" s="79">
        <v>113862.0</v>
      </c>
      <c r="G815" s="80">
        <f t="shared" si="292"/>
        <v>113862</v>
      </c>
      <c r="H815" s="81">
        <v>9.00156264E8</v>
      </c>
      <c r="I815" s="77" t="str">
        <f t="shared" si="302"/>
        <v>#REF!</v>
      </c>
      <c r="J815" s="75">
        <v>343632.0</v>
      </c>
      <c r="K815" s="82" t="str">
        <f t="shared" si="303"/>
        <v>#REF!</v>
      </c>
      <c r="L815" s="83" t="str">
        <f t="shared" si="304"/>
        <v>#REF!</v>
      </c>
      <c r="M815" s="83" t="s">
        <v>1533</v>
      </c>
      <c r="N815" s="81" t="s">
        <v>1534</v>
      </c>
      <c r="O815" s="84">
        <v>42151.0</v>
      </c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8.5" customHeight="1">
      <c r="A816" s="75" t="s">
        <v>299</v>
      </c>
      <c r="B816" s="76" t="s">
        <v>47</v>
      </c>
      <c r="C816" s="77" t="s">
        <v>48</v>
      </c>
      <c r="D816" s="78">
        <v>6.057022591E7</v>
      </c>
      <c r="E816" s="76">
        <v>0.0</v>
      </c>
      <c r="F816" s="79">
        <v>6.0570226E7</v>
      </c>
      <c r="G816" s="80">
        <f t="shared" si="292"/>
        <v>60570226</v>
      </c>
      <c r="H816" s="81">
        <v>8.11041637E8</v>
      </c>
      <c r="I816" s="77" t="str">
        <f t="shared" si="302"/>
        <v>#REF!</v>
      </c>
      <c r="J816" s="75">
        <v>6.0570226E7</v>
      </c>
      <c r="K816" s="82" t="str">
        <f t="shared" si="303"/>
        <v>#REF!</v>
      </c>
      <c r="L816" s="83" t="str">
        <f t="shared" si="304"/>
        <v>#REF!</v>
      </c>
      <c r="M816" s="83">
        <v>2.01500027588E11</v>
      </c>
      <c r="N816" s="81" t="s">
        <v>1535</v>
      </c>
      <c r="O816" s="84">
        <v>42149.0</v>
      </c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D817" s="26"/>
      <c r="E817" s="26"/>
    </row>
    <row r="818" ht="15.75" customHeight="1">
      <c r="A818" s="66" t="s">
        <v>1536</v>
      </c>
      <c r="K818" s="26"/>
      <c r="L818" s="26"/>
    </row>
    <row r="819" ht="15.75" customHeight="1">
      <c r="K819" s="26"/>
      <c r="L819" s="26"/>
    </row>
    <row r="820" ht="15.75" customHeight="1">
      <c r="A820" s="86"/>
      <c r="K820" s="26"/>
      <c r="L820" s="26"/>
    </row>
    <row r="821" ht="15.75" customHeight="1">
      <c r="A821" s="87" t="s">
        <v>1537</v>
      </c>
      <c r="K821" s="26"/>
      <c r="L821" s="26"/>
    </row>
    <row r="822" ht="15.75" customHeight="1">
      <c r="A822" s="87" t="s">
        <v>1538</v>
      </c>
      <c r="K822" s="26"/>
      <c r="L822" s="26"/>
    </row>
    <row r="823" ht="15.75" customHeight="1">
      <c r="A823" s="87" t="s">
        <v>1539</v>
      </c>
      <c r="K823" s="26"/>
      <c r="L823" s="26"/>
    </row>
    <row r="824" ht="15.75" customHeight="1">
      <c r="A824" s="87" t="s">
        <v>1540</v>
      </c>
      <c r="K824" s="26"/>
      <c r="L824" s="26"/>
    </row>
    <row r="825" ht="15.75" customHeight="1">
      <c r="A825" s="87" t="s">
        <v>1541</v>
      </c>
      <c r="K825" s="26"/>
      <c r="L825" s="26"/>
    </row>
    <row r="826" ht="15.75" customHeight="1">
      <c r="A826" s="87" t="s">
        <v>1542</v>
      </c>
      <c r="K826" s="26"/>
      <c r="L826" s="26"/>
    </row>
    <row r="827" ht="15.75" customHeight="1">
      <c r="K827" s="26"/>
      <c r="L827" s="26"/>
    </row>
    <row r="828" ht="15.75" customHeight="1">
      <c r="K828" s="26"/>
      <c r="L828" s="26"/>
    </row>
    <row r="829" ht="15.75" customHeight="1">
      <c r="K829" s="26"/>
      <c r="L829" s="26"/>
    </row>
    <row r="830" ht="15.75" customHeight="1">
      <c r="K830" s="26"/>
      <c r="L830" s="26"/>
    </row>
    <row r="831" ht="15.75" customHeight="1">
      <c r="K831" s="26"/>
      <c r="L831" s="26"/>
    </row>
    <row r="832" ht="15.75" customHeight="1">
      <c r="K832" s="26"/>
      <c r="L832" s="26"/>
    </row>
    <row r="833" ht="15.75" customHeight="1">
      <c r="K833" s="26"/>
      <c r="L833" s="26"/>
    </row>
    <row r="834" ht="15.75" customHeight="1">
      <c r="K834" s="26"/>
      <c r="L834" s="26"/>
    </row>
    <row r="835" ht="15.75" customHeight="1">
      <c r="K835" s="26"/>
      <c r="L835" s="26"/>
    </row>
    <row r="836" ht="15.75" customHeight="1">
      <c r="K836" s="26"/>
      <c r="L836" s="26"/>
    </row>
    <row r="837" ht="15.75" customHeight="1">
      <c r="K837" s="26"/>
      <c r="L837" s="26"/>
    </row>
    <row r="838" ht="15.75" customHeight="1">
      <c r="K838" s="26"/>
      <c r="L838" s="26"/>
    </row>
    <row r="839" ht="15.75" customHeight="1">
      <c r="K839" s="26"/>
      <c r="L839" s="26"/>
    </row>
    <row r="840" ht="15.75" customHeight="1">
      <c r="K840" s="26"/>
      <c r="L840" s="26"/>
    </row>
    <row r="841" ht="15.75" customHeight="1">
      <c r="K841" s="26"/>
      <c r="L841" s="26"/>
    </row>
    <row r="842" ht="15.75" customHeight="1">
      <c r="K842" s="26"/>
      <c r="L842" s="26"/>
    </row>
    <row r="843" ht="15.75" customHeight="1">
      <c r="K843" s="26"/>
      <c r="L843" s="26"/>
    </row>
    <row r="844" ht="15.75" customHeight="1">
      <c r="K844" s="26"/>
      <c r="L844" s="26"/>
    </row>
    <row r="845" ht="15.75" customHeight="1">
      <c r="K845" s="26"/>
      <c r="L845" s="26"/>
    </row>
    <row r="846" ht="15.75" customHeight="1">
      <c r="K846" s="26"/>
      <c r="L846" s="26"/>
    </row>
    <row r="847" ht="15.75" customHeight="1">
      <c r="K847" s="26"/>
      <c r="L847" s="26"/>
    </row>
    <row r="848" ht="15.75" customHeight="1">
      <c r="K848" s="26"/>
      <c r="L848" s="26"/>
    </row>
    <row r="849" ht="15.75" customHeight="1">
      <c r="K849" s="26"/>
      <c r="L849" s="26"/>
    </row>
    <row r="850" ht="15.75" customHeight="1">
      <c r="K850" s="26"/>
      <c r="L850" s="26"/>
    </row>
    <row r="851" ht="15.75" customHeight="1">
      <c r="K851" s="26"/>
      <c r="L851" s="26"/>
    </row>
    <row r="852" ht="15.75" customHeight="1">
      <c r="K852" s="26"/>
      <c r="L852" s="26"/>
    </row>
    <row r="853" ht="15.75" customHeight="1">
      <c r="K853" s="26"/>
      <c r="L853" s="26"/>
    </row>
    <row r="854" ht="15.75" customHeight="1">
      <c r="K854" s="26"/>
      <c r="L854" s="26"/>
    </row>
    <row r="855" ht="15.75" customHeight="1">
      <c r="K855" s="26"/>
      <c r="L855" s="26"/>
    </row>
    <row r="856" ht="15.75" customHeight="1">
      <c r="K856" s="26"/>
      <c r="L856" s="26"/>
    </row>
    <row r="857" ht="15.75" customHeight="1">
      <c r="K857" s="26"/>
      <c r="L857" s="26"/>
    </row>
    <row r="858" ht="15.75" customHeight="1">
      <c r="K858" s="26"/>
      <c r="L858" s="26"/>
    </row>
    <row r="859" ht="15.75" customHeight="1">
      <c r="K859" s="26"/>
      <c r="L859" s="26"/>
    </row>
    <row r="860" ht="15.75" customHeight="1">
      <c r="K860" s="26"/>
      <c r="L860" s="26"/>
    </row>
    <row r="861" ht="15.75" customHeight="1">
      <c r="K861" s="26"/>
      <c r="L861" s="26"/>
    </row>
    <row r="862" ht="15.75" customHeight="1">
      <c r="K862" s="26"/>
      <c r="L862" s="26"/>
    </row>
    <row r="863" ht="15.75" customHeight="1">
      <c r="K863" s="26"/>
      <c r="L863" s="26"/>
    </row>
    <row r="864" ht="15.75" customHeight="1">
      <c r="K864" s="26"/>
      <c r="L864" s="26"/>
    </row>
    <row r="865" ht="15.75" customHeight="1">
      <c r="K865" s="26"/>
      <c r="L865" s="26"/>
    </row>
    <row r="866" ht="15.75" customHeight="1">
      <c r="K866" s="26"/>
      <c r="L866" s="26"/>
    </row>
    <row r="867" ht="15.75" customHeight="1">
      <c r="K867" s="26"/>
      <c r="L867" s="26"/>
    </row>
    <row r="868" ht="15.75" customHeight="1">
      <c r="K868" s="26"/>
      <c r="L868" s="26"/>
    </row>
    <row r="869" ht="15.75" customHeight="1">
      <c r="K869" s="26"/>
      <c r="L869" s="26"/>
    </row>
    <row r="870" ht="15.75" customHeight="1">
      <c r="K870" s="26"/>
      <c r="L870" s="26"/>
    </row>
    <row r="871" ht="15.75" customHeight="1">
      <c r="K871" s="26"/>
      <c r="L871" s="26"/>
    </row>
    <row r="872" ht="15.75" customHeight="1">
      <c r="K872" s="26"/>
      <c r="L872" s="26"/>
    </row>
    <row r="873" ht="15.75" customHeight="1">
      <c r="K873" s="26"/>
      <c r="L873" s="26"/>
    </row>
    <row r="874" ht="15.75" customHeight="1">
      <c r="K874" s="26"/>
      <c r="L874" s="26"/>
    </row>
    <row r="875" ht="15.75" customHeight="1">
      <c r="K875" s="26"/>
      <c r="L875" s="26"/>
    </row>
    <row r="876" ht="15.75" customHeight="1">
      <c r="K876" s="26"/>
      <c r="L876" s="26"/>
    </row>
    <row r="877" ht="15.75" customHeight="1">
      <c r="K877" s="26"/>
      <c r="L877" s="26"/>
    </row>
    <row r="878" ht="15.75" customHeight="1">
      <c r="K878" s="26"/>
      <c r="L878" s="26"/>
    </row>
    <row r="879" ht="15.75" customHeight="1">
      <c r="K879" s="26"/>
      <c r="L879" s="26"/>
    </row>
    <row r="880" ht="15.75" customHeight="1">
      <c r="K880" s="26"/>
      <c r="L880" s="26"/>
    </row>
    <row r="881" ht="15.75" customHeight="1">
      <c r="K881" s="26"/>
      <c r="L881" s="26"/>
    </row>
    <row r="882" ht="15.75" customHeight="1">
      <c r="K882" s="26"/>
      <c r="L882" s="26"/>
    </row>
    <row r="883" ht="15.75" customHeight="1">
      <c r="K883" s="26"/>
      <c r="L883" s="26"/>
    </row>
    <row r="884" ht="15.75" customHeight="1">
      <c r="K884" s="26"/>
      <c r="L884" s="26"/>
    </row>
    <row r="885" ht="15.75" customHeight="1">
      <c r="K885" s="26"/>
      <c r="L885" s="26"/>
    </row>
    <row r="886" ht="15.75" customHeight="1">
      <c r="K886" s="26"/>
      <c r="L886" s="26"/>
    </row>
    <row r="887" ht="15.75" customHeight="1">
      <c r="K887" s="26"/>
      <c r="L887" s="26"/>
    </row>
    <row r="888" ht="15.75" customHeight="1">
      <c r="K888" s="26"/>
      <c r="L888" s="26"/>
    </row>
    <row r="889" ht="15.75" customHeight="1">
      <c r="K889" s="26"/>
      <c r="L889" s="26"/>
    </row>
    <row r="890" ht="15.75" customHeight="1">
      <c r="K890" s="26"/>
      <c r="L890" s="26"/>
    </row>
    <row r="891" ht="15.75" customHeight="1">
      <c r="K891" s="26"/>
      <c r="L891" s="26"/>
    </row>
    <row r="892" ht="15.75" customHeight="1">
      <c r="K892" s="26"/>
      <c r="L892" s="26"/>
    </row>
    <row r="893" ht="15.75" customHeight="1">
      <c r="K893" s="26"/>
      <c r="L893" s="26"/>
    </row>
    <row r="894" ht="15.75" customHeight="1">
      <c r="K894" s="26"/>
      <c r="L894" s="26"/>
    </row>
    <row r="895" ht="15.75" customHeight="1">
      <c r="K895" s="26"/>
      <c r="L895" s="26"/>
    </row>
    <row r="896" ht="15.75" customHeight="1">
      <c r="K896" s="26"/>
      <c r="L896" s="26"/>
    </row>
    <row r="897" ht="15.75" customHeight="1">
      <c r="K897" s="26"/>
      <c r="L897" s="26"/>
    </row>
    <row r="898" ht="15.75" customHeight="1">
      <c r="K898" s="26"/>
      <c r="L898" s="26"/>
    </row>
    <row r="899" ht="15.75" customHeight="1">
      <c r="K899" s="26"/>
      <c r="L899" s="26"/>
    </row>
    <row r="900" ht="15.75" customHeight="1">
      <c r="K900" s="26"/>
      <c r="L900" s="26"/>
    </row>
    <row r="901" ht="15.75" customHeight="1">
      <c r="K901" s="26"/>
      <c r="L901" s="26"/>
    </row>
    <row r="902" ht="15.75" customHeight="1">
      <c r="K902" s="26"/>
      <c r="L902" s="26"/>
    </row>
    <row r="903" ht="15.75" customHeight="1">
      <c r="K903" s="26"/>
      <c r="L903" s="26"/>
    </row>
    <row r="904" ht="15.75" customHeight="1">
      <c r="K904" s="26"/>
      <c r="L904" s="26"/>
    </row>
    <row r="905" ht="15.75" customHeight="1">
      <c r="K905" s="26"/>
      <c r="L905" s="26"/>
    </row>
    <row r="906" ht="15.75" customHeight="1">
      <c r="K906" s="26"/>
      <c r="L906" s="26"/>
    </row>
    <row r="907" ht="15.75" customHeight="1">
      <c r="K907" s="26"/>
      <c r="L907" s="26"/>
    </row>
    <row r="908" ht="15.75" customHeight="1">
      <c r="K908" s="26"/>
      <c r="L908" s="26"/>
    </row>
    <row r="909" ht="15.75" customHeight="1">
      <c r="K909" s="26"/>
      <c r="L909" s="26"/>
    </row>
    <row r="910" ht="15.75" customHeight="1">
      <c r="K910" s="26"/>
      <c r="L910" s="26"/>
    </row>
    <row r="911" ht="15.75" customHeight="1">
      <c r="K911" s="26"/>
      <c r="L911" s="26"/>
    </row>
    <row r="912" ht="15.75" customHeight="1">
      <c r="K912" s="26"/>
      <c r="L912" s="26"/>
    </row>
    <row r="913" ht="15.75" customHeight="1">
      <c r="K913" s="26"/>
      <c r="L913" s="26"/>
    </row>
    <row r="914" ht="15.75" customHeight="1">
      <c r="K914" s="26"/>
      <c r="L914" s="26"/>
    </row>
    <row r="915" ht="15.75" customHeight="1">
      <c r="K915" s="26"/>
      <c r="L915" s="26"/>
    </row>
    <row r="916" ht="15.75" customHeight="1">
      <c r="K916" s="26"/>
      <c r="L916" s="26"/>
    </row>
    <row r="917" ht="15.75" customHeight="1">
      <c r="K917" s="26"/>
      <c r="L917" s="26"/>
    </row>
    <row r="918" ht="15.75" customHeight="1">
      <c r="K918" s="26"/>
      <c r="L918" s="26"/>
    </row>
    <row r="919" ht="15.75" customHeight="1">
      <c r="K919" s="26"/>
      <c r="L919" s="26"/>
    </row>
    <row r="920" ht="15.75" customHeight="1">
      <c r="K920" s="26"/>
      <c r="L920" s="26"/>
    </row>
    <row r="921" ht="15.75" customHeight="1">
      <c r="K921" s="26"/>
      <c r="L921" s="26"/>
    </row>
    <row r="922" ht="15.75" customHeight="1">
      <c r="K922" s="26"/>
      <c r="L922" s="26"/>
    </row>
    <row r="923" ht="15.75" customHeight="1">
      <c r="K923" s="26"/>
      <c r="L923" s="26"/>
    </row>
    <row r="924" ht="15.75" customHeight="1">
      <c r="K924" s="26"/>
      <c r="L924" s="26"/>
    </row>
    <row r="925" ht="15.75" customHeight="1">
      <c r="K925" s="26"/>
      <c r="L925" s="26"/>
    </row>
    <row r="926" ht="15.75" customHeight="1">
      <c r="K926" s="26"/>
      <c r="L926" s="26"/>
    </row>
    <row r="927" ht="15.75" customHeight="1">
      <c r="K927" s="26"/>
      <c r="L927" s="26"/>
    </row>
    <row r="928" ht="15.75" customHeight="1">
      <c r="K928" s="26"/>
      <c r="L928" s="26"/>
    </row>
    <row r="929" ht="15.75" customHeight="1">
      <c r="K929" s="26"/>
      <c r="L929" s="26"/>
    </row>
    <row r="930" ht="15.75" customHeight="1">
      <c r="K930" s="26"/>
      <c r="L930" s="26"/>
    </row>
    <row r="931" ht="15.75" customHeight="1">
      <c r="K931" s="26"/>
      <c r="L931" s="26"/>
    </row>
    <row r="932" ht="15.75" customHeight="1">
      <c r="K932" s="26"/>
      <c r="L932" s="26"/>
    </row>
    <row r="933" ht="15.75" customHeight="1">
      <c r="K933" s="26"/>
      <c r="L933" s="26"/>
    </row>
    <row r="934" ht="15.75" customHeight="1">
      <c r="K934" s="26"/>
      <c r="L934" s="26"/>
    </row>
    <row r="935" ht="15.75" customHeight="1">
      <c r="K935" s="26"/>
      <c r="L935" s="26"/>
    </row>
    <row r="936" ht="15.75" customHeight="1">
      <c r="K936" s="26"/>
      <c r="L936" s="26"/>
    </row>
    <row r="937" ht="15.75" customHeight="1">
      <c r="K937" s="26"/>
      <c r="L937" s="26"/>
    </row>
    <row r="938" ht="15.75" customHeight="1">
      <c r="K938" s="26"/>
      <c r="L938" s="26"/>
    </row>
    <row r="939" ht="15.75" customHeight="1">
      <c r="K939" s="26"/>
      <c r="L939" s="26"/>
    </row>
    <row r="940" ht="15.75" customHeight="1">
      <c r="K940" s="26"/>
      <c r="L940" s="26"/>
    </row>
    <row r="941" ht="15.75" customHeight="1">
      <c r="K941" s="26"/>
      <c r="L941" s="26"/>
    </row>
    <row r="942" ht="15.75" customHeight="1">
      <c r="K942" s="26"/>
      <c r="L942" s="26"/>
    </row>
    <row r="943" ht="15.75" customHeight="1">
      <c r="K943" s="26"/>
      <c r="L943" s="26"/>
    </row>
    <row r="944" ht="15.75" customHeight="1">
      <c r="K944" s="26"/>
      <c r="L944" s="26"/>
    </row>
    <row r="945" ht="15.75" customHeight="1">
      <c r="K945" s="26"/>
      <c r="L945" s="26"/>
    </row>
    <row r="946" ht="15.75" customHeight="1">
      <c r="K946" s="26"/>
      <c r="L946" s="26"/>
    </row>
    <row r="947" ht="15.75" customHeight="1">
      <c r="K947" s="26"/>
      <c r="L947" s="26"/>
    </row>
    <row r="948" ht="15.75" customHeight="1">
      <c r="K948" s="26"/>
      <c r="L948" s="26"/>
    </row>
    <row r="949" ht="15.75" customHeight="1">
      <c r="K949" s="26"/>
      <c r="L949" s="26"/>
    </row>
    <row r="950" ht="15.75" customHeight="1">
      <c r="K950" s="26"/>
      <c r="L950" s="26"/>
    </row>
    <row r="951" ht="15.75" customHeight="1">
      <c r="K951" s="26"/>
      <c r="L951" s="26"/>
    </row>
    <row r="952" ht="15.75" customHeight="1">
      <c r="K952" s="26"/>
      <c r="L952" s="26"/>
    </row>
    <row r="953" ht="15.75" customHeight="1">
      <c r="K953" s="26"/>
      <c r="L953" s="26"/>
    </row>
    <row r="954" ht="15.75" customHeight="1">
      <c r="K954" s="26"/>
      <c r="L954" s="26"/>
    </row>
    <row r="955" ht="15.75" customHeight="1">
      <c r="K955" s="26"/>
      <c r="L955" s="26"/>
    </row>
    <row r="956" ht="15.75" customHeight="1">
      <c r="K956" s="26"/>
      <c r="L956" s="26"/>
    </row>
    <row r="957" ht="15.75" customHeight="1">
      <c r="K957" s="26"/>
      <c r="L957" s="26"/>
    </row>
    <row r="958" ht="15.75" customHeight="1">
      <c r="K958" s="26"/>
      <c r="L958" s="26"/>
    </row>
    <row r="959" ht="15.75" customHeight="1">
      <c r="K959" s="26"/>
      <c r="L959" s="26"/>
    </row>
    <row r="960" ht="15.75" customHeight="1">
      <c r="K960" s="26"/>
      <c r="L960" s="26"/>
    </row>
    <row r="961" ht="15.75" customHeight="1">
      <c r="K961" s="26"/>
      <c r="L961" s="26"/>
    </row>
    <row r="962" ht="15.75" customHeight="1">
      <c r="K962" s="26"/>
      <c r="L962" s="26"/>
    </row>
    <row r="963" ht="15.75" customHeight="1">
      <c r="K963" s="26"/>
      <c r="L963" s="26"/>
    </row>
    <row r="964" ht="15.75" customHeight="1">
      <c r="K964" s="26"/>
      <c r="L964" s="26"/>
    </row>
    <row r="965" ht="15.75" customHeight="1">
      <c r="K965" s="26"/>
      <c r="L965" s="26"/>
    </row>
    <row r="966" ht="15.75" customHeight="1">
      <c r="K966" s="26"/>
      <c r="L966" s="26"/>
    </row>
    <row r="967" ht="15.75" customHeight="1">
      <c r="K967" s="26"/>
      <c r="L967" s="26"/>
    </row>
    <row r="968" ht="15.75" customHeight="1">
      <c r="K968" s="26"/>
      <c r="L968" s="26"/>
    </row>
    <row r="969" ht="15.75" customHeight="1">
      <c r="K969" s="26"/>
      <c r="L969" s="26"/>
    </row>
    <row r="970" ht="15.75" customHeight="1">
      <c r="K970" s="26"/>
      <c r="L970" s="26"/>
    </row>
    <row r="971" ht="15.75" customHeight="1">
      <c r="K971" s="26"/>
      <c r="L971" s="26"/>
    </row>
    <row r="972" ht="15.75" customHeight="1">
      <c r="K972" s="26"/>
      <c r="L972" s="26"/>
    </row>
    <row r="973" ht="15.75" customHeight="1">
      <c r="K973" s="26"/>
      <c r="L973" s="26"/>
    </row>
    <row r="974" ht="15.75" customHeight="1">
      <c r="K974" s="26"/>
      <c r="L974" s="26"/>
    </row>
    <row r="975" ht="15.75" customHeight="1">
      <c r="K975" s="26"/>
      <c r="L975" s="26"/>
    </row>
    <row r="976" ht="15.75" customHeight="1">
      <c r="K976" s="26"/>
      <c r="L976" s="26"/>
    </row>
    <row r="977" ht="15.75" customHeight="1">
      <c r="K977" s="26"/>
      <c r="L977" s="26"/>
    </row>
    <row r="978" ht="15.75" customHeight="1">
      <c r="K978" s="26"/>
      <c r="L978" s="26"/>
    </row>
    <row r="979" ht="15.75" customHeight="1">
      <c r="K979" s="26"/>
      <c r="L979" s="26"/>
    </row>
    <row r="980" ht="15.75" customHeight="1">
      <c r="K980" s="26"/>
      <c r="L980" s="26"/>
    </row>
    <row r="981" ht="15.75" customHeight="1">
      <c r="K981" s="26"/>
      <c r="L981" s="26"/>
    </row>
    <row r="982" ht="15.75" customHeight="1">
      <c r="K982" s="26"/>
      <c r="L982" s="26"/>
    </row>
    <row r="983" ht="15.75" customHeight="1">
      <c r="K983" s="26"/>
      <c r="L983" s="26"/>
    </row>
    <row r="984" ht="15.75" customHeight="1">
      <c r="K984" s="26"/>
      <c r="L984" s="26"/>
    </row>
    <row r="985" ht="15.75" customHeight="1">
      <c r="K985" s="26"/>
      <c r="L985" s="26"/>
    </row>
    <row r="986" ht="15.75" customHeight="1">
      <c r="K986" s="26"/>
      <c r="L986" s="26"/>
    </row>
    <row r="987" ht="15.75" customHeight="1">
      <c r="K987" s="26"/>
      <c r="L987" s="26"/>
    </row>
    <row r="988" ht="15.75" customHeight="1">
      <c r="K988" s="26"/>
      <c r="L988" s="26"/>
    </row>
    <row r="989" ht="15.75" customHeight="1">
      <c r="K989" s="26"/>
      <c r="L989" s="26"/>
    </row>
    <row r="990" ht="15.75" customHeight="1">
      <c r="K990" s="26"/>
      <c r="L990" s="26"/>
    </row>
    <row r="991" ht="15.75" customHeight="1">
      <c r="K991" s="26"/>
      <c r="L991" s="26"/>
    </row>
    <row r="992" ht="15.75" customHeight="1">
      <c r="K992" s="26"/>
      <c r="L992" s="26"/>
    </row>
    <row r="993" ht="15.75" customHeight="1">
      <c r="K993" s="26"/>
      <c r="L993" s="26"/>
    </row>
    <row r="994" ht="15.75" customHeight="1">
      <c r="K994" s="26"/>
      <c r="L994" s="26"/>
    </row>
    <row r="995" ht="15.75" customHeight="1">
      <c r="K995" s="26"/>
      <c r="L995" s="26"/>
    </row>
    <row r="996" ht="15.75" customHeight="1">
      <c r="K996" s="26"/>
      <c r="L996" s="26"/>
    </row>
    <row r="997" ht="15.75" customHeight="1">
      <c r="K997" s="26"/>
      <c r="L997" s="26"/>
    </row>
    <row r="998" ht="15.75" customHeight="1">
      <c r="K998" s="26"/>
      <c r="L998" s="26"/>
    </row>
    <row r="999" ht="15.75" customHeight="1">
      <c r="K999" s="26"/>
      <c r="L999" s="26"/>
    </row>
    <row r="1000" ht="15.75" customHeight="1">
      <c r="K1000" s="26"/>
      <c r="L1000" s="26"/>
    </row>
  </sheetData>
  <autoFilter ref="$A$7:$P$816"/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