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PARA CALCULOS" sheetId="2" r:id="rId5"/>
    <sheet state="visible" name="PARA GIRO LMA NOVIEMBRE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23">
      <text>
        <t xml:space="preserve">ASTRID JEANNETTE CORREA ZAPATA:
Se descuentan los $7,851,121 que se le pagaron demas a la eps en octubre para girarselos al MUA que savia quedo debiendo.</t>
      </text>
    </comment>
    <comment authorId="0" ref="C24">
      <text>
        <t xml:space="preserve">ASTRID JEANNETTE CORREA ZAPATA:
Se le giran al MUA dado que en octubre se giro mayor valor a la EPS  con recursos de Savia</t>
      </text>
    </comment>
    <comment authorId="0" ref="J24">
      <text>
        <t xml:space="preserve">ASTRID JEANNETTE CORREA ZAPATA:
Se le restaba al MUA por Savia de octubre</t>
      </text>
    </comment>
  </commentList>
</comments>
</file>

<file path=xl/sharedStrings.xml><?xml version="1.0" encoding="utf-8"?>
<sst xmlns="http://schemas.openxmlformats.org/spreadsheetml/2006/main" count="14166" uniqueCount="1552">
  <si>
    <t>LIQUIDACION MENSUAL DE AFILIADOS POR EPS Y ENTIDAD TERRITORIAL PERIODO NOVIEMBRE DE 2015</t>
  </si>
  <si>
    <t>Fecha de Publicación: NOVIEMBRE DE 2015</t>
  </si>
  <si>
    <t>DIRECCION DE ADMINISTRACION DE FONDOS DE LA PROTECCION SOCIAL</t>
  </si>
  <si>
    <t>DANE</t>
  </si>
  <si>
    <t>DEPARTAMENTO</t>
  </si>
  <si>
    <t>MUNICIPIO</t>
  </si>
  <si>
    <t>CODIGO EPS</t>
  </si>
  <si>
    <t>NOMBRE EPS</t>
  </si>
  <si>
    <t xml:space="preserve">RECURSOS CON CARGO A CAJAS DE COMPENSACION FAMILIAR 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</si>
  <si>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</si>
  <si>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</si>
  <si>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</si>
  <si>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</si>
  <si>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NOVIEMBRE 2015</t>
  </si>
  <si>
    <t>05001</t>
  </si>
  <si>
    <t>ANTIOQUIA</t>
  </si>
  <si>
    <t>MEDELLIN</t>
  </si>
  <si>
    <t>CCF002</t>
  </si>
  <si>
    <t>COMFAMA</t>
  </si>
  <si>
    <t>EPSM03</t>
  </si>
  <si>
    <t>CAFESALUD EPS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</si>
  <si>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</si>
  <si>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</si>
  <si>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</si>
  <si>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</si>
  <si>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</si>
  <si>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</si>
  <si>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</si>
  <si>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</si>
  <si>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</si>
  <si>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</si>
  <si>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</si>
  <si>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</si>
  <si>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</si>
  <si>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</si>
  <si>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</si>
  <si>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</si>
  <si>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</si>
  <si>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</si>
  <si>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EPSS37</t>
  </si>
  <si>
    <t>LA NUEVA EPS S.A.</t>
  </si>
  <si>
    <t>EPSS40</t>
  </si>
  <si>
    <t>SAVIA SALUD</t>
  </si>
  <si>
    <t>05002</t>
  </si>
  <si>
    <t>ABEJORRAL</t>
  </si>
  <si>
    <t>ESS024</t>
  </si>
  <si>
    <t>COOSALUD</t>
  </si>
  <si>
    <t>05004</t>
  </si>
  <si>
    <t>ABRIAQUI</t>
  </si>
  <si>
    <t>EPS020</t>
  </si>
  <si>
    <t>CAPRECOM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</si>
  <si>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</si>
  <si>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</si>
  <si>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</si>
  <si>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</si>
  <si>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</si>
  <si>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</si>
  <si>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</si>
  <si>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</si>
  <si>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</si>
  <si>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</si>
  <si>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</si>
  <si>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</si>
  <si>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</si>
  <si>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</si>
  <si>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</si>
  <si>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</si>
  <si>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EPSS33</t>
  </si>
  <si>
    <t>SALUDVIDA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</si>
  <si>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</si>
  <si>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</si>
  <si>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</si>
  <si>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</si>
  <si>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</si>
  <si>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</si>
  <si>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</si>
  <si>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</si>
  <si>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</si>
  <si>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ESS002</t>
  </si>
  <si>
    <t>EMDISALUD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</si>
  <si>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</si>
  <si>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</si>
  <si>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</si>
  <si>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</si>
  <si>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</si>
  <si>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</si>
  <si>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</si>
  <si>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</si>
  <si>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</si>
  <si>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</si>
  <si>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</si>
  <si>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</si>
  <si>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</si>
  <si>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</si>
  <si>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</si>
  <si>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</si>
  <si>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</si>
  <si>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</si>
  <si>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</si>
  <si>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</si>
  <si>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</si>
  <si>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</si>
  <si>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</si>
  <si>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</si>
  <si>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</si>
  <si>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</si>
  <si>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</si>
  <si>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</si>
  <si>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</si>
  <si>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</si>
  <si>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</si>
  <si>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</si>
  <si>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</si>
  <si>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</si>
  <si>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</si>
  <si>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</si>
  <si>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</si>
  <si>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</si>
  <si>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</si>
  <si>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</si>
  <si>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</si>
  <si>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</si>
  <si>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</si>
  <si>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</si>
  <si>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</si>
  <si>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</si>
  <si>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</si>
  <si>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</si>
  <si>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</si>
  <si>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</si>
  <si>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</si>
  <si>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</si>
  <si>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</si>
  <si>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</si>
  <si>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</si>
  <si>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</si>
  <si>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</si>
  <si>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</si>
  <si>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</si>
  <si>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</si>
  <si>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</si>
  <si>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</si>
  <si>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</si>
  <si>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</si>
  <si>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</si>
  <si>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</si>
  <si>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</si>
  <si>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</si>
  <si>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</si>
  <si>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</si>
  <si>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</si>
  <si>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</si>
  <si>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</si>
  <si>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</si>
  <si>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</si>
  <si>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</si>
  <si>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</si>
  <si>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</si>
  <si>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</si>
  <si>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</si>
  <si>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</si>
  <si>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</si>
  <si>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</si>
  <si>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</si>
  <si>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</si>
  <si>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</si>
  <si>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</si>
  <si>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</si>
  <si>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</si>
  <si>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</si>
  <si>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</si>
  <si>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</si>
  <si>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</si>
  <si>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</si>
  <si>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</si>
  <si>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</si>
  <si>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</si>
  <si>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</si>
  <si>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</si>
  <si>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</si>
  <si>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</si>
  <si>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</si>
  <si>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</si>
  <si>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</si>
  <si>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</si>
  <si>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</si>
  <si>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</si>
  <si>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</si>
  <si>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</si>
  <si>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</si>
  <si>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</si>
  <si>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</si>
  <si>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</si>
  <si>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</si>
  <si>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</si>
  <si>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</si>
  <si>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</si>
  <si>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</si>
  <si>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</si>
  <si>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</si>
  <si>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</si>
  <si>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</si>
  <si>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</si>
  <si>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</si>
  <si>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</si>
  <si>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</si>
  <si>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</si>
  <si>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</si>
  <si>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</si>
  <si>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</si>
  <si>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</si>
  <si>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</si>
  <si>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</si>
  <si>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</si>
  <si>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</si>
  <si>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</si>
  <si>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</si>
  <si>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</si>
  <si>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</si>
  <si>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</si>
  <si>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</si>
  <si>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</si>
  <si>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</si>
  <si>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</si>
  <si>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</si>
  <si>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</si>
  <si>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</si>
  <si>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</si>
  <si>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</si>
  <si>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</si>
  <si>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</si>
  <si>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</si>
  <si>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</si>
  <si>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</si>
  <si>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</si>
  <si>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</si>
  <si>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</si>
  <si>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</si>
  <si>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</si>
  <si>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</si>
  <si>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</si>
  <si>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</si>
  <si>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</si>
  <si>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</si>
  <si>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</si>
  <si>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</si>
  <si>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</si>
  <si>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</si>
  <si>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</si>
  <si>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</si>
  <si>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</si>
  <si>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</si>
  <si>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</si>
  <si>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</si>
  <si>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</si>
  <si>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</si>
  <si>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</si>
  <si>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</si>
  <si>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</si>
  <si>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</si>
  <si>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</si>
  <si>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</si>
  <si>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</si>
  <si>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</si>
  <si>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</si>
  <si>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</si>
  <si>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</si>
  <si>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</si>
  <si>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</si>
  <si>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</si>
  <si>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</si>
  <si>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</si>
  <si>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</si>
  <si>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</si>
  <si>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</si>
  <si>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</si>
  <si>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</si>
  <si>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</si>
  <si>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</si>
  <si>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</si>
  <si>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</si>
  <si>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</si>
  <si>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</si>
  <si>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</si>
  <si>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</si>
  <si>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</si>
  <si>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</si>
  <si>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</si>
  <si>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</si>
  <si>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</si>
  <si>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</si>
  <si>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</si>
  <si>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</si>
  <si>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</si>
  <si>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</si>
  <si>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</si>
  <si>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</si>
  <si>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</si>
  <si>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</si>
  <si>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</si>
  <si>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</si>
  <si>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</si>
  <si>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</si>
  <si>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 xml:space="preserve"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
                 Como resultado de la LMA se generó un saldo por restituciones a favor del FOSYGA a nombre de la CCF002 – Comfama por valor de $458.613.057,86 el cual fue pagado a la EPSS40 - Alianza Medellín Antioquia (Savia Salud EPS) de acuerdo con la  implementación de la 
Resolución N° 1621 del 31 de agosto de 2015 expedida por la Superintendencia Nacional de Salud, por tanto en esta publicación se aplicaron las restituciones por valor de $458.613.057,86 a la EPSS40 - Savia Salud. 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</si>
  <si>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</si>
  <si>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</si>
  <si>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</si>
  <si>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</si>
  <si>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</si>
  <si>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</si>
  <si>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NOVIEMBRE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</si>
  <si>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</si>
  <si>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</si>
  <si>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</si>
  <si>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 NOVIEMBRE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</si>
  <si>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</si>
  <si>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</si>
  <si>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</si>
  <si>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</si>
  <si>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</si>
  <si>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</si>
  <si>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</si>
  <si>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</si>
  <si>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</si>
  <si>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SAN JOSE DE LA MONTAÑA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</si>
  <si>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</si>
  <si>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</si>
  <si>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</si>
  <si>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NOVIEMBRE 2015</t>
  </si>
  <si>
    <t>RADICADOS</t>
  </si>
  <si>
    <t>N. DE COMPROBANTE DE EGRESO 43000/</t>
  </si>
  <si>
    <t>FECHA COMPROBANTE DE EGRESO</t>
  </si>
  <si>
    <t>201500072123</t>
  </si>
  <si>
    <t>201500072174</t>
  </si>
  <si>
    <t>43/69806</t>
  </si>
  <si>
    <t>201500072092</t>
  </si>
  <si>
    <t>43/69676</t>
  </si>
  <si>
    <t>201500072168</t>
  </si>
  <si>
    <t>43/69827</t>
  </si>
  <si>
    <t>201500071890</t>
  </si>
  <si>
    <t>43/69338</t>
  </si>
  <si>
    <t>201500072203</t>
  </si>
  <si>
    <t>43/69260</t>
  </si>
  <si>
    <t>201500072204</t>
  </si>
  <si>
    <t>43/69286</t>
  </si>
  <si>
    <t>201500072028</t>
  </si>
  <si>
    <t>43/69493</t>
  </si>
  <si>
    <t>201500072150</t>
  </si>
  <si>
    <t>43/69751</t>
  </si>
  <si>
    <t>201500072161</t>
  </si>
  <si>
    <t>43/69824</t>
  </si>
  <si>
    <t>201500072146</t>
  </si>
  <si>
    <t>43/69819</t>
  </si>
  <si>
    <t>201500072175</t>
  </si>
  <si>
    <t>43/69813</t>
  </si>
  <si>
    <t>201500072176</t>
  </si>
  <si>
    <t>43/69822</t>
  </si>
  <si>
    <t>201500072177</t>
  </si>
  <si>
    <t>43/69826</t>
  </si>
  <si>
    <t>201500071911</t>
  </si>
  <si>
    <t>43/69559</t>
  </si>
  <si>
    <t>43/67622</t>
  </si>
  <si>
    <t>201500071750</t>
  </si>
  <si>
    <t>43/68971</t>
  </si>
  <si>
    <t>Se cancelo en octubre</t>
  </si>
  <si>
    <t>201500071751</t>
  </si>
  <si>
    <t>43/68970</t>
  </si>
  <si>
    <t>201500071752</t>
  </si>
  <si>
    <t>43/68969</t>
  </si>
  <si>
    <t>201500072205</t>
  </si>
  <si>
    <t>43/69303</t>
  </si>
  <si>
    <t>201500072029</t>
  </si>
  <si>
    <t>43/69527</t>
  </si>
  <si>
    <t>201500071913</t>
  </si>
  <si>
    <t>43/69604</t>
  </si>
  <si>
    <t>201500071753</t>
  </si>
  <si>
    <t>201500073703</t>
  </si>
  <si>
    <t>43/69706</t>
  </si>
  <si>
    <t>201500072206</t>
  </si>
  <si>
    <t>43/69304</t>
  </si>
  <si>
    <t>201500071754</t>
  </si>
  <si>
    <t>201500072207</t>
  </si>
  <si>
    <t>43/69315</t>
  </si>
  <si>
    <t>201500071914</t>
  </si>
  <si>
    <t>43/69638</t>
  </si>
  <si>
    <t>201500071755</t>
  </si>
  <si>
    <t>201500072124</t>
  </si>
  <si>
    <t>201500072093</t>
  </si>
  <si>
    <t>43/69713</t>
  </si>
  <si>
    <t>201500072208</t>
  </si>
  <si>
    <t>43/69307</t>
  </si>
  <si>
    <t>201500072030</t>
  </si>
  <si>
    <t>43/69534</t>
  </si>
  <si>
    <t>201500071915</t>
  </si>
  <si>
    <t>43/69613</t>
  </si>
  <si>
    <t>201500071756</t>
  </si>
  <si>
    <t>201500073704</t>
  </si>
  <si>
    <t>43/69773</t>
  </si>
  <si>
    <t>201500072094</t>
  </si>
  <si>
    <t>43/69710</t>
  </si>
  <si>
    <t>201500072209</t>
  </si>
  <si>
    <t>43/69292</t>
  </si>
  <si>
    <t>201500071916</t>
  </si>
  <si>
    <t>43/69610</t>
  </si>
  <si>
    <t>201500071757</t>
  </si>
  <si>
    <t>43/69145</t>
  </si>
  <si>
    <t>201500073705</t>
  </si>
  <si>
    <t>43/69772</t>
  </si>
  <si>
    <t>201500072125</t>
  </si>
  <si>
    <t>43/69809</t>
  </si>
  <si>
    <t>201500072095</t>
  </si>
  <si>
    <t>201500072210</t>
  </si>
  <si>
    <t>43/69288</t>
  </si>
  <si>
    <t>201500072031</t>
  </si>
  <si>
    <t>43/69505</t>
  </si>
  <si>
    <t>201500072151</t>
  </si>
  <si>
    <t>43/69757</t>
  </si>
  <si>
    <t>201500071917</t>
  </si>
  <si>
    <t>43/69575</t>
  </si>
  <si>
    <t>201500071758</t>
  </si>
  <si>
    <t>43/69138</t>
  </si>
  <si>
    <t>201500072178</t>
  </si>
  <si>
    <t>43/69280</t>
  </si>
  <si>
    <t>43/69686</t>
  </si>
  <si>
    <t>201500072179</t>
  </si>
  <si>
    <t>43/69265</t>
  </si>
  <si>
    <t>201500072211</t>
  </si>
  <si>
    <t>43/69305</t>
  </si>
  <si>
    <t>201500072032</t>
  </si>
  <si>
    <t>43/69531</t>
  </si>
  <si>
    <t>201500071918</t>
  </si>
  <si>
    <t>43/69609</t>
  </si>
  <si>
    <t>201500072180</t>
  </si>
  <si>
    <t>43/69291</t>
  </si>
  <si>
    <t>201500072212</t>
  </si>
  <si>
    <t>43/69310</t>
  </si>
  <si>
    <t>201500071919</t>
  </si>
  <si>
    <t>43/69621</t>
  </si>
  <si>
    <t>201500073706</t>
  </si>
  <si>
    <t>43/69716</t>
  </si>
  <si>
    <t>201500072213</t>
  </si>
  <si>
    <t>43/69293</t>
  </si>
  <si>
    <t>201500072152</t>
  </si>
  <si>
    <t>43/69721</t>
  </si>
  <si>
    <t>201500072170</t>
  </si>
  <si>
    <t>43/69805</t>
  </si>
  <si>
    <t>201500071920</t>
  </si>
  <si>
    <t>43/69629</t>
  </si>
  <si>
    <t>201500071759</t>
  </si>
  <si>
    <t>43/69148</t>
  </si>
  <si>
    <t>201500073707</t>
  </si>
  <si>
    <t>43/69776</t>
  </si>
  <si>
    <t>201500072214</t>
  </si>
  <si>
    <t>43/69261</t>
  </si>
  <si>
    <t>201500072033</t>
  </si>
  <si>
    <t>43/69498</t>
  </si>
  <si>
    <t>201500071921</t>
  </si>
  <si>
    <t>43/69567</t>
  </si>
  <si>
    <t>201500071760</t>
  </si>
  <si>
    <t>43/69135</t>
  </si>
  <si>
    <t>201500073708</t>
  </si>
  <si>
    <t>43/69680</t>
  </si>
  <si>
    <t>201500072181</t>
  </si>
  <si>
    <t>43/69279</t>
  </si>
  <si>
    <t>201500071871</t>
  </si>
  <si>
    <t>43/69359</t>
  </si>
  <si>
    <t>201500071891</t>
  </si>
  <si>
    <t>43/69340</t>
  </si>
  <si>
    <t>201500072215</t>
  </si>
  <si>
    <t>43/69263</t>
  </si>
  <si>
    <t>201500072034</t>
  </si>
  <si>
    <t>43/69503</t>
  </si>
  <si>
    <t>201500071922</t>
  </si>
  <si>
    <t>43/69573</t>
  </si>
  <si>
    <t>201500071761</t>
  </si>
  <si>
    <t>43/69114</t>
  </si>
  <si>
    <t>201500071762</t>
  </si>
  <si>
    <t>43/69182</t>
  </si>
  <si>
    <t>201500071764</t>
  </si>
  <si>
    <t>43/69181</t>
  </si>
  <si>
    <t>201500071765</t>
  </si>
  <si>
    <t>43/69183</t>
  </si>
  <si>
    <t>201500071766</t>
  </si>
  <si>
    <t>43/69137</t>
  </si>
  <si>
    <t>201500071767</t>
  </si>
  <si>
    <t>43/69200</t>
  </si>
  <si>
    <t>201500071768</t>
  </si>
  <si>
    <t>43/69103</t>
  </si>
  <si>
    <t>201500071769</t>
  </si>
  <si>
    <t>43/69199</t>
  </si>
  <si>
    <t>201500071770</t>
  </si>
  <si>
    <t>43/69198</t>
  </si>
  <si>
    <t>201500071771</t>
  </si>
  <si>
    <t>43/69197</t>
  </si>
  <si>
    <t>201500071772</t>
  </si>
  <si>
    <t>201500071872</t>
  </si>
  <si>
    <t>43/69337</t>
  </si>
  <si>
    <t>201500072216</t>
  </si>
  <si>
    <t>43/69299</t>
  </si>
  <si>
    <t>201500072035</t>
  </si>
  <si>
    <t>43/69555</t>
  </si>
  <si>
    <t>201500071923</t>
  </si>
  <si>
    <t>43/69673</t>
  </si>
  <si>
    <t>201500071773</t>
  </si>
  <si>
    <t>201500073736</t>
  </si>
  <si>
    <t>43/69749</t>
  </si>
  <si>
    <t>201500073737</t>
  </si>
  <si>
    <t>43/69789</t>
  </si>
  <si>
    <t>201500072217</t>
  </si>
  <si>
    <t>43/69308</t>
  </si>
  <si>
    <t>201500071924</t>
  </si>
  <si>
    <t>43/69614</t>
  </si>
  <si>
    <t>201500071774</t>
  </si>
  <si>
    <t>43/69105</t>
  </si>
  <si>
    <t>201500072218</t>
  </si>
  <si>
    <t>43/69316</t>
  </si>
  <si>
    <t>201500072036</t>
  </si>
  <si>
    <t>43/69545</t>
  </si>
  <si>
    <t>201500071925</t>
  </si>
  <si>
    <t>43/69644</t>
  </si>
  <si>
    <t>201500071775</t>
  </si>
  <si>
    <t>201500073709</t>
  </si>
  <si>
    <t>43/69729</t>
  </si>
  <si>
    <t>201500071892</t>
  </si>
  <si>
    <t>43/69341</t>
  </si>
  <si>
    <t>201500072219</t>
  </si>
  <si>
    <t>43/69300</t>
  </si>
  <si>
    <t>201500072037</t>
  </si>
  <si>
    <t>43/69508</t>
  </si>
  <si>
    <t>201500071926</t>
  </si>
  <si>
    <t>43/69578</t>
  </si>
  <si>
    <t>201500071776</t>
  </si>
  <si>
    <t>201500072220</t>
  </si>
  <si>
    <t>43/69309</t>
  </si>
  <si>
    <t>201500072038</t>
  </si>
  <si>
    <t>43/69535</t>
  </si>
  <si>
    <t>201500071927</t>
  </si>
  <si>
    <t>43/69616</t>
  </si>
  <si>
    <t>201500071777</t>
  </si>
  <si>
    <t>201500072126</t>
  </si>
  <si>
    <t>43/69693</t>
  </si>
  <si>
    <t>201500072221</t>
  </si>
  <si>
    <t>43/69301</t>
  </si>
  <si>
    <t>201500071928</t>
  </si>
  <si>
    <t>43/69585</t>
  </si>
  <si>
    <t>201500071778</t>
  </si>
  <si>
    <t>201500072182</t>
  </si>
  <si>
    <t>43/69281</t>
  </si>
  <si>
    <t>201500072096</t>
  </si>
  <si>
    <t>43/69720</t>
  </si>
  <si>
    <t>201500072222</t>
  </si>
  <si>
    <t>43/69313</t>
  </si>
  <si>
    <t>201500072039</t>
  </si>
  <si>
    <t>43/69540</t>
  </si>
  <si>
    <t>201500071929</t>
  </si>
  <si>
    <t>43/69628</t>
  </si>
  <si>
    <t>201500071779</t>
  </si>
  <si>
    <t>201500072127</t>
  </si>
  <si>
    <t>43/69685</t>
  </si>
  <si>
    <t>201500072223</t>
  </si>
  <si>
    <t>43/69264</t>
  </si>
  <si>
    <t>201500072040</t>
  </si>
  <si>
    <t>43/69504</t>
  </si>
  <si>
    <t>201500071930</t>
  </si>
  <si>
    <t>43/69574</t>
  </si>
  <si>
    <t>201500071780</t>
  </si>
  <si>
    <t>201500073710</t>
  </si>
  <si>
    <t>43/69756</t>
  </si>
  <si>
    <t>201500072224</t>
  </si>
  <si>
    <t>43/69297</t>
  </si>
  <si>
    <t>201500071931</t>
  </si>
  <si>
    <t>43/69665</t>
  </si>
  <si>
    <t>201500071781</t>
  </si>
  <si>
    <t>43/69154</t>
  </si>
  <si>
    <t>201500073711</t>
  </si>
  <si>
    <t>43/69744</t>
  </si>
  <si>
    <t>201500072225</t>
  </si>
  <si>
    <t>43/69294</t>
  </si>
  <si>
    <t>201500071932</t>
  </si>
  <si>
    <t>43/69647</t>
  </si>
  <si>
    <t>201500071782</t>
  </si>
  <si>
    <t>43/69151</t>
  </si>
  <si>
    <t>201500072183</t>
  </si>
  <si>
    <t>43/69284</t>
  </si>
  <si>
    <t>201500071873</t>
  </si>
  <si>
    <t>43/69329</t>
  </si>
  <si>
    <t>201500072226</t>
  </si>
  <si>
    <t>43/69306</t>
  </si>
  <si>
    <t>201500072041</t>
  </si>
  <si>
    <t>43/69533</t>
  </si>
  <si>
    <t>201500071933</t>
  </si>
  <si>
    <t>43/69612</t>
  </si>
  <si>
    <t>201500073712</t>
  </si>
  <si>
    <t>43/69712</t>
  </si>
  <si>
    <t>201500072227</t>
  </si>
  <si>
    <t>43/69296</t>
  </si>
  <si>
    <t>201500071934</t>
  </si>
  <si>
    <t>43/69660</t>
  </si>
  <si>
    <t>201500071783</t>
  </si>
  <si>
    <t>43/69153</t>
  </si>
  <si>
    <t>201500072128</t>
  </si>
  <si>
    <t>43/69760</t>
  </si>
  <si>
    <t>201500072097</t>
  </si>
  <si>
    <t>43/69689</t>
  </si>
  <si>
    <t>201500071893</t>
  </si>
  <si>
    <t>43/69342</t>
  </si>
  <si>
    <t>201500072228</t>
  </si>
  <si>
    <t>43/69290</t>
  </si>
  <si>
    <t>201500072042</t>
  </si>
  <si>
    <t>43/69509</t>
  </si>
  <si>
    <t>201500071935</t>
  </si>
  <si>
    <t>43/69579</t>
  </si>
  <si>
    <t>201500071784</t>
  </si>
  <si>
    <t>43/69139</t>
  </si>
  <si>
    <t>201500072229</t>
  </si>
  <si>
    <t>43/69311</t>
  </si>
  <si>
    <t>201500071936</t>
  </si>
  <si>
    <t>43/69622</t>
  </si>
  <si>
    <t>201500071785</t>
  </si>
  <si>
    <t>43/69146</t>
  </si>
  <si>
    <t>201500072230</t>
  </si>
  <si>
    <t>43/69312</t>
  </si>
  <si>
    <t>201500071937</t>
  </si>
  <si>
    <t>43/69623</t>
  </si>
  <si>
    <t>201500071786</t>
  </si>
  <si>
    <t>43/69147</t>
  </si>
  <si>
    <t>201500072231</t>
  </si>
  <si>
    <t>43/69302</t>
  </si>
  <si>
    <t>201500071938</t>
  </si>
  <si>
    <t>43/69599</t>
  </si>
  <si>
    <t>201500071787</t>
  </si>
  <si>
    <t>43/69162</t>
  </si>
  <si>
    <t>201500072098</t>
  </si>
  <si>
    <t>43/69737</t>
  </si>
  <si>
    <t>201500072232</t>
  </si>
  <si>
    <t>43/69318</t>
  </si>
  <si>
    <t>201500072162</t>
  </si>
  <si>
    <t>43/69781</t>
  </si>
  <si>
    <t>201500071939</t>
  </si>
  <si>
    <t>43/69656</t>
  </si>
  <si>
    <t>201500071788</t>
  </si>
  <si>
    <t>43/69177</t>
  </si>
  <si>
    <t>201500071894</t>
  </si>
  <si>
    <t>43/69357</t>
  </si>
  <si>
    <t>201500072233</t>
  </si>
  <si>
    <t>43/69298</t>
  </si>
  <si>
    <t>201500072043</t>
  </si>
  <si>
    <t>43/69554</t>
  </si>
  <si>
    <t>201500071940</t>
  </si>
  <si>
    <t>43/69671</t>
  </si>
  <si>
    <t>201500071789</t>
  </si>
  <si>
    <t>43/69180</t>
  </si>
  <si>
    <t>201500073738</t>
  </si>
  <si>
    <t>43/69747</t>
  </si>
  <si>
    <t>201500073739</t>
  </si>
  <si>
    <t>43/69787</t>
  </si>
  <si>
    <t>201500071895</t>
  </si>
  <si>
    <t>43/69352</t>
  </si>
  <si>
    <t>201500072234</t>
  </si>
  <si>
    <t>43/69314</t>
  </si>
  <si>
    <t>201500072044</t>
  </si>
  <si>
    <t>43/69542</t>
  </si>
  <si>
    <t>201500072163</t>
  </si>
  <si>
    <t>43/69723</t>
  </si>
  <si>
    <t>201500071941</t>
  </si>
  <si>
    <t>43/69634</t>
  </si>
  <si>
    <t>201500071790</t>
  </si>
  <si>
    <t>43/69170</t>
  </si>
  <si>
    <t>201500072184</t>
  </si>
  <si>
    <t>43/69274</t>
  </si>
  <si>
    <t>201500072235</t>
  </si>
  <si>
    <t>43/69317</t>
  </si>
  <si>
    <t>201500071942</t>
  </si>
  <si>
    <t>43/69655</t>
  </si>
  <si>
    <t>201500071791</t>
  </si>
  <si>
    <t>43/69176</t>
  </si>
  <si>
    <t>201500071874</t>
  </si>
  <si>
    <t>43/69321</t>
  </si>
  <si>
    <t>201500072099</t>
  </si>
  <si>
    <t>43/69679</t>
  </si>
  <si>
    <t>201500072236</t>
  </si>
  <si>
    <t>201500072045</t>
  </si>
  <si>
    <t>43/69496</t>
  </si>
  <si>
    <t>201500072153</t>
  </si>
  <si>
    <t>201500071943</t>
  </si>
  <si>
    <t>43/69565</t>
  </si>
  <si>
    <t>201500071792</t>
  </si>
  <si>
    <t>43/69156</t>
  </si>
  <si>
    <t>201500073740</t>
  </si>
  <si>
    <t>43/69814</t>
  </si>
  <si>
    <t>201500073741</t>
  </si>
  <si>
    <t>43/69807</t>
  </si>
  <si>
    <t>201500073713</t>
  </si>
  <si>
    <t>43/69753</t>
  </si>
  <si>
    <t>201500071875</t>
  </si>
  <si>
    <t>43/69325</t>
  </si>
  <si>
    <t>201500071896</t>
  </si>
  <si>
    <t>43/69346</t>
  </si>
  <si>
    <t>201500072237</t>
  </si>
  <si>
    <t>43/69381</t>
  </si>
  <si>
    <t>201500072046</t>
  </si>
  <si>
    <t>43/69521</t>
  </si>
  <si>
    <t>201500071944</t>
  </si>
  <si>
    <t>43/69593</t>
  </si>
  <si>
    <t>201500071793</t>
  </si>
  <si>
    <t>43/69161</t>
  </si>
  <si>
    <t>201500073742</t>
  </si>
  <si>
    <t>43/69698</t>
  </si>
  <si>
    <t>201500073743</t>
  </si>
  <si>
    <t>43/69766</t>
  </si>
  <si>
    <t>201500072129</t>
  </si>
  <si>
    <t>43/69681</t>
  </si>
  <si>
    <t>201500072238</t>
  </si>
  <si>
    <t>43/69371</t>
  </si>
  <si>
    <t>201500072047</t>
  </si>
  <si>
    <t>43/69499</t>
  </si>
  <si>
    <t>201500071945</t>
  </si>
  <si>
    <t>43/69568</t>
  </si>
  <si>
    <t>201500071794</t>
  </si>
  <si>
    <t>43/69102</t>
  </si>
  <si>
    <t>201500072239</t>
  </si>
  <si>
    <t>43/69442</t>
  </si>
  <si>
    <t>201500071946</t>
  </si>
  <si>
    <t>43/69667</t>
  </si>
  <si>
    <t>201500071795</t>
  </si>
  <si>
    <t>43/69110</t>
  </si>
  <si>
    <t>201500072185</t>
  </si>
  <si>
    <t>43/69285</t>
  </si>
  <si>
    <t>201500072240</t>
  </si>
  <si>
    <t>43/69434</t>
  </si>
  <si>
    <t>201500071947</t>
  </si>
  <si>
    <t>43/69641</t>
  </si>
  <si>
    <t>201500071796</t>
  </si>
  <si>
    <t>43/69173</t>
  </si>
  <si>
    <t>201500072186</t>
  </si>
  <si>
    <t>43/69275</t>
  </si>
  <si>
    <t>201500072130</t>
  </si>
  <si>
    <t>201500072100</t>
  </si>
  <si>
    <t>43/69717</t>
  </si>
  <si>
    <t>201500072241</t>
  </si>
  <si>
    <t>43/69387</t>
  </si>
  <si>
    <t>201500072164</t>
  </si>
  <si>
    <t>43/69775</t>
  </si>
  <si>
    <t>201500071948</t>
  </si>
  <si>
    <t>43/69624</t>
  </si>
  <si>
    <t>201500071797</t>
  </si>
  <si>
    <t>43/69168</t>
  </si>
  <si>
    <t>201500072187</t>
  </si>
  <si>
    <t>43/69272</t>
  </si>
  <si>
    <t>201500072131</t>
  </si>
  <si>
    <t>43/69762</t>
  </si>
  <si>
    <t>201500072101</t>
  </si>
  <si>
    <t>43/69692</t>
  </si>
  <si>
    <t>201500071897</t>
  </si>
  <si>
    <t>43/69343</t>
  </si>
  <si>
    <t>201500072242</t>
  </si>
  <si>
    <t>43/69409</t>
  </si>
  <si>
    <t>201500072048</t>
  </si>
  <si>
    <t>43/69512</t>
  </si>
  <si>
    <t>201500071949</t>
  </si>
  <si>
    <t>43/69582</t>
  </si>
  <si>
    <t>201500071798</t>
  </si>
  <si>
    <t>43/69157</t>
  </si>
  <si>
    <t>201500071876</t>
  </si>
  <si>
    <t>43/69322</t>
  </si>
  <si>
    <t>201500072243</t>
  </si>
  <si>
    <t>43/69407</t>
  </si>
  <si>
    <t>201500071950</t>
  </si>
  <si>
    <t>43/69572</t>
  </si>
  <si>
    <t>201500073714</t>
  </si>
  <si>
    <t>43/69684</t>
  </si>
  <si>
    <t>201500072102</t>
  </si>
  <si>
    <t>43/69780</t>
  </si>
  <si>
    <t>201500071898</t>
  </si>
  <si>
    <t>43/69356</t>
  </si>
  <si>
    <t>43/69736</t>
  </si>
  <si>
    <t>201500072049</t>
  </si>
  <si>
    <t>43/69549</t>
  </si>
  <si>
    <t>201500071951</t>
  </si>
  <si>
    <t>43/69654</t>
  </si>
  <si>
    <t>201500071799</t>
  </si>
  <si>
    <t>43/69108</t>
  </si>
  <si>
    <t>201500072245</t>
  </si>
  <si>
    <t>43/69389</t>
  </si>
  <si>
    <t>201500071952</t>
  </si>
  <si>
    <t>43/69635</t>
  </si>
  <si>
    <t>201500071800</t>
  </si>
  <si>
    <t>43/69171</t>
  </si>
  <si>
    <t>201500071877</t>
  </si>
  <si>
    <t>43/69334</t>
  </si>
  <si>
    <t>201500072103</t>
  </si>
  <si>
    <t>43/69739</t>
  </si>
  <si>
    <t>201500072246</t>
  </si>
  <si>
    <t>43/69397</t>
  </si>
  <si>
    <t>201500072247</t>
  </si>
  <si>
    <t>43/69368</t>
  </si>
  <si>
    <t>201500072050</t>
  </si>
  <si>
    <t>43/69550</t>
  </si>
  <si>
    <t>201500072165</t>
  </si>
  <si>
    <t>201500071953</t>
  </si>
  <si>
    <t>43/69659</t>
  </si>
  <si>
    <t>201500071801</t>
  </si>
  <si>
    <t>43/69178</t>
  </si>
  <si>
    <t>201500073715</t>
  </si>
  <si>
    <t>43/69782</t>
  </si>
  <si>
    <t>201500072248</t>
  </si>
  <si>
    <t>43/69424</t>
  </si>
  <si>
    <t>201500072051</t>
  </si>
  <si>
    <t>43/69538</t>
  </si>
  <si>
    <t>201500071954</t>
  </si>
  <si>
    <t>43/69619</t>
  </si>
  <si>
    <t>201500071802</t>
  </si>
  <si>
    <t>43/69167</t>
  </si>
  <si>
    <t>201500072132</t>
  </si>
  <si>
    <t>43/69695</t>
  </si>
  <si>
    <t>201500072249</t>
  </si>
  <si>
    <t>43/69378</t>
  </si>
  <si>
    <t>201500072052</t>
  </si>
  <si>
    <t>43/69516</t>
  </si>
  <si>
    <t>201500071955</t>
  </si>
  <si>
    <t>43/69587</t>
  </si>
  <si>
    <t>201500071803</t>
  </si>
  <si>
    <t>43/69160</t>
  </si>
  <si>
    <t>201500071878</t>
  </si>
  <si>
    <t>43/69331</t>
  </si>
  <si>
    <t>201500072133</t>
  </si>
  <si>
    <t>43/69725</t>
  </si>
  <si>
    <t>201500072250</t>
  </si>
  <si>
    <t>43/69433</t>
  </si>
  <si>
    <t>201500071956</t>
  </si>
  <si>
    <t>43/69639</t>
  </si>
  <si>
    <t>201500071804</t>
  </si>
  <si>
    <t>43/69187</t>
  </si>
  <si>
    <t>201500073716</t>
  </si>
  <si>
    <t>43/69777</t>
  </si>
  <si>
    <t>201500072251</t>
  </si>
  <si>
    <t>43/69436</t>
  </si>
  <si>
    <t>201500072171</t>
  </si>
  <si>
    <t>43/69730</t>
  </si>
  <si>
    <t>201500071957</t>
  </si>
  <si>
    <t>43/69645</t>
  </si>
  <si>
    <t>201500072188</t>
  </si>
  <si>
    <t>43/69278</t>
  </si>
  <si>
    <t>201500072134</t>
  </si>
  <si>
    <t>43/69763</t>
  </si>
  <si>
    <t>201500072104</t>
  </si>
  <si>
    <t>43/69694</t>
  </si>
  <si>
    <t>201500071899</t>
  </si>
  <si>
    <t>43/69345</t>
  </si>
  <si>
    <t>201500072252</t>
  </si>
  <si>
    <t>43/69377</t>
  </si>
  <si>
    <t>201500072053</t>
  </si>
  <si>
    <t>43/69515</t>
  </si>
  <si>
    <t>201500071958</t>
  </si>
  <si>
    <t>43/69586</t>
  </si>
  <si>
    <t>201500071805</t>
  </si>
  <si>
    <t>43/69159</t>
  </si>
  <si>
    <t>201500072105</t>
  </si>
  <si>
    <t>43/69734</t>
  </si>
  <si>
    <t>201500072253</t>
  </si>
  <si>
    <t>43/69395</t>
  </si>
  <si>
    <t>201500071959</t>
  </si>
  <si>
    <t>43/69652</t>
  </si>
  <si>
    <t>201500071806</t>
  </si>
  <si>
    <t>43/69175</t>
  </si>
  <si>
    <t>201500072254</t>
  </si>
  <si>
    <t>43/69435</t>
  </si>
  <si>
    <t>201500072154</t>
  </si>
  <si>
    <t>43/69727</t>
  </si>
  <si>
    <t>201500071960</t>
  </si>
  <si>
    <t>43/69642</t>
  </si>
  <si>
    <t>201500071807</t>
  </si>
  <si>
    <t>43/69174</t>
  </si>
  <si>
    <t>201500072189</t>
  </si>
  <si>
    <t>43/69276</t>
  </si>
  <si>
    <t>201500072106</t>
  </si>
  <si>
    <t>43/69705</t>
  </si>
  <si>
    <t>201500072255</t>
  </si>
  <si>
    <t>43/69417</t>
  </si>
  <si>
    <t>201500071961</t>
  </si>
  <si>
    <t>43/69603</t>
  </si>
  <si>
    <t>201500071808</t>
  </si>
  <si>
    <t>43/69163</t>
  </si>
  <si>
    <t>201500072107</t>
  </si>
  <si>
    <t>43/69715</t>
  </si>
  <si>
    <t>201500071900</t>
  </si>
  <si>
    <t>43/69351</t>
  </si>
  <si>
    <t>201500072256</t>
  </si>
  <si>
    <t>43/69423</t>
  </si>
  <si>
    <t>201500072054</t>
  </si>
  <si>
    <t>43/69537</t>
  </si>
  <si>
    <t>201500072155</t>
  </si>
  <si>
    <t>43/69774</t>
  </si>
  <si>
    <t>201500071962</t>
  </si>
  <si>
    <t>43/69618</t>
  </si>
  <si>
    <t>201500071809</t>
  </si>
  <si>
    <t>43/69166</t>
  </si>
  <si>
    <t>201500072257</t>
  </si>
  <si>
    <t>43/69429</t>
  </si>
  <si>
    <t>201500071963</t>
  </si>
  <si>
    <t>43/69630</t>
  </si>
  <si>
    <t>201500071810</t>
  </si>
  <si>
    <t>43/69107</t>
  </si>
  <si>
    <t>201500072258</t>
  </si>
  <si>
    <t>43/69443</t>
  </si>
  <si>
    <t>201500071964</t>
  </si>
  <si>
    <t>43/69669</t>
  </si>
  <si>
    <t>201500071811</t>
  </si>
  <si>
    <t>43/69179</t>
  </si>
  <si>
    <t>201500073717</t>
  </si>
  <si>
    <t>43/69746</t>
  </si>
  <si>
    <t>201500072135</t>
  </si>
  <si>
    <t>201500072108</t>
  </si>
  <si>
    <t>43/69683</t>
  </si>
  <si>
    <t>201500071901</t>
  </si>
  <si>
    <t>43/69339</t>
  </si>
  <si>
    <t>201500072259</t>
  </si>
  <si>
    <t>43/69373</t>
  </si>
  <si>
    <t>201500072055</t>
  </si>
  <si>
    <t>43/69502</t>
  </si>
  <si>
    <t>201500072147</t>
  </si>
  <si>
    <t>43/69755</t>
  </si>
  <si>
    <t>201500071965</t>
  </si>
  <si>
    <t>43/69571</t>
  </si>
  <si>
    <t>201500071812</t>
  </si>
  <si>
    <t>43/69113</t>
  </si>
  <si>
    <t>201500072260</t>
  </si>
  <si>
    <t>43/69426</t>
  </si>
  <si>
    <t>201500071966</t>
  </si>
  <si>
    <t>43/69625</t>
  </si>
  <si>
    <t>201500071813</t>
  </si>
  <si>
    <t>43/69169</t>
  </si>
  <si>
    <t>201500071879</t>
  </si>
  <si>
    <t>43/69330</t>
  </si>
  <si>
    <t>201500072136</t>
  </si>
  <si>
    <t>43/69718</t>
  </si>
  <si>
    <t>201500072261</t>
  </si>
  <si>
    <t>43/69427</t>
  </si>
  <si>
    <t>201500071967</t>
  </si>
  <si>
    <t>43/69626</t>
  </si>
  <si>
    <t>201500071814</t>
  </si>
  <si>
    <t>43/69106</t>
  </si>
  <si>
    <t>201500072109</t>
  </si>
  <si>
    <t>43/69700</t>
  </si>
  <si>
    <t>201500072262</t>
  </si>
  <si>
    <t>43/69414</t>
  </si>
  <si>
    <t>201500072056</t>
  </si>
  <si>
    <t>43/69523</t>
  </si>
  <si>
    <t>201500071968</t>
  </si>
  <si>
    <t>43/69595</t>
  </si>
  <si>
    <t>201500073718</t>
  </si>
  <si>
    <t>43/69767</t>
  </si>
  <si>
    <t>201500072137</t>
  </si>
  <si>
    <t>201500072110</t>
  </si>
  <si>
    <t>43/69707</t>
  </si>
  <si>
    <t>201500072169</t>
  </si>
  <si>
    <t>43/69770</t>
  </si>
  <si>
    <t>201500071902</t>
  </si>
  <si>
    <t>43/69348</t>
  </si>
  <si>
    <t>201500072263</t>
  </si>
  <si>
    <t>43/69418</t>
  </si>
  <si>
    <t>201500072057</t>
  </si>
  <si>
    <t>43/69528</t>
  </si>
  <si>
    <t>201500071969</t>
  </si>
  <si>
    <t>43/69605</t>
  </si>
  <si>
    <t>201500071815</t>
  </si>
  <si>
    <t>43/69164</t>
  </si>
  <si>
    <t>201500072190</t>
  </si>
  <si>
    <t>43/69270</t>
  </si>
  <si>
    <t>201500071903</t>
  </si>
  <si>
    <t>43/69344</t>
  </si>
  <si>
    <t>201500072058</t>
  </si>
  <si>
    <t>43/69514</t>
  </si>
  <si>
    <t>201500071970</t>
  </si>
  <si>
    <t>43/69584</t>
  </si>
  <si>
    <t>201500071816</t>
  </si>
  <si>
    <t>43/69158</t>
  </si>
  <si>
    <t>201500072264</t>
  </si>
  <si>
    <t>43/69370</t>
  </si>
  <si>
    <t>201500072059</t>
  </si>
  <si>
    <t>43/69495</t>
  </si>
  <si>
    <t>201500071971</t>
  </si>
  <si>
    <t>43/69564</t>
  </si>
  <si>
    <t>201500071817</t>
  </si>
  <si>
    <t>43/69155</t>
  </si>
  <si>
    <t>201500072111</t>
  </si>
  <si>
    <t>43/69714</t>
  </si>
  <si>
    <t>201500071904</t>
  </si>
  <si>
    <t>43/69350</t>
  </si>
  <si>
    <t>201500072265</t>
  </si>
  <si>
    <t>43/69422</t>
  </si>
  <si>
    <t>201500072060</t>
  </si>
  <si>
    <t>43/69536</t>
  </si>
  <si>
    <t>201500071972</t>
  </si>
  <si>
    <t>43/69617</t>
  </si>
  <si>
    <t>201500071818</t>
  </si>
  <si>
    <t>43/69165</t>
  </si>
  <si>
    <t>201500072112</t>
  </si>
  <si>
    <t>43/69724</t>
  </si>
  <si>
    <t>201500072266</t>
  </si>
  <si>
    <t>43/69390</t>
  </si>
  <si>
    <t>201500071973</t>
  </si>
  <si>
    <t>43/69636</t>
  </si>
  <si>
    <t>201500071819</t>
  </si>
  <si>
    <t>43/69172</t>
  </si>
  <si>
    <t>201500072267</t>
  </si>
  <si>
    <t>43/69380</t>
  </si>
  <si>
    <t>201500072061</t>
  </si>
  <si>
    <t>43/69520</t>
  </si>
  <si>
    <t>201500071974</t>
  </si>
  <si>
    <t>43/69591</t>
  </si>
  <si>
    <t>201500071820</t>
  </si>
  <si>
    <t>43/69142</t>
  </si>
  <si>
    <t>201500072113</t>
  </si>
  <si>
    <t>43/69726</t>
  </si>
  <si>
    <t>201500071905</t>
  </si>
  <si>
    <t>43/69354</t>
  </si>
  <si>
    <t>201500072268</t>
  </si>
  <si>
    <t>43/69391</t>
  </si>
  <si>
    <t>201500072062</t>
  </si>
  <si>
    <t>43/69544</t>
  </si>
  <si>
    <t>201500071975</t>
  </si>
  <si>
    <t>43/69640</t>
  </si>
  <si>
    <t>201500071821</t>
  </si>
  <si>
    <t>43/69150</t>
  </si>
  <si>
    <t>201500072269</t>
  </si>
  <si>
    <t>43/69416</t>
  </si>
  <si>
    <t>201500071976</t>
  </si>
  <si>
    <t>43/69600</t>
  </si>
  <si>
    <t>201500071822</t>
  </si>
  <si>
    <t>43/69144</t>
  </si>
  <si>
    <t>201500071880</t>
  </si>
  <si>
    <t>43/69336</t>
  </si>
  <si>
    <t>201500071977</t>
  </si>
  <si>
    <t>43/69668</t>
  </si>
  <si>
    <t>201500071823</t>
  </si>
  <si>
    <t>43/69189</t>
  </si>
  <si>
    <t>201500071881</t>
  </si>
  <si>
    <t>43/69324</t>
  </si>
  <si>
    <t>201500072270</t>
  </si>
  <si>
    <t>43/69412</t>
  </si>
  <si>
    <t>201500072063</t>
  </si>
  <si>
    <t>43/69519</t>
  </si>
  <si>
    <t>201500071978</t>
  </si>
  <si>
    <t>43/69590</t>
  </si>
  <si>
    <t>201500071824</t>
  </si>
  <si>
    <t>43/69141</t>
  </si>
  <si>
    <t>201500073744</t>
  </si>
  <si>
    <t>43/69696</t>
  </si>
  <si>
    <t>201500073745</t>
  </si>
  <si>
    <t>43/69764</t>
  </si>
  <si>
    <t>201500072271</t>
  </si>
  <si>
    <t>43/69430</t>
  </si>
  <si>
    <t>201500071979</t>
  </si>
  <si>
    <t>43/69632</t>
  </si>
  <si>
    <t>201500071825</t>
  </si>
  <si>
    <t>43/69149</t>
  </si>
  <si>
    <t>201500072191</t>
  </si>
  <si>
    <t>43/69273</t>
  </si>
  <si>
    <t>201500071882</t>
  </si>
  <si>
    <t>43/69332</t>
  </si>
  <si>
    <t>201500072114</t>
  </si>
  <si>
    <t>43/69732</t>
  </si>
  <si>
    <t>201500072272</t>
  </si>
  <si>
    <t>43/69394</t>
  </si>
  <si>
    <t>201500072064</t>
  </si>
  <si>
    <t>43/69548</t>
  </si>
  <si>
    <t>201500071980</t>
  </si>
  <si>
    <t>43/69650</t>
  </si>
  <si>
    <t>201500071826</t>
  </si>
  <si>
    <t>43/69116</t>
  </si>
  <si>
    <t>201500073746</t>
  </si>
  <si>
    <t>201500073747</t>
  </si>
  <si>
    <t>43/69817</t>
  </si>
  <si>
    <t>201500073748</t>
  </si>
  <si>
    <t>43/69821</t>
  </si>
  <si>
    <t>201500073749</t>
  </si>
  <si>
    <t>43/69811</t>
  </si>
  <si>
    <t>201500073750</t>
  </si>
  <si>
    <t>43/69778</t>
  </si>
  <si>
    <t>201500072273</t>
  </si>
  <si>
    <t>43/69445</t>
  </si>
  <si>
    <t>201500071981</t>
  </si>
  <si>
    <t>43/69672</t>
  </si>
  <si>
    <t>201500073751</t>
  </si>
  <si>
    <t>43/69748</t>
  </si>
  <si>
    <t>201500073719</t>
  </si>
  <si>
    <t>43/69788</t>
  </si>
  <si>
    <t>201500072274</t>
  </si>
  <si>
    <t>43/69438</t>
  </si>
  <si>
    <t>201500071982</t>
  </si>
  <si>
    <t>43/69657</t>
  </si>
  <si>
    <t>201500071827</t>
  </si>
  <si>
    <t>43/69188</t>
  </si>
  <si>
    <t>201500072275</t>
  </si>
  <si>
    <t>43/69411</t>
  </si>
  <si>
    <t>201500072065</t>
  </si>
  <si>
    <t>43/69518</t>
  </si>
  <si>
    <t>201500071983</t>
  </si>
  <si>
    <t>43/69589</t>
  </si>
  <si>
    <t>201500071828</t>
  </si>
  <si>
    <t>43/69104</t>
  </si>
  <si>
    <t>201500072192</t>
  </si>
  <si>
    <t>43/69268</t>
  </si>
  <si>
    <t>201500072276</t>
  </si>
  <si>
    <t>43/69428</t>
  </si>
  <si>
    <t>201500071984</t>
  </si>
  <si>
    <t>43/69627</t>
  </si>
  <si>
    <t>201500071829</t>
  </si>
  <si>
    <t>43/69185</t>
  </si>
  <si>
    <t>201500073720</t>
  </si>
  <si>
    <t>43/69719</t>
  </si>
  <si>
    <t>201500072277</t>
  </si>
  <si>
    <t>43/69415</t>
  </si>
  <si>
    <t>201500072066</t>
  </si>
  <si>
    <t>43/69525</t>
  </si>
  <si>
    <t>201500071985</t>
  </si>
  <si>
    <t>43/69597</t>
  </si>
  <si>
    <t>201500071830</t>
  </si>
  <si>
    <t>43/69184</t>
  </si>
  <si>
    <t>201500073721</t>
  </si>
  <si>
    <t>43/69701</t>
  </si>
  <si>
    <t>201500072193</t>
  </si>
  <si>
    <t>43/69269</t>
  </si>
  <si>
    <t>201500072115</t>
  </si>
  <si>
    <t>43/69682</t>
  </si>
  <si>
    <t>201500072278</t>
  </si>
  <si>
    <t>43/69363</t>
  </si>
  <si>
    <t>201500072067</t>
  </si>
  <si>
    <t>43/69501</t>
  </si>
  <si>
    <t>201500072156</t>
  </si>
  <si>
    <t>43/69754</t>
  </si>
  <si>
    <t>201500071986</t>
  </si>
  <si>
    <t>43/69570</t>
  </si>
  <si>
    <t>201500071831</t>
  </si>
  <si>
    <t>43/69136</t>
  </si>
  <si>
    <t>201500073752</t>
  </si>
  <si>
    <t>43/69815</t>
  </si>
  <si>
    <t>201500073753</t>
  </si>
  <si>
    <t>43/69808</t>
  </si>
  <si>
    <t>201500073754</t>
  </si>
  <si>
    <t>201500072279</t>
  </si>
  <si>
    <t>43/69382</t>
  </si>
  <si>
    <t>201500072280</t>
  </si>
  <si>
    <t>43/69364</t>
  </si>
  <si>
    <t>201500072068</t>
  </si>
  <si>
    <t>43/69522</t>
  </si>
  <si>
    <t>201500072157</t>
  </si>
  <si>
    <t>43/69699</t>
  </si>
  <si>
    <t>201500071987</t>
  </si>
  <si>
    <t>43/69594</t>
  </si>
  <si>
    <t>201500071832</t>
  </si>
  <si>
    <t>43/69143</t>
  </si>
  <si>
    <t>201500072194</t>
  </si>
  <si>
    <t>43/69282</t>
  </si>
  <si>
    <t>201500072116</t>
  </si>
  <si>
    <t>43/69733</t>
  </si>
  <si>
    <t>201500072281</t>
  </si>
  <si>
    <t>43/69367</t>
  </si>
  <si>
    <t>201500072158</t>
  </si>
  <si>
    <t>43/69779</t>
  </si>
  <si>
    <t>201500071988</t>
  </si>
  <si>
    <t>43/69651</t>
  </si>
  <si>
    <t>201500071833</t>
  </si>
  <si>
    <t>201500072195</t>
  </si>
  <si>
    <t>43/69295</t>
  </si>
  <si>
    <t>201500072282</t>
  </si>
  <si>
    <t>43/69399</t>
  </si>
  <si>
    <t>201500072069</t>
  </si>
  <si>
    <t>43/69552</t>
  </si>
  <si>
    <t>201500072159</t>
  </si>
  <si>
    <t>43/69742</t>
  </si>
  <si>
    <t>201500071989</t>
  </si>
  <si>
    <t>43/69663</t>
  </si>
  <si>
    <t>201500071834</t>
  </si>
  <si>
    <t>43/69109</t>
  </si>
  <si>
    <t>201500073722</t>
  </si>
  <si>
    <t>43/69784</t>
  </si>
  <si>
    <t>201500071906</t>
  </si>
  <si>
    <t>43/69353</t>
  </si>
  <si>
    <t>201500072283</t>
  </si>
  <si>
    <t>43/69432</t>
  </si>
  <si>
    <t>201500072070</t>
  </si>
  <si>
    <t>43/69543</t>
  </si>
  <si>
    <t>201500071990</t>
  </si>
  <si>
    <t>43/69637</t>
  </si>
  <si>
    <t>201500071835</t>
  </si>
  <si>
    <t>43/69186</t>
  </si>
  <si>
    <t>201500072196</t>
  </si>
  <si>
    <t>43/69283</t>
  </si>
  <si>
    <t>201500072284</t>
  </si>
  <si>
    <t>43/69392</t>
  </si>
  <si>
    <t>201500072172</t>
  </si>
  <si>
    <t>43/69728</t>
  </si>
  <si>
    <t>201500071991</t>
  </si>
  <si>
    <t>43/69643</t>
  </si>
  <si>
    <t>201500071836</t>
  </si>
  <si>
    <t>43/69115</t>
  </si>
  <si>
    <t>201500072197</t>
  </si>
  <si>
    <t>43/69277</t>
  </si>
  <si>
    <t>201500072138</t>
  </si>
  <si>
    <t>43/69761</t>
  </si>
  <si>
    <t>201500072117</t>
  </si>
  <si>
    <t>43/69690</t>
  </si>
  <si>
    <t>201500072285</t>
  </si>
  <si>
    <t>43/69408</t>
  </si>
  <si>
    <t>201500072071</t>
  </si>
  <si>
    <t>43/69510</t>
  </si>
  <si>
    <t>201500071992</t>
  </si>
  <si>
    <t>43/69580</t>
  </si>
  <si>
    <t>201500071837</t>
  </si>
  <si>
    <t>43/69140</t>
  </si>
  <si>
    <t>201500072198</t>
  </si>
  <si>
    <t>43/69267</t>
  </si>
  <si>
    <t>201500072286</t>
  </si>
  <si>
    <t>43/69421</t>
  </si>
  <si>
    <t>201500071993</t>
  </si>
  <si>
    <t>43/69615</t>
  </si>
  <si>
    <t>201500071838</t>
  </si>
  <si>
    <t>201500072287</t>
  </si>
  <si>
    <t>43/69405</t>
  </si>
  <si>
    <t>201500072166</t>
  </si>
  <si>
    <t>43/69678</t>
  </si>
  <si>
    <t>201500071994</t>
  </si>
  <si>
    <t>43/69563</t>
  </si>
  <si>
    <t>201500071839</t>
  </si>
  <si>
    <t>201500072288</t>
  </si>
  <si>
    <t>43/69372</t>
  </si>
  <si>
    <t>201500072072</t>
  </si>
  <si>
    <t>43/69500</t>
  </si>
  <si>
    <t>201500071995</t>
  </si>
  <si>
    <t>43/69569</t>
  </si>
  <si>
    <t>201500071840</t>
  </si>
  <si>
    <t>43/69112</t>
  </si>
  <si>
    <t>201500072199</t>
  </si>
  <si>
    <t>43/69262</t>
  </si>
  <si>
    <t>201500072289</t>
  </si>
  <si>
    <t>43/69404</t>
  </si>
  <si>
    <t>201500071996</t>
  </si>
  <si>
    <t>43/69562</t>
  </si>
  <si>
    <t>201500071841</t>
  </si>
  <si>
    <t>43/69287</t>
  </si>
  <si>
    <t>201500071883</t>
  </si>
  <si>
    <t>43/69319</t>
  </si>
  <si>
    <t>201500072290</t>
  </si>
  <si>
    <t>43/69402</t>
  </si>
  <si>
    <t>201500072073</t>
  </si>
  <si>
    <t>43/69494</t>
  </si>
  <si>
    <t>201500071997</t>
  </si>
  <si>
    <t>43/69560</t>
  </si>
  <si>
    <t>201500071842</t>
  </si>
  <si>
    <t>201500073755</t>
  </si>
  <si>
    <t>43/69677</t>
  </si>
  <si>
    <t>201500073756</t>
  </si>
  <si>
    <t>43/69752</t>
  </si>
  <si>
    <t>201500072139</t>
  </si>
  <si>
    <t>43/69743</t>
  </si>
  <si>
    <t>201500072291</t>
  </si>
  <si>
    <t>43/69400</t>
  </si>
  <si>
    <t>201500072173</t>
  </si>
  <si>
    <t>43/69785</t>
  </si>
  <si>
    <t>201500071998</t>
  </si>
  <si>
    <t>43/69664</t>
  </si>
  <si>
    <t>201500071843</t>
  </si>
  <si>
    <t>201500072292</t>
  </si>
  <si>
    <t>43/69446</t>
  </si>
  <si>
    <t>201500072074</t>
  </si>
  <si>
    <t>43/69547</t>
  </si>
  <si>
    <t>201500071999</t>
  </si>
  <si>
    <t>43/69649</t>
  </si>
  <si>
    <t>201500071844</t>
  </si>
  <si>
    <t>201500072293</t>
  </si>
  <si>
    <t>43/69425</t>
  </si>
  <si>
    <t>201500072075</t>
  </si>
  <si>
    <t>43/69539</t>
  </si>
  <si>
    <t>201500072000</t>
  </si>
  <si>
    <t>43/69620</t>
  </si>
  <si>
    <t>201500071845</t>
  </si>
  <si>
    <t>201500072200</t>
  </si>
  <si>
    <t>43/69271</t>
  </si>
  <si>
    <t>201500072294</t>
  </si>
  <si>
    <t>43/69379</t>
  </si>
  <si>
    <t>201500072076</t>
  </si>
  <si>
    <t>43/69517</t>
  </si>
  <si>
    <t>201500072001</t>
  </si>
  <si>
    <t>43/69588</t>
  </si>
  <si>
    <t>201500071846</t>
  </si>
  <si>
    <t>201500072295</t>
  </si>
  <si>
    <t>43/69388</t>
  </si>
  <si>
    <t>201500072077</t>
  </si>
  <si>
    <t>43/69541</t>
  </si>
  <si>
    <t>201500072002</t>
  </si>
  <si>
    <t>43/69631</t>
  </si>
  <si>
    <t>201500071847</t>
  </si>
  <si>
    <t>201500072140</t>
  </si>
  <si>
    <t>43/69687</t>
  </si>
  <si>
    <t>201500072296</t>
  </si>
  <si>
    <t>43/69374</t>
  </si>
  <si>
    <t>201500072078</t>
  </si>
  <si>
    <t>43/69506</t>
  </si>
  <si>
    <t>201500072003</t>
  </si>
  <si>
    <t>43/69576</t>
  </si>
  <si>
    <t>201500071848</t>
  </si>
  <si>
    <t>201500073723</t>
  </si>
  <si>
    <t>43/69758</t>
  </si>
  <si>
    <t>201500072201</t>
  </si>
  <si>
    <t>43/69266</t>
  </si>
  <si>
    <t>201500072118</t>
  </si>
  <si>
    <t>43/69711</t>
  </si>
  <si>
    <t>201500071907</t>
  </si>
  <si>
    <t>43/69349</t>
  </si>
  <si>
    <t>201500072297</t>
  </si>
  <si>
    <t>43/69366</t>
  </si>
  <si>
    <t>201500072079</t>
  </si>
  <si>
    <t>43/69532</t>
  </si>
  <si>
    <t>201500072004</t>
  </si>
  <si>
    <t>43/69611</t>
  </si>
  <si>
    <t>201500071849</t>
  </si>
  <si>
    <t>201500072298</t>
  </si>
  <si>
    <t>43/69393</t>
  </si>
  <si>
    <t>201500072005</t>
  </si>
  <si>
    <t>43/69646</t>
  </si>
  <si>
    <t>201500071850</t>
  </si>
  <si>
    <t>201500071908</t>
  </si>
  <si>
    <t>43/69355</t>
  </si>
  <si>
    <t>201500072299</t>
  </si>
  <si>
    <t>43/69437</t>
  </si>
  <si>
    <t>201500072080</t>
  </si>
  <si>
    <t>43/69546</t>
  </si>
  <si>
    <t>201500072160</t>
  </si>
  <si>
    <t>43/69731</t>
  </si>
  <si>
    <t>201500072006</t>
  </si>
  <si>
    <t>43/69648</t>
  </si>
  <si>
    <t>201500071851</t>
  </si>
  <si>
    <t>201500071884</t>
  </si>
  <si>
    <t>43/69328</t>
  </si>
  <si>
    <t>201500072300</t>
  </si>
  <si>
    <t>43/69386</t>
  </si>
  <si>
    <t>201500072081</t>
  </si>
  <si>
    <t>43/69530</t>
  </si>
  <si>
    <t>201500072007</t>
  </si>
  <si>
    <t>43/69608</t>
  </si>
  <si>
    <t>201500071852</t>
  </si>
  <si>
    <t>201500073724</t>
  </si>
  <si>
    <t>43/69709</t>
  </si>
  <si>
    <t>201500072141</t>
  </si>
  <si>
    <t>43/69759</t>
  </si>
  <si>
    <t>201500072119</t>
  </si>
  <si>
    <t>43/69688</t>
  </si>
  <si>
    <t>201500072301</t>
  </si>
  <si>
    <t>43/69375</t>
  </si>
  <si>
    <t>201500072082</t>
  </si>
  <si>
    <t>43/69507</t>
  </si>
  <si>
    <t>201500072008</t>
  </si>
  <si>
    <t>43/69577</t>
  </si>
  <si>
    <t>201500071853</t>
  </si>
  <si>
    <t>201500072202</t>
  </si>
  <si>
    <t>43/69289</t>
  </si>
  <si>
    <t>201500072302</t>
  </si>
  <si>
    <t>43/69383</t>
  </si>
  <si>
    <t>201500072083</t>
  </si>
  <si>
    <t>43/69524</t>
  </si>
  <si>
    <t>201500072009</t>
  </si>
  <si>
    <t>43/69596</t>
  </si>
  <si>
    <t>201500071854</t>
  </si>
  <si>
    <t>201500072142</t>
  </si>
  <si>
    <t>43/69708</t>
  </si>
  <si>
    <t>201500072303</t>
  </si>
  <si>
    <t>43/69419</t>
  </si>
  <si>
    <t>201500072084</t>
  </si>
  <si>
    <t>43/69529</t>
  </si>
  <si>
    <t>201500072010</t>
  </si>
  <si>
    <t>43/69606</t>
  </si>
  <si>
    <t>201500071855</t>
  </si>
  <si>
    <t>201500073725</t>
  </si>
  <si>
    <t>43/69771</t>
  </si>
  <si>
    <t>201500072304</t>
  </si>
  <si>
    <t>43/69398</t>
  </si>
  <si>
    <t>201500072305</t>
  </si>
  <si>
    <t>43/69369</t>
  </si>
  <si>
    <t>201500072011</t>
  </si>
  <si>
    <t>43/69662</t>
  </si>
  <si>
    <t>201500071856</t>
  </si>
  <si>
    <t>201500073726</t>
  </si>
  <si>
    <t>43/69741</t>
  </si>
  <si>
    <t>201500073727</t>
  </si>
  <si>
    <t>43/69783</t>
  </si>
  <si>
    <t>201500073728</t>
  </si>
  <si>
    <t>43/69812</t>
  </si>
  <si>
    <t>201500073729</t>
  </si>
  <si>
    <t>43/69818</t>
  </si>
  <si>
    <t>201500073730</t>
  </si>
  <si>
    <t>201500072143</t>
  </si>
  <si>
    <t>43/69722</t>
  </si>
  <si>
    <t>201500072306</t>
  </si>
  <si>
    <t>43/69431</t>
  </si>
  <si>
    <t>201500072012</t>
  </si>
  <si>
    <t>43/69633</t>
  </si>
  <si>
    <t>201500071857</t>
  </si>
  <si>
    <t>201500072307</t>
  </si>
  <si>
    <t>43/69410</t>
  </si>
  <si>
    <t>201500072085</t>
  </si>
  <si>
    <t>43/69513</t>
  </si>
  <si>
    <t>201500072013</t>
  </si>
  <si>
    <t>43/69583</t>
  </si>
  <si>
    <t>201500071858</t>
  </si>
  <si>
    <t>201500072308</t>
  </si>
  <si>
    <t>43/69420</t>
  </si>
  <si>
    <t>201500072014</t>
  </si>
  <si>
    <t>43/69607</t>
  </si>
  <si>
    <t>201500071859</t>
  </si>
  <si>
    <t>201500071885</t>
  </si>
  <si>
    <t>43/69326</t>
  </si>
  <si>
    <t>201500072120</t>
  </si>
  <si>
    <t>43/69703</t>
  </si>
  <si>
    <t>201500071909</t>
  </si>
  <si>
    <t>43/69347</t>
  </si>
  <si>
    <t>201500072309</t>
  </si>
  <si>
    <t>43/69385</t>
  </si>
  <si>
    <t>201500072086</t>
  </si>
  <si>
    <t>43/69526</t>
  </si>
  <si>
    <t>201500072167</t>
  </si>
  <si>
    <t>43/69816</t>
  </si>
  <si>
    <t>201500072015</t>
  </si>
  <si>
    <t>43/69601</t>
  </si>
  <si>
    <t>201500071860</t>
  </si>
  <si>
    <t>201500073757</t>
  </si>
  <si>
    <t>43/69820</t>
  </si>
  <si>
    <t>201500073758</t>
  </si>
  <si>
    <t>43/69825</t>
  </si>
  <si>
    <t>201500073759</t>
  </si>
  <si>
    <t>43/69769</t>
  </si>
  <si>
    <t>201500073760</t>
  </si>
  <si>
    <t>201500073761</t>
  </si>
  <si>
    <t>43/69810</t>
  </si>
  <si>
    <t>201500073762</t>
  </si>
  <si>
    <t>43/69823</t>
  </si>
  <si>
    <t>201500071886</t>
  </si>
  <si>
    <t>43/69335</t>
  </si>
  <si>
    <t>201500072121</t>
  </si>
  <si>
    <t>43/69745</t>
  </si>
  <si>
    <t>201500072310</t>
  </si>
  <si>
    <t>43/69441</t>
  </si>
  <si>
    <t>201500072016</t>
  </si>
  <si>
    <t>43/69666</t>
  </si>
  <si>
    <t>201500073731</t>
  </si>
  <si>
    <t>43/69786</t>
  </si>
  <si>
    <t>201500072311</t>
  </si>
  <si>
    <t>43/69406</t>
  </si>
  <si>
    <t>201500072087</t>
  </si>
  <si>
    <t>43/69497</t>
  </si>
  <si>
    <t>201500072017</t>
  </si>
  <si>
    <t>43/69566</t>
  </si>
  <si>
    <t>201500071861</t>
  </si>
  <si>
    <t>201500072312</t>
  </si>
  <si>
    <t>43/69384</t>
  </si>
  <si>
    <t>201500072018</t>
  </si>
  <si>
    <t>43/69598</t>
  </si>
  <si>
    <t>201500073763</t>
  </si>
  <si>
    <t>43/69702</t>
  </si>
  <si>
    <t>201500073764</t>
  </si>
  <si>
    <t>201500073732</t>
  </si>
  <si>
    <t>43/69768</t>
  </si>
  <si>
    <t>201500071887</t>
  </si>
  <si>
    <t>43/69333</t>
  </si>
  <si>
    <t>201500072144</t>
  </si>
  <si>
    <t>43/69738</t>
  </si>
  <si>
    <t>201500072313</t>
  </si>
  <si>
    <t>43/69439</t>
  </si>
  <si>
    <t>201500072019</t>
  </si>
  <si>
    <t>43/69658</t>
  </si>
  <si>
    <t>201500071862</t>
  </si>
  <si>
    <t>201500072314</t>
  </si>
  <si>
    <t>43/69444</t>
  </si>
  <si>
    <t>201500072088</t>
  </si>
  <si>
    <t>43/69553</t>
  </si>
  <si>
    <t>201500072020</t>
  </si>
  <si>
    <t>43/69670</t>
  </si>
  <si>
    <t>201500071863</t>
  </si>
  <si>
    <t>43/69118</t>
  </si>
  <si>
    <t>201500072315</t>
  </si>
  <si>
    <t>43/69376</t>
  </si>
  <si>
    <t>201500072089</t>
  </si>
  <si>
    <t>43/69511</t>
  </si>
  <si>
    <t>201500072148</t>
  </si>
  <si>
    <t>43/69691</t>
  </si>
  <si>
    <t>201500072021</t>
  </si>
  <si>
    <t>43/69581</t>
  </si>
  <si>
    <t>201500071864</t>
  </si>
  <si>
    <t>201500071888</t>
  </si>
  <si>
    <t>43/69320</t>
  </si>
  <si>
    <t>201500072316</t>
  </si>
  <si>
    <t>43/69403</t>
  </si>
  <si>
    <t>201500072022</t>
  </si>
  <si>
    <t>43/69561</t>
  </si>
  <si>
    <t>201500071865</t>
  </si>
  <si>
    <t>43/69111</t>
  </si>
  <si>
    <t>201500072317</t>
  </si>
  <si>
    <t>43/69413</t>
  </si>
  <si>
    <t>201500072023</t>
  </si>
  <si>
    <t>43/69592</t>
  </si>
  <si>
    <t>201500071866</t>
  </si>
  <si>
    <t>201500073765</t>
  </si>
  <si>
    <t>43/69697</t>
  </si>
  <si>
    <t>201500073766</t>
  </si>
  <si>
    <t>43/69765</t>
  </si>
  <si>
    <t>201500072122</t>
  </si>
  <si>
    <t>43/69750</t>
  </si>
  <si>
    <t>201500071910</t>
  </si>
  <si>
    <t>43/69358</t>
  </si>
  <si>
    <t>201500072318</t>
  </si>
  <si>
    <t>43/69401</t>
  </si>
  <si>
    <t>201500072090</t>
  </si>
  <si>
    <t>43/69556</t>
  </si>
  <si>
    <t>201500072149</t>
  </si>
  <si>
    <t>201500072024</t>
  </si>
  <si>
    <t>43/69674</t>
  </si>
  <si>
    <t>201500071867</t>
  </si>
  <si>
    <t>201500073733</t>
  </si>
  <si>
    <t>43/69790</t>
  </si>
  <si>
    <t>201500072319</t>
  </si>
  <si>
    <t>43/69396</t>
  </si>
  <si>
    <t>201500072025</t>
  </si>
  <si>
    <t>43/69653</t>
  </si>
  <si>
    <t>201500071868</t>
  </si>
  <si>
    <t>201500073734</t>
  </si>
  <si>
    <t>43/69735</t>
  </si>
  <si>
    <t>201500072145</t>
  </si>
  <si>
    <t>43/69740</t>
  </si>
  <si>
    <t>201500072320</t>
  </si>
  <si>
    <t>43/69440</t>
  </si>
  <si>
    <t>201500072091</t>
  </si>
  <si>
    <t>43/69551</t>
  </si>
  <si>
    <t>201500072026</t>
  </si>
  <si>
    <t>43/69661</t>
  </si>
  <si>
    <t>201500071869</t>
  </si>
  <si>
    <t>43/69117</t>
  </si>
  <si>
    <t>201500071889</t>
  </si>
  <si>
    <t>43/69327</t>
  </si>
  <si>
    <t>201500072244</t>
  </si>
  <si>
    <t>43/69365</t>
  </si>
  <si>
    <t>201500072027</t>
  </si>
  <si>
    <t>43/69602</t>
  </si>
  <si>
    <t>201500071870</t>
  </si>
  <si>
    <t>201500073735</t>
  </si>
  <si>
    <t>43/69704</t>
  </si>
  <si>
    <t>Elaboró: Astrid Jeannette Correa Zapata-Noviembre 30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</si>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</sst>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(* #,##0.00_);_(* \(#,##0.00\);_(* &quot;-&quot;??_);_(@_)"/>
    <numFmt numFmtId="166" formatCode="#,##0_ ;[Red]\-#,##0\ "/>
    <numFmt numFmtId="167" formatCode="_(* #,##0_);_(* \(#,##0\);_(* &quot;-&quot;_);_(@_)"/>
    <numFmt numFmtId="168" formatCode="dd/mm/yyyy"/>
  </numFmts>
  <fonts count="1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24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2" fontId="1" numFmtId="0" xfId="0" applyAlignment="1" applyBorder="1" applyFont="1">
      <alignment horizontal="left" shrinkToFit="0" vertical="bottom" wrapText="1"/>
    </xf>
    <xf borderId="11" fillId="0" fontId="2" numFmtId="0" xfId="0" applyBorder="1" applyFont="1"/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2" fontId="1" numFmtId="0" xfId="0" applyAlignment="1" applyBorder="1" applyFont="1">
      <alignment horizontal="left" shrinkToFit="0" vertical="bottom" wrapText="1"/>
    </xf>
    <xf borderId="15" fillId="0" fontId="2" numFmtId="0" xfId="0" applyBorder="1" applyFont="1"/>
    <xf borderId="16" fillId="0" fontId="2" numFmtId="0" xfId="0" applyBorder="1" applyFont="1"/>
    <xf borderId="17" fillId="3" fontId="4" numFmtId="0" xfId="0" applyAlignment="1" applyBorder="1" applyFill="1" applyFont="1">
      <alignment horizontal="center" shrinkToFit="0" vertical="center" wrapText="1"/>
    </xf>
    <xf borderId="17" fillId="3" fontId="4" numFmtId="164" xfId="0" applyAlignment="1" applyBorder="1" applyFont="1" applyNumberFormat="1">
      <alignment horizontal="center" shrinkToFit="0" vertical="center" wrapText="1"/>
    </xf>
    <xf borderId="18" fillId="0" fontId="3" numFmtId="0" xfId="0" applyAlignment="1" applyBorder="1" applyFont="1">
      <alignment shrinkToFit="0" vertical="bottom" wrapText="0"/>
    </xf>
    <xf borderId="18" fillId="0" fontId="3" numFmtId="164" xfId="0" applyAlignment="1" applyBorder="1" applyFont="1" applyNumberFormat="1">
      <alignment shrinkToFit="0" vertical="bottom" wrapText="0"/>
    </xf>
    <xf borderId="19" fillId="0" fontId="3" numFmtId="164" xfId="0" applyAlignment="1" applyBorder="1" applyFont="1" applyNumberFormat="1">
      <alignment shrinkToFit="0" vertical="bottom" wrapText="0"/>
    </xf>
    <xf borderId="19" fillId="0" fontId="1" numFmtId="165" xfId="0" applyAlignment="1" applyBorder="1" applyFont="1" applyNumberFormat="1">
      <alignment horizontal="center" shrinkToFit="0" vertical="bottom" wrapText="0"/>
    </xf>
    <xf borderId="20" fillId="0" fontId="2" numFmtId="0" xfId="0" applyBorder="1" applyFont="1"/>
    <xf borderId="18" fillId="0" fontId="1" numFmtId="164" xfId="0" applyAlignment="1" applyBorder="1" applyFont="1" applyNumberFormat="1">
      <alignment shrinkToFit="0" vertical="bottom" wrapText="0"/>
    </xf>
    <xf borderId="21" fillId="0" fontId="3" numFmtId="0" xfId="0" applyAlignment="1" applyBorder="1" applyFont="1">
      <alignment horizontal="left" shrinkToFit="0" vertical="bottom" wrapText="1"/>
    </xf>
    <xf borderId="21" fillId="0" fontId="2" numFmtId="0" xfId="0" applyBorder="1" applyFont="1"/>
    <xf borderId="0" fillId="0" fontId="3" numFmtId="0" xfId="0" applyAlignment="1" applyFont="1">
      <alignment horizontal="left" shrinkToFit="0" vertical="bottom" wrapText="0"/>
    </xf>
    <xf borderId="0" fillId="0" fontId="3" numFmtId="164" xfId="0" applyAlignment="1" applyFont="1" applyNumberFormat="1">
      <alignment shrinkToFit="0" vertical="bottom" wrapText="0"/>
    </xf>
    <xf borderId="18" fillId="4" fontId="5" numFmtId="2" xfId="0" applyAlignment="1" applyBorder="1" applyFill="1" applyFont="1" applyNumberFormat="1">
      <alignment horizontal="center" shrinkToFit="0" vertical="center" wrapText="1"/>
    </xf>
    <xf borderId="18" fillId="5" fontId="6" numFmtId="0" xfId="0" applyAlignment="1" applyBorder="1" applyFill="1" applyFont="1">
      <alignment horizontal="center" shrinkToFit="0" vertical="center" wrapText="1"/>
    </xf>
    <xf borderId="18" fillId="6" fontId="7" numFmtId="16" xfId="0" applyAlignment="1" applyBorder="1" applyFill="1" applyFont="1" applyNumberFormat="1">
      <alignment horizontal="center" shrinkToFit="0" vertical="center" wrapText="1"/>
    </xf>
    <xf borderId="18" fillId="7" fontId="7" numFmtId="16" xfId="0" applyAlignment="1" applyBorder="1" applyFill="1" applyFont="1" applyNumberFormat="1">
      <alignment horizontal="center" shrinkToFit="0" vertical="center" wrapText="1"/>
    </xf>
    <xf borderId="18" fillId="7" fontId="7" numFmtId="164" xfId="0" applyAlignment="1" applyBorder="1" applyFont="1" applyNumberFormat="1">
      <alignment horizontal="center" shrinkToFit="0" vertical="center" wrapText="1"/>
    </xf>
    <xf borderId="18" fillId="6" fontId="6" numFmtId="16" xfId="0" applyAlignment="1" applyBorder="1" applyFont="1" applyNumberFormat="1">
      <alignment horizontal="center" shrinkToFit="0" vertical="center" wrapText="1"/>
    </xf>
    <xf borderId="18" fillId="7" fontId="7" numFmtId="16" xfId="0" applyAlignment="1" applyBorder="1" applyFont="1" applyNumberFormat="1">
      <alignment shrinkToFit="0" vertical="center" wrapText="1"/>
    </xf>
    <xf borderId="18" fillId="8" fontId="7" numFmtId="16" xfId="0" applyAlignment="1" applyBorder="1" applyFill="1" applyFont="1" applyNumberFormat="1">
      <alignment horizontal="center" shrinkToFit="0" vertical="center" wrapText="1"/>
    </xf>
    <xf borderId="18" fillId="9" fontId="8" numFmtId="0" xfId="0" applyAlignment="1" applyBorder="1" applyFill="1" applyFont="1">
      <alignment horizontal="center" shrinkToFit="0" vertical="center" wrapText="1"/>
    </xf>
    <xf borderId="18" fillId="0" fontId="3" numFmtId="165" xfId="0" applyAlignment="1" applyBorder="1" applyFont="1" applyNumberFormat="1">
      <alignment shrinkToFit="0" vertical="bottom" wrapText="0"/>
    </xf>
    <xf borderId="22" fillId="0" fontId="1" numFmtId="0" xfId="0" applyAlignment="1" applyBorder="1" applyFont="1">
      <alignment horizontal="center" shrinkToFit="1" vertical="center" wrapText="0"/>
    </xf>
    <xf borderId="18" fillId="0" fontId="9" numFmtId="0" xfId="0" applyAlignment="1" applyBorder="1" applyFont="1">
      <alignment horizontal="center" shrinkToFit="0" vertical="center" wrapText="1"/>
    </xf>
    <xf borderId="23" fillId="0" fontId="10" numFmtId="166" xfId="0" applyAlignment="1" applyBorder="1" applyFont="1" applyNumberFormat="1">
      <alignment horizontal="center" shrinkToFit="0" vertical="center" wrapText="1"/>
    </xf>
    <xf borderId="18" fillId="6" fontId="9" numFmtId="16" xfId="0" applyAlignment="1" applyBorder="1" applyFont="1" applyNumberFormat="1">
      <alignment horizontal="center" shrinkToFit="0" vertical="center" wrapText="1"/>
    </xf>
    <xf borderId="18" fillId="0" fontId="9" numFmtId="16" xfId="0" applyAlignment="1" applyBorder="1" applyFont="1" applyNumberFormat="1">
      <alignment shrinkToFit="0" vertical="center" wrapText="1"/>
    </xf>
    <xf borderId="18" fillId="0" fontId="9" numFmtId="1" xfId="0" applyAlignment="1" applyBorder="1" applyFont="1" applyNumberFormat="1">
      <alignment horizontal="center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18" fillId="0" fontId="11" numFmtId="165" xfId="0" applyAlignment="1" applyBorder="1" applyFont="1" applyNumberFormat="1">
      <alignment shrinkToFit="0" vertical="bottom" wrapText="0"/>
    </xf>
    <xf borderId="18" fillId="0" fontId="11" numFmtId="165" xfId="0" applyAlignment="1" applyBorder="1" applyFont="1" applyNumberFormat="1">
      <alignment horizontal="center" shrinkToFit="0" vertical="center" wrapText="1"/>
    </xf>
    <xf borderId="18" fillId="0" fontId="11" numFmtId="167" xfId="0" applyAlignment="1" applyBorder="1" applyFont="1" applyNumberFormat="1">
      <alignment shrinkToFit="0" vertical="bottom" wrapText="0"/>
    </xf>
    <xf borderId="18" fillId="0" fontId="11" numFmtId="3" xfId="0" applyAlignment="1" applyBorder="1" applyFont="1" applyNumberFormat="1">
      <alignment shrinkToFit="0" vertical="bottom" wrapText="0"/>
    </xf>
    <xf borderId="18" fillId="0" fontId="12" numFmtId="0" xfId="0" applyAlignment="1" applyBorder="1" applyFont="1">
      <alignment horizontal="center" shrinkToFit="1" vertical="center" wrapText="0"/>
    </xf>
    <xf borderId="18" fillId="0" fontId="11" numFmtId="1" xfId="0" applyAlignment="1" applyBorder="1" applyFont="1" applyNumberFormat="1">
      <alignment horizontal="center" shrinkToFit="0" vertical="center" wrapText="1"/>
    </xf>
    <xf borderId="18" fillId="0" fontId="11" numFmtId="1" xfId="0" applyAlignment="1" applyBorder="1" applyFont="1" applyNumberFormat="1">
      <alignment horizontal="center" shrinkToFit="0" vertical="bottom" wrapText="0"/>
    </xf>
    <xf borderId="18" fillId="0" fontId="11" numFmtId="1" xfId="0" applyAlignment="1" applyBorder="1" applyFont="1" applyNumberFormat="1">
      <alignment horizontal="center" shrinkToFit="0" vertical="center" wrapText="0"/>
    </xf>
    <xf borderId="18" fillId="0" fontId="11" numFmtId="168" xfId="0" applyAlignment="1" applyBorder="1" applyFont="1" applyNumberFormat="1">
      <alignment horizontal="center" shrinkToFit="0" vertical="center" wrapText="1"/>
    </xf>
    <xf borderId="21" fillId="0" fontId="3" numFmtId="0" xfId="0" applyAlignment="1" applyBorder="1" applyFont="1">
      <alignment shrinkToFit="0" vertical="bottom" wrapText="0"/>
    </xf>
    <xf borderId="21" fillId="0" fontId="3" numFmtId="164" xfId="0" applyAlignment="1" applyBorder="1" applyFont="1" applyNumberFormat="1">
      <alignment shrinkToFit="0" vertical="bottom" wrapText="0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0</xdr:row>
      <xdr:rowOff>0</xdr:rowOff>
    </xdr:from>
    <xdr:ext cx="1685925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552450</xdr:colOff>
      <xdr:row>0</xdr:row>
      <xdr:rowOff>114300</xdr:rowOff>
    </xdr:from>
    <xdr:ext cx="1428750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7.14"/>
    <col customWidth="1" min="2" max="2" width="12.0"/>
    <col customWidth="1" min="3" max="3" width="13.29"/>
    <col customWidth="1" min="4" max="4" width="8.86"/>
    <col customWidth="1" min="5" max="5" width="33.29"/>
    <col customWidth="1" min="6" max="7" width="24.14"/>
    <col customWidth="1" min="8" max="8" width="25.29"/>
    <col customWidth="1" min="9" max="9" width="24.43"/>
    <col customWidth="1" min="10" max="10" width="24.86"/>
    <col customWidth="1" min="11" max="11" width="20.86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J2" s="7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J3" s="7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B4" s="9"/>
      <c r="C4" s="9"/>
      <c r="D4" s="9"/>
      <c r="E4" s="9"/>
      <c r="F4" s="9"/>
      <c r="G4" s="9"/>
      <c r="H4" s="9"/>
      <c r="I4" s="9"/>
      <c r="J4" s="10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1" t="s">
        <v>1</v>
      </c>
      <c r="B5" s="12"/>
      <c r="C5" s="13"/>
      <c r="D5" s="14"/>
      <c r="E5" s="14"/>
      <c r="F5" s="14"/>
      <c r="G5" s="14"/>
      <c r="H5" s="14"/>
      <c r="I5" s="14"/>
      <c r="J5" s="14"/>
      <c r="K5" s="1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5" t="s">
        <v>2</v>
      </c>
      <c r="B6" s="16"/>
      <c r="C6" s="16"/>
      <c r="D6" s="17"/>
      <c r="E6" s="14"/>
      <c r="F6" s="14"/>
      <c r="G6" s="14"/>
      <c r="H6" s="14"/>
      <c r="I6" s="14"/>
      <c r="J6" s="1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60.0" customHeight="1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</row>
    <row r="8">
      <c r="A8" s="20" t="s">
        <v>14</v>
      </c>
      <c r="B8" s="20" t="s">
        <v>15</v>
      </c>
      <c r="C8" s="20" t="s">
        <v>16</v>
      </c>
      <c r="D8" s="20" t="s">
        <v>17</v>
      </c>
      <c r="E8" s="20" t="s">
        <v>18</v>
      </c>
      <c r="F8" s="21">
        <v>0.0</v>
      </c>
      <c r="G8" s="21">
        <v>0.0</v>
      </c>
      <c r="H8" s="21">
        <v>0.0</v>
      </c>
      <c r="I8" s="21">
        <v>0.0</v>
      </c>
      <c r="J8" s="22">
        <v>-1.8737612851E8</v>
      </c>
      <c r="K8" s="21">
        <v>-1.8737612851E8</v>
      </c>
    </row>
    <row r="9">
      <c r="A9" s="20" t="s">
        <v>14</v>
      </c>
      <c r="B9" s="20" t="s">
        <v>15</v>
      </c>
      <c r="C9" s="20" t="s">
        <v>16</v>
      </c>
      <c r="D9" s="20" t="s">
        <v>19</v>
      </c>
      <c r="E9" s="20" t="s">
        <v>20</v>
      </c>
      <c r="F9" s="21">
        <v>0.0</v>
      </c>
      <c r="G9" s="21">
        <v>1.944416651E7</v>
      </c>
      <c r="H9" s="21">
        <v>1898324.46</v>
      </c>
      <c r="I9" s="21">
        <v>2.62938347E7</v>
      </c>
      <c r="J9" s="22">
        <v>3.16461288E7</v>
      </c>
      <c r="K9" s="21">
        <v>7.928245447E7</v>
      </c>
    </row>
    <row r="10">
      <c r="A10" s="20" t="s">
        <v>14</v>
      </c>
      <c r="B10" s="20" t="s">
        <v>15</v>
      </c>
      <c r="C10" s="20" t="s">
        <v>16</v>
      </c>
      <c r="D10" s="20" t="s">
        <v>21</v>
      </c>
      <c r="E10" s="20" t="s">
        <v>22</v>
      </c>
      <c r="F10" s="21">
        <v>0.0</v>
      </c>
      <c r="G10" s="21">
        <v>2.1229637043E8</v>
      </c>
      <c r="H10" s="21">
        <v>2.072639077E7</v>
      </c>
      <c r="I10" s="21">
        <v>2.8708279516E8</v>
      </c>
      <c r="J10" s="22">
        <v>3.455205076E8</v>
      </c>
      <c r="K10" s="21">
        <v>8.6562606396E8</v>
      </c>
    </row>
    <row r="11">
      <c r="A11" s="20" t="s">
        <v>14</v>
      </c>
      <c r="B11" s="20" t="s">
        <v>15</v>
      </c>
      <c r="C11" s="20" t="s">
        <v>16</v>
      </c>
      <c r="D11" s="20" t="s">
        <v>23</v>
      </c>
      <c r="E11" s="20" t="s">
        <v>24</v>
      </c>
      <c r="F11" s="21">
        <v>0.0</v>
      </c>
      <c r="G11" s="21">
        <v>0.0</v>
      </c>
      <c r="H11" s="21">
        <v>0.0</v>
      </c>
      <c r="I11" s="21">
        <v>0.0</v>
      </c>
      <c r="J11" s="22">
        <v>-154680.84</v>
      </c>
      <c r="K11" s="21">
        <v>-154680.84</v>
      </c>
    </row>
    <row r="12">
      <c r="A12" s="20" t="s">
        <v>14</v>
      </c>
      <c r="B12" s="20" t="s">
        <v>15</v>
      </c>
      <c r="C12" s="20" t="s">
        <v>16</v>
      </c>
      <c r="D12" s="20" t="s">
        <v>25</v>
      </c>
      <c r="E12" s="20" t="s">
        <v>26</v>
      </c>
      <c r="F12" s="21">
        <v>0.0</v>
      </c>
      <c r="G12" s="21">
        <v>8416126.98</v>
      </c>
      <c r="H12" s="21">
        <v>821662.36</v>
      </c>
      <c r="I12" s="21">
        <v>1.138090704E7</v>
      </c>
      <c r="J12" s="22">
        <v>1.369757034E7</v>
      </c>
      <c r="K12" s="21">
        <v>3.431626672E7</v>
      </c>
    </row>
    <row r="13">
      <c r="A13" s="20" t="s">
        <v>14</v>
      </c>
      <c r="B13" s="20" t="s">
        <v>15</v>
      </c>
      <c r="C13" s="20" t="s">
        <v>16</v>
      </c>
      <c r="D13" s="20" t="s">
        <v>27</v>
      </c>
      <c r="E13" s="20" t="s">
        <v>28</v>
      </c>
      <c r="F13" s="21">
        <v>0.0</v>
      </c>
      <c r="G13" s="21">
        <v>4.8441028458E8</v>
      </c>
      <c r="H13" s="21">
        <v>4.729273907E7</v>
      </c>
      <c r="I13" s="21">
        <v>6.550552806E8</v>
      </c>
      <c r="J13" s="22">
        <v>7.8839636816E8</v>
      </c>
      <c r="K13" s="21">
        <v>1.97515467241E9</v>
      </c>
    </row>
    <row r="14">
      <c r="A14" s="20" t="s">
        <v>14</v>
      </c>
      <c r="B14" s="20" t="s">
        <v>15</v>
      </c>
      <c r="C14" s="20" t="s">
        <v>16</v>
      </c>
      <c r="D14" s="20" t="s">
        <v>29</v>
      </c>
      <c r="E14" s="20" t="s">
        <v>30</v>
      </c>
      <c r="F14" s="21">
        <v>0.0</v>
      </c>
      <c r="G14" s="21">
        <v>1.220134336E8</v>
      </c>
      <c r="H14" s="21">
        <v>1.191211182E7</v>
      </c>
      <c r="I14" s="21">
        <v>1.6499555547E8</v>
      </c>
      <c r="J14" s="22">
        <v>1.9858155571E8</v>
      </c>
      <c r="K14" s="21">
        <v>4.975026566E8</v>
      </c>
    </row>
    <row r="15">
      <c r="A15" s="20" t="s">
        <v>14</v>
      </c>
      <c r="B15" s="20" t="s">
        <v>15</v>
      </c>
      <c r="C15" s="20" t="s">
        <v>16</v>
      </c>
      <c r="D15" s="20" t="s">
        <v>31</v>
      </c>
      <c r="E15" s="20" t="s">
        <v>32</v>
      </c>
      <c r="F15" s="21">
        <v>0.0</v>
      </c>
      <c r="G15" s="21">
        <v>1.1130139753E8</v>
      </c>
      <c r="H15" s="21">
        <v>1.086630098E7</v>
      </c>
      <c r="I15" s="21">
        <v>1.5050995098E8</v>
      </c>
      <c r="J15" s="22">
        <v>1.8114730504E8</v>
      </c>
      <c r="K15" s="21">
        <v>4.5382495453E8</v>
      </c>
    </row>
    <row r="16">
      <c r="A16" s="20" t="s">
        <v>14</v>
      </c>
      <c r="B16" s="20" t="s">
        <v>15</v>
      </c>
      <c r="C16" s="20" t="s">
        <v>16</v>
      </c>
      <c r="D16" s="20" t="s">
        <v>33</v>
      </c>
      <c r="E16" s="20" t="s">
        <v>34</v>
      </c>
      <c r="F16" s="21">
        <v>0.0</v>
      </c>
      <c r="G16" s="21">
        <v>1012393.74</v>
      </c>
      <c r="H16" s="21">
        <v>98839.51</v>
      </c>
      <c r="I16" s="21">
        <v>1369033.42</v>
      </c>
      <c r="J16" s="22">
        <v>1647709.75</v>
      </c>
      <c r="K16" s="21">
        <v>4127976.42</v>
      </c>
    </row>
    <row r="17">
      <c r="A17" s="20" t="s">
        <v>14</v>
      </c>
      <c r="B17" s="20" t="s">
        <v>15</v>
      </c>
      <c r="C17" s="20" t="s">
        <v>16</v>
      </c>
      <c r="D17" s="20" t="s">
        <v>35</v>
      </c>
      <c r="E17" s="20" t="s">
        <v>36</v>
      </c>
      <c r="F17" s="21">
        <v>0.0</v>
      </c>
      <c r="G17" s="21">
        <v>4565919.82</v>
      </c>
      <c r="H17" s="21">
        <v>445768.52</v>
      </c>
      <c r="I17" s="21">
        <v>6174373.21</v>
      </c>
      <c r="J17" s="22">
        <v>7431210.1</v>
      </c>
      <c r="K17" s="21">
        <v>1.861727165E7</v>
      </c>
    </row>
    <row r="18">
      <c r="A18" s="20" t="s">
        <v>14</v>
      </c>
      <c r="B18" s="20" t="s">
        <v>15</v>
      </c>
      <c r="C18" s="20" t="s">
        <v>16</v>
      </c>
      <c r="D18" s="20" t="s">
        <v>37</v>
      </c>
      <c r="E18" s="20" t="s">
        <v>38</v>
      </c>
      <c r="F18" s="21">
        <v>0.0</v>
      </c>
      <c r="G18" s="21">
        <v>4.190025425E7</v>
      </c>
      <c r="H18" s="21">
        <v>4090701.32</v>
      </c>
      <c r="I18" s="21">
        <v>5.666061122E7</v>
      </c>
      <c r="J18" s="22">
        <v>6.819427524E7</v>
      </c>
      <c r="K18" s="21">
        <v>1.7084584203E8</v>
      </c>
    </row>
    <row r="19">
      <c r="A19" s="20" t="s">
        <v>14</v>
      </c>
      <c r="B19" s="20" t="s">
        <v>15</v>
      </c>
      <c r="C19" s="20" t="s">
        <v>16</v>
      </c>
      <c r="D19" s="20" t="s">
        <v>39</v>
      </c>
      <c r="E19" s="20" t="s">
        <v>40</v>
      </c>
      <c r="F19" s="21">
        <v>0.0</v>
      </c>
      <c r="G19" s="21">
        <v>1.371048259E8</v>
      </c>
      <c r="H19" s="21">
        <v>1.338547707E7</v>
      </c>
      <c r="I19" s="21">
        <v>1.8540324815E8</v>
      </c>
      <c r="J19" s="22">
        <v>2.2314337709E8</v>
      </c>
      <c r="K19" s="21">
        <v>5.5903692821E8</v>
      </c>
    </row>
    <row r="20">
      <c r="A20" s="20" t="s">
        <v>14</v>
      </c>
      <c r="B20" s="20" t="s">
        <v>15</v>
      </c>
      <c r="C20" s="20" t="s">
        <v>16</v>
      </c>
      <c r="D20" s="20" t="s">
        <v>41</v>
      </c>
      <c r="E20" s="20" t="s">
        <v>42</v>
      </c>
      <c r="F20" s="21">
        <v>0.0</v>
      </c>
      <c r="G20" s="21">
        <v>8.14498155666E9</v>
      </c>
      <c r="H20" s="21">
        <v>7.9519056412E8</v>
      </c>
      <c r="I20" s="21">
        <v>1.101424422405E10</v>
      </c>
      <c r="J20" s="22">
        <v>1.325627073241E10</v>
      </c>
      <c r="K20" s="21">
        <v>3.3023310948730003E10</v>
      </c>
    </row>
    <row r="21" ht="15.75" customHeight="1">
      <c r="A21" s="20" t="s">
        <v>43</v>
      </c>
      <c r="B21" s="20" t="s">
        <v>15</v>
      </c>
      <c r="C21" s="20" t="s">
        <v>44</v>
      </c>
      <c r="D21" s="20" t="s">
        <v>17</v>
      </c>
      <c r="E21" s="20" t="s">
        <v>18</v>
      </c>
      <c r="F21" s="21">
        <v>0.0</v>
      </c>
      <c r="G21" s="21">
        <v>0.0</v>
      </c>
      <c r="H21" s="21">
        <v>0.0</v>
      </c>
      <c r="I21" s="21">
        <v>0.0</v>
      </c>
      <c r="J21" s="22">
        <v>-609817.85</v>
      </c>
      <c r="K21" s="21">
        <v>-609817.85</v>
      </c>
    </row>
    <row r="22" ht="15.75" customHeight="1">
      <c r="A22" s="20" t="s">
        <v>43</v>
      </c>
      <c r="B22" s="20" t="s">
        <v>15</v>
      </c>
      <c r="C22" s="20" t="s">
        <v>44</v>
      </c>
      <c r="D22" s="20" t="s">
        <v>27</v>
      </c>
      <c r="E22" s="20" t="s">
        <v>28</v>
      </c>
      <c r="F22" s="21">
        <v>0.0</v>
      </c>
      <c r="G22" s="21">
        <v>0.0</v>
      </c>
      <c r="H22" s="21">
        <v>0.0</v>
      </c>
      <c r="I22" s="21">
        <v>0.0</v>
      </c>
      <c r="J22" s="22">
        <v>-438547.98</v>
      </c>
      <c r="K22" s="21">
        <v>-438547.98</v>
      </c>
    </row>
    <row r="23" ht="15.75" customHeight="1">
      <c r="A23" s="20" t="s">
        <v>43</v>
      </c>
      <c r="B23" s="20" t="s">
        <v>15</v>
      </c>
      <c r="C23" s="20" t="s">
        <v>44</v>
      </c>
      <c r="D23" s="20" t="s">
        <v>29</v>
      </c>
      <c r="E23" s="20" t="s">
        <v>30</v>
      </c>
      <c r="F23" s="21">
        <v>0.0</v>
      </c>
      <c r="G23" s="21">
        <v>276791.06</v>
      </c>
      <c r="H23" s="21">
        <v>10588.89</v>
      </c>
      <c r="I23" s="21">
        <v>847353.01</v>
      </c>
      <c r="J23" s="22">
        <v>899425.97</v>
      </c>
      <c r="K23" s="21">
        <v>2034158.93</v>
      </c>
    </row>
    <row r="24" ht="15.75" customHeight="1">
      <c r="A24" s="20" t="s">
        <v>43</v>
      </c>
      <c r="B24" s="20" t="s">
        <v>15</v>
      </c>
      <c r="C24" s="20" t="s">
        <v>44</v>
      </c>
      <c r="D24" s="20" t="s">
        <v>31</v>
      </c>
      <c r="E24" s="20" t="s">
        <v>32</v>
      </c>
      <c r="F24" s="21">
        <v>0.0</v>
      </c>
      <c r="G24" s="21">
        <v>619935.93</v>
      </c>
      <c r="H24" s="21">
        <v>23716.21</v>
      </c>
      <c r="I24" s="21">
        <v>1897837.95</v>
      </c>
      <c r="J24" s="22">
        <v>2014467.06</v>
      </c>
      <c r="K24" s="21">
        <v>4555957.15</v>
      </c>
    </row>
    <row r="25" ht="15.75" customHeight="1">
      <c r="A25" s="20" t="s">
        <v>43</v>
      </c>
      <c r="B25" s="20" t="s">
        <v>15</v>
      </c>
      <c r="C25" s="20" t="s">
        <v>44</v>
      </c>
      <c r="D25" s="20" t="s">
        <v>39</v>
      </c>
      <c r="E25" s="20" t="s">
        <v>40</v>
      </c>
      <c r="F25" s="21">
        <v>0.0</v>
      </c>
      <c r="G25" s="21">
        <v>237563.16</v>
      </c>
      <c r="H25" s="21">
        <v>9088.2</v>
      </c>
      <c r="I25" s="21">
        <v>727262.89</v>
      </c>
      <c r="J25" s="22">
        <v>771955.86</v>
      </c>
      <c r="K25" s="21">
        <v>1745870.11</v>
      </c>
    </row>
    <row r="26" ht="15.75" customHeight="1">
      <c r="A26" s="20" t="s">
        <v>43</v>
      </c>
      <c r="B26" s="20" t="s">
        <v>15</v>
      </c>
      <c r="C26" s="20" t="s">
        <v>44</v>
      </c>
      <c r="D26" s="20" t="s">
        <v>41</v>
      </c>
      <c r="E26" s="20" t="s">
        <v>42</v>
      </c>
      <c r="F26" s="21">
        <v>0.0</v>
      </c>
      <c r="G26" s="21">
        <v>7.178305336E7</v>
      </c>
      <c r="H26" s="21">
        <v>2746126.07</v>
      </c>
      <c r="I26" s="21">
        <v>2.1975271501E8</v>
      </c>
      <c r="J26" s="22">
        <v>2.3325732558E8</v>
      </c>
      <c r="K26" s="21">
        <v>5.2692940216999996E8</v>
      </c>
    </row>
    <row r="27" ht="15.75" customHeight="1">
      <c r="A27" s="20" t="s">
        <v>43</v>
      </c>
      <c r="B27" s="20" t="s">
        <v>15</v>
      </c>
      <c r="C27" s="20" t="s">
        <v>44</v>
      </c>
      <c r="D27" s="20" t="s">
        <v>45</v>
      </c>
      <c r="E27" s="20" t="s">
        <v>46</v>
      </c>
      <c r="F27" s="21">
        <v>0.0</v>
      </c>
      <c r="G27" s="21">
        <v>2.524503049E7</v>
      </c>
      <c r="H27" s="21">
        <v>965771.63</v>
      </c>
      <c r="I27" s="21">
        <v>7.728375614E7</v>
      </c>
      <c r="J27" s="22">
        <v>8.203312649E7</v>
      </c>
      <c r="K27" s="21">
        <v>1.8552768475E8</v>
      </c>
    </row>
    <row r="28" ht="15.75" customHeight="1">
      <c r="A28" s="20" t="s">
        <v>47</v>
      </c>
      <c r="B28" s="20" t="s">
        <v>15</v>
      </c>
      <c r="C28" s="20" t="s">
        <v>48</v>
      </c>
      <c r="D28" s="20" t="s">
        <v>17</v>
      </c>
      <c r="E28" s="20" t="s">
        <v>18</v>
      </c>
      <c r="F28" s="21">
        <v>0.0</v>
      </c>
      <c r="G28" s="21">
        <v>0.0</v>
      </c>
      <c r="H28" s="21">
        <v>0.0</v>
      </c>
      <c r="I28" s="21">
        <v>0.0</v>
      </c>
      <c r="J28" s="22">
        <v>-259450.56</v>
      </c>
      <c r="K28" s="21">
        <v>-259450.56</v>
      </c>
    </row>
    <row r="29" ht="15.75" customHeight="1">
      <c r="A29" s="20" t="s">
        <v>47</v>
      </c>
      <c r="B29" s="20" t="s">
        <v>15</v>
      </c>
      <c r="C29" s="20" t="s">
        <v>48</v>
      </c>
      <c r="D29" s="20" t="s">
        <v>49</v>
      </c>
      <c r="E29" s="20" t="s">
        <v>50</v>
      </c>
      <c r="F29" s="21">
        <v>0.0</v>
      </c>
      <c r="G29" s="21">
        <v>0.0</v>
      </c>
      <c r="H29" s="21">
        <v>0.0</v>
      </c>
      <c r="I29" s="21">
        <v>0.0</v>
      </c>
      <c r="J29" s="22">
        <v>-120327.9</v>
      </c>
      <c r="K29" s="21">
        <v>-120327.9</v>
      </c>
    </row>
    <row r="30" ht="15.75" customHeight="1">
      <c r="A30" s="20" t="s">
        <v>47</v>
      </c>
      <c r="B30" s="20" t="s">
        <v>15</v>
      </c>
      <c r="C30" s="20" t="s">
        <v>48</v>
      </c>
      <c r="D30" s="20" t="s">
        <v>29</v>
      </c>
      <c r="E30" s="20" t="s">
        <v>30</v>
      </c>
      <c r="F30" s="21">
        <v>0.0</v>
      </c>
      <c r="G30" s="21">
        <v>3017.19</v>
      </c>
      <c r="H30" s="21">
        <v>3794.63</v>
      </c>
      <c r="I30" s="21">
        <v>287803.85</v>
      </c>
      <c r="J30" s="22">
        <v>579770.71</v>
      </c>
      <c r="K30" s="21">
        <v>874386.38</v>
      </c>
    </row>
    <row r="31" ht="15.75" customHeight="1">
      <c r="A31" s="20" t="s">
        <v>47</v>
      </c>
      <c r="B31" s="20" t="s">
        <v>15</v>
      </c>
      <c r="C31" s="20" t="s">
        <v>48</v>
      </c>
      <c r="D31" s="20" t="s">
        <v>39</v>
      </c>
      <c r="E31" s="20" t="s">
        <v>40</v>
      </c>
      <c r="F31" s="21">
        <v>0.0</v>
      </c>
      <c r="G31" s="21">
        <v>115.89</v>
      </c>
      <c r="H31" s="21">
        <v>145.75</v>
      </c>
      <c r="I31" s="21">
        <v>11054.29</v>
      </c>
      <c r="J31" s="22">
        <v>22268.47</v>
      </c>
      <c r="K31" s="21">
        <v>33584.4</v>
      </c>
    </row>
    <row r="32" ht="15.75" customHeight="1">
      <c r="A32" s="20" t="s">
        <v>47</v>
      </c>
      <c r="B32" s="20" t="s">
        <v>15</v>
      </c>
      <c r="C32" s="20" t="s">
        <v>48</v>
      </c>
      <c r="D32" s="20" t="s">
        <v>41</v>
      </c>
      <c r="E32" s="20" t="s">
        <v>42</v>
      </c>
      <c r="F32" s="21">
        <v>0.0</v>
      </c>
      <c r="G32" s="21">
        <v>315357.92</v>
      </c>
      <c r="H32" s="21">
        <v>396615.62</v>
      </c>
      <c r="I32" s="21">
        <v>3.008133086E7</v>
      </c>
      <c r="J32" s="22">
        <v>6.05977805E7</v>
      </c>
      <c r="K32" s="21">
        <v>9.113163434E7</v>
      </c>
    </row>
    <row r="33" ht="15.75" customHeight="1">
      <c r="A33" s="20" t="s">
        <v>51</v>
      </c>
      <c r="B33" s="20" t="s">
        <v>15</v>
      </c>
      <c r="C33" s="20" t="s">
        <v>52</v>
      </c>
      <c r="D33" s="20" t="s">
        <v>17</v>
      </c>
      <c r="E33" s="20" t="s">
        <v>18</v>
      </c>
      <c r="F33" s="21">
        <v>0.0</v>
      </c>
      <c r="G33" s="21">
        <v>0.0</v>
      </c>
      <c r="H33" s="21">
        <v>0.0</v>
      </c>
      <c r="I33" s="21">
        <v>0.0</v>
      </c>
      <c r="J33" s="22">
        <v>-43729.82</v>
      </c>
      <c r="K33" s="21">
        <v>-43729.82</v>
      </c>
    </row>
    <row r="34" ht="15.75" customHeight="1">
      <c r="A34" s="20" t="s">
        <v>51</v>
      </c>
      <c r="B34" s="20" t="s">
        <v>15</v>
      </c>
      <c r="C34" s="20" t="s">
        <v>52</v>
      </c>
      <c r="D34" s="20" t="s">
        <v>49</v>
      </c>
      <c r="E34" s="20" t="s">
        <v>50</v>
      </c>
      <c r="F34" s="21">
        <v>0.0</v>
      </c>
      <c r="G34" s="21">
        <v>0.0</v>
      </c>
      <c r="H34" s="21">
        <v>0.0</v>
      </c>
      <c r="I34" s="21">
        <v>0.0</v>
      </c>
      <c r="J34" s="22">
        <v>-176191.2</v>
      </c>
      <c r="K34" s="21">
        <v>-176191.2</v>
      </c>
    </row>
    <row r="35" ht="15.75" customHeight="1">
      <c r="A35" s="20" t="s">
        <v>51</v>
      </c>
      <c r="B35" s="20" t="s">
        <v>15</v>
      </c>
      <c r="C35" s="20" t="s">
        <v>52</v>
      </c>
      <c r="D35" s="20" t="s">
        <v>27</v>
      </c>
      <c r="E35" s="20" t="s">
        <v>28</v>
      </c>
      <c r="F35" s="21">
        <v>0.0</v>
      </c>
      <c r="G35" s="21">
        <v>0.0</v>
      </c>
      <c r="H35" s="21">
        <v>0.0</v>
      </c>
      <c r="I35" s="21">
        <v>0.0</v>
      </c>
      <c r="J35" s="22">
        <v>-280144.44</v>
      </c>
      <c r="K35" s="21">
        <v>-280144.44</v>
      </c>
    </row>
    <row r="36" ht="15.75" customHeight="1">
      <c r="A36" s="20" t="s">
        <v>51</v>
      </c>
      <c r="B36" s="20" t="s">
        <v>15</v>
      </c>
      <c r="C36" s="20" t="s">
        <v>52</v>
      </c>
      <c r="D36" s="20" t="s">
        <v>29</v>
      </c>
      <c r="E36" s="20" t="s">
        <v>30</v>
      </c>
      <c r="F36" s="21">
        <v>0.0</v>
      </c>
      <c r="G36" s="21">
        <v>30457.52</v>
      </c>
      <c r="H36" s="21">
        <v>54040.17</v>
      </c>
      <c r="I36" s="21">
        <v>1059186.67</v>
      </c>
      <c r="J36" s="22">
        <v>1385353.66</v>
      </c>
      <c r="K36" s="21">
        <v>2529038.02</v>
      </c>
    </row>
    <row r="37" ht="15.75" customHeight="1">
      <c r="A37" s="20" t="s">
        <v>51</v>
      </c>
      <c r="B37" s="20" t="s">
        <v>15</v>
      </c>
      <c r="C37" s="20" t="s">
        <v>52</v>
      </c>
      <c r="D37" s="20" t="s">
        <v>31</v>
      </c>
      <c r="E37" s="20" t="s">
        <v>32</v>
      </c>
      <c r="F37" s="21">
        <v>0.0</v>
      </c>
      <c r="G37" s="21">
        <v>0.0</v>
      </c>
      <c r="H37" s="21">
        <v>0.0</v>
      </c>
      <c r="I37" s="21">
        <v>0.0</v>
      </c>
      <c r="J37" s="22">
        <v>-114379.62</v>
      </c>
      <c r="K37" s="21">
        <v>-114379.62</v>
      </c>
    </row>
    <row r="38" ht="15.75" customHeight="1">
      <c r="A38" s="20" t="s">
        <v>51</v>
      </c>
      <c r="B38" s="20" t="s">
        <v>15</v>
      </c>
      <c r="C38" s="20" t="s">
        <v>52</v>
      </c>
      <c r="D38" s="20" t="s">
        <v>39</v>
      </c>
      <c r="E38" s="20" t="s">
        <v>40</v>
      </c>
      <c r="F38" s="21">
        <v>0.0</v>
      </c>
      <c r="G38" s="21">
        <v>16503.16</v>
      </c>
      <c r="H38" s="21">
        <v>29281.22</v>
      </c>
      <c r="I38" s="21">
        <v>573911.64</v>
      </c>
      <c r="J38" s="22">
        <v>750642.56</v>
      </c>
      <c r="K38" s="21">
        <v>1370338.58</v>
      </c>
    </row>
    <row r="39" ht="15.75" customHeight="1">
      <c r="A39" s="20" t="s">
        <v>51</v>
      </c>
      <c r="B39" s="20" t="s">
        <v>15</v>
      </c>
      <c r="C39" s="20" t="s">
        <v>52</v>
      </c>
      <c r="D39" s="20" t="s">
        <v>41</v>
      </c>
      <c r="E39" s="20" t="s">
        <v>42</v>
      </c>
      <c r="F39" s="21">
        <v>0.0</v>
      </c>
      <c r="G39" s="21">
        <v>1778435.32</v>
      </c>
      <c r="H39" s="21">
        <v>3155441.61</v>
      </c>
      <c r="I39" s="21">
        <v>6.184662369E7</v>
      </c>
      <c r="J39" s="22">
        <v>8.08917337E7</v>
      </c>
      <c r="K39" s="21">
        <v>1.476285045E8</v>
      </c>
    </row>
    <row r="40" ht="15.75" customHeight="1">
      <c r="A40" s="20" t="s">
        <v>53</v>
      </c>
      <c r="B40" s="20" t="s">
        <v>15</v>
      </c>
      <c r="C40" s="20" t="s">
        <v>54</v>
      </c>
      <c r="D40" s="20" t="s">
        <v>17</v>
      </c>
      <c r="E40" s="20" t="s">
        <v>18</v>
      </c>
      <c r="F40" s="21">
        <v>0.0</v>
      </c>
      <c r="G40" s="21">
        <v>0.0</v>
      </c>
      <c r="H40" s="21">
        <v>0.0</v>
      </c>
      <c r="I40" s="21">
        <v>0.0</v>
      </c>
      <c r="J40" s="22">
        <v>-4797578.79</v>
      </c>
      <c r="K40" s="21">
        <v>-4797578.79</v>
      </c>
    </row>
    <row r="41" ht="15.75" customHeight="1">
      <c r="A41" s="20" t="s">
        <v>53</v>
      </c>
      <c r="B41" s="20" t="s">
        <v>15</v>
      </c>
      <c r="C41" s="20" t="s">
        <v>54</v>
      </c>
      <c r="D41" s="20" t="s">
        <v>19</v>
      </c>
      <c r="E41" s="20" t="s">
        <v>20</v>
      </c>
      <c r="F41" s="21">
        <v>0.0</v>
      </c>
      <c r="G41" s="21">
        <v>42130.42</v>
      </c>
      <c r="H41" s="21">
        <v>20339.07</v>
      </c>
      <c r="I41" s="21">
        <v>358017.15</v>
      </c>
      <c r="J41" s="22">
        <v>498878.08</v>
      </c>
      <c r="K41" s="21">
        <v>919364.72</v>
      </c>
    </row>
    <row r="42" ht="15.75" customHeight="1">
      <c r="A42" s="20" t="s">
        <v>53</v>
      </c>
      <c r="B42" s="20" t="s">
        <v>15</v>
      </c>
      <c r="C42" s="20" t="s">
        <v>54</v>
      </c>
      <c r="D42" s="20" t="s">
        <v>21</v>
      </c>
      <c r="E42" s="20" t="s">
        <v>22</v>
      </c>
      <c r="F42" s="21">
        <v>0.0</v>
      </c>
      <c r="G42" s="21">
        <v>160039.8</v>
      </c>
      <c r="H42" s="21">
        <v>77261.55</v>
      </c>
      <c r="I42" s="21">
        <v>1359991.18</v>
      </c>
      <c r="J42" s="22">
        <v>1895076.2</v>
      </c>
      <c r="K42" s="21">
        <v>3492368.73</v>
      </c>
    </row>
    <row r="43" ht="15.75" customHeight="1">
      <c r="A43" s="20" t="s">
        <v>53</v>
      </c>
      <c r="B43" s="20" t="s">
        <v>15</v>
      </c>
      <c r="C43" s="20" t="s">
        <v>54</v>
      </c>
      <c r="D43" s="20" t="s">
        <v>27</v>
      </c>
      <c r="E43" s="20" t="s">
        <v>28</v>
      </c>
      <c r="F43" s="21">
        <v>0.0</v>
      </c>
      <c r="G43" s="21">
        <v>0.0</v>
      </c>
      <c r="H43" s="21">
        <v>0.0</v>
      </c>
      <c r="I43" s="21">
        <v>0.0</v>
      </c>
      <c r="J43" s="22">
        <v>-909141.02</v>
      </c>
      <c r="K43" s="21">
        <v>-909141.02</v>
      </c>
    </row>
    <row r="44" ht="15.75" customHeight="1">
      <c r="A44" s="20" t="s">
        <v>53</v>
      </c>
      <c r="B44" s="20" t="s">
        <v>15</v>
      </c>
      <c r="C44" s="20" t="s">
        <v>54</v>
      </c>
      <c r="D44" s="20" t="s">
        <v>29</v>
      </c>
      <c r="E44" s="20" t="s">
        <v>30</v>
      </c>
      <c r="F44" s="21">
        <v>0.0</v>
      </c>
      <c r="G44" s="21">
        <v>313055.53</v>
      </c>
      <c r="H44" s="21">
        <v>151132.12</v>
      </c>
      <c r="I44" s="21">
        <v>2660292.94</v>
      </c>
      <c r="J44" s="22">
        <v>3706978.32</v>
      </c>
      <c r="K44" s="21">
        <v>6831458.91</v>
      </c>
    </row>
    <row r="45" ht="15.75" customHeight="1">
      <c r="A45" s="20" t="s">
        <v>53</v>
      </c>
      <c r="B45" s="20" t="s">
        <v>15</v>
      </c>
      <c r="C45" s="20" t="s">
        <v>54</v>
      </c>
      <c r="D45" s="20" t="s">
        <v>31</v>
      </c>
      <c r="E45" s="20" t="s">
        <v>32</v>
      </c>
      <c r="F45" s="21">
        <v>0.0</v>
      </c>
      <c r="G45" s="21">
        <v>751022.22</v>
      </c>
      <c r="H45" s="21">
        <v>362566.91</v>
      </c>
      <c r="I45" s="21">
        <v>6382059.67</v>
      </c>
      <c r="J45" s="22">
        <v>8893064.57</v>
      </c>
      <c r="K45" s="21">
        <v>1.638871337E7</v>
      </c>
    </row>
    <row r="46" ht="15.75" customHeight="1">
      <c r="A46" s="20" t="s">
        <v>53</v>
      </c>
      <c r="B46" s="20" t="s">
        <v>15</v>
      </c>
      <c r="C46" s="20" t="s">
        <v>54</v>
      </c>
      <c r="D46" s="20" t="s">
        <v>39</v>
      </c>
      <c r="E46" s="20" t="s">
        <v>40</v>
      </c>
      <c r="F46" s="21">
        <v>0.0</v>
      </c>
      <c r="G46" s="21">
        <v>189791.89</v>
      </c>
      <c r="H46" s="21">
        <v>91624.8</v>
      </c>
      <c r="I46" s="21">
        <v>1612819.32</v>
      </c>
      <c r="J46" s="22">
        <v>2247378.92</v>
      </c>
      <c r="K46" s="21">
        <v>4141614.93</v>
      </c>
    </row>
    <row r="47" ht="15.75" customHeight="1">
      <c r="A47" s="20" t="s">
        <v>53</v>
      </c>
      <c r="B47" s="20" t="s">
        <v>15</v>
      </c>
      <c r="C47" s="20" t="s">
        <v>54</v>
      </c>
      <c r="D47" s="20" t="s">
        <v>41</v>
      </c>
      <c r="E47" s="20" t="s">
        <v>42</v>
      </c>
      <c r="F47" s="21">
        <v>0.0</v>
      </c>
      <c r="G47" s="21">
        <v>9055105.35</v>
      </c>
      <c r="H47" s="21">
        <v>4371484.0</v>
      </c>
      <c r="I47" s="21">
        <v>7.694875227E7</v>
      </c>
      <c r="J47" s="22">
        <v>1.0722404009E8</v>
      </c>
      <c r="K47" s="21">
        <v>1.9280180292000002E8</v>
      </c>
    </row>
    <row r="48" ht="15.75" customHeight="1">
      <c r="A48" s="20" t="s">
        <v>53</v>
      </c>
      <c r="B48" s="20" t="s">
        <v>15</v>
      </c>
      <c r="C48" s="20" t="s">
        <v>54</v>
      </c>
      <c r="D48" s="20" t="s">
        <v>45</v>
      </c>
      <c r="E48" s="20" t="s">
        <v>46</v>
      </c>
      <c r="F48" s="21">
        <v>0.0</v>
      </c>
      <c r="G48" s="21">
        <v>1.531173179E7</v>
      </c>
      <c r="H48" s="21">
        <v>7391961.55</v>
      </c>
      <c r="I48" s="21">
        <v>1.3011650447E8</v>
      </c>
      <c r="J48" s="22">
        <v>1.81310507E8</v>
      </c>
      <c r="K48" s="21">
        <v>3.3413070481E8</v>
      </c>
    </row>
    <row r="49" ht="15.75" customHeight="1">
      <c r="A49" s="20" t="s">
        <v>55</v>
      </c>
      <c r="B49" s="20" t="s">
        <v>15</v>
      </c>
      <c r="C49" s="20" t="s">
        <v>56</v>
      </c>
      <c r="D49" s="20" t="s">
        <v>17</v>
      </c>
      <c r="E49" s="20" t="s">
        <v>18</v>
      </c>
      <c r="F49" s="21">
        <v>0.0</v>
      </c>
      <c r="G49" s="21">
        <v>0.0</v>
      </c>
      <c r="H49" s="21">
        <v>0.0</v>
      </c>
      <c r="I49" s="21">
        <v>0.0</v>
      </c>
      <c r="J49" s="22">
        <v>-428207.1</v>
      </c>
      <c r="K49" s="21">
        <v>-428207.1</v>
      </c>
    </row>
    <row r="50" ht="15.75" customHeight="1">
      <c r="A50" s="20" t="s">
        <v>55</v>
      </c>
      <c r="B50" s="20" t="s">
        <v>15</v>
      </c>
      <c r="C50" s="20" t="s">
        <v>56</v>
      </c>
      <c r="D50" s="20" t="s">
        <v>49</v>
      </c>
      <c r="E50" s="20" t="s">
        <v>50</v>
      </c>
      <c r="F50" s="21">
        <v>0.0</v>
      </c>
      <c r="G50" s="21">
        <v>0.0</v>
      </c>
      <c r="H50" s="21">
        <v>0.0</v>
      </c>
      <c r="I50" s="21">
        <v>0.0</v>
      </c>
      <c r="J50" s="22">
        <v>-3.105044451E7</v>
      </c>
      <c r="K50" s="21">
        <v>-3.105044451E7</v>
      </c>
    </row>
    <row r="51" ht="15.75" customHeight="1">
      <c r="A51" s="20" t="s">
        <v>55</v>
      </c>
      <c r="B51" s="20" t="s">
        <v>15</v>
      </c>
      <c r="C51" s="20" t="s">
        <v>56</v>
      </c>
      <c r="D51" s="20" t="s">
        <v>21</v>
      </c>
      <c r="E51" s="20" t="s">
        <v>22</v>
      </c>
      <c r="F51" s="21">
        <v>0.0</v>
      </c>
      <c r="G51" s="21">
        <v>4347.0</v>
      </c>
      <c r="H51" s="21">
        <v>137.73</v>
      </c>
      <c r="I51" s="21">
        <v>10816.9</v>
      </c>
      <c r="J51" s="22">
        <v>14827.07</v>
      </c>
      <c r="K51" s="21">
        <v>30128.7</v>
      </c>
    </row>
    <row r="52" ht="15.75" customHeight="1">
      <c r="A52" s="20" t="s">
        <v>55</v>
      </c>
      <c r="B52" s="20" t="s">
        <v>15</v>
      </c>
      <c r="C52" s="20" t="s">
        <v>56</v>
      </c>
      <c r="D52" s="20" t="s">
        <v>27</v>
      </c>
      <c r="E52" s="20" t="s">
        <v>28</v>
      </c>
      <c r="F52" s="21">
        <v>0.0</v>
      </c>
      <c r="G52" s="21">
        <v>0.0</v>
      </c>
      <c r="H52" s="21">
        <v>0.0</v>
      </c>
      <c r="I52" s="21">
        <v>0.0</v>
      </c>
      <c r="J52" s="22">
        <v>-702237.6</v>
      </c>
      <c r="K52" s="21">
        <v>-702237.6</v>
      </c>
    </row>
    <row r="53" ht="15.75" customHeight="1">
      <c r="A53" s="20" t="s">
        <v>55</v>
      </c>
      <c r="B53" s="20" t="s">
        <v>15</v>
      </c>
      <c r="C53" s="20" t="s">
        <v>56</v>
      </c>
      <c r="D53" s="20" t="s">
        <v>29</v>
      </c>
      <c r="E53" s="20" t="s">
        <v>30</v>
      </c>
      <c r="F53" s="21">
        <v>0.0</v>
      </c>
      <c r="G53" s="21">
        <v>1972525.49</v>
      </c>
      <c r="H53" s="21">
        <v>62498.04</v>
      </c>
      <c r="I53" s="21">
        <v>4908353.64</v>
      </c>
      <c r="J53" s="22">
        <v>6728034.41</v>
      </c>
      <c r="K53" s="21">
        <v>1.367141158E7</v>
      </c>
    </row>
    <row r="54" ht="15.75" customHeight="1">
      <c r="A54" s="20" t="s">
        <v>55</v>
      </c>
      <c r="B54" s="20" t="s">
        <v>15</v>
      </c>
      <c r="C54" s="20" t="s">
        <v>56</v>
      </c>
      <c r="D54" s="20" t="s">
        <v>31</v>
      </c>
      <c r="E54" s="20" t="s">
        <v>32</v>
      </c>
      <c r="F54" s="21">
        <v>0.0</v>
      </c>
      <c r="G54" s="21">
        <v>0.0</v>
      </c>
      <c r="H54" s="21">
        <v>0.0</v>
      </c>
      <c r="I54" s="21">
        <v>0.0</v>
      </c>
      <c r="J54" s="22">
        <v>-210900.9</v>
      </c>
      <c r="K54" s="21">
        <v>-210900.9</v>
      </c>
    </row>
    <row r="55" ht="15.75" customHeight="1">
      <c r="A55" s="20" t="s">
        <v>55</v>
      </c>
      <c r="B55" s="20" t="s">
        <v>15</v>
      </c>
      <c r="C55" s="20" t="s">
        <v>56</v>
      </c>
      <c r="D55" s="20" t="s">
        <v>39</v>
      </c>
      <c r="E55" s="20" t="s">
        <v>40</v>
      </c>
      <c r="F55" s="21">
        <v>0.0</v>
      </c>
      <c r="G55" s="21">
        <v>789439.74</v>
      </c>
      <c r="H55" s="21">
        <v>25012.82</v>
      </c>
      <c r="I55" s="21">
        <v>1964410.31</v>
      </c>
      <c r="J55" s="22">
        <v>2692678.87</v>
      </c>
      <c r="K55" s="21">
        <v>5471541.74</v>
      </c>
    </row>
    <row r="56" ht="15.75" customHeight="1">
      <c r="A56" s="20" t="s">
        <v>55</v>
      </c>
      <c r="B56" s="20" t="s">
        <v>15</v>
      </c>
      <c r="C56" s="20" t="s">
        <v>56</v>
      </c>
      <c r="D56" s="20" t="s">
        <v>41</v>
      </c>
      <c r="E56" s="20" t="s">
        <v>42</v>
      </c>
      <c r="F56" s="21">
        <v>0.0</v>
      </c>
      <c r="G56" s="21">
        <v>4.285054957E7</v>
      </c>
      <c r="H56" s="21">
        <v>1357688.52</v>
      </c>
      <c r="I56" s="21">
        <v>1.06627596E8</v>
      </c>
      <c r="J56" s="22">
        <v>1.4615779306E8</v>
      </c>
      <c r="K56" s="21">
        <v>2.9656542004999995E8</v>
      </c>
    </row>
    <row r="57" ht="15.75" customHeight="1">
      <c r="A57" s="20" t="s">
        <v>55</v>
      </c>
      <c r="B57" s="20" t="s">
        <v>15</v>
      </c>
      <c r="C57" s="20" t="s">
        <v>56</v>
      </c>
      <c r="D57" s="20" t="s">
        <v>45</v>
      </c>
      <c r="E57" s="20" t="s">
        <v>46</v>
      </c>
      <c r="F57" s="21">
        <v>0.0</v>
      </c>
      <c r="G57" s="21">
        <v>9.85679192E7</v>
      </c>
      <c r="H57" s="21">
        <v>3123052.89</v>
      </c>
      <c r="I57" s="21">
        <v>2.4527247315E8</v>
      </c>
      <c r="J57" s="22">
        <v>3.3620267844E8</v>
      </c>
      <c r="K57" s="21">
        <v>6.8316612368E8</v>
      </c>
    </row>
    <row r="58" ht="15.75" customHeight="1">
      <c r="A58" s="20" t="s">
        <v>57</v>
      </c>
      <c r="B58" s="20" t="s">
        <v>15</v>
      </c>
      <c r="C58" s="20" t="s">
        <v>58</v>
      </c>
      <c r="D58" s="20" t="s">
        <v>17</v>
      </c>
      <c r="E58" s="20" t="s">
        <v>18</v>
      </c>
      <c r="F58" s="21">
        <v>0.0</v>
      </c>
      <c r="G58" s="21">
        <v>0.0</v>
      </c>
      <c r="H58" s="21">
        <v>0.0</v>
      </c>
      <c r="I58" s="21">
        <v>0.0</v>
      </c>
      <c r="J58" s="22">
        <v>-1416842.6</v>
      </c>
      <c r="K58" s="21">
        <v>-1416842.6</v>
      </c>
    </row>
    <row r="59" ht="15.75" customHeight="1">
      <c r="A59" s="20" t="s">
        <v>57</v>
      </c>
      <c r="B59" s="20" t="s">
        <v>15</v>
      </c>
      <c r="C59" s="20" t="s">
        <v>58</v>
      </c>
      <c r="D59" s="20" t="s">
        <v>49</v>
      </c>
      <c r="E59" s="20" t="s">
        <v>50</v>
      </c>
      <c r="F59" s="21">
        <v>0.0</v>
      </c>
      <c r="G59" s="21">
        <v>0.0</v>
      </c>
      <c r="H59" s="21">
        <v>0.0</v>
      </c>
      <c r="I59" s="21">
        <v>0.0</v>
      </c>
      <c r="J59" s="22">
        <v>-830054.82</v>
      </c>
      <c r="K59" s="21">
        <v>-830054.82</v>
      </c>
    </row>
    <row r="60" ht="15.75" customHeight="1">
      <c r="A60" s="20" t="s">
        <v>57</v>
      </c>
      <c r="B60" s="20" t="s">
        <v>15</v>
      </c>
      <c r="C60" s="20" t="s">
        <v>58</v>
      </c>
      <c r="D60" s="20" t="s">
        <v>19</v>
      </c>
      <c r="E60" s="20" t="s">
        <v>20</v>
      </c>
      <c r="F60" s="21">
        <v>0.0</v>
      </c>
      <c r="G60" s="21">
        <v>121447.01</v>
      </c>
      <c r="H60" s="21">
        <v>16116.56</v>
      </c>
      <c r="I60" s="21">
        <v>561340.99</v>
      </c>
      <c r="J60" s="22">
        <v>859210.97</v>
      </c>
      <c r="K60" s="21">
        <v>1558115.53</v>
      </c>
    </row>
    <row r="61" ht="15.75" customHeight="1">
      <c r="A61" s="20" t="s">
        <v>57</v>
      </c>
      <c r="B61" s="20" t="s">
        <v>15</v>
      </c>
      <c r="C61" s="20" t="s">
        <v>58</v>
      </c>
      <c r="D61" s="20" t="s">
        <v>21</v>
      </c>
      <c r="E61" s="20" t="s">
        <v>22</v>
      </c>
      <c r="F61" s="21">
        <v>0.0</v>
      </c>
      <c r="G61" s="21">
        <v>13756.39</v>
      </c>
      <c r="H61" s="21">
        <v>1825.53</v>
      </c>
      <c r="I61" s="21">
        <v>63583.47</v>
      </c>
      <c r="J61" s="22">
        <v>97323.41</v>
      </c>
      <c r="K61" s="21">
        <v>176488.8</v>
      </c>
    </row>
    <row r="62" ht="15.75" customHeight="1">
      <c r="A62" s="20" t="s">
        <v>57</v>
      </c>
      <c r="B62" s="20" t="s">
        <v>15</v>
      </c>
      <c r="C62" s="20" t="s">
        <v>58</v>
      </c>
      <c r="D62" s="20" t="s">
        <v>27</v>
      </c>
      <c r="E62" s="20" t="s">
        <v>28</v>
      </c>
      <c r="F62" s="21">
        <v>0.0</v>
      </c>
      <c r="G62" s="21">
        <v>0.0</v>
      </c>
      <c r="H62" s="21">
        <v>0.0</v>
      </c>
      <c r="I62" s="21">
        <v>0.0</v>
      </c>
      <c r="J62" s="22">
        <v>-1979596.43</v>
      </c>
      <c r="K62" s="21">
        <v>-1979596.43</v>
      </c>
    </row>
    <row r="63" ht="15.75" customHeight="1">
      <c r="A63" s="20" t="s">
        <v>57</v>
      </c>
      <c r="B63" s="20" t="s">
        <v>15</v>
      </c>
      <c r="C63" s="20" t="s">
        <v>58</v>
      </c>
      <c r="D63" s="20" t="s">
        <v>29</v>
      </c>
      <c r="E63" s="20" t="s">
        <v>30</v>
      </c>
      <c r="F63" s="21">
        <v>0.0</v>
      </c>
      <c r="G63" s="21">
        <v>1159750.28</v>
      </c>
      <c r="H63" s="21">
        <v>153904.04</v>
      </c>
      <c r="I63" s="21">
        <v>5360488.89</v>
      </c>
      <c r="J63" s="22">
        <v>8204978.69</v>
      </c>
      <c r="K63" s="21">
        <v>1.48791219E7</v>
      </c>
    </row>
    <row r="64" ht="15.75" customHeight="1">
      <c r="A64" s="20" t="s">
        <v>57</v>
      </c>
      <c r="B64" s="20" t="s">
        <v>15</v>
      </c>
      <c r="C64" s="20" t="s">
        <v>58</v>
      </c>
      <c r="D64" s="20" t="s">
        <v>31</v>
      </c>
      <c r="E64" s="20" t="s">
        <v>32</v>
      </c>
      <c r="F64" s="21">
        <v>0.0</v>
      </c>
      <c r="G64" s="21">
        <v>867508.36</v>
      </c>
      <c r="H64" s="21">
        <v>115122.23</v>
      </c>
      <c r="I64" s="21">
        <v>4009715.7</v>
      </c>
      <c r="J64" s="22">
        <v>6137431.22</v>
      </c>
      <c r="K64" s="21">
        <v>1.112977751E7</v>
      </c>
    </row>
    <row r="65" ht="15.75" customHeight="1">
      <c r="A65" s="20" t="s">
        <v>57</v>
      </c>
      <c r="B65" s="20" t="s">
        <v>15</v>
      </c>
      <c r="C65" s="20" t="s">
        <v>58</v>
      </c>
      <c r="D65" s="20" t="s">
        <v>33</v>
      </c>
      <c r="E65" s="20" t="s">
        <v>34</v>
      </c>
      <c r="F65" s="21">
        <v>0.0</v>
      </c>
      <c r="G65" s="21">
        <v>7310.34</v>
      </c>
      <c r="H65" s="21">
        <v>970.12</v>
      </c>
      <c r="I65" s="21">
        <v>33789.2</v>
      </c>
      <c r="J65" s="22">
        <v>51719.1</v>
      </c>
      <c r="K65" s="21">
        <v>93788.76</v>
      </c>
    </row>
    <row r="66" ht="15.75" customHeight="1">
      <c r="A66" s="20" t="s">
        <v>57</v>
      </c>
      <c r="B66" s="20" t="s">
        <v>15</v>
      </c>
      <c r="C66" s="20" t="s">
        <v>58</v>
      </c>
      <c r="D66" s="20" t="s">
        <v>39</v>
      </c>
      <c r="E66" s="20" t="s">
        <v>40</v>
      </c>
      <c r="F66" s="21">
        <v>0.0</v>
      </c>
      <c r="G66" s="21">
        <v>685076.72</v>
      </c>
      <c r="H66" s="21">
        <v>90912.74</v>
      </c>
      <c r="I66" s="21">
        <v>3166497.34</v>
      </c>
      <c r="J66" s="22">
        <v>4846767.48</v>
      </c>
      <c r="K66" s="21">
        <v>8789254.28</v>
      </c>
    </row>
    <row r="67" ht="15.75" customHeight="1">
      <c r="A67" s="20" t="s">
        <v>57</v>
      </c>
      <c r="B67" s="20" t="s">
        <v>15</v>
      </c>
      <c r="C67" s="20" t="s">
        <v>58</v>
      </c>
      <c r="D67" s="20" t="s">
        <v>41</v>
      </c>
      <c r="E67" s="20" t="s">
        <v>42</v>
      </c>
      <c r="F67" s="21">
        <v>0.0</v>
      </c>
      <c r="G67" s="21">
        <v>1.1004835538E8</v>
      </c>
      <c r="H67" s="21">
        <v>1.46039083E7</v>
      </c>
      <c r="I67" s="21">
        <v>5.0865518099E8</v>
      </c>
      <c r="J67" s="22">
        <v>7.785679637E8</v>
      </c>
      <c r="K67" s="21">
        <v>1.41045856577E9</v>
      </c>
    </row>
    <row r="68" ht="15.75" customHeight="1">
      <c r="A68" s="20" t="s">
        <v>57</v>
      </c>
      <c r="B68" s="20" t="s">
        <v>15</v>
      </c>
      <c r="C68" s="20" t="s">
        <v>58</v>
      </c>
      <c r="D68" s="20" t="s">
        <v>59</v>
      </c>
      <c r="E68" s="20" t="s">
        <v>60</v>
      </c>
      <c r="F68" s="21">
        <v>0.0</v>
      </c>
      <c r="G68" s="21">
        <v>2.200930052E7</v>
      </c>
      <c r="H68" s="21">
        <v>2920732.48</v>
      </c>
      <c r="I68" s="21">
        <v>1.0172932342E8</v>
      </c>
      <c r="J68" s="22">
        <v>1.557109711E8</v>
      </c>
      <c r="K68" s="21">
        <v>2.8237032752E8</v>
      </c>
    </row>
    <row r="69" ht="15.75" customHeight="1">
      <c r="A69" s="20" t="s">
        <v>61</v>
      </c>
      <c r="B69" s="20" t="s">
        <v>15</v>
      </c>
      <c r="C69" s="20" t="s">
        <v>62</v>
      </c>
      <c r="D69" s="20" t="s">
        <v>27</v>
      </c>
      <c r="E69" s="20" t="s">
        <v>28</v>
      </c>
      <c r="F69" s="21">
        <v>0.0</v>
      </c>
      <c r="G69" s="21">
        <v>0.0</v>
      </c>
      <c r="H69" s="21">
        <v>0.0</v>
      </c>
      <c r="I69" s="21">
        <v>0.0</v>
      </c>
      <c r="J69" s="22">
        <v>-225912.78</v>
      </c>
      <c r="K69" s="21">
        <v>-225912.78</v>
      </c>
    </row>
    <row r="70" ht="15.75" customHeight="1">
      <c r="A70" s="20" t="s">
        <v>61</v>
      </c>
      <c r="B70" s="20" t="s">
        <v>15</v>
      </c>
      <c r="C70" s="20" t="s">
        <v>62</v>
      </c>
      <c r="D70" s="20" t="s">
        <v>29</v>
      </c>
      <c r="E70" s="20" t="s">
        <v>30</v>
      </c>
      <c r="F70" s="21">
        <v>0.0</v>
      </c>
      <c r="G70" s="21">
        <v>184756.14</v>
      </c>
      <c r="H70" s="21">
        <v>20268.76</v>
      </c>
      <c r="I70" s="21">
        <v>639126.69</v>
      </c>
      <c r="J70" s="22">
        <v>648253.7</v>
      </c>
      <c r="K70" s="21">
        <v>1492405.29</v>
      </c>
    </row>
    <row r="71" ht="15.75" customHeight="1">
      <c r="A71" s="20" t="s">
        <v>61</v>
      </c>
      <c r="B71" s="20" t="s">
        <v>15</v>
      </c>
      <c r="C71" s="20" t="s">
        <v>62</v>
      </c>
      <c r="D71" s="20" t="s">
        <v>31</v>
      </c>
      <c r="E71" s="20" t="s">
        <v>32</v>
      </c>
      <c r="F71" s="21">
        <v>0.0</v>
      </c>
      <c r="G71" s="21">
        <v>541871.33</v>
      </c>
      <c r="H71" s="21">
        <v>59446.23</v>
      </c>
      <c r="I71" s="21">
        <v>1874494.73</v>
      </c>
      <c r="J71" s="22">
        <v>1901263.36</v>
      </c>
      <c r="K71" s="21">
        <v>4377075.65</v>
      </c>
    </row>
    <row r="72" ht="15.75" customHeight="1">
      <c r="A72" s="20" t="s">
        <v>61</v>
      </c>
      <c r="B72" s="20" t="s">
        <v>15</v>
      </c>
      <c r="C72" s="20" t="s">
        <v>62</v>
      </c>
      <c r="D72" s="20" t="s">
        <v>39</v>
      </c>
      <c r="E72" s="20" t="s">
        <v>40</v>
      </c>
      <c r="F72" s="21">
        <v>0.0</v>
      </c>
      <c r="G72" s="21">
        <v>139386.18</v>
      </c>
      <c r="H72" s="21">
        <v>15291.42</v>
      </c>
      <c r="I72" s="21">
        <v>482178.43</v>
      </c>
      <c r="J72" s="22">
        <v>489064.15</v>
      </c>
      <c r="K72" s="21">
        <v>1125920.18</v>
      </c>
    </row>
    <row r="73" ht="15.75" customHeight="1">
      <c r="A73" s="20" t="s">
        <v>61</v>
      </c>
      <c r="B73" s="20" t="s">
        <v>15</v>
      </c>
      <c r="C73" s="20" t="s">
        <v>62</v>
      </c>
      <c r="D73" s="20" t="s">
        <v>59</v>
      </c>
      <c r="E73" s="20" t="s">
        <v>60</v>
      </c>
      <c r="F73" s="21">
        <v>0.0</v>
      </c>
      <c r="G73" s="21">
        <v>1.976904235E7</v>
      </c>
      <c r="H73" s="21">
        <v>2168771.59</v>
      </c>
      <c r="I73" s="21">
        <v>6.838702115E7</v>
      </c>
      <c r="J73" s="22">
        <v>6.936361841E7</v>
      </c>
      <c r="K73" s="21">
        <v>1.596884535E8</v>
      </c>
    </row>
    <row r="74" ht="15.75" customHeight="1">
      <c r="A74" s="20" t="s">
        <v>63</v>
      </c>
      <c r="B74" s="20" t="s">
        <v>15</v>
      </c>
      <c r="C74" s="20" t="s">
        <v>64</v>
      </c>
      <c r="D74" s="20" t="s">
        <v>49</v>
      </c>
      <c r="E74" s="20" t="s">
        <v>50</v>
      </c>
      <c r="F74" s="21">
        <v>0.0</v>
      </c>
      <c r="G74" s="21">
        <v>0.0</v>
      </c>
      <c r="H74" s="21">
        <v>0.0</v>
      </c>
      <c r="I74" s="21">
        <v>0.0</v>
      </c>
      <c r="J74" s="22">
        <v>-36009.12</v>
      </c>
      <c r="K74" s="21">
        <v>-36009.12</v>
      </c>
    </row>
    <row r="75" ht="15.75" customHeight="1">
      <c r="A75" s="20" t="s">
        <v>63</v>
      </c>
      <c r="B75" s="20" t="s">
        <v>15</v>
      </c>
      <c r="C75" s="20" t="s">
        <v>64</v>
      </c>
      <c r="D75" s="20" t="s">
        <v>27</v>
      </c>
      <c r="E75" s="20" t="s">
        <v>28</v>
      </c>
      <c r="F75" s="21">
        <v>0.0</v>
      </c>
      <c r="G75" s="21">
        <v>0.0</v>
      </c>
      <c r="H75" s="21">
        <v>0.0</v>
      </c>
      <c r="I75" s="21">
        <v>0.0</v>
      </c>
      <c r="J75" s="22">
        <v>-767566.8</v>
      </c>
      <c r="K75" s="21">
        <v>-767566.8</v>
      </c>
    </row>
    <row r="76" ht="15.75" customHeight="1">
      <c r="A76" s="20" t="s">
        <v>63</v>
      </c>
      <c r="B76" s="20" t="s">
        <v>15</v>
      </c>
      <c r="C76" s="20" t="s">
        <v>64</v>
      </c>
      <c r="D76" s="20" t="s">
        <v>29</v>
      </c>
      <c r="E76" s="20" t="s">
        <v>30</v>
      </c>
      <c r="F76" s="21">
        <v>0.0</v>
      </c>
      <c r="G76" s="21">
        <v>343397.49</v>
      </c>
      <c r="H76" s="21">
        <v>24991.42</v>
      </c>
      <c r="I76" s="21">
        <v>1479478.2</v>
      </c>
      <c r="J76" s="22">
        <v>1620490.18</v>
      </c>
      <c r="K76" s="21">
        <v>3468357.29</v>
      </c>
    </row>
    <row r="77" ht="15.75" customHeight="1">
      <c r="A77" s="20" t="s">
        <v>63</v>
      </c>
      <c r="B77" s="20" t="s">
        <v>15</v>
      </c>
      <c r="C77" s="20" t="s">
        <v>64</v>
      </c>
      <c r="D77" s="20" t="s">
        <v>31</v>
      </c>
      <c r="E77" s="20" t="s">
        <v>32</v>
      </c>
      <c r="F77" s="21">
        <v>0.0</v>
      </c>
      <c r="G77" s="21">
        <v>0.0</v>
      </c>
      <c r="H77" s="21">
        <v>0.0</v>
      </c>
      <c r="I77" s="21">
        <v>0.0</v>
      </c>
      <c r="J77" s="22">
        <v>-85840.56</v>
      </c>
      <c r="K77" s="21">
        <v>-85840.56</v>
      </c>
    </row>
    <row r="78" ht="15.75" customHeight="1">
      <c r="A78" s="20" t="s">
        <v>63</v>
      </c>
      <c r="B78" s="20" t="s">
        <v>15</v>
      </c>
      <c r="C78" s="20" t="s">
        <v>64</v>
      </c>
      <c r="D78" s="20" t="s">
        <v>39</v>
      </c>
      <c r="E78" s="20" t="s">
        <v>40</v>
      </c>
      <c r="F78" s="21">
        <v>0.0</v>
      </c>
      <c r="G78" s="21">
        <v>35437.45</v>
      </c>
      <c r="H78" s="21">
        <v>2579.03</v>
      </c>
      <c r="I78" s="21">
        <v>152677.09</v>
      </c>
      <c r="J78" s="22">
        <v>167229.04</v>
      </c>
      <c r="K78" s="21">
        <v>357922.61</v>
      </c>
    </row>
    <row r="79" ht="15.75" customHeight="1">
      <c r="A79" s="20" t="s">
        <v>63</v>
      </c>
      <c r="B79" s="20" t="s">
        <v>15</v>
      </c>
      <c r="C79" s="20" t="s">
        <v>64</v>
      </c>
      <c r="D79" s="20" t="s">
        <v>45</v>
      </c>
      <c r="E79" s="20" t="s">
        <v>46</v>
      </c>
      <c r="F79" s="21">
        <v>0.0</v>
      </c>
      <c r="G79" s="21">
        <v>4.589451806E7</v>
      </c>
      <c r="H79" s="21">
        <v>3340062.55</v>
      </c>
      <c r="I79" s="21">
        <v>1.9772986371E8</v>
      </c>
      <c r="J79" s="22">
        <v>2.1657588679E8</v>
      </c>
      <c r="K79" s="21">
        <v>4.6354033111E8</v>
      </c>
    </row>
    <row r="80" ht="15.75" customHeight="1">
      <c r="A80" s="20" t="s">
        <v>65</v>
      </c>
      <c r="B80" s="20" t="s">
        <v>15</v>
      </c>
      <c r="C80" s="20" t="s">
        <v>66</v>
      </c>
      <c r="D80" s="20" t="s">
        <v>17</v>
      </c>
      <c r="E80" s="20" t="s">
        <v>18</v>
      </c>
      <c r="F80" s="21">
        <v>0.0</v>
      </c>
      <c r="G80" s="21">
        <v>0.0</v>
      </c>
      <c r="H80" s="21">
        <v>0.0</v>
      </c>
      <c r="I80" s="21">
        <v>0.0</v>
      </c>
      <c r="J80" s="22">
        <v>-366916.1</v>
      </c>
      <c r="K80" s="21">
        <v>-366916.1</v>
      </c>
    </row>
    <row r="81" ht="15.75" customHeight="1">
      <c r="A81" s="20" t="s">
        <v>65</v>
      </c>
      <c r="B81" s="20" t="s">
        <v>15</v>
      </c>
      <c r="C81" s="20" t="s">
        <v>66</v>
      </c>
      <c r="D81" s="20" t="s">
        <v>49</v>
      </c>
      <c r="E81" s="20" t="s">
        <v>50</v>
      </c>
      <c r="F81" s="21">
        <v>0.0</v>
      </c>
      <c r="G81" s="21">
        <v>0.0</v>
      </c>
      <c r="H81" s="21">
        <v>0.0</v>
      </c>
      <c r="I81" s="21">
        <v>0.0</v>
      </c>
      <c r="J81" s="22">
        <v>-6589535.77</v>
      </c>
      <c r="K81" s="21">
        <v>-6589535.77</v>
      </c>
    </row>
    <row r="82" ht="15.75" customHeight="1">
      <c r="A82" s="20" t="s">
        <v>65</v>
      </c>
      <c r="B82" s="20" t="s">
        <v>15</v>
      </c>
      <c r="C82" s="20" t="s">
        <v>66</v>
      </c>
      <c r="D82" s="20" t="s">
        <v>27</v>
      </c>
      <c r="E82" s="20" t="s">
        <v>28</v>
      </c>
      <c r="F82" s="21">
        <v>0.0</v>
      </c>
      <c r="G82" s="21">
        <v>0.0</v>
      </c>
      <c r="H82" s="21">
        <v>0.0</v>
      </c>
      <c r="I82" s="21">
        <v>0.0</v>
      </c>
      <c r="J82" s="22">
        <v>-172761.66</v>
      </c>
      <c r="K82" s="21">
        <v>-172761.66</v>
      </c>
    </row>
    <row r="83" ht="15.75" customHeight="1">
      <c r="A83" s="20" t="s">
        <v>65</v>
      </c>
      <c r="B83" s="20" t="s">
        <v>15</v>
      </c>
      <c r="C83" s="20" t="s">
        <v>66</v>
      </c>
      <c r="D83" s="20" t="s">
        <v>29</v>
      </c>
      <c r="E83" s="20" t="s">
        <v>30</v>
      </c>
      <c r="F83" s="21">
        <v>0.0</v>
      </c>
      <c r="G83" s="21">
        <v>903417.84</v>
      </c>
      <c r="H83" s="21">
        <v>34524.2</v>
      </c>
      <c r="I83" s="21">
        <v>2693774.83</v>
      </c>
      <c r="J83" s="22">
        <v>3366201.12</v>
      </c>
      <c r="K83" s="21">
        <v>6997917.99</v>
      </c>
    </row>
    <row r="84" ht="15.75" customHeight="1">
      <c r="A84" s="20" t="s">
        <v>65</v>
      </c>
      <c r="B84" s="20" t="s">
        <v>15</v>
      </c>
      <c r="C84" s="20" t="s">
        <v>66</v>
      </c>
      <c r="D84" s="20" t="s">
        <v>31</v>
      </c>
      <c r="E84" s="20" t="s">
        <v>32</v>
      </c>
      <c r="F84" s="21">
        <v>0.0</v>
      </c>
      <c r="G84" s="21">
        <v>0.0</v>
      </c>
      <c r="H84" s="21">
        <v>0.0</v>
      </c>
      <c r="I84" s="21">
        <v>0.0</v>
      </c>
      <c r="J84" s="22">
        <v>-699323.76</v>
      </c>
      <c r="K84" s="21">
        <v>-699323.76</v>
      </c>
    </row>
    <row r="85" ht="15.75" customHeight="1">
      <c r="A85" s="20" t="s">
        <v>65</v>
      </c>
      <c r="B85" s="20" t="s">
        <v>15</v>
      </c>
      <c r="C85" s="20" t="s">
        <v>66</v>
      </c>
      <c r="D85" s="20" t="s">
        <v>33</v>
      </c>
      <c r="E85" s="20" t="s">
        <v>34</v>
      </c>
      <c r="F85" s="21">
        <v>0.0</v>
      </c>
      <c r="G85" s="21">
        <v>6862.74</v>
      </c>
      <c r="H85" s="21">
        <v>262.26</v>
      </c>
      <c r="I85" s="21">
        <v>20463.04</v>
      </c>
      <c r="J85" s="22">
        <v>25571.06</v>
      </c>
      <c r="K85" s="21">
        <v>53159.1</v>
      </c>
    </row>
    <row r="86" ht="15.75" customHeight="1">
      <c r="A86" s="20" t="s">
        <v>65</v>
      </c>
      <c r="B86" s="20" t="s">
        <v>15</v>
      </c>
      <c r="C86" s="20" t="s">
        <v>66</v>
      </c>
      <c r="D86" s="20" t="s">
        <v>67</v>
      </c>
      <c r="E86" s="20" t="s">
        <v>68</v>
      </c>
      <c r="F86" s="21">
        <v>0.0</v>
      </c>
      <c r="G86" s="21">
        <v>6862.74</v>
      </c>
      <c r="H86" s="21">
        <v>262.26</v>
      </c>
      <c r="I86" s="21">
        <v>20463.04</v>
      </c>
      <c r="J86" s="22">
        <v>25571.06</v>
      </c>
      <c r="K86" s="21">
        <v>53159.1</v>
      </c>
    </row>
    <row r="87" ht="15.75" customHeight="1">
      <c r="A87" s="20" t="s">
        <v>65</v>
      </c>
      <c r="B87" s="20" t="s">
        <v>15</v>
      </c>
      <c r="C87" s="20" t="s">
        <v>66</v>
      </c>
      <c r="D87" s="20" t="s">
        <v>39</v>
      </c>
      <c r="E87" s="20" t="s">
        <v>40</v>
      </c>
      <c r="F87" s="21">
        <v>0.0</v>
      </c>
      <c r="G87" s="21">
        <v>315708.53</v>
      </c>
      <c r="H87" s="21">
        <v>12064.83</v>
      </c>
      <c r="I87" s="21">
        <v>941366.94</v>
      </c>
      <c r="J87" s="22">
        <v>1176353.14</v>
      </c>
      <c r="K87" s="21">
        <v>2445493.44</v>
      </c>
    </row>
    <row r="88" ht="15.75" customHeight="1">
      <c r="A88" s="20" t="s">
        <v>65</v>
      </c>
      <c r="B88" s="20" t="s">
        <v>15</v>
      </c>
      <c r="C88" s="20" t="s">
        <v>66</v>
      </c>
      <c r="D88" s="20" t="s">
        <v>41</v>
      </c>
      <c r="E88" s="20" t="s">
        <v>42</v>
      </c>
      <c r="F88" s="21">
        <v>0.0</v>
      </c>
      <c r="G88" s="21">
        <v>2.520469164E7</v>
      </c>
      <c r="H88" s="21">
        <v>963199.66</v>
      </c>
      <c r="I88" s="21">
        <v>7.515433128E7</v>
      </c>
      <c r="J88" s="22">
        <v>9.391452881E7</v>
      </c>
      <c r="K88" s="21">
        <v>1.9486983529E8</v>
      </c>
    </row>
    <row r="89" ht="15.75" customHeight="1">
      <c r="A89" s="20" t="s">
        <v>65</v>
      </c>
      <c r="B89" s="20" t="s">
        <v>15</v>
      </c>
      <c r="C89" s="20" t="s">
        <v>66</v>
      </c>
      <c r="D89" s="20" t="s">
        <v>45</v>
      </c>
      <c r="E89" s="20" t="s">
        <v>46</v>
      </c>
      <c r="F89" s="21">
        <v>0.0</v>
      </c>
      <c r="G89" s="21">
        <v>7.182263651E7</v>
      </c>
      <c r="H89" s="21">
        <v>2744708.79</v>
      </c>
      <c r="I89" s="21">
        <v>2.1415783587E8</v>
      </c>
      <c r="J89" s="22">
        <v>2.6761640882E8</v>
      </c>
      <c r="K89" s="21">
        <v>5.5634158999E8</v>
      </c>
    </row>
    <row r="90" ht="15.75" customHeight="1">
      <c r="A90" s="20" t="s">
        <v>69</v>
      </c>
      <c r="B90" s="20" t="s">
        <v>15</v>
      </c>
      <c r="C90" s="20" t="s">
        <v>15</v>
      </c>
      <c r="D90" s="20" t="s">
        <v>17</v>
      </c>
      <c r="E90" s="20" t="s">
        <v>18</v>
      </c>
      <c r="F90" s="21">
        <v>0.0</v>
      </c>
      <c r="G90" s="21">
        <v>0.0</v>
      </c>
      <c r="H90" s="21">
        <v>0.0</v>
      </c>
      <c r="I90" s="21">
        <v>0.0</v>
      </c>
      <c r="J90" s="22">
        <v>-1518750.76</v>
      </c>
      <c r="K90" s="21">
        <v>-1518750.76</v>
      </c>
    </row>
    <row r="91" ht="15.75" customHeight="1">
      <c r="A91" s="20" t="s">
        <v>69</v>
      </c>
      <c r="B91" s="20" t="s">
        <v>15</v>
      </c>
      <c r="C91" s="20" t="s">
        <v>15</v>
      </c>
      <c r="D91" s="20" t="s">
        <v>27</v>
      </c>
      <c r="E91" s="20" t="s">
        <v>28</v>
      </c>
      <c r="F91" s="21">
        <v>0.0</v>
      </c>
      <c r="G91" s="21">
        <v>0.0</v>
      </c>
      <c r="H91" s="21">
        <v>0.0</v>
      </c>
      <c r="I91" s="21">
        <v>0.0</v>
      </c>
      <c r="J91" s="22">
        <v>-853607.42</v>
      </c>
      <c r="K91" s="21">
        <v>-853607.42</v>
      </c>
    </row>
    <row r="92" ht="15.75" customHeight="1">
      <c r="A92" s="20" t="s">
        <v>69</v>
      </c>
      <c r="B92" s="20" t="s">
        <v>15</v>
      </c>
      <c r="C92" s="20" t="s">
        <v>15</v>
      </c>
      <c r="D92" s="20" t="s">
        <v>29</v>
      </c>
      <c r="E92" s="20" t="s">
        <v>30</v>
      </c>
      <c r="F92" s="21">
        <v>0.0</v>
      </c>
      <c r="G92" s="21">
        <v>3305986.62</v>
      </c>
      <c r="H92" s="21">
        <v>687807.11</v>
      </c>
      <c r="I92" s="21">
        <v>1.242528646E7</v>
      </c>
      <c r="J92" s="22">
        <v>1.418807188E7</v>
      </c>
      <c r="K92" s="21">
        <v>3.060715207E7</v>
      </c>
    </row>
    <row r="93" ht="15.75" customHeight="1">
      <c r="A93" s="20" t="s">
        <v>69</v>
      </c>
      <c r="B93" s="20" t="s">
        <v>15</v>
      </c>
      <c r="C93" s="20" t="s">
        <v>15</v>
      </c>
      <c r="D93" s="20" t="s">
        <v>31</v>
      </c>
      <c r="E93" s="20" t="s">
        <v>32</v>
      </c>
      <c r="F93" s="21">
        <v>0.0</v>
      </c>
      <c r="G93" s="21">
        <v>515473.25</v>
      </c>
      <c r="H93" s="21">
        <v>107243.68</v>
      </c>
      <c r="I93" s="21">
        <v>1937365.0</v>
      </c>
      <c r="J93" s="22">
        <v>2212220.54</v>
      </c>
      <c r="K93" s="21">
        <v>4772302.47</v>
      </c>
    </row>
    <row r="94" ht="15.75" customHeight="1">
      <c r="A94" s="20" t="s">
        <v>69</v>
      </c>
      <c r="B94" s="20" t="s">
        <v>15</v>
      </c>
      <c r="C94" s="20" t="s">
        <v>15</v>
      </c>
      <c r="D94" s="20" t="s">
        <v>39</v>
      </c>
      <c r="E94" s="20" t="s">
        <v>40</v>
      </c>
      <c r="F94" s="21">
        <v>0.0</v>
      </c>
      <c r="G94" s="21">
        <v>715301.18</v>
      </c>
      <c r="H94" s="21">
        <v>148817.67</v>
      </c>
      <c r="I94" s="21">
        <v>2688402.29</v>
      </c>
      <c r="J94" s="22">
        <v>3069808.1</v>
      </c>
      <c r="K94" s="21">
        <v>6622329.24</v>
      </c>
    </row>
    <row r="95" ht="15.75" customHeight="1">
      <c r="A95" s="20" t="s">
        <v>69</v>
      </c>
      <c r="B95" s="20" t="s">
        <v>15</v>
      </c>
      <c r="C95" s="20" t="s">
        <v>15</v>
      </c>
      <c r="D95" s="20" t="s">
        <v>41</v>
      </c>
      <c r="E95" s="20" t="s">
        <v>42</v>
      </c>
      <c r="F95" s="21">
        <v>0.0</v>
      </c>
      <c r="G95" s="21">
        <v>3.682222226E7</v>
      </c>
      <c r="H95" s="21">
        <v>7660825.47</v>
      </c>
      <c r="I95" s="21">
        <v>1.3839337925E8</v>
      </c>
      <c r="J95" s="22">
        <v>1.5802735975E8</v>
      </c>
      <c r="K95" s="21">
        <v>3.3938503597E8</v>
      </c>
    </row>
    <row r="96" ht="15.75" customHeight="1">
      <c r="A96" s="20" t="s">
        <v>69</v>
      </c>
      <c r="B96" s="20" t="s">
        <v>15</v>
      </c>
      <c r="C96" s="20" t="s">
        <v>15</v>
      </c>
      <c r="D96" s="20" t="s">
        <v>45</v>
      </c>
      <c r="E96" s="20" t="s">
        <v>46</v>
      </c>
      <c r="F96" s="21">
        <v>0.0</v>
      </c>
      <c r="G96" s="21">
        <v>4.899008062E7</v>
      </c>
      <c r="H96" s="21">
        <v>1.01923359E7</v>
      </c>
      <c r="I96" s="21">
        <v>1.8412530242E8</v>
      </c>
      <c r="J96" s="22">
        <v>2.1024730779E8</v>
      </c>
      <c r="K96" s="21">
        <v>4.5355502673E8</v>
      </c>
    </row>
    <row r="97" ht="15.75" customHeight="1">
      <c r="A97" s="20" t="s">
        <v>69</v>
      </c>
      <c r="B97" s="20" t="s">
        <v>15</v>
      </c>
      <c r="C97" s="20" t="s">
        <v>15</v>
      </c>
      <c r="D97" s="20" t="s">
        <v>59</v>
      </c>
      <c r="E97" s="20" t="s">
        <v>60</v>
      </c>
      <c r="F97" s="21">
        <v>0.0</v>
      </c>
      <c r="G97" s="21">
        <v>1036699.07</v>
      </c>
      <c r="H97" s="21">
        <v>215684.17</v>
      </c>
      <c r="I97" s="21">
        <v>3896350.58</v>
      </c>
      <c r="J97" s="22">
        <v>4449128.99</v>
      </c>
      <c r="K97" s="21">
        <v>9597862.81</v>
      </c>
    </row>
    <row r="98" ht="15.75" customHeight="1">
      <c r="A98" s="20" t="s">
        <v>70</v>
      </c>
      <c r="B98" s="20" t="s">
        <v>15</v>
      </c>
      <c r="C98" s="20" t="s">
        <v>71</v>
      </c>
      <c r="D98" s="20" t="s">
        <v>17</v>
      </c>
      <c r="E98" s="20" t="s">
        <v>18</v>
      </c>
      <c r="F98" s="21">
        <v>0.0</v>
      </c>
      <c r="G98" s="21">
        <v>0.0</v>
      </c>
      <c r="H98" s="21">
        <v>0.0</v>
      </c>
      <c r="I98" s="21">
        <v>0.0</v>
      </c>
      <c r="J98" s="22">
        <v>-983333.57</v>
      </c>
      <c r="K98" s="21">
        <v>-983333.57</v>
      </c>
    </row>
    <row r="99" ht="15.75" customHeight="1">
      <c r="A99" s="20" t="s">
        <v>70</v>
      </c>
      <c r="B99" s="20" t="s">
        <v>15</v>
      </c>
      <c r="C99" s="20" t="s">
        <v>71</v>
      </c>
      <c r="D99" s="20" t="s">
        <v>27</v>
      </c>
      <c r="E99" s="20" t="s">
        <v>28</v>
      </c>
      <c r="F99" s="21">
        <v>0.0</v>
      </c>
      <c r="G99" s="21">
        <v>0.0</v>
      </c>
      <c r="H99" s="21">
        <v>0.0</v>
      </c>
      <c r="I99" s="21">
        <v>0.0</v>
      </c>
      <c r="J99" s="22">
        <v>-184655.16</v>
      </c>
      <c r="K99" s="21">
        <v>-184655.16</v>
      </c>
    </row>
    <row r="100" ht="15.75" customHeight="1">
      <c r="A100" s="20" t="s">
        <v>70</v>
      </c>
      <c r="B100" s="20" t="s">
        <v>15</v>
      </c>
      <c r="C100" s="20" t="s">
        <v>71</v>
      </c>
      <c r="D100" s="20" t="s">
        <v>29</v>
      </c>
      <c r="E100" s="20" t="s">
        <v>30</v>
      </c>
      <c r="F100" s="21">
        <v>0.0</v>
      </c>
      <c r="G100" s="21">
        <v>0.0</v>
      </c>
      <c r="H100" s="21">
        <v>74748.73</v>
      </c>
      <c r="I100" s="21">
        <v>3621265.39</v>
      </c>
      <c r="J100" s="22">
        <v>4672567.71</v>
      </c>
      <c r="K100" s="21">
        <v>8368581.83</v>
      </c>
    </row>
    <row r="101" ht="15.75" customHeight="1">
      <c r="A101" s="20" t="s">
        <v>70</v>
      </c>
      <c r="B101" s="20" t="s">
        <v>15</v>
      </c>
      <c r="C101" s="20" t="s">
        <v>71</v>
      </c>
      <c r="D101" s="20" t="s">
        <v>39</v>
      </c>
      <c r="E101" s="20" t="s">
        <v>40</v>
      </c>
      <c r="F101" s="21">
        <v>0.0</v>
      </c>
      <c r="G101" s="21">
        <v>0.0</v>
      </c>
      <c r="H101" s="21">
        <v>4866.52</v>
      </c>
      <c r="I101" s="21">
        <v>235762.67</v>
      </c>
      <c r="J101" s="22">
        <v>304207.76</v>
      </c>
      <c r="K101" s="21">
        <v>544836.95</v>
      </c>
    </row>
    <row r="102" ht="15.75" customHeight="1">
      <c r="A102" s="20" t="s">
        <v>70</v>
      </c>
      <c r="B102" s="20" t="s">
        <v>15</v>
      </c>
      <c r="C102" s="20" t="s">
        <v>71</v>
      </c>
      <c r="D102" s="20" t="s">
        <v>41</v>
      </c>
      <c r="E102" s="20" t="s">
        <v>42</v>
      </c>
      <c r="F102" s="21">
        <v>0.0</v>
      </c>
      <c r="G102" s="21">
        <v>0.0</v>
      </c>
      <c r="H102" s="21">
        <v>2419997.75</v>
      </c>
      <c r="I102" s="21">
        <v>1.1723882794E8</v>
      </c>
      <c r="J102" s="22">
        <v>1.5127484516E8</v>
      </c>
      <c r="K102" s="21">
        <v>2.6995033728000003E8</v>
      </c>
    </row>
    <row r="103" ht="15.75" customHeight="1">
      <c r="A103" s="20" t="s">
        <v>72</v>
      </c>
      <c r="B103" s="20" t="s">
        <v>15</v>
      </c>
      <c r="C103" s="20" t="s">
        <v>73</v>
      </c>
      <c r="D103" s="20" t="s">
        <v>17</v>
      </c>
      <c r="E103" s="20" t="s">
        <v>18</v>
      </c>
      <c r="F103" s="21">
        <v>0.0</v>
      </c>
      <c r="G103" s="21">
        <v>0.0</v>
      </c>
      <c r="H103" s="21">
        <v>0.0</v>
      </c>
      <c r="I103" s="21">
        <v>0.0</v>
      </c>
      <c r="J103" s="22">
        <v>-2.27605728E7</v>
      </c>
      <c r="K103" s="21">
        <v>-2.27605728E7</v>
      </c>
    </row>
    <row r="104" ht="15.75" customHeight="1">
      <c r="A104" s="20" t="s">
        <v>72</v>
      </c>
      <c r="B104" s="20" t="s">
        <v>15</v>
      </c>
      <c r="C104" s="20" t="s">
        <v>73</v>
      </c>
      <c r="D104" s="20" t="s">
        <v>49</v>
      </c>
      <c r="E104" s="20" t="s">
        <v>50</v>
      </c>
      <c r="F104" s="21">
        <v>0.0</v>
      </c>
      <c r="G104" s="21">
        <v>0.0</v>
      </c>
      <c r="H104" s="21">
        <v>0.0</v>
      </c>
      <c r="I104" s="21">
        <v>0.0</v>
      </c>
      <c r="J104" s="22">
        <v>-875300.66</v>
      </c>
      <c r="K104" s="21">
        <v>-875300.66</v>
      </c>
    </row>
    <row r="105" ht="15.75" customHeight="1">
      <c r="A105" s="20" t="s">
        <v>72</v>
      </c>
      <c r="B105" s="20" t="s">
        <v>15</v>
      </c>
      <c r="C105" s="20" t="s">
        <v>73</v>
      </c>
      <c r="D105" s="20" t="s">
        <v>74</v>
      </c>
      <c r="E105" s="20" t="s">
        <v>75</v>
      </c>
      <c r="F105" s="21">
        <v>0.0</v>
      </c>
      <c r="G105" s="21">
        <v>1.343780807E7</v>
      </c>
      <c r="H105" s="21">
        <v>934545.11</v>
      </c>
      <c r="I105" s="21">
        <v>3.300561171E7</v>
      </c>
      <c r="J105" s="22">
        <v>3.304448508E7</v>
      </c>
      <c r="K105" s="21">
        <v>8.042244997E7</v>
      </c>
    </row>
    <row r="106" ht="15.75" customHeight="1">
      <c r="A106" s="20" t="s">
        <v>72</v>
      </c>
      <c r="B106" s="20" t="s">
        <v>15</v>
      </c>
      <c r="C106" s="20" t="s">
        <v>73</v>
      </c>
      <c r="D106" s="20" t="s">
        <v>19</v>
      </c>
      <c r="E106" s="20" t="s">
        <v>20</v>
      </c>
      <c r="F106" s="21">
        <v>0.0</v>
      </c>
      <c r="G106" s="21">
        <v>5611.62</v>
      </c>
      <c r="H106" s="21">
        <v>390.27</v>
      </c>
      <c r="I106" s="21">
        <v>13783.14</v>
      </c>
      <c r="J106" s="22">
        <v>13799.37</v>
      </c>
      <c r="K106" s="21">
        <v>33584.4</v>
      </c>
    </row>
    <row r="107" ht="15.75" customHeight="1">
      <c r="A107" s="20" t="s">
        <v>72</v>
      </c>
      <c r="B107" s="20" t="s">
        <v>15</v>
      </c>
      <c r="C107" s="20" t="s">
        <v>73</v>
      </c>
      <c r="D107" s="20" t="s">
        <v>21</v>
      </c>
      <c r="E107" s="20" t="s">
        <v>22</v>
      </c>
      <c r="F107" s="21">
        <v>0.0</v>
      </c>
      <c r="G107" s="21">
        <v>13565.53</v>
      </c>
      <c r="H107" s="21">
        <v>943.43</v>
      </c>
      <c r="I107" s="21">
        <v>33319.32</v>
      </c>
      <c r="J107" s="22">
        <v>33358.56</v>
      </c>
      <c r="K107" s="21">
        <v>81186.84</v>
      </c>
    </row>
    <row r="108" ht="15.75" customHeight="1">
      <c r="A108" s="20" t="s">
        <v>72</v>
      </c>
      <c r="B108" s="20" t="s">
        <v>15</v>
      </c>
      <c r="C108" s="20" t="s">
        <v>73</v>
      </c>
      <c r="D108" s="20" t="s">
        <v>27</v>
      </c>
      <c r="E108" s="20" t="s">
        <v>28</v>
      </c>
      <c r="F108" s="21">
        <v>0.0</v>
      </c>
      <c r="G108" s="21">
        <v>3343790.12</v>
      </c>
      <c r="H108" s="21">
        <v>232547.06</v>
      </c>
      <c r="I108" s="21">
        <v>8212934.56</v>
      </c>
      <c r="J108" s="22">
        <v>8222607.6</v>
      </c>
      <c r="K108" s="21">
        <v>2.001187934E7</v>
      </c>
    </row>
    <row r="109" ht="15.75" customHeight="1">
      <c r="A109" s="20" t="s">
        <v>72</v>
      </c>
      <c r="B109" s="20" t="s">
        <v>15</v>
      </c>
      <c r="C109" s="20" t="s">
        <v>73</v>
      </c>
      <c r="D109" s="20" t="s">
        <v>29</v>
      </c>
      <c r="E109" s="20" t="s">
        <v>30</v>
      </c>
      <c r="F109" s="21">
        <v>0.0</v>
      </c>
      <c r="G109" s="21">
        <v>1.195020481E7</v>
      </c>
      <c r="H109" s="21">
        <v>831088.33</v>
      </c>
      <c r="I109" s="21">
        <v>2.935179741E7</v>
      </c>
      <c r="J109" s="22">
        <v>2.938636739E7</v>
      </c>
      <c r="K109" s="21">
        <v>7.151945794E7</v>
      </c>
    </row>
    <row r="110" ht="15.75" customHeight="1">
      <c r="A110" s="20" t="s">
        <v>72</v>
      </c>
      <c r="B110" s="20" t="s">
        <v>15</v>
      </c>
      <c r="C110" s="20" t="s">
        <v>73</v>
      </c>
      <c r="D110" s="20" t="s">
        <v>31</v>
      </c>
      <c r="E110" s="20" t="s">
        <v>32</v>
      </c>
      <c r="F110" s="21">
        <v>0.0</v>
      </c>
      <c r="G110" s="21">
        <v>1.712076897E7</v>
      </c>
      <c r="H110" s="21">
        <v>1190680.12</v>
      </c>
      <c r="I110" s="21">
        <v>4.205160917E7</v>
      </c>
      <c r="J110" s="22">
        <v>4.210113674E7</v>
      </c>
      <c r="K110" s="21">
        <v>1.02464195E8</v>
      </c>
    </row>
    <row r="111" ht="15.75" customHeight="1">
      <c r="A111" s="20" t="s">
        <v>72</v>
      </c>
      <c r="B111" s="20" t="s">
        <v>15</v>
      </c>
      <c r="C111" s="20" t="s">
        <v>73</v>
      </c>
      <c r="D111" s="20" t="s">
        <v>33</v>
      </c>
      <c r="E111" s="20" t="s">
        <v>34</v>
      </c>
      <c r="F111" s="21">
        <v>0.0</v>
      </c>
      <c r="G111" s="21">
        <v>0.0</v>
      </c>
      <c r="H111" s="21">
        <v>0.0</v>
      </c>
      <c r="I111" s="21">
        <v>0.0</v>
      </c>
      <c r="J111" s="22">
        <v>-34703.88</v>
      </c>
      <c r="K111" s="21">
        <v>-34703.88</v>
      </c>
    </row>
    <row r="112" ht="15.75" customHeight="1">
      <c r="A112" s="20" t="s">
        <v>72</v>
      </c>
      <c r="B112" s="20" t="s">
        <v>15</v>
      </c>
      <c r="C112" s="20" t="s">
        <v>73</v>
      </c>
      <c r="D112" s="20" t="s">
        <v>37</v>
      </c>
      <c r="E112" s="20" t="s">
        <v>38</v>
      </c>
      <c r="F112" s="21">
        <v>0.0</v>
      </c>
      <c r="G112" s="21">
        <v>13337.43</v>
      </c>
      <c r="H112" s="21">
        <v>927.56</v>
      </c>
      <c r="I112" s="21">
        <v>32759.05</v>
      </c>
      <c r="J112" s="22">
        <v>32797.64</v>
      </c>
      <c r="K112" s="21">
        <v>79821.68</v>
      </c>
    </row>
    <row r="113" ht="15.75" customHeight="1">
      <c r="A113" s="20" t="s">
        <v>72</v>
      </c>
      <c r="B113" s="20" t="s">
        <v>15</v>
      </c>
      <c r="C113" s="20" t="s">
        <v>73</v>
      </c>
      <c r="D113" s="20" t="s">
        <v>39</v>
      </c>
      <c r="E113" s="20" t="s">
        <v>40</v>
      </c>
      <c r="F113" s="21">
        <v>0.0</v>
      </c>
      <c r="G113" s="21">
        <v>9717754.6</v>
      </c>
      <c r="H113" s="21">
        <v>675830.46</v>
      </c>
      <c r="I113" s="21">
        <v>2.386850842E7</v>
      </c>
      <c r="J113" s="22">
        <v>2.389662028E7</v>
      </c>
      <c r="K113" s="21">
        <v>5.815871376E7</v>
      </c>
    </row>
    <row r="114" ht="15.75" customHeight="1">
      <c r="A114" s="20" t="s">
        <v>72</v>
      </c>
      <c r="B114" s="20" t="s">
        <v>15</v>
      </c>
      <c r="C114" s="20" t="s">
        <v>73</v>
      </c>
      <c r="D114" s="20" t="s">
        <v>41</v>
      </c>
      <c r="E114" s="20" t="s">
        <v>42</v>
      </c>
      <c r="F114" s="21">
        <v>0.0</v>
      </c>
      <c r="G114" s="21">
        <v>3.9639831385E8</v>
      </c>
      <c r="H114" s="21">
        <v>2.756789666E7</v>
      </c>
      <c r="I114" s="21">
        <v>9.7362373122E8</v>
      </c>
      <c r="J114" s="22">
        <v>9.7477044636E8</v>
      </c>
      <c r="K114" s="21">
        <v>2.34959981529E9</v>
      </c>
    </row>
    <row r="115" ht="15.75" customHeight="1">
      <c r="A115" s="20" t="s">
        <v>76</v>
      </c>
      <c r="B115" s="20" t="s">
        <v>15</v>
      </c>
      <c r="C115" s="20" t="s">
        <v>77</v>
      </c>
      <c r="D115" s="20" t="s">
        <v>17</v>
      </c>
      <c r="E115" s="20" t="s">
        <v>18</v>
      </c>
      <c r="F115" s="21">
        <v>0.0</v>
      </c>
      <c r="G115" s="21">
        <v>0.0</v>
      </c>
      <c r="H115" s="21">
        <v>0.0</v>
      </c>
      <c r="I115" s="21">
        <v>0.0</v>
      </c>
      <c r="J115" s="22">
        <v>-4188149.88</v>
      </c>
      <c r="K115" s="21">
        <v>-4188149.88</v>
      </c>
    </row>
    <row r="116" ht="15.75" customHeight="1">
      <c r="A116" s="20" t="s">
        <v>76</v>
      </c>
      <c r="B116" s="20" t="s">
        <v>15</v>
      </c>
      <c r="C116" s="20" t="s">
        <v>77</v>
      </c>
      <c r="D116" s="20" t="s">
        <v>74</v>
      </c>
      <c r="E116" s="20" t="s">
        <v>75</v>
      </c>
      <c r="F116" s="21">
        <v>0.0</v>
      </c>
      <c r="G116" s="21">
        <v>1.369068944E7</v>
      </c>
      <c r="H116" s="21">
        <v>425297.54</v>
      </c>
      <c r="I116" s="21">
        <v>3.335973911E7</v>
      </c>
      <c r="J116" s="22">
        <v>3.129549171E7</v>
      </c>
      <c r="K116" s="21">
        <v>7.87712178E7</v>
      </c>
    </row>
    <row r="117" ht="15.75" customHeight="1">
      <c r="A117" s="20" t="s">
        <v>76</v>
      </c>
      <c r="B117" s="20" t="s">
        <v>15</v>
      </c>
      <c r="C117" s="20" t="s">
        <v>77</v>
      </c>
      <c r="D117" s="20" t="s">
        <v>27</v>
      </c>
      <c r="E117" s="20" t="s">
        <v>28</v>
      </c>
      <c r="F117" s="21">
        <v>0.0</v>
      </c>
      <c r="G117" s="21">
        <v>0.0</v>
      </c>
      <c r="H117" s="21">
        <v>0.0</v>
      </c>
      <c r="I117" s="21">
        <v>0.0</v>
      </c>
      <c r="J117" s="22">
        <v>-782784.0</v>
      </c>
      <c r="K117" s="21">
        <v>-782784.0</v>
      </c>
    </row>
    <row r="118" ht="15.75" customHeight="1">
      <c r="A118" s="20" t="s">
        <v>76</v>
      </c>
      <c r="B118" s="20" t="s">
        <v>15</v>
      </c>
      <c r="C118" s="20" t="s">
        <v>77</v>
      </c>
      <c r="D118" s="20" t="s">
        <v>29</v>
      </c>
      <c r="E118" s="20" t="s">
        <v>30</v>
      </c>
      <c r="F118" s="21">
        <v>0.0</v>
      </c>
      <c r="G118" s="21">
        <v>1750027.17</v>
      </c>
      <c r="H118" s="21">
        <v>54364.12</v>
      </c>
      <c r="I118" s="21">
        <v>4264244.69</v>
      </c>
      <c r="J118" s="22">
        <v>4000380.03</v>
      </c>
      <c r="K118" s="21">
        <v>1.006901601E7</v>
      </c>
    </row>
    <row r="119" ht="15.75" customHeight="1">
      <c r="A119" s="20" t="s">
        <v>76</v>
      </c>
      <c r="B119" s="20" t="s">
        <v>15</v>
      </c>
      <c r="C119" s="20" t="s">
        <v>77</v>
      </c>
      <c r="D119" s="20" t="s">
        <v>31</v>
      </c>
      <c r="E119" s="20" t="s">
        <v>32</v>
      </c>
      <c r="F119" s="21">
        <v>0.0</v>
      </c>
      <c r="G119" s="21">
        <v>1484670.61</v>
      </c>
      <c r="H119" s="21">
        <v>46120.89</v>
      </c>
      <c r="I119" s="21">
        <v>3617657.43</v>
      </c>
      <c r="J119" s="22">
        <v>3393802.56</v>
      </c>
      <c r="K119" s="21">
        <v>8542251.49</v>
      </c>
    </row>
    <row r="120" ht="15.75" customHeight="1">
      <c r="A120" s="20" t="s">
        <v>76</v>
      </c>
      <c r="B120" s="20" t="s">
        <v>15</v>
      </c>
      <c r="C120" s="20" t="s">
        <v>77</v>
      </c>
      <c r="D120" s="20" t="s">
        <v>39</v>
      </c>
      <c r="E120" s="20" t="s">
        <v>40</v>
      </c>
      <c r="F120" s="21">
        <v>0.0</v>
      </c>
      <c r="G120" s="21">
        <v>194077.94</v>
      </c>
      <c r="H120" s="21">
        <v>6028.98</v>
      </c>
      <c r="I120" s="21">
        <v>472904.56</v>
      </c>
      <c r="J120" s="22">
        <v>443641.97</v>
      </c>
      <c r="K120" s="21">
        <v>1116653.45</v>
      </c>
    </row>
    <row r="121" ht="15.75" customHeight="1">
      <c r="A121" s="20" t="s">
        <v>76</v>
      </c>
      <c r="B121" s="20" t="s">
        <v>15</v>
      </c>
      <c r="C121" s="20" t="s">
        <v>77</v>
      </c>
      <c r="D121" s="20" t="s">
        <v>41</v>
      </c>
      <c r="E121" s="20" t="s">
        <v>42</v>
      </c>
      <c r="F121" s="21">
        <v>0.0</v>
      </c>
      <c r="G121" s="21">
        <v>1.8230170783E8</v>
      </c>
      <c r="H121" s="21">
        <v>5663152.93</v>
      </c>
      <c r="I121" s="21">
        <v>4.4420972655E8</v>
      </c>
      <c r="J121" s="22">
        <v>4.1672273775E8</v>
      </c>
      <c r="K121" s="21">
        <v>1.04470917518E9</v>
      </c>
    </row>
    <row r="122" ht="15.75" customHeight="1">
      <c r="A122" s="20" t="s">
        <v>76</v>
      </c>
      <c r="B122" s="20" t="s">
        <v>15</v>
      </c>
      <c r="C122" s="20" t="s">
        <v>77</v>
      </c>
      <c r="D122" s="20" t="s">
        <v>78</v>
      </c>
      <c r="E122" s="20" t="s">
        <v>79</v>
      </c>
      <c r="F122" s="21">
        <v>0.0</v>
      </c>
      <c r="G122" s="21">
        <v>3.229857801E7</v>
      </c>
      <c r="H122" s="21">
        <v>1003346.54</v>
      </c>
      <c r="I122" s="21">
        <v>7.870108666E7</v>
      </c>
      <c r="J122" s="22">
        <v>7.383118904E7</v>
      </c>
      <c r="K122" s="21">
        <v>1.8583420025E8</v>
      </c>
    </row>
    <row r="123" ht="15.75" customHeight="1">
      <c r="A123" s="20" t="s">
        <v>80</v>
      </c>
      <c r="B123" s="20" t="s">
        <v>15</v>
      </c>
      <c r="C123" s="20" t="s">
        <v>81</v>
      </c>
      <c r="D123" s="20" t="s">
        <v>17</v>
      </c>
      <c r="E123" s="20" t="s">
        <v>18</v>
      </c>
      <c r="F123" s="21">
        <v>0.0</v>
      </c>
      <c r="G123" s="21">
        <v>0.0</v>
      </c>
      <c r="H123" s="21">
        <v>0.0</v>
      </c>
      <c r="I123" s="21">
        <v>0.0</v>
      </c>
      <c r="J123" s="22">
        <v>-418746.99</v>
      </c>
      <c r="K123" s="21">
        <v>-418746.99</v>
      </c>
    </row>
    <row r="124" ht="15.75" customHeight="1">
      <c r="A124" s="20" t="s">
        <v>80</v>
      </c>
      <c r="B124" s="20" t="s">
        <v>15</v>
      </c>
      <c r="C124" s="20" t="s">
        <v>81</v>
      </c>
      <c r="D124" s="20" t="s">
        <v>49</v>
      </c>
      <c r="E124" s="20" t="s">
        <v>50</v>
      </c>
      <c r="F124" s="21">
        <v>0.0</v>
      </c>
      <c r="G124" s="21">
        <v>0.0</v>
      </c>
      <c r="H124" s="21">
        <v>0.0</v>
      </c>
      <c r="I124" s="21">
        <v>0.0</v>
      </c>
      <c r="J124" s="22">
        <v>-164301.0</v>
      </c>
      <c r="K124" s="21">
        <v>-164301.0</v>
      </c>
    </row>
    <row r="125" ht="15.75" customHeight="1">
      <c r="A125" s="20" t="s">
        <v>80</v>
      </c>
      <c r="B125" s="20" t="s">
        <v>15</v>
      </c>
      <c r="C125" s="20" t="s">
        <v>81</v>
      </c>
      <c r="D125" s="20" t="s">
        <v>21</v>
      </c>
      <c r="E125" s="20" t="s">
        <v>22</v>
      </c>
      <c r="F125" s="21">
        <v>0.0</v>
      </c>
      <c r="G125" s="21">
        <v>0.0</v>
      </c>
      <c r="H125" s="21">
        <v>0.0</v>
      </c>
      <c r="I125" s="21">
        <v>0.0</v>
      </c>
      <c r="J125" s="22">
        <v>-73914.9</v>
      </c>
      <c r="K125" s="21">
        <v>-73914.9</v>
      </c>
    </row>
    <row r="126" ht="15.75" customHeight="1">
      <c r="A126" s="20" t="s">
        <v>80</v>
      </c>
      <c r="B126" s="20" t="s">
        <v>15</v>
      </c>
      <c r="C126" s="20" t="s">
        <v>81</v>
      </c>
      <c r="D126" s="20" t="s">
        <v>27</v>
      </c>
      <c r="E126" s="20" t="s">
        <v>28</v>
      </c>
      <c r="F126" s="21">
        <v>0.0</v>
      </c>
      <c r="G126" s="21">
        <v>0.0</v>
      </c>
      <c r="H126" s="21">
        <v>0.0</v>
      </c>
      <c r="I126" s="21">
        <v>0.0</v>
      </c>
      <c r="J126" s="22">
        <v>-351557.05</v>
      </c>
      <c r="K126" s="21">
        <v>-351557.05</v>
      </c>
    </row>
    <row r="127" ht="15.75" customHeight="1">
      <c r="A127" s="20" t="s">
        <v>80</v>
      </c>
      <c r="B127" s="20" t="s">
        <v>15</v>
      </c>
      <c r="C127" s="20" t="s">
        <v>81</v>
      </c>
      <c r="D127" s="20" t="s">
        <v>29</v>
      </c>
      <c r="E127" s="20" t="s">
        <v>30</v>
      </c>
      <c r="F127" s="21">
        <v>0.0</v>
      </c>
      <c r="G127" s="21">
        <v>332180.9</v>
      </c>
      <c r="H127" s="21">
        <v>27810.39</v>
      </c>
      <c r="I127" s="21">
        <v>1811019.52</v>
      </c>
      <c r="J127" s="22">
        <v>2218881.86</v>
      </c>
      <c r="K127" s="21">
        <v>4389892.67</v>
      </c>
    </row>
    <row r="128" ht="15.75" customHeight="1">
      <c r="A128" s="20" t="s">
        <v>80</v>
      </c>
      <c r="B128" s="20" t="s">
        <v>15</v>
      </c>
      <c r="C128" s="20" t="s">
        <v>81</v>
      </c>
      <c r="D128" s="20" t="s">
        <v>39</v>
      </c>
      <c r="E128" s="20" t="s">
        <v>40</v>
      </c>
      <c r="F128" s="21">
        <v>0.0</v>
      </c>
      <c r="G128" s="21">
        <v>163758.77</v>
      </c>
      <c r="H128" s="21">
        <v>13709.98</v>
      </c>
      <c r="I128" s="21">
        <v>892797.64</v>
      </c>
      <c r="J128" s="22">
        <v>1093865.9</v>
      </c>
      <c r="K128" s="21">
        <v>2164132.29</v>
      </c>
    </row>
    <row r="129" ht="15.75" customHeight="1">
      <c r="A129" s="20" t="s">
        <v>80</v>
      </c>
      <c r="B129" s="20" t="s">
        <v>15</v>
      </c>
      <c r="C129" s="20" t="s">
        <v>81</v>
      </c>
      <c r="D129" s="20" t="s">
        <v>41</v>
      </c>
      <c r="E129" s="20" t="s">
        <v>42</v>
      </c>
      <c r="F129" s="21">
        <v>0.0</v>
      </c>
      <c r="G129" s="21">
        <v>2.644640133E7</v>
      </c>
      <c r="H129" s="21">
        <v>2214108.63</v>
      </c>
      <c r="I129" s="21">
        <v>1.4418333084E8</v>
      </c>
      <c r="J129" s="22">
        <v>1.7665506921E8</v>
      </c>
      <c r="K129" s="21">
        <v>3.4908016302E8</v>
      </c>
    </row>
    <row r="130" ht="15.75" customHeight="1">
      <c r="A130" s="20" t="s">
        <v>82</v>
      </c>
      <c r="B130" s="20" t="s">
        <v>15</v>
      </c>
      <c r="C130" s="20" t="s">
        <v>83</v>
      </c>
      <c r="D130" s="20" t="s">
        <v>17</v>
      </c>
      <c r="E130" s="20" t="s">
        <v>18</v>
      </c>
      <c r="F130" s="21">
        <v>0.0</v>
      </c>
      <c r="G130" s="21">
        <v>0.0</v>
      </c>
      <c r="H130" s="21">
        <v>0.0</v>
      </c>
      <c r="I130" s="21">
        <v>0.0</v>
      </c>
      <c r="J130" s="22">
        <v>-560473.98</v>
      </c>
      <c r="K130" s="21">
        <v>-560473.98</v>
      </c>
    </row>
    <row r="131" ht="15.75" customHeight="1">
      <c r="A131" s="20" t="s">
        <v>82</v>
      </c>
      <c r="B131" s="20" t="s">
        <v>15</v>
      </c>
      <c r="C131" s="20" t="s">
        <v>83</v>
      </c>
      <c r="D131" s="20" t="s">
        <v>27</v>
      </c>
      <c r="E131" s="20" t="s">
        <v>28</v>
      </c>
      <c r="F131" s="21">
        <v>0.0</v>
      </c>
      <c r="G131" s="21">
        <v>0.0</v>
      </c>
      <c r="H131" s="21">
        <v>0.0</v>
      </c>
      <c r="I131" s="21">
        <v>0.0</v>
      </c>
      <c r="J131" s="22">
        <v>-163903.5</v>
      </c>
      <c r="K131" s="21">
        <v>-163903.5</v>
      </c>
    </row>
    <row r="132" ht="15.75" customHeight="1">
      <c r="A132" s="20" t="s">
        <v>82</v>
      </c>
      <c r="B132" s="20" t="s">
        <v>15</v>
      </c>
      <c r="C132" s="20" t="s">
        <v>83</v>
      </c>
      <c r="D132" s="20" t="s">
        <v>29</v>
      </c>
      <c r="E132" s="20" t="s">
        <v>30</v>
      </c>
      <c r="F132" s="21">
        <v>0.0</v>
      </c>
      <c r="G132" s="21">
        <v>66872.74</v>
      </c>
      <c r="H132" s="21">
        <v>18461.65</v>
      </c>
      <c r="I132" s="21">
        <v>397069.5</v>
      </c>
      <c r="J132" s="22">
        <v>630502.29</v>
      </c>
      <c r="K132" s="21">
        <v>1112906.18</v>
      </c>
    </row>
    <row r="133" ht="15.75" customHeight="1">
      <c r="A133" s="20" t="s">
        <v>82</v>
      </c>
      <c r="B133" s="20" t="s">
        <v>15</v>
      </c>
      <c r="C133" s="20" t="s">
        <v>83</v>
      </c>
      <c r="D133" s="20" t="s">
        <v>31</v>
      </c>
      <c r="E133" s="20" t="s">
        <v>32</v>
      </c>
      <c r="F133" s="21">
        <v>0.0</v>
      </c>
      <c r="G133" s="21">
        <v>73760.54</v>
      </c>
      <c r="H133" s="21">
        <v>20363.18</v>
      </c>
      <c r="I133" s="21">
        <v>437967.16</v>
      </c>
      <c r="J133" s="22">
        <v>695443.25</v>
      </c>
      <c r="K133" s="21">
        <v>1227534.13</v>
      </c>
    </row>
    <row r="134" ht="15.75" customHeight="1">
      <c r="A134" s="20" t="s">
        <v>82</v>
      </c>
      <c r="B134" s="20" t="s">
        <v>15</v>
      </c>
      <c r="C134" s="20" t="s">
        <v>83</v>
      </c>
      <c r="D134" s="20" t="s">
        <v>39</v>
      </c>
      <c r="E134" s="20" t="s">
        <v>40</v>
      </c>
      <c r="F134" s="21">
        <v>0.0</v>
      </c>
      <c r="G134" s="21">
        <v>6251.81</v>
      </c>
      <c r="H134" s="21">
        <v>1725.95</v>
      </c>
      <c r="I134" s="21">
        <v>37121.31</v>
      </c>
      <c r="J134" s="22">
        <v>58944.53</v>
      </c>
      <c r="K134" s="21">
        <v>104043.6</v>
      </c>
    </row>
    <row r="135" ht="15.75" customHeight="1">
      <c r="A135" s="20" t="s">
        <v>82</v>
      </c>
      <c r="B135" s="20" t="s">
        <v>15</v>
      </c>
      <c r="C135" s="20" t="s">
        <v>83</v>
      </c>
      <c r="D135" s="20" t="s">
        <v>41</v>
      </c>
      <c r="E135" s="20" t="s">
        <v>42</v>
      </c>
      <c r="F135" s="21">
        <v>0.0</v>
      </c>
      <c r="G135" s="21">
        <v>2432438.85</v>
      </c>
      <c r="H135" s="21">
        <v>671526.85</v>
      </c>
      <c r="I135" s="21">
        <v>1.444306498E7</v>
      </c>
      <c r="J135" s="22">
        <v>2.293398439E7</v>
      </c>
      <c r="K135" s="21">
        <v>3.992054109E7</v>
      </c>
    </row>
    <row r="136" ht="15.75" customHeight="1">
      <c r="A136" s="20" t="s">
        <v>82</v>
      </c>
      <c r="B136" s="20" t="s">
        <v>15</v>
      </c>
      <c r="C136" s="20" t="s">
        <v>83</v>
      </c>
      <c r="D136" s="20" t="s">
        <v>45</v>
      </c>
      <c r="E136" s="20" t="s">
        <v>46</v>
      </c>
      <c r="F136" s="21">
        <v>0.0</v>
      </c>
      <c r="G136" s="21">
        <v>8072300.06</v>
      </c>
      <c r="H136" s="21">
        <v>2228531.37</v>
      </c>
      <c r="I136" s="21">
        <v>4.793080605E7</v>
      </c>
      <c r="J136" s="22">
        <v>7.610880093E7</v>
      </c>
      <c r="K136" s="21">
        <v>1.3434043841E8</v>
      </c>
    </row>
    <row r="137" ht="15.75" customHeight="1">
      <c r="A137" s="20" t="s">
        <v>84</v>
      </c>
      <c r="B137" s="20" t="s">
        <v>15</v>
      </c>
      <c r="C137" s="20" t="s">
        <v>85</v>
      </c>
      <c r="D137" s="20" t="s">
        <v>17</v>
      </c>
      <c r="E137" s="20" t="s">
        <v>18</v>
      </c>
      <c r="F137" s="21">
        <v>0.0</v>
      </c>
      <c r="G137" s="21">
        <v>0.0</v>
      </c>
      <c r="H137" s="21">
        <v>0.0</v>
      </c>
      <c r="I137" s="21">
        <v>0.0</v>
      </c>
      <c r="J137" s="22">
        <v>-3833406.63</v>
      </c>
      <c r="K137" s="21">
        <v>-3833406.63</v>
      </c>
    </row>
    <row r="138" ht="15.75" customHeight="1">
      <c r="A138" s="20" t="s">
        <v>84</v>
      </c>
      <c r="B138" s="20" t="s">
        <v>15</v>
      </c>
      <c r="C138" s="20" t="s">
        <v>85</v>
      </c>
      <c r="D138" s="20" t="s">
        <v>19</v>
      </c>
      <c r="E138" s="20" t="s">
        <v>20</v>
      </c>
      <c r="F138" s="21">
        <v>0.0</v>
      </c>
      <c r="G138" s="21">
        <v>27899.47</v>
      </c>
      <c r="H138" s="21">
        <v>10459.43</v>
      </c>
      <c r="I138" s="21">
        <v>220233.11</v>
      </c>
      <c r="J138" s="22">
        <v>286813.69</v>
      </c>
      <c r="K138" s="21">
        <v>545405.7</v>
      </c>
    </row>
    <row r="139" ht="15.75" customHeight="1">
      <c r="A139" s="20" t="s">
        <v>84</v>
      </c>
      <c r="B139" s="20" t="s">
        <v>15</v>
      </c>
      <c r="C139" s="20" t="s">
        <v>85</v>
      </c>
      <c r="D139" s="20" t="s">
        <v>21</v>
      </c>
      <c r="E139" s="20" t="s">
        <v>22</v>
      </c>
      <c r="F139" s="21">
        <v>0.0</v>
      </c>
      <c r="G139" s="21">
        <v>36415.66</v>
      </c>
      <c r="H139" s="21">
        <v>13652.12</v>
      </c>
      <c r="I139" s="21">
        <v>287458.26</v>
      </c>
      <c r="J139" s="22">
        <v>374362.26</v>
      </c>
      <c r="K139" s="21">
        <v>711888.3</v>
      </c>
    </row>
    <row r="140" ht="15.75" customHeight="1">
      <c r="A140" s="20" t="s">
        <v>84</v>
      </c>
      <c r="B140" s="20" t="s">
        <v>15</v>
      </c>
      <c r="C140" s="20" t="s">
        <v>85</v>
      </c>
      <c r="D140" s="20" t="s">
        <v>27</v>
      </c>
      <c r="E140" s="20" t="s">
        <v>28</v>
      </c>
      <c r="F140" s="21">
        <v>0.0</v>
      </c>
      <c r="G140" s="21">
        <v>718503.73</v>
      </c>
      <c r="H140" s="21">
        <v>269364.79</v>
      </c>
      <c r="I140" s="21">
        <v>5671730.86</v>
      </c>
      <c r="J140" s="22">
        <v>7386400.96</v>
      </c>
      <c r="K140" s="21">
        <v>1.404600034E7</v>
      </c>
    </row>
    <row r="141" ht="15.75" customHeight="1">
      <c r="A141" s="20" t="s">
        <v>84</v>
      </c>
      <c r="B141" s="20" t="s">
        <v>15</v>
      </c>
      <c r="C141" s="20" t="s">
        <v>85</v>
      </c>
      <c r="D141" s="20" t="s">
        <v>29</v>
      </c>
      <c r="E141" s="20" t="s">
        <v>30</v>
      </c>
      <c r="F141" s="21">
        <v>0.0</v>
      </c>
      <c r="G141" s="21">
        <v>440151.7</v>
      </c>
      <c r="H141" s="21">
        <v>165011.49</v>
      </c>
      <c r="I141" s="21">
        <v>3474473.28</v>
      </c>
      <c r="J141" s="22">
        <v>4524871.41</v>
      </c>
      <c r="K141" s="21">
        <v>8604507.88</v>
      </c>
    </row>
    <row r="142" ht="15.75" customHeight="1">
      <c r="A142" s="20" t="s">
        <v>84</v>
      </c>
      <c r="B142" s="20" t="s">
        <v>15</v>
      </c>
      <c r="C142" s="20" t="s">
        <v>85</v>
      </c>
      <c r="D142" s="20" t="s">
        <v>31</v>
      </c>
      <c r="E142" s="20" t="s">
        <v>32</v>
      </c>
      <c r="F142" s="21">
        <v>0.0</v>
      </c>
      <c r="G142" s="21">
        <v>544091.07</v>
      </c>
      <c r="H142" s="21">
        <v>203978.03</v>
      </c>
      <c r="I142" s="21">
        <v>4294950.75</v>
      </c>
      <c r="J142" s="22">
        <v>5593394.53</v>
      </c>
      <c r="K142" s="21">
        <v>1.063641438E7</v>
      </c>
    </row>
    <row r="143" ht="15.75" customHeight="1">
      <c r="A143" s="20" t="s">
        <v>84</v>
      </c>
      <c r="B143" s="20" t="s">
        <v>15</v>
      </c>
      <c r="C143" s="20" t="s">
        <v>85</v>
      </c>
      <c r="D143" s="20" t="s">
        <v>39</v>
      </c>
      <c r="E143" s="20" t="s">
        <v>40</v>
      </c>
      <c r="F143" s="21">
        <v>0.0</v>
      </c>
      <c r="G143" s="21">
        <v>373768.28</v>
      </c>
      <c r="H143" s="21">
        <v>140124.56</v>
      </c>
      <c r="I143" s="21">
        <v>2950455.26</v>
      </c>
      <c r="J143" s="22">
        <v>3842432.94</v>
      </c>
      <c r="K143" s="21">
        <v>7306781.04</v>
      </c>
    </row>
    <row r="144" ht="15.75" customHeight="1">
      <c r="A144" s="20" t="s">
        <v>84</v>
      </c>
      <c r="B144" s="20" t="s">
        <v>15</v>
      </c>
      <c r="C144" s="20" t="s">
        <v>85</v>
      </c>
      <c r="D144" s="20" t="s">
        <v>41</v>
      </c>
      <c r="E144" s="20" t="s">
        <v>42</v>
      </c>
      <c r="F144" s="21">
        <v>0.0</v>
      </c>
      <c r="G144" s="21">
        <v>4.519437809E7</v>
      </c>
      <c r="H144" s="21">
        <v>1.694323058E7</v>
      </c>
      <c r="I144" s="21">
        <v>3.5675576948E8</v>
      </c>
      <c r="J144" s="22">
        <v>4.6460969749E8</v>
      </c>
      <c r="K144" s="21">
        <v>8.7966966901E8</v>
      </c>
    </row>
    <row r="145" ht="15.75" customHeight="1">
      <c r="A145" s="20" t="s">
        <v>86</v>
      </c>
      <c r="B145" s="20" t="s">
        <v>15</v>
      </c>
      <c r="C145" s="20" t="s">
        <v>87</v>
      </c>
      <c r="D145" s="20" t="s">
        <v>17</v>
      </c>
      <c r="E145" s="20" t="s">
        <v>18</v>
      </c>
      <c r="F145" s="21">
        <v>0.0</v>
      </c>
      <c r="G145" s="21">
        <v>0.0</v>
      </c>
      <c r="H145" s="21">
        <v>0.0</v>
      </c>
      <c r="I145" s="21">
        <v>0.0</v>
      </c>
      <c r="J145" s="22">
        <v>-541550.61</v>
      </c>
      <c r="K145" s="21">
        <v>-541550.61</v>
      </c>
    </row>
    <row r="146" ht="15.75" customHeight="1">
      <c r="A146" s="20" t="s">
        <v>86</v>
      </c>
      <c r="B146" s="20" t="s">
        <v>15</v>
      </c>
      <c r="C146" s="20" t="s">
        <v>87</v>
      </c>
      <c r="D146" s="20" t="s">
        <v>27</v>
      </c>
      <c r="E146" s="20" t="s">
        <v>28</v>
      </c>
      <c r="F146" s="21">
        <v>0.0</v>
      </c>
      <c r="G146" s="21">
        <v>0.0</v>
      </c>
      <c r="H146" s="21">
        <v>0.0</v>
      </c>
      <c r="I146" s="21">
        <v>0.0</v>
      </c>
      <c r="J146" s="22">
        <v>-214004.08</v>
      </c>
      <c r="K146" s="21">
        <v>-214004.08</v>
      </c>
    </row>
    <row r="147" ht="15.75" customHeight="1">
      <c r="A147" s="20" t="s">
        <v>86</v>
      </c>
      <c r="B147" s="20" t="s">
        <v>15</v>
      </c>
      <c r="C147" s="20" t="s">
        <v>87</v>
      </c>
      <c r="D147" s="20" t="s">
        <v>29</v>
      </c>
      <c r="E147" s="20" t="s">
        <v>30</v>
      </c>
      <c r="F147" s="21">
        <v>0.0</v>
      </c>
      <c r="G147" s="21">
        <v>243021.21</v>
      </c>
      <c r="H147" s="21">
        <v>5139.41</v>
      </c>
      <c r="I147" s="21">
        <v>404475.11</v>
      </c>
      <c r="J147" s="22">
        <v>159624.89</v>
      </c>
      <c r="K147" s="21">
        <v>812260.62</v>
      </c>
    </row>
    <row r="148" ht="15.75" customHeight="1">
      <c r="A148" s="20" t="s">
        <v>86</v>
      </c>
      <c r="B148" s="20" t="s">
        <v>15</v>
      </c>
      <c r="C148" s="20" t="s">
        <v>87</v>
      </c>
      <c r="D148" s="20" t="s">
        <v>31</v>
      </c>
      <c r="E148" s="20" t="s">
        <v>32</v>
      </c>
      <c r="F148" s="21">
        <v>0.0</v>
      </c>
      <c r="G148" s="21">
        <v>627173.31</v>
      </c>
      <c r="H148" s="21">
        <v>13263.45</v>
      </c>
      <c r="I148" s="21">
        <v>1043843.01</v>
      </c>
      <c r="J148" s="22">
        <v>411949.51</v>
      </c>
      <c r="K148" s="21">
        <v>2096229.28</v>
      </c>
    </row>
    <row r="149" ht="15.75" customHeight="1">
      <c r="A149" s="20" t="s">
        <v>86</v>
      </c>
      <c r="B149" s="20" t="s">
        <v>15</v>
      </c>
      <c r="C149" s="20" t="s">
        <v>87</v>
      </c>
      <c r="D149" s="20" t="s">
        <v>39</v>
      </c>
      <c r="E149" s="20" t="s">
        <v>40</v>
      </c>
      <c r="F149" s="21">
        <v>0.0</v>
      </c>
      <c r="G149" s="21">
        <v>364209.17</v>
      </c>
      <c r="H149" s="21">
        <v>7702.29</v>
      </c>
      <c r="I149" s="21">
        <v>606175.67</v>
      </c>
      <c r="J149" s="22">
        <v>239225.41</v>
      </c>
      <c r="K149" s="21">
        <v>1217312.54</v>
      </c>
    </row>
    <row r="150" ht="15.75" customHeight="1">
      <c r="A150" s="20" t="s">
        <v>86</v>
      </c>
      <c r="B150" s="20" t="s">
        <v>15</v>
      </c>
      <c r="C150" s="20" t="s">
        <v>87</v>
      </c>
      <c r="D150" s="20" t="s">
        <v>41</v>
      </c>
      <c r="E150" s="20" t="s">
        <v>42</v>
      </c>
      <c r="F150" s="21">
        <v>0.0</v>
      </c>
      <c r="G150" s="21">
        <v>4.339059631E7</v>
      </c>
      <c r="H150" s="21">
        <v>917623.85</v>
      </c>
      <c r="I150" s="21">
        <v>7.221763121E7</v>
      </c>
      <c r="J150" s="22">
        <v>2.850047183E7</v>
      </c>
      <c r="K150" s="21">
        <v>1.4448477258999997E8</v>
      </c>
    </row>
    <row r="151" ht="15.75" customHeight="1">
      <c r="A151" s="20" t="s">
        <v>88</v>
      </c>
      <c r="B151" s="20" t="s">
        <v>15</v>
      </c>
      <c r="C151" s="20" t="s">
        <v>89</v>
      </c>
      <c r="D151" s="20" t="s">
        <v>17</v>
      </c>
      <c r="E151" s="20" t="s">
        <v>18</v>
      </c>
      <c r="F151" s="21">
        <v>0.0</v>
      </c>
      <c r="G151" s="21">
        <v>0.0</v>
      </c>
      <c r="H151" s="21">
        <v>0.0</v>
      </c>
      <c r="I151" s="21">
        <v>0.0</v>
      </c>
      <c r="J151" s="22">
        <v>-2.089702607E7</v>
      </c>
      <c r="K151" s="21">
        <v>-2.089702607E7</v>
      </c>
    </row>
    <row r="152" ht="15.75" customHeight="1">
      <c r="A152" s="20" t="s">
        <v>88</v>
      </c>
      <c r="B152" s="20" t="s">
        <v>15</v>
      </c>
      <c r="C152" s="20" t="s">
        <v>89</v>
      </c>
      <c r="D152" s="20" t="s">
        <v>49</v>
      </c>
      <c r="E152" s="20" t="s">
        <v>50</v>
      </c>
      <c r="F152" s="21">
        <v>0.0</v>
      </c>
      <c r="G152" s="21">
        <v>0.0</v>
      </c>
      <c r="H152" s="21">
        <v>0.0</v>
      </c>
      <c r="I152" s="21">
        <v>0.0</v>
      </c>
      <c r="J152" s="22">
        <v>-1.181102765E7</v>
      </c>
      <c r="K152" s="21">
        <v>-1.181102765E7</v>
      </c>
    </row>
    <row r="153" ht="15.75" customHeight="1">
      <c r="A153" s="20" t="s">
        <v>88</v>
      </c>
      <c r="B153" s="20" t="s">
        <v>15</v>
      </c>
      <c r="C153" s="20" t="s">
        <v>89</v>
      </c>
      <c r="D153" s="20" t="s">
        <v>19</v>
      </c>
      <c r="E153" s="20" t="s">
        <v>20</v>
      </c>
      <c r="F153" s="21">
        <v>0.0</v>
      </c>
      <c r="G153" s="21">
        <v>22224.33</v>
      </c>
      <c r="H153" s="21">
        <v>153766.0</v>
      </c>
      <c r="I153" s="21">
        <v>3934356.55</v>
      </c>
      <c r="J153" s="22">
        <v>8375168.83</v>
      </c>
      <c r="K153" s="21">
        <v>1.248551571E7</v>
      </c>
    </row>
    <row r="154" ht="15.75" customHeight="1">
      <c r="A154" s="20" t="s">
        <v>88</v>
      </c>
      <c r="B154" s="20" t="s">
        <v>15</v>
      </c>
      <c r="C154" s="20" t="s">
        <v>89</v>
      </c>
      <c r="D154" s="20" t="s">
        <v>21</v>
      </c>
      <c r="E154" s="20" t="s">
        <v>22</v>
      </c>
      <c r="F154" s="21">
        <v>0.0</v>
      </c>
      <c r="G154" s="21">
        <v>138566.11</v>
      </c>
      <c r="H154" s="21">
        <v>958713.27</v>
      </c>
      <c r="I154" s="21">
        <v>2.453025845E7</v>
      </c>
      <c r="J154" s="22">
        <v>5.221820984E7</v>
      </c>
      <c r="K154" s="21">
        <v>7.784574767E7</v>
      </c>
    </row>
    <row r="155" ht="15.75" customHeight="1">
      <c r="A155" s="20" t="s">
        <v>88</v>
      </c>
      <c r="B155" s="20" t="s">
        <v>15</v>
      </c>
      <c r="C155" s="20" t="s">
        <v>89</v>
      </c>
      <c r="D155" s="20" t="s">
        <v>25</v>
      </c>
      <c r="E155" s="20" t="s">
        <v>26</v>
      </c>
      <c r="F155" s="21">
        <v>0.0</v>
      </c>
      <c r="G155" s="21">
        <v>4833.08</v>
      </c>
      <c r="H155" s="21">
        <v>33439.16</v>
      </c>
      <c r="I155" s="21">
        <v>855596.17</v>
      </c>
      <c r="J155" s="22">
        <v>1821330.2</v>
      </c>
      <c r="K155" s="21">
        <v>2715198.61</v>
      </c>
    </row>
    <row r="156" ht="15.75" customHeight="1">
      <c r="A156" s="20" t="s">
        <v>88</v>
      </c>
      <c r="B156" s="20" t="s">
        <v>15</v>
      </c>
      <c r="C156" s="20" t="s">
        <v>89</v>
      </c>
      <c r="D156" s="20" t="s">
        <v>27</v>
      </c>
      <c r="E156" s="20" t="s">
        <v>28</v>
      </c>
      <c r="F156" s="21">
        <v>0.0</v>
      </c>
      <c r="G156" s="21">
        <v>328931.24</v>
      </c>
      <c r="H156" s="21">
        <v>2275814.42</v>
      </c>
      <c r="I156" s="21">
        <v>5.823046119E7</v>
      </c>
      <c r="J156" s="22">
        <v>1.2395672257E8</v>
      </c>
      <c r="K156" s="21">
        <v>1.8479192942E8</v>
      </c>
    </row>
    <row r="157" ht="15.75" customHeight="1">
      <c r="A157" s="20" t="s">
        <v>88</v>
      </c>
      <c r="B157" s="20" t="s">
        <v>15</v>
      </c>
      <c r="C157" s="20" t="s">
        <v>89</v>
      </c>
      <c r="D157" s="20" t="s">
        <v>29</v>
      </c>
      <c r="E157" s="20" t="s">
        <v>30</v>
      </c>
      <c r="F157" s="21">
        <v>0.0</v>
      </c>
      <c r="G157" s="21">
        <v>135157.33</v>
      </c>
      <c r="H157" s="21">
        <v>935128.59</v>
      </c>
      <c r="I157" s="21">
        <v>2.392680549E7</v>
      </c>
      <c r="J157" s="22">
        <v>5.093362355E7</v>
      </c>
      <c r="K157" s="21">
        <v>7.593071496E7</v>
      </c>
    </row>
    <row r="158" ht="15.75" customHeight="1">
      <c r="A158" s="20" t="s">
        <v>88</v>
      </c>
      <c r="B158" s="20" t="s">
        <v>15</v>
      </c>
      <c r="C158" s="20" t="s">
        <v>89</v>
      </c>
      <c r="D158" s="20" t="s">
        <v>31</v>
      </c>
      <c r="E158" s="20" t="s">
        <v>32</v>
      </c>
      <c r="F158" s="21">
        <v>0.0</v>
      </c>
      <c r="G158" s="21">
        <v>79347.72</v>
      </c>
      <c r="H158" s="21">
        <v>548992.24</v>
      </c>
      <c r="I158" s="21">
        <v>1.404687079E7</v>
      </c>
      <c r="J158" s="22">
        <v>2.990194532E7</v>
      </c>
      <c r="K158" s="21">
        <v>4.457715607E7</v>
      </c>
    </row>
    <row r="159" ht="15.75" customHeight="1">
      <c r="A159" s="20" t="s">
        <v>88</v>
      </c>
      <c r="B159" s="20" t="s">
        <v>15</v>
      </c>
      <c r="C159" s="20" t="s">
        <v>89</v>
      </c>
      <c r="D159" s="20" t="s">
        <v>33</v>
      </c>
      <c r="E159" s="20" t="s">
        <v>34</v>
      </c>
      <c r="F159" s="21">
        <v>0.0</v>
      </c>
      <c r="G159" s="21">
        <v>31.41</v>
      </c>
      <c r="H159" s="21">
        <v>217.31</v>
      </c>
      <c r="I159" s="21">
        <v>5560.31</v>
      </c>
      <c r="J159" s="22">
        <v>11836.37</v>
      </c>
      <c r="K159" s="21">
        <v>17645.4</v>
      </c>
    </row>
    <row r="160" ht="15.75" customHeight="1">
      <c r="A160" s="20" t="s">
        <v>88</v>
      </c>
      <c r="B160" s="20" t="s">
        <v>15</v>
      </c>
      <c r="C160" s="20" t="s">
        <v>89</v>
      </c>
      <c r="D160" s="20" t="s">
        <v>35</v>
      </c>
      <c r="E160" s="20" t="s">
        <v>36</v>
      </c>
      <c r="F160" s="21">
        <v>0.0</v>
      </c>
      <c r="G160" s="21">
        <v>1137.21</v>
      </c>
      <c r="H160" s="21">
        <v>7868.12</v>
      </c>
      <c r="I160" s="21">
        <v>201318.85</v>
      </c>
      <c r="J160" s="22">
        <v>428552.77</v>
      </c>
      <c r="K160" s="21">
        <v>638876.95</v>
      </c>
    </row>
    <row r="161" ht="15.75" customHeight="1">
      <c r="A161" s="20" t="s">
        <v>88</v>
      </c>
      <c r="B161" s="20" t="s">
        <v>15</v>
      </c>
      <c r="C161" s="20" t="s">
        <v>89</v>
      </c>
      <c r="D161" s="20" t="s">
        <v>37</v>
      </c>
      <c r="E161" s="20" t="s">
        <v>38</v>
      </c>
      <c r="F161" s="21">
        <v>0.0</v>
      </c>
      <c r="G161" s="21">
        <v>23626.94</v>
      </c>
      <c r="H161" s="21">
        <v>163470.42</v>
      </c>
      <c r="I161" s="21">
        <v>4182660.13</v>
      </c>
      <c r="J161" s="22">
        <v>8903739.23</v>
      </c>
      <c r="K161" s="21">
        <v>1.327349672E7</v>
      </c>
    </row>
    <row r="162" ht="15.75" customHeight="1">
      <c r="A162" s="20" t="s">
        <v>88</v>
      </c>
      <c r="B162" s="20" t="s">
        <v>15</v>
      </c>
      <c r="C162" s="20" t="s">
        <v>89</v>
      </c>
      <c r="D162" s="20" t="s">
        <v>39</v>
      </c>
      <c r="E162" s="20" t="s">
        <v>40</v>
      </c>
      <c r="F162" s="21">
        <v>0.0</v>
      </c>
      <c r="G162" s="21">
        <v>80536.65</v>
      </c>
      <c r="H162" s="21">
        <v>557218.22</v>
      </c>
      <c r="I162" s="21">
        <v>1.42573461E7</v>
      </c>
      <c r="J162" s="22">
        <v>3.034998967E7</v>
      </c>
      <c r="K162" s="21">
        <v>4.524509064E7</v>
      </c>
    </row>
    <row r="163" ht="15.75" customHeight="1">
      <c r="A163" s="20" t="s">
        <v>88</v>
      </c>
      <c r="B163" s="20" t="s">
        <v>15</v>
      </c>
      <c r="C163" s="20" t="s">
        <v>89</v>
      </c>
      <c r="D163" s="20" t="s">
        <v>41</v>
      </c>
      <c r="E163" s="20" t="s">
        <v>42</v>
      </c>
      <c r="F163" s="21">
        <v>0.0</v>
      </c>
      <c r="G163" s="21">
        <v>1.026508398E7</v>
      </c>
      <c r="H163" s="21">
        <v>7.102221825E7</v>
      </c>
      <c r="I163" s="21">
        <v>1.81722045697E9</v>
      </c>
      <c r="J163" s="22">
        <v>3.86836524096E9</v>
      </c>
      <c r="K163" s="21">
        <v>5.74597597409E9</v>
      </c>
    </row>
    <row r="164" ht="15.75" customHeight="1">
      <c r="A164" s="20" t="s">
        <v>90</v>
      </c>
      <c r="B164" s="20" t="s">
        <v>15</v>
      </c>
      <c r="C164" s="20" t="s">
        <v>91</v>
      </c>
      <c r="D164" s="20" t="s">
        <v>17</v>
      </c>
      <c r="E164" s="20" t="s">
        <v>18</v>
      </c>
      <c r="F164" s="21">
        <v>0.0</v>
      </c>
      <c r="G164" s="21">
        <v>0.0</v>
      </c>
      <c r="H164" s="21">
        <v>0.0</v>
      </c>
      <c r="I164" s="21">
        <v>0.0</v>
      </c>
      <c r="J164" s="22">
        <v>-455074.44</v>
      </c>
      <c r="K164" s="21">
        <v>-455074.44</v>
      </c>
    </row>
    <row r="165" ht="15.75" customHeight="1">
      <c r="A165" s="20" t="s">
        <v>90</v>
      </c>
      <c r="B165" s="20" t="s">
        <v>15</v>
      </c>
      <c r="C165" s="20" t="s">
        <v>91</v>
      </c>
      <c r="D165" s="20" t="s">
        <v>19</v>
      </c>
      <c r="E165" s="20" t="s">
        <v>20</v>
      </c>
      <c r="F165" s="21">
        <v>0.0</v>
      </c>
      <c r="G165" s="21">
        <v>17249.01</v>
      </c>
      <c r="H165" s="21">
        <v>1695.66</v>
      </c>
      <c r="I165" s="21">
        <v>67880.84</v>
      </c>
      <c r="J165" s="22">
        <v>65867.15</v>
      </c>
      <c r="K165" s="21">
        <v>152692.66</v>
      </c>
    </row>
    <row r="166" ht="15.75" customHeight="1">
      <c r="A166" s="20" t="s">
        <v>90</v>
      </c>
      <c r="B166" s="20" t="s">
        <v>15</v>
      </c>
      <c r="C166" s="20" t="s">
        <v>91</v>
      </c>
      <c r="D166" s="20" t="s">
        <v>21</v>
      </c>
      <c r="E166" s="20" t="s">
        <v>22</v>
      </c>
      <c r="F166" s="21">
        <v>0.0</v>
      </c>
      <c r="G166" s="21">
        <v>0.0</v>
      </c>
      <c r="H166" s="21">
        <v>0.0</v>
      </c>
      <c r="I166" s="21">
        <v>0.0</v>
      </c>
      <c r="J166" s="22">
        <v>-30128.7</v>
      </c>
      <c r="K166" s="21">
        <v>-30128.7</v>
      </c>
    </row>
    <row r="167" ht="15.75" customHeight="1">
      <c r="A167" s="20" t="s">
        <v>90</v>
      </c>
      <c r="B167" s="20" t="s">
        <v>15</v>
      </c>
      <c r="C167" s="20" t="s">
        <v>91</v>
      </c>
      <c r="D167" s="20" t="s">
        <v>27</v>
      </c>
      <c r="E167" s="20" t="s">
        <v>28</v>
      </c>
      <c r="F167" s="21">
        <v>0.0</v>
      </c>
      <c r="G167" s="21">
        <v>0.0</v>
      </c>
      <c r="H167" s="21">
        <v>0.0</v>
      </c>
      <c r="I167" s="21">
        <v>0.0</v>
      </c>
      <c r="J167" s="22">
        <v>-558148.22</v>
      </c>
      <c r="K167" s="21">
        <v>-558148.22</v>
      </c>
    </row>
    <row r="168" ht="15.75" customHeight="1">
      <c r="A168" s="20" t="s">
        <v>90</v>
      </c>
      <c r="B168" s="20" t="s">
        <v>15</v>
      </c>
      <c r="C168" s="20" t="s">
        <v>91</v>
      </c>
      <c r="D168" s="20" t="s">
        <v>29</v>
      </c>
      <c r="E168" s="20" t="s">
        <v>30</v>
      </c>
      <c r="F168" s="21">
        <v>0.0</v>
      </c>
      <c r="G168" s="21">
        <v>469091.93</v>
      </c>
      <c r="H168" s="21">
        <v>46114.09</v>
      </c>
      <c r="I168" s="21">
        <v>1846040.09</v>
      </c>
      <c r="J168" s="22">
        <v>1791277.31</v>
      </c>
      <c r="K168" s="21">
        <v>4152523.42</v>
      </c>
    </row>
    <row r="169" ht="15.75" customHeight="1">
      <c r="A169" s="20" t="s">
        <v>90</v>
      </c>
      <c r="B169" s="20" t="s">
        <v>15</v>
      </c>
      <c r="C169" s="20" t="s">
        <v>91</v>
      </c>
      <c r="D169" s="20" t="s">
        <v>39</v>
      </c>
      <c r="E169" s="20" t="s">
        <v>40</v>
      </c>
      <c r="F169" s="21">
        <v>0.0</v>
      </c>
      <c r="G169" s="21">
        <v>41651.63</v>
      </c>
      <c r="H169" s="21">
        <v>4094.56</v>
      </c>
      <c r="I169" s="21">
        <v>163913.65</v>
      </c>
      <c r="J169" s="22">
        <v>159051.15</v>
      </c>
      <c r="K169" s="21">
        <v>368710.99</v>
      </c>
    </row>
    <row r="170" ht="15.75" customHeight="1">
      <c r="A170" s="20" t="s">
        <v>90</v>
      </c>
      <c r="B170" s="20" t="s">
        <v>15</v>
      </c>
      <c r="C170" s="20" t="s">
        <v>91</v>
      </c>
      <c r="D170" s="20" t="s">
        <v>41</v>
      </c>
      <c r="E170" s="20" t="s">
        <v>42</v>
      </c>
      <c r="F170" s="21">
        <v>0.0</v>
      </c>
      <c r="G170" s="21">
        <v>2.1061931E7</v>
      </c>
      <c r="H170" s="21">
        <v>2070493.41</v>
      </c>
      <c r="I170" s="21">
        <v>8.288603262E7</v>
      </c>
      <c r="J170" s="22">
        <v>8.042721874E7</v>
      </c>
      <c r="K170" s="21">
        <v>1.8599060133E8</v>
      </c>
    </row>
    <row r="171" ht="15.75" customHeight="1">
      <c r="A171" s="20" t="s">
        <v>90</v>
      </c>
      <c r="B171" s="20" t="s">
        <v>15</v>
      </c>
      <c r="C171" s="20" t="s">
        <v>91</v>
      </c>
      <c r="D171" s="20" t="s">
        <v>59</v>
      </c>
      <c r="E171" s="20" t="s">
        <v>60</v>
      </c>
      <c r="F171" s="21">
        <v>0.0</v>
      </c>
      <c r="G171" s="21">
        <v>1.717114143E7</v>
      </c>
      <c r="H171" s="21">
        <v>1688009.28</v>
      </c>
      <c r="I171" s="21">
        <v>6.75744208E7</v>
      </c>
      <c r="J171" s="22">
        <v>6.556982583E7</v>
      </c>
      <c r="K171" s="21">
        <v>1.5200339734E8</v>
      </c>
    </row>
    <row r="172" ht="15.75" customHeight="1">
      <c r="A172" s="20" t="s">
        <v>92</v>
      </c>
      <c r="B172" s="20" t="s">
        <v>15</v>
      </c>
      <c r="C172" s="20" t="s">
        <v>93</v>
      </c>
      <c r="D172" s="20" t="s">
        <v>17</v>
      </c>
      <c r="E172" s="20" t="s">
        <v>18</v>
      </c>
      <c r="F172" s="21">
        <v>0.0</v>
      </c>
      <c r="G172" s="21">
        <v>0.0</v>
      </c>
      <c r="H172" s="21">
        <v>0.0</v>
      </c>
      <c r="I172" s="21">
        <v>0.0</v>
      </c>
      <c r="J172" s="22">
        <v>-954928.1</v>
      </c>
      <c r="K172" s="21">
        <v>-954928.1</v>
      </c>
    </row>
    <row r="173" ht="15.75" customHeight="1">
      <c r="A173" s="20" t="s">
        <v>92</v>
      </c>
      <c r="B173" s="20" t="s">
        <v>15</v>
      </c>
      <c r="C173" s="20" t="s">
        <v>93</v>
      </c>
      <c r="D173" s="20" t="s">
        <v>49</v>
      </c>
      <c r="E173" s="20" t="s">
        <v>50</v>
      </c>
      <c r="F173" s="21">
        <v>0.0</v>
      </c>
      <c r="G173" s="21">
        <v>0.0</v>
      </c>
      <c r="H173" s="21">
        <v>0.0</v>
      </c>
      <c r="I173" s="21">
        <v>0.0</v>
      </c>
      <c r="J173" s="22">
        <v>-4768.92</v>
      </c>
      <c r="K173" s="21">
        <v>-4768.92</v>
      </c>
    </row>
    <row r="174" ht="15.75" customHeight="1">
      <c r="A174" s="20" t="s">
        <v>92</v>
      </c>
      <c r="B174" s="20" t="s">
        <v>15</v>
      </c>
      <c r="C174" s="20" t="s">
        <v>93</v>
      </c>
      <c r="D174" s="20" t="s">
        <v>21</v>
      </c>
      <c r="E174" s="20" t="s">
        <v>22</v>
      </c>
      <c r="F174" s="21">
        <v>0.0</v>
      </c>
      <c r="G174" s="21">
        <v>1500.42</v>
      </c>
      <c r="H174" s="21">
        <v>205.89</v>
      </c>
      <c r="I174" s="21">
        <v>7811.84</v>
      </c>
      <c r="J174" s="22">
        <v>8042.35</v>
      </c>
      <c r="K174" s="21">
        <v>17560.5</v>
      </c>
    </row>
    <row r="175" ht="15.75" customHeight="1">
      <c r="A175" s="20" t="s">
        <v>92</v>
      </c>
      <c r="B175" s="20" t="s">
        <v>15</v>
      </c>
      <c r="C175" s="20" t="s">
        <v>93</v>
      </c>
      <c r="D175" s="20" t="s">
        <v>27</v>
      </c>
      <c r="E175" s="20" t="s">
        <v>28</v>
      </c>
      <c r="F175" s="21">
        <v>0.0</v>
      </c>
      <c r="G175" s="21">
        <v>0.0</v>
      </c>
      <c r="H175" s="21">
        <v>0.0</v>
      </c>
      <c r="I175" s="21">
        <v>0.0</v>
      </c>
      <c r="J175" s="22">
        <v>-194303.88</v>
      </c>
      <c r="K175" s="21">
        <v>-194303.88</v>
      </c>
    </row>
    <row r="176" ht="15.75" customHeight="1">
      <c r="A176" s="20" t="s">
        <v>92</v>
      </c>
      <c r="B176" s="20" t="s">
        <v>15</v>
      </c>
      <c r="C176" s="20" t="s">
        <v>93</v>
      </c>
      <c r="D176" s="20" t="s">
        <v>29</v>
      </c>
      <c r="E176" s="20" t="s">
        <v>30</v>
      </c>
      <c r="F176" s="21">
        <v>0.0</v>
      </c>
      <c r="G176" s="21">
        <v>474156.83</v>
      </c>
      <c r="H176" s="21">
        <v>65066.21</v>
      </c>
      <c r="I176" s="21">
        <v>2468676.03</v>
      </c>
      <c r="J176" s="22">
        <v>2541519.38</v>
      </c>
      <c r="K176" s="21">
        <v>5549418.45</v>
      </c>
    </row>
    <row r="177" ht="15.75" customHeight="1">
      <c r="A177" s="20" t="s">
        <v>92</v>
      </c>
      <c r="B177" s="20" t="s">
        <v>15</v>
      </c>
      <c r="C177" s="20" t="s">
        <v>93</v>
      </c>
      <c r="D177" s="20" t="s">
        <v>31</v>
      </c>
      <c r="E177" s="20" t="s">
        <v>32</v>
      </c>
      <c r="F177" s="21">
        <v>0.0</v>
      </c>
      <c r="G177" s="21">
        <v>13779.49</v>
      </c>
      <c r="H177" s="21">
        <v>1890.89</v>
      </c>
      <c r="I177" s="21">
        <v>71742.31</v>
      </c>
      <c r="J177" s="22">
        <v>73859.21</v>
      </c>
      <c r="K177" s="21">
        <v>161271.9</v>
      </c>
    </row>
    <row r="178" ht="15.75" customHeight="1">
      <c r="A178" s="20" t="s">
        <v>92</v>
      </c>
      <c r="B178" s="20" t="s">
        <v>15</v>
      </c>
      <c r="C178" s="20" t="s">
        <v>93</v>
      </c>
      <c r="D178" s="20" t="s">
        <v>39</v>
      </c>
      <c r="E178" s="20" t="s">
        <v>40</v>
      </c>
      <c r="F178" s="21">
        <v>0.0</v>
      </c>
      <c r="G178" s="21">
        <v>165096.53</v>
      </c>
      <c r="H178" s="21">
        <v>22655.38</v>
      </c>
      <c r="I178" s="21">
        <v>859567.55</v>
      </c>
      <c r="J178" s="22">
        <v>884930.85</v>
      </c>
      <c r="K178" s="21">
        <v>1932250.31</v>
      </c>
    </row>
    <row r="179" ht="15.75" customHeight="1">
      <c r="A179" s="20" t="s">
        <v>92</v>
      </c>
      <c r="B179" s="20" t="s">
        <v>15</v>
      </c>
      <c r="C179" s="20" t="s">
        <v>93</v>
      </c>
      <c r="D179" s="20" t="s">
        <v>41</v>
      </c>
      <c r="E179" s="20" t="s">
        <v>42</v>
      </c>
      <c r="F179" s="21">
        <v>0.0</v>
      </c>
      <c r="G179" s="21">
        <v>5.778624673E7</v>
      </c>
      <c r="H179" s="21">
        <v>7929722.63</v>
      </c>
      <c r="I179" s="21">
        <v>3.0086147227E8</v>
      </c>
      <c r="J179" s="22">
        <v>3.0973900624E8</v>
      </c>
      <c r="K179" s="21">
        <v>6.7536151977E8</v>
      </c>
    </row>
    <row r="180" ht="15.75" customHeight="1">
      <c r="A180" s="20" t="s">
        <v>94</v>
      </c>
      <c r="B180" s="20" t="s">
        <v>15</v>
      </c>
      <c r="C180" s="20" t="s">
        <v>95</v>
      </c>
      <c r="D180" s="20" t="s">
        <v>17</v>
      </c>
      <c r="E180" s="20" t="s">
        <v>18</v>
      </c>
      <c r="F180" s="21">
        <v>0.0</v>
      </c>
      <c r="G180" s="21">
        <v>0.0</v>
      </c>
      <c r="H180" s="21">
        <v>0.0</v>
      </c>
      <c r="I180" s="21">
        <v>0.0</v>
      </c>
      <c r="J180" s="22">
        <v>-2252364.96</v>
      </c>
      <c r="K180" s="21">
        <v>-2252364.96</v>
      </c>
    </row>
    <row r="181" ht="15.75" customHeight="1">
      <c r="A181" s="20" t="s">
        <v>94</v>
      </c>
      <c r="B181" s="20" t="s">
        <v>15</v>
      </c>
      <c r="C181" s="20" t="s">
        <v>95</v>
      </c>
      <c r="D181" s="20" t="s">
        <v>49</v>
      </c>
      <c r="E181" s="20" t="s">
        <v>50</v>
      </c>
      <c r="F181" s="21">
        <v>0.0</v>
      </c>
      <c r="G181" s="21">
        <v>0.0</v>
      </c>
      <c r="H181" s="21">
        <v>0.0</v>
      </c>
      <c r="I181" s="21">
        <v>0.0</v>
      </c>
      <c r="J181" s="22">
        <v>-1126587.54</v>
      </c>
      <c r="K181" s="21">
        <v>-1126587.54</v>
      </c>
    </row>
    <row r="182" ht="15.75" customHeight="1">
      <c r="A182" s="20" t="s">
        <v>94</v>
      </c>
      <c r="B182" s="20" t="s">
        <v>15</v>
      </c>
      <c r="C182" s="20" t="s">
        <v>95</v>
      </c>
      <c r="D182" s="20" t="s">
        <v>19</v>
      </c>
      <c r="E182" s="20" t="s">
        <v>20</v>
      </c>
      <c r="F182" s="21">
        <v>0.0</v>
      </c>
      <c r="G182" s="21">
        <v>99633.78</v>
      </c>
      <c r="H182" s="21">
        <v>9425.33</v>
      </c>
      <c r="I182" s="21">
        <v>450592.25</v>
      </c>
      <c r="J182" s="22">
        <v>568435.27</v>
      </c>
      <c r="K182" s="21">
        <v>1128086.63</v>
      </c>
    </row>
    <row r="183" ht="15.75" customHeight="1">
      <c r="A183" s="20" t="s">
        <v>94</v>
      </c>
      <c r="B183" s="20" t="s">
        <v>15</v>
      </c>
      <c r="C183" s="20" t="s">
        <v>95</v>
      </c>
      <c r="D183" s="20" t="s">
        <v>27</v>
      </c>
      <c r="E183" s="20" t="s">
        <v>28</v>
      </c>
      <c r="F183" s="21">
        <v>0.0</v>
      </c>
      <c r="G183" s="21">
        <v>0.0</v>
      </c>
      <c r="H183" s="21">
        <v>0.0</v>
      </c>
      <c r="I183" s="21">
        <v>0.0</v>
      </c>
      <c r="J183" s="22">
        <v>-800669.68</v>
      </c>
      <c r="K183" s="21">
        <v>-800669.68</v>
      </c>
    </row>
    <row r="184" ht="15.75" customHeight="1">
      <c r="A184" s="20" t="s">
        <v>94</v>
      </c>
      <c r="B184" s="20" t="s">
        <v>15</v>
      </c>
      <c r="C184" s="20" t="s">
        <v>95</v>
      </c>
      <c r="D184" s="20" t="s">
        <v>29</v>
      </c>
      <c r="E184" s="20" t="s">
        <v>30</v>
      </c>
      <c r="F184" s="21">
        <v>0.0</v>
      </c>
      <c r="G184" s="21">
        <v>865176.04</v>
      </c>
      <c r="H184" s="21">
        <v>81845.46</v>
      </c>
      <c r="I184" s="21">
        <v>3912745.36</v>
      </c>
      <c r="J184" s="22">
        <v>4936042.47</v>
      </c>
      <c r="K184" s="21">
        <v>9795809.33</v>
      </c>
    </row>
    <row r="185" ht="15.75" customHeight="1">
      <c r="A185" s="20" t="s">
        <v>94</v>
      </c>
      <c r="B185" s="20" t="s">
        <v>15</v>
      </c>
      <c r="C185" s="20" t="s">
        <v>95</v>
      </c>
      <c r="D185" s="20" t="s">
        <v>31</v>
      </c>
      <c r="E185" s="20" t="s">
        <v>32</v>
      </c>
      <c r="F185" s="21">
        <v>0.0</v>
      </c>
      <c r="G185" s="21">
        <v>1684746.13</v>
      </c>
      <c r="H185" s="21">
        <v>159376.62</v>
      </c>
      <c r="I185" s="21">
        <v>7619238.54</v>
      </c>
      <c r="J185" s="22">
        <v>9611891.78</v>
      </c>
      <c r="K185" s="21">
        <v>1.907525307E7</v>
      </c>
    </row>
    <row r="186" ht="15.75" customHeight="1">
      <c r="A186" s="20" t="s">
        <v>94</v>
      </c>
      <c r="B186" s="20" t="s">
        <v>15</v>
      </c>
      <c r="C186" s="20" t="s">
        <v>95</v>
      </c>
      <c r="D186" s="20" t="s">
        <v>39</v>
      </c>
      <c r="E186" s="20" t="s">
        <v>40</v>
      </c>
      <c r="F186" s="21">
        <v>0.0</v>
      </c>
      <c r="G186" s="21">
        <v>467232.69</v>
      </c>
      <c r="H186" s="21">
        <v>44200.11</v>
      </c>
      <c r="I186" s="21">
        <v>2113052.68</v>
      </c>
      <c r="J186" s="22">
        <v>2665677.62</v>
      </c>
      <c r="K186" s="21">
        <v>5290163.1</v>
      </c>
    </row>
    <row r="187" ht="15.75" customHeight="1">
      <c r="A187" s="20" t="s">
        <v>94</v>
      </c>
      <c r="B187" s="20" t="s">
        <v>15</v>
      </c>
      <c r="C187" s="20" t="s">
        <v>95</v>
      </c>
      <c r="D187" s="20" t="s">
        <v>41</v>
      </c>
      <c r="E187" s="20" t="s">
        <v>42</v>
      </c>
      <c r="F187" s="21">
        <v>0.0</v>
      </c>
      <c r="G187" s="21">
        <v>4.086055587E7</v>
      </c>
      <c r="H187" s="21">
        <v>3865399.63</v>
      </c>
      <c r="I187" s="21">
        <v>1.8479123721E8</v>
      </c>
      <c r="J187" s="22">
        <v>2.3311953877E8</v>
      </c>
      <c r="K187" s="21">
        <v>4.6038436652000004E8</v>
      </c>
    </row>
    <row r="188" ht="15.75" customHeight="1">
      <c r="A188" s="20" t="s">
        <v>94</v>
      </c>
      <c r="B188" s="20" t="s">
        <v>15</v>
      </c>
      <c r="C188" s="20" t="s">
        <v>95</v>
      </c>
      <c r="D188" s="20" t="s">
        <v>45</v>
      </c>
      <c r="E188" s="20" t="s">
        <v>46</v>
      </c>
      <c r="F188" s="21">
        <v>0.0</v>
      </c>
      <c r="G188" s="21">
        <v>4.979642449E7</v>
      </c>
      <c r="H188" s="21">
        <v>4710730.85</v>
      </c>
      <c r="I188" s="21">
        <v>2.2520356596E8</v>
      </c>
      <c r="J188" s="22">
        <v>2.8410087089E8</v>
      </c>
      <c r="K188" s="21">
        <v>5.6381159219E8</v>
      </c>
    </row>
    <row r="189" ht="15.75" customHeight="1">
      <c r="A189" s="20" t="s">
        <v>96</v>
      </c>
      <c r="B189" s="20" t="s">
        <v>15</v>
      </c>
      <c r="C189" s="20" t="s">
        <v>97</v>
      </c>
      <c r="D189" s="20" t="s">
        <v>17</v>
      </c>
      <c r="E189" s="20" t="s">
        <v>18</v>
      </c>
      <c r="F189" s="21">
        <v>0.0</v>
      </c>
      <c r="G189" s="21">
        <v>0.0</v>
      </c>
      <c r="H189" s="21">
        <v>0.0</v>
      </c>
      <c r="I189" s="21">
        <v>0.0</v>
      </c>
      <c r="J189" s="22">
        <v>-396691.12</v>
      </c>
      <c r="K189" s="21">
        <v>-396691.12</v>
      </c>
    </row>
    <row r="190" ht="15.75" customHeight="1">
      <c r="A190" s="20" t="s">
        <v>96</v>
      </c>
      <c r="B190" s="20" t="s">
        <v>15</v>
      </c>
      <c r="C190" s="20" t="s">
        <v>97</v>
      </c>
      <c r="D190" s="20" t="s">
        <v>49</v>
      </c>
      <c r="E190" s="20" t="s">
        <v>50</v>
      </c>
      <c r="F190" s="21">
        <v>0.0</v>
      </c>
      <c r="G190" s="21">
        <v>0.0</v>
      </c>
      <c r="H190" s="21">
        <v>0.0</v>
      </c>
      <c r="I190" s="21">
        <v>0.0</v>
      </c>
      <c r="J190" s="22">
        <v>-2247724.64</v>
      </c>
      <c r="K190" s="21">
        <v>-2247724.64</v>
      </c>
    </row>
    <row r="191" ht="15.75" customHeight="1">
      <c r="A191" s="20" t="s">
        <v>96</v>
      </c>
      <c r="B191" s="20" t="s">
        <v>15</v>
      </c>
      <c r="C191" s="20" t="s">
        <v>97</v>
      </c>
      <c r="D191" s="20" t="s">
        <v>27</v>
      </c>
      <c r="E191" s="20" t="s">
        <v>28</v>
      </c>
      <c r="F191" s="21">
        <v>0.0</v>
      </c>
      <c r="G191" s="21">
        <v>0.0</v>
      </c>
      <c r="H191" s="21">
        <v>0.0</v>
      </c>
      <c r="I191" s="21">
        <v>0.0</v>
      </c>
      <c r="J191" s="22">
        <v>-337494.06</v>
      </c>
      <c r="K191" s="21">
        <v>-337494.06</v>
      </c>
    </row>
    <row r="192" ht="15.75" customHeight="1">
      <c r="A192" s="20" t="s">
        <v>96</v>
      </c>
      <c r="B192" s="20" t="s">
        <v>15</v>
      </c>
      <c r="C192" s="20" t="s">
        <v>97</v>
      </c>
      <c r="D192" s="20" t="s">
        <v>29</v>
      </c>
      <c r="E192" s="20" t="s">
        <v>30</v>
      </c>
      <c r="F192" s="21">
        <v>0.0</v>
      </c>
      <c r="G192" s="21">
        <v>527140.74</v>
      </c>
      <c r="H192" s="21">
        <v>24029.01</v>
      </c>
      <c r="I192" s="21">
        <v>1879043.96</v>
      </c>
      <c r="J192" s="22">
        <v>1874416.81</v>
      </c>
      <c r="K192" s="21">
        <v>4304630.52</v>
      </c>
    </row>
    <row r="193" ht="15.75" customHeight="1">
      <c r="A193" s="20" t="s">
        <v>96</v>
      </c>
      <c r="B193" s="20" t="s">
        <v>15</v>
      </c>
      <c r="C193" s="20" t="s">
        <v>97</v>
      </c>
      <c r="D193" s="20" t="s">
        <v>39</v>
      </c>
      <c r="E193" s="20" t="s">
        <v>40</v>
      </c>
      <c r="F193" s="21">
        <v>0.0</v>
      </c>
      <c r="G193" s="21">
        <v>136423.43</v>
      </c>
      <c r="H193" s="21">
        <v>6218.68</v>
      </c>
      <c r="I193" s="21">
        <v>486294.47</v>
      </c>
      <c r="J193" s="22">
        <v>485096.98</v>
      </c>
      <c r="K193" s="21">
        <v>1114033.56</v>
      </c>
    </row>
    <row r="194" ht="15.75" customHeight="1">
      <c r="A194" s="20" t="s">
        <v>96</v>
      </c>
      <c r="B194" s="20" t="s">
        <v>15</v>
      </c>
      <c r="C194" s="20" t="s">
        <v>97</v>
      </c>
      <c r="D194" s="20" t="s">
        <v>41</v>
      </c>
      <c r="E194" s="20" t="s">
        <v>42</v>
      </c>
      <c r="F194" s="21">
        <v>0.0</v>
      </c>
      <c r="G194" s="21">
        <v>1.445162429E7</v>
      </c>
      <c r="H194" s="21">
        <v>658758.06</v>
      </c>
      <c r="I194" s="21">
        <v>5.151420747E7</v>
      </c>
      <c r="J194" s="22">
        <v>5.138735359E7</v>
      </c>
      <c r="K194" s="21">
        <v>1.1761525228999999E8</v>
      </c>
    </row>
    <row r="195" ht="15.75" customHeight="1">
      <c r="A195" s="20" t="s">
        <v>96</v>
      </c>
      <c r="B195" s="20" t="s">
        <v>15</v>
      </c>
      <c r="C195" s="20" t="s">
        <v>97</v>
      </c>
      <c r="D195" s="20" t="s">
        <v>45</v>
      </c>
      <c r="E195" s="20" t="s">
        <v>46</v>
      </c>
      <c r="F195" s="21">
        <v>0.0</v>
      </c>
      <c r="G195" s="21">
        <v>2.302265854E7</v>
      </c>
      <c r="H195" s="21">
        <v>1049457.25</v>
      </c>
      <c r="I195" s="21">
        <v>8.20664851E7</v>
      </c>
      <c r="J195" s="22">
        <v>8.186439613E7</v>
      </c>
      <c r="K195" s="21">
        <v>1.8800299702E8</v>
      </c>
    </row>
    <row r="196" ht="15.75" customHeight="1">
      <c r="A196" s="20" t="s">
        <v>98</v>
      </c>
      <c r="B196" s="20" t="s">
        <v>15</v>
      </c>
      <c r="C196" s="20" t="s">
        <v>99</v>
      </c>
      <c r="D196" s="20" t="s">
        <v>17</v>
      </c>
      <c r="E196" s="20" t="s">
        <v>18</v>
      </c>
      <c r="F196" s="21">
        <v>0.0</v>
      </c>
      <c r="G196" s="21">
        <v>0.0</v>
      </c>
      <c r="H196" s="21">
        <v>0.0</v>
      </c>
      <c r="I196" s="21">
        <v>0.0</v>
      </c>
      <c r="J196" s="22">
        <v>-221744.26</v>
      </c>
      <c r="K196" s="21">
        <v>-221744.26</v>
      </c>
    </row>
    <row r="197" ht="15.75" customHeight="1">
      <c r="A197" s="20" t="s">
        <v>98</v>
      </c>
      <c r="B197" s="20" t="s">
        <v>15</v>
      </c>
      <c r="C197" s="20" t="s">
        <v>99</v>
      </c>
      <c r="D197" s="20" t="s">
        <v>49</v>
      </c>
      <c r="E197" s="20" t="s">
        <v>50</v>
      </c>
      <c r="F197" s="21">
        <v>0.0</v>
      </c>
      <c r="G197" s="21">
        <v>0.0</v>
      </c>
      <c r="H197" s="21">
        <v>0.0</v>
      </c>
      <c r="I197" s="21">
        <v>0.0</v>
      </c>
      <c r="J197" s="22">
        <v>-384586.1</v>
      </c>
      <c r="K197" s="21">
        <v>-384586.1</v>
      </c>
    </row>
    <row r="198" ht="15.75" customHeight="1">
      <c r="A198" s="20" t="s">
        <v>98</v>
      </c>
      <c r="B198" s="20" t="s">
        <v>15</v>
      </c>
      <c r="C198" s="20" t="s">
        <v>99</v>
      </c>
      <c r="D198" s="20" t="s">
        <v>27</v>
      </c>
      <c r="E198" s="20" t="s">
        <v>28</v>
      </c>
      <c r="F198" s="21">
        <v>0.0</v>
      </c>
      <c r="G198" s="21">
        <v>0.0</v>
      </c>
      <c r="H198" s="21">
        <v>0.0</v>
      </c>
      <c r="I198" s="21">
        <v>0.0</v>
      </c>
      <c r="J198" s="22">
        <v>-227789.28</v>
      </c>
      <c r="K198" s="21">
        <v>-227789.28</v>
      </c>
    </row>
    <row r="199" ht="15.75" customHeight="1">
      <c r="A199" s="20" t="s">
        <v>98</v>
      </c>
      <c r="B199" s="20" t="s">
        <v>15</v>
      </c>
      <c r="C199" s="20" t="s">
        <v>99</v>
      </c>
      <c r="D199" s="20" t="s">
        <v>29</v>
      </c>
      <c r="E199" s="20" t="s">
        <v>30</v>
      </c>
      <c r="F199" s="21">
        <v>0.0</v>
      </c>
      <c r="G199" s="21">
        <v>1168413.04</v>
      </c>
      <c r="H199" s="21">
        <v>63636.86</v>
      </c>
      <c r="I199" s="21">
        <v>4979431.36</v>
      </c>
      <c r="J199" s="22">
        <v>7912674.95</v>
      </c>
      <c r="K199" s="21">
        <v>1.412415621E7</v>
      </c>
    </row>
    <row r="200" ht="15.75" customHeight="1">
      <c r="A200" s="20" t="s">
        <v>98</v>
      </c>
      <c r="B200" s="20" t="s">
        <v>15</v>
      </c>
      <c r="C200" s="20" t="s">
        <v>99</v>
      </c>
      <c r="D200" s="20" t="s">
        <v>31</v>
      </c>
      <c r="E200" s="20" t="s">
        <v>32</v>
      </c>
      <c r="F200" s="21">
        <v>0.0</v>
      </c>
      <c r="G200" s="21">
        <v>0.0</v>
      </c>
      <c r="H200" s="21">
        <v>0.0</v>
      </c>
      <c r="I200" s="21">
        <v>0.0</v>
      </c>
      <c r="J200" s="22">
        <v>-89736.74</v>
      </c>
      <c r="K200" s="21">
        <v>-89736.74</v>
      </c>
    </row>
    <row r="201" ht="15.75" customHeight="1">
      <c r="A201" s="20" t="s">
        <v>98</v>
      </c>
      <c r="B201" s="20" t="s">
        <v>15</v>
      </c>
      <c r="C201" s="20" t="s">
        <v>99</v>
      </c>
      <c r="D201" s="20" t="s">
        <v>39</v>
      </c>
      <c r="E201" s="20" t="s">
        <v>40</v>
      </c>
      <c r="F201" s="21">
        <v>0.0</v>
      </c>
      <c r="G201" s="21">
        <v>1099539.62</v>
      </c>
      <c r="H201" s="21">
        <v>59885.71</v>
      </c>
      <c r="I201" s="21">
        <v>4685913.19</v>
      </c>
      <c r="J201" s="22">
        <v>7446253.45</v>
      </c>
      <c r="K201" s="21">
        <v>1.329159197E7</v>
      </c>
    </row>
    <row r="202" ht="15.75" customHeight="1">
      <c r="A202" s="20" t="s">
        <v>98</v>
      </c>
      <c r="B202" s="20" t="s">
        <v>15</v>
      </c>
      <c r="C202" s="20" t="s">
        <v>99</v>
      </c>
      <c r="D202" s="20" t="s">
        <v>41</v>
      </c>
      <c r="E202" s="20" t="s">
        <v>42</v>
      </c>
      <c r="F202" s="21">
        <v>0.0</v>
      </c>
      <c r="G202" s="21">
        <v>2.07825362E7</v>
      </c>
      <c r="H202" s="21">
        <v>1131907.31</v>
      </c>
      <c r="I202" s="21">
        <v>8.856903258E7</v>
      </c>
      <c r="J202" s="22">
        <v>1.407425698E8</v>
      </c>
      <c r="K202" s="21">
        <v>2.5100430163E8</v>
      </c>
    </row>
    <row r="203" ht="15.75" customHeight="1">
      <c r="A203" s="20" t="s">
        <v>98</v>
      </c>
      <c r="B203" s="20" t="s">
        <v>15</v>
      </c>
      <c r="C203" s="20" t="s">
        <v>99</v>
      </c>
      <c r="D203" s="20" t="s">
        <v>59</v>
      </c>
      <c r="E203" s="20" t="s">
        <v>60</v>
      </c>
      <c r="F203" s="21">
        <v>0.0</v>
      </c>
      <c r="G203" s="21">
        <v>4596697.14</v>
      </c>
      <c r="H203" s="21">
        <v>250356.12</v>
      </c>
      <c r="I203" s="21">
        <v>1.958976587E7</v>
      </c>
      <c r="J203" s="22">
        <v>3.112954845E7</v>
      </c>
      <c r="K203" s="21">
        <v>5.556636758E7</v>
      </c>
    </row>
    <row r="204" ht="15.75" customHeight="1">
      <c r="A204" s="20" t="s">
        <v>100</v>
      </c>
      <c r="B204" s="20" t="s">
        <v>15</v>
      </c>
      <c r="C204" s="20" t="s">
        <v>101</v>
      </c>
      <c r="D204" s="20" t="s">
        <v>49</v>
      </c>
      <c r="E204" s="20" t="s">
        <v>50</v>
      </c>
      <c r="F204" s="21">
        <v>0.0</v>
      </c>
      <c r="G204" s="21">
        <v>0.0</v>
      </c>
      <c r="H204" s="21">
        <v>0.0</v>
      </c>
      <c r="I204" s="21">
        <v>0.0</v>
      </c>
      <c r="J204" s="22">
        <v>-1425310.12</v>
      </c>
      <c r="K204" s="21">
        <v>-1425310.12</v>
      </c>
    </row>
    <row r="205" ht="15.75" customHeight="1">
      <c r="A205" s="20" t="s">
        <v>100</v>
      </c>
      <c r="B205" s="20" t="s">
        <v>15</v>
      </c>
      <c r="C205" s="20" t="s">
        <v>101</v>
      </c>
      <c r="D205" s="20" t="s">
        <v>74</v>
      </c>
      <c r="E205" s="20" t="s">
        <v>75</v>
      </c>
      <c r="F205" s="21">
        <v>0.0</v>
      </c>
      <c r="G205" s="21">
        <v>2.516890959E7</v>
      </c>
      <c r="H205" s="21">
        <v>1323110.05</v>
      </c>
      <c r="I205" s="21">
        <v>8.185119147E7</v>
      </c>
      <c r="J205" s="22">
        <v>8.886516704E7</v>
      </c>
      <c r="K205" s="21">
        <v>1.9720837815E8</v>
      </c>
    </row>
    <row r="206" ht="15.75" customHeight="1">
      <c r="A206" s="20" t="s">
        <v>100</v>
      </c>
      <c r="B206" s="20" t="s">
        <v>15</v>
      </c>
      <c r="C206" s="20" t="s">
        <v>101</v>
      </c>
      <c r="D206" s="20" t="s">
        <v>27</v>
      </c>
      <c r="E206" s="20" t="s">
        <v>28</v>
      </c>
      <c r="F206" s="21">
        <v>0.0</v>
      </c>
      <c r="G206" s="21">
        <v>0.0</v>
      </c>
      <c r="H206" s="21">
        <v>0.0</v>
      </c>
      <c r="I206" s="21">
        <v>0.0</v>
      </c>
      <c r="J206" s="22">
        <v>-225912.78</v>
      </c>
      <c r="K206" s="21">
        <v>-225912.78</v>
      </c>
    </row>
    <row r="207" ht="15.75" customHeight="1">
      <c r="A207" s="20" t="s">
        <v>100</v>
      </c>
      <c r="B207" s="20" t="s">
        <v>15</v>
      </c>
      <c r="C207" s="20" t="s">
        <v>101</v>
      </c>
      <c r="D207" s="20" t="s">
        <v>29</v>
      </c>
      <c r="E207" s="20" t="s">
        <v>30</v>
      </c>
      <c r="F207" s="21">
        <v>0.0</v>
      </c>
      <c r="G207" s="21">
        <v>458451.49</v>
      </c>
      <c r="H207" s="21">
        <v>24100.44</v>
      </c>
      <c r="I207" s="21">
        <v>1490918.83</v>
      </c>
      <c r="J207" s="22">
        <v>1618678.34</v>
      </c>
      <c r="K207" s="21">
        <v>3592149.1</v>
      </c>
    </row>
    <row r="208" ht="15.75" customHeight="1">
      <c r="A208" s="20" t="s">
        <v>100</v>
      </c>
      <c r="B208" s="20" t="s">
        <v>15</v>
      </c>
      <c r="C208" s="20" t="s">
        <v>101</v>
      </c>
      <c r="D208" s="20" t="s">
        <v>31</v>
      </c>
      <c r="E208" s="20" t="s">
        <v>32</v>
      </c>
      <c r="F208" s="21">
        <v>0.0</v>
      </c>
      <c r="G208" s="21">
        <v>18056.27</v>
      </c>
      <c r="H208" s="21">
        <v>949.2</v>
      </c>
      <c r="I208" s="21">
        <v>58720.32</v>
      </c>
      <c r="J208" s="22">
        <v>63752.17</v>
      </c>
      <c r="K208" s="21">
        <v>141477.96</v>
      </c>
    </row>
    <row r="209" ht="15.75" customHeight="1">
      <c r="A209" s="20" t="s">
        <v>100</v>
      </c>
      <c r="B209" s="20" t="s">
        <v>15</v>
      </c>
      <c r="C209" s="20" t="s">
        <v>101</v>
      </c>
      <c r="D209" s="20" t="s">
        <v>39</v>
      </c>
      <c r="E209" s="20" t="s">
        <v>40</v>
      </c>
      <c r="F209" s="21">
        <v>0.0</v>
      </c>
      <c r="G209" s="21">
        <v>104488.04</v>
      </c>
      <c r="H209" s="21">
        <v>5492.86</v>
      </c>
      <c r="I209" s="21">
        <v>339803.0</v>
      </c>
      <c r="J209" s="22">
        <v>368921.32</v>
      </c>
      <c r="K209" s="21">
        <v>818705.22</v>
      </c>
    </row>
    <row r="210" ht="15.75" customHeight="1">
      <c r="A210" s="20" t="s">
        <v>100</v>
      </c>
      <c r="B210" s="20" t="s">
        <v>15</v>
      </c>
      <c r="C210" s="20" t="s">
        <v>101</v>
      </c>
      <c r="D210" s="20" t="s">
        <v>45</v>
      </c>
      <c r="E210" s="20" t="s">
        <v>46</v>
      </c>
      <c r="F210" s="21">
        <v>0.0</v>
      </c>
      <c r="G210" s="21">
        <v>1.4042933961E8</v>
      </c>
      <c r="H210" s="21">
        <v>7382261.45</v>
      </c>
      <c r="I210" s="21">
        <v>4.5668679938E8</v>
      </c>
      <c r="J210" s="22">
        <v>4.9582111126E8</v>
      </c>
      <c r="K210" s="21">
        <v>1.1003195117E9</v>
      </c>
    </row>
    <row r="211" ht="15.75" customHeight="1">
      <c r="A211" s="20" t="s">
        <v>102</v>
      </c>
      <c r="B211" s="20" t="s">
        <v>15</v>
      </c>
      <c r="C211" s="20" t="s">
        <v>103</v>
      </c>
      <c r="D211" s="20" t="s">
        <v>17</v>
      </c>
      <c r="E211" s="20" t="s">
        <v>18</v>
      </c>
      <c r="F211" s="21">
        <v>0.0</v>
      </c>
      <c r="G211" s="21">
        <v>0.0</v>
      </c>
      <c r="H211" s="21">
        <v>0.0</v>
      </c>
      <c r="I211" s="21">
        <v>0.0</v>
      </c>
      <c r="J211" s="22">
        <v>-693232.72</v>
      </c>
      <c r="K211" s="21">
        <v>-693232.72</v>
      </c>
    </row>
    <row r="212" ht="15.75" customHeight="1">
      <c r="A212" s="20" t="s">
        <v>102</v>
      </c>
      <c r="B212" s="20" t="s">
        <v>15</v>
      </c>
      <c r="C212" s="20" t="s">
        <v>103</v>
      </c>
      <c r="D212" s="20" t="s">
        <v>27</v>
      </c>
      <c r="E212" s="20" t="s">
        <v>28</v>
      </c>
      <c r="F212" s="21">
        <v>0.0</v>
      </c>
      <c r="G212" s="21">
        <v>0.0</v>
      </c>
      <c r="H212" s="21">
        <v>0.0</v>
      </c>
      <c r="I212" s="21">
        <v>0.0</v>
      </c>
      <c r="J212" s="22">
        <v>-60451.92</v>
      </c>
      <c r="K212" s="21">
        <v>-60451.92</v>
      </c>
    </row>
    <row r="213" ht="15.75" customHeight="1">
      <c r="A213" s="20" t="s">
        <v>102</v>
      </c>
      <c r="B213" s="20" t="s">
        <v>15</v>
      </c>
      <c r="C213" s="20" t="s">
        <v>103</v>
      </c>
      <c r="D213" s="20" t="s">
        <v>29</v>
      </c>
      <c r="E213" s="20" t="s">
        <v>30</v>
      </c>
      <c r="F213" s="21">
        <v>0.0</v>
      </c>
      <c r="G213" s="21">
        <v>954952.42</v>
      </c>
      <c r="H213" s="21">
        <v>78995.56</v>
      </c>
      <c r="I213" s="21">
        <v>1949818.74</v>
      </c>
      <c r="J213" s="22">
        <v>1759711.77</v>
      </c>
      <c r="K213" s="21">
        <v>4743478.49</v>
      </c>
    </row>
    <row r="214" ht="15.75" customHeight="1">
      <c r="A214" s="20" t="s">
        <v>102</v>
      </c>
      <c r="B214" s="20" t="s">
        <v>15</v>
      </c>
      <c r="C214" s="20" t="s">
        <v>103</v>
      </c>
      <c r="D214" s="20" t="s">
        <v>39</v>
      </c>
      <c r="E214" s="20" t="s">
        <v>40</v>
      </c>
      <c r="F214" s="21">
        <v>0.0</v>
      </c>
      <c r="G214" s="21">
        <v>76910.45</v>
      </c>
      <c r="H214" s="21">
        <v>6362.18</v>
      </c>
      <c r="I214" s="21">
        <v>157035.48</v>
      </c>
      <c r="J214" s="22">
        <v>141724.55</v>
      </c>
      <c r="K214" s="21">
        <v>382032.66</v>
      </c>
    </row>
    <row r="215" ht="15.75" customHeight="1">
      <c r="A215" s="20" t="s">
        <v>102</v>
      </c>
      <c r="B215" s="20" t="s">
        <v>15</v>
      </c>
      <c r="C215" s="20" t="s">
        <v>103</v>
      </c>
      <c r="D215" s="20" t="s">
        <v>41</v>
      </c>
      <c r="E215" s="20" t="s">
        <v>42</v>
      </c>
      <c r="F215" s="21">
        <v>0.0</v>
      </c>
      <c r="G215" s="21">
        <v>6.743301113E7</v>
      </c>
      <c r="H215" s="21">
        <v>5578192.26</v>
      </c>
      <c r="I215" s="21">
        <v>1.3768450178E8</v>
      </c>
      <c r="J215" s="22">
        <v>1.2426028734E8</v>
      </c>
      <c r="K215" s="21">
        <v>3.3426275978999996E8</v>
      </c>
    </row>
    <row r="216" ht="15.75" customHeight="1">
      <c r="A216" s="20" t="s">
        <v>104</v>
      </c>
      <c r="B216" s="20" t="s">
        <v>15</v>
      </c>
      <c r="C216" s="20" t="s">
        <v>105</v>
      </c>
      <c r="D216" s="20" t="s">
        <v>17</v>
      </c>
      <c r="E216" s="20" t="s">
        <v>18</v>
      </c>
      <c r="F216" s="21">
        <v>0.0</v>
      </c>
      <c r="G216" s="21">
        <v>0.0</v>
      </c>
      <c r="H216" s="21">
        <v>0.0</v>
      </c>
      <c r="I216" s="21">
        <v>0.0</v>
      </c>
      <c r="J216" s="22">
        <v>-5794119.26</v>
      </c>
      <c r="K216" s="21">
        <v>-5794119.26</v>
      </c>
    </row>
    <row r="217" ht="15.75" customHeight="1">
      <c r="A217" s="20" t="s">
        <v>104</v>
      </c>
      <c r="B217" s="20" t="s">
        <v>15</v>
      </c>
      <c r="C217" s="20" t="s">
        <v>105</v>
      </c>
      <c r="D217" s="20" t="s">
        <v>19</v>
      </c>
      <c r="E217" s="20" t="s">
        <v>20</v>
      </c>
      <c r="F217" s="21">
        <v>0.0</v>
      </c>
      <c r="G217" s="21">
        <v>322375.95</v>
      </c>
      <c r="H217" s="21">
        <v>80314.89</v>
      </c>
      <c r="I217" s="21">
        <v>732947.57</v>
      </c>
      <c r="J217" s="22">
        <v>832673.69</v>
      </c>
      <c r="K217" s="21">
        <v>1968312.1</v>
      </c>
    </row>
    <row r="218" ht="15.75" customHeight="1">
      <c r="A218" s="20" t="s">
        <v>104</v>
      </c>
      <c r="B218" s="20" t="s">
        <v>15</v>
      </c>
      <c r="C218" s="20" t="s">
        <v>105</v>
      </c>
      <c r="D218" s="20" t="s">
        <v>21</v>
      </c>
      <c r="E218" s="20" t="s">
        <v>22</v>
      </c>
      <c r="F218" s="21">
        <v>0.0</v>
      </c>
      <c r="G218" s="21">
        <v>1436067.4</v>
      </c>
      <c r="H218" s="21">
        <v>357773.56</v>
      </c>
      <c r="I218" s="21">
        <v>3265014.36</v>
      </c>
      <c r="J218" s="22">
        <v>3709257.93</v>
      </c>
      <c r="K218" s="21">
        <v>8768113.25</v>
      </c>
    </row>
    <row r="219" ht="15.75" customHeight="1">
      <c r="A219" s="20" t="s">
        <v>104</v>
      </c>
      <c r="B219" s="20" t="s">
        <v>15</v>
      </c>
      <c r="C219" s="20" t="s">
        <v>105</v>
      </c>
      <c r="D219" s="20" t="s">
        <v>25</v>
      </c>
      <c r="E219" s="20" t="s">
        <v>26</v>
      </c>
      <c r="F219" s="21">
        <v>0.0</v>
      </c>
      <c r="G219" s="21">
        <v>4934.57</v>
      </c>
      <c r="H219" s="21">
        <v>1229.37</v>
      </c>
      <c r="I219" s="21">
        <v>11219.13</v>
      </c>
      <c r="J219" s="22">
        <v>12745.63</v>
      </c>
      <c r="K219" s="21">
        <v>30128.7</v>
      </c>
    </row>
    <row r="220" ht="15.75" customHeight="1">
      <c r="A220" s="20" t="s">
        <v>104</v>
      </c>
      <c r="B220" s="20" t="s">
        <v>15</v>
      </c>
      <c r="C220" s="20" t="s">
        <v>105</v>
      </c>
      <c r="D220" s="20" t="s">
        <v>27</v>
      </c>
      <c r="E220" s="20" t="s">
        <v>28</v>
      </c>
      <c r="F220" s="21">
        <v>0.0</v>
      </c>
      <c r="G220" s="21">
        <v>6675339.17</v>
      </c>
      <c r="H220" s="21">
        <v>1663055.57</v>
      </c>
      <c r="I220" s="21">
        <v>1.51769188E7</v>
      </c>
      <c r="J220" s="22">
        <v>1.724191695E7</v>
      </c>
      <c r="K220" s="21">
        <v>4.075723049E7</v>
      </c>
    </row>
    <row r="221" ht="15.75" customHeight="1">
      <c r="A221" s="20" t="s">
        <v>104</v>
      </c>
      <c r="B221" s="20" t="s">
        <v>15</v>
      </c>
      <c r="C221" s="20" t="s">
        <v>105</v>
      </c>
      <c r="D221" s="20" t="s">
        <v>29</v>
      </c>
      <c r="E221" s="20" t="s">
        <v>30</v>
      </c>
      <c r="F221" s="21">
        <v>0.0</v>
      </c>
      <c r="G221" s="21">
        <v>1625149.91</v>
      </c>
      <c r="H221" s="21">
        <v>404880.49</v>
      </c>
      <c r="I221" s="21">
        <v>3694908.61</v>
      </c>
      <c r="J221" s="22">
        <v>4197644.35</v>
      </c>
      <c r="K221" s="21">
        <v>9922583.36</v>
      </c>
    </row>
    <row r="222" ht="15.75" customHeight="1">
      <c r="A222" s="20" t="s">
        <v>104</v>
      </c>
      <c r="B222" s="20" t="s">
        <v>15</v>
      </c>
      <c r="C222" s="20" t="s">
        <v>105</v>
      </c>
      <c r="D222" s="20" t="s">
        <v>31</v>
      </c>
      <c r="E222" s="20" t="s">
        <v>32</v>
      </c>
      <c r="F222" s="21">
        <v>0.0</v>
      </c>
      <c r="G222" s="21">
        <v>932444.43</v>
      </c>
      <c r="H222" s="21">
        <v>232303.84</v>
      </c>
      <c r="I222" s="21">
        <v>2119987.17</v>
      </c>
      <c r="J222" s="22">
        <v>2408436.34</v>
      </c>
      <c r="K222" s="21">
        <v>5693171.78</v>
      </c>
    </row>
    <row r="223" ht="15.75" customHeight="1">
      <c r="A223" s="20" t="s">
        <v>104</v>
      </c>
      <c r="B223" s="20" t="s">
        <v>15</v>
      </c>
      <c r="C223" s="20" t="s">
        <v>105</v>
      </c>
      <c r="D223" s="20" t="s">
        <v>35</v>
      </c>
      <c r="E223" s="20" t="s">
        <v>36</v>
      </c>
      <c r="F223" s="21">
        <v>0.0</v>
      </c>
      <c r="G223" s="21">
        <v>32593.48</v>
      </c>
      <c r="H223" s="21">
        <v>8120.15</v>
      </c>
      <c r="I223" s="21">
        <v>74103.88</v>
      </c>
      <c r="J223" s="22">
        <v>84186.59</v>
      </c>
      <c r="K223" s="21">
        <v>199004.1</v>
      </c>
    </row>
    <row r="224" ht="15.75" customHeight="1">
      <c r="A224" s="20" t="s">
        <v>104</v>
      </c>
      <c r="B224" s="20" t="s">
        <v>15</v>
      </c>
      <c r="C224" s="20" t="s">
        <v>105</v>
      </c>
      <c r="D224" s="20" t="s">
        <v>37</v>
      </c>
      <c r="E224" s="20" t="s">
        <v>38</v>
      </c>
      <c r="F224" s="21">
        <v>0.0</v>
      </c>
      <c r="G224" s="21">
        <v>29169.39</v>
      </c>
      <c r="H224" s="21">
        <v>7267.09</v>
      </c>
      <c r="I224" s="21">
        <v>66318.94</v>
      </c>
      <c r="J224" s="22">
        <v>75342.42</v>
      </c>
      <c r="K224" s="21">
        <v>178097.84</v>
      </c>
    </row>
    <row r="225" ht="15.75" customHeight="1">
      <c r="A225" s="20" t="s">
        <v>104</v>
      </c>
      <c r="B225" s="20" t="s">
        <v>15</v>
      </c>
      <c r="C225" s="20" t="s">
        <v>105</v>
      </c>
      <c r="D225" s="20" t="s">
        <v>39</v>
      </c>
      <c r="E225" s="20" t="s">
        <v>40</v>
      </c>
      <c r="F225" s="21">
        <v>0.0</v>
      </c>
      <c r="G225" s="21">
        <v>1801535.91</v>
      </c>
      <c r="H225" s="21">
        <v>448824.28</v>
      </c>
      <c r="I225" s="21">
        <v>4095936.31</v>
      </c>
      <c r="J225" s="22">
        <v>4653236.58</v>
      </c>
      <c r="K225" s="21">
        <v>1.099953308E7</v>
      </c>
    </row>
    <row r="226" ht="15.75" customHeight="1">
      <c r="A226" s="20" t="s">
        <v>104</v>
      </c>
      <c r="B226" s="20" t="s">
        <v>15</v>
      </c>
      <c r="C226" s="20" t="s">
        <v>105</v>
      </c>
      <c r="D226" s="20" t="s">
        <v>41</v>
      </c>
      <c r="E226" s="20" t="s">
        <v>42</v>
      </c>
      <c r="F226" s="21">
        <v>0.0</v>
      </c>
      <c r="G226" s="21">
        <v>1.4233893079E8</v>
      </c>
      <c r="H226" s="21">
        <v>3.546150176E7</v>
      </c>
      <c r="I226" s="21">
        <v>3.2361897123E8</v>
      </c>
      <c r="J226" s="22">
        <v>3.6765113534E8</v>
      </c>
      <c r="K226" s="21">
        <v>8.6327641986E8</v>
      </c>
    </row>
    <row r="227" ht="15.75" customHeight="1">
      <c r="A227" s="20" t="s">
        <v>106</v>
      </c>
      <c r="B227" s="20" t="s">
        <v>15</v>
      </c>
      <c r="C227" s="20" t="s">
        <v>107</v>
      </c>
      <c r="D227" s="20" t="s">
        <v>17</v>
      </c>
      <c r="E227" s="20" t="s">
        <v>18</v>
      </c>
      <c r="F227" s="21">
        <v>0.0</v>
      </c>
      <c r="G227" s="21">
        <v>0.0</v>
      </c>
      <c r="H227" s="21">
        <v>0.0</v>
      </c>
      <c r="I227" s="21">
        <v>0.0</v>
      </c>
      <c r="J227" s="22">
        <v>-460972.18</v>
      </c>
      <c r="K227" s="21">
        <v>-460972.18</v>
      </c>
    </row>
    <row r="228" ht="15.75" customHeight="1">
      <c r="A228" s="20" t="s">
        <v>106</v>
      </c>
      <c r="B228" s="20" t="s">
        <v>15</v>
      </c>
      <c r="C228" s="20" t="s">
        <v>107</v>
      </c>
      <c r="D228" s="20" t="s">
        <v>49</v>
      </c>
      <c r="E228" s="20" t="s">
        <v>50</v>
      </c>
      <c r="F228" s="21">
        <v>0.0</v>
      </c>
      <c r="G228" s="21">
        <v>0.0</v>
      </c>
      <c r="H228" s="21">
        <v>0.0</v>
      </c>
      <c r="I228" s="21">
        <v>0.0</v>
      </c>
      <c r="J228" s="22">
        <v>-371792.9</v>
      </c>
      <c r="K228" s="21">
        <v>-371792.9</v>
      </c>
    </row>
    <row r="229" ht="15.75" customHeight="1">
      <c r="A229" s="20" t="s">
        <v>106</v>
      </c>
      <c r="B229" s="20" t="s">
        <v>15</v>
      </c>
      <c r="C229" s="20" t="s">
        <v>107</v>
      </c>
      <c r="D229" s="20" t="s">
        <v>27</v>
      </c>
      <c r="E229" s="20" t="s">
        <v>28</v>
      </c>
      <c r="F229" s="21">
        <v>0.0</v>
      </c>
      <c r="G229" s="21">
        <v>0.0</v>
      </c>
      <c r="H229" s="21">
        <v>0.0</v>
      </c>
      <c r="I229" s="21">
        <v>0.0</v>
      </c>
      <c r="J229" s="22">
        <v>-218785.86</v>
      </c>
      <c r="K229" s="21">
        <v>-218785.86</v>
      </c>
    </row>
    <row r="230" ht="15.75" customHeight="1">
      <c r="A230" s="20" t="s">
        <v>106</v>
      </c>
      <c r="B230" s="20" t="s">
        <v>15</v>
      </c>
      <c r="C230" s="20" t="s">
        <v>107</v>
      </c>
      <c r="D230" s="20" t="s">
        <v>29</v>
      </c>
      <c r="E230" s="20" t="s">
        <v>30</v>
      </c>
      <c r="F230" s="21">
        <v>0.0</v>
      </c>
      <c r="G230" s="21">
        <v>89996.91</v>
      </c>
      <c r="H230" s="21">
        <v>6683.34</v>
      </c>
      <c r="I230" s="21">
        <v>531776.11</v>
      </c>
      <c r="J230" s="22">
        <v>928829.75</v>
      </c>
      <c r="K230" s="21">
        <v>1557286.11</v>
      </c>
    </row>
    <row r="231" ht="15.75" customHeight="1">
      <c r="A231" s="20" t="s">
        <v>106</v>
      </c>
      <c r="B231" s="20" t="s">
        <v>15</v>
      </c>
      <c r="C231" s="20" t="s">
        <v>107</v>
      </c>
      <c r="D231" s="20" t="s">
        <v>39</v>
      </c>
      <c r="E231" s="20" t="s">
        <v>40</v>
      </c>
      <c r="F231" s="21">
        <v>0.0</v>
      </c>
      <c r="G231" s="21">
        <v>52587.9</v>
      </c>
      <c r="H231" s="21">
        <v>3905.28</v>
      </c>
      <c r="I231" s="21">
        <v>310732.81</v>
      </c>
      <c r="J231" s="22">
        <v>542743.24</v>
      </c>
      <c r="K231" s="21">
        <v>909969.23</v>
      </c>
    </row>
    <row r="232" ht="15.75" customHeight="1">
      <c r="A232" s="20" t="s">
        <v>106</v>
      </c>
      <c r="B232" s="20" t="s">
        <v>15</v>
      </c>
      <c r="C232" s="20" t="s">
        <v>107</v>
      </c>
      <c r="D232" s="20" t="s">
        <v>41</v>
      </c>
      <c r="E232" s="20" t="s">
        <v>42</v>
      </c>
      <c r="F232" s="21">
        <v>0.0</v>
      </c>
      <c r="G232" s="21">
        <v>2.317031019E7</v>
      </c>
      <c r="H232" s="21">
        <v>1720670.38</v>
      </c>
      <c r="I232" s="21">
        <v>1.3690933808E8</v>
      </c>
      <c r="J232" s="22">
        <v>2.3913347292E8</v>
      </c>
      <c r="K232" s="21">
        <v>4.0047281939E8</v>
      </c>
    </row>
    <row r="233" ht="15.75" customHeight="1">
      <c r="A233" s="20" t="s">
        <v>108</v>
      </c>
      <c r="B233" s="20" t="s">
        <v>15</v>
      </c>
      <c r="C233" s="20" t="s">
        <v>109</v>
      </c>
      <c r="D233" s="20" t="s">
        <v>17</v>
      </c>
      <c r="E233" s="20" t="s">
        <v>18</v>
      </c>
      <c r="F233" s="21">
        <v>0.0</v>
      </c>
      <c r="G233" s="21">
        <v>0.0</v>
      </c>
      <c r="H233" s="21">
        <v>0.0</v>
      </c>
      <c r="I233" s="21">
        <v>0.0</v>
      </c>
      <c r="J233" s="22">
        <v>-2378521.01</v>
      </c>
      <c r="K233" s="21">
        <v>-2378521.01</v>
      </c>
    </row>
    <row r="234" ht="15.75" customHeight="1">
      <c r="A234" s="20" t="s">
        <v>108</v>
      </c>
      <c r="B234" s="20" t="s">
        <v>15</v>
      </c>
      <c r="C234" s="20" t="s">
        <v>109</v>
      </c>
      <c r="D234" s="20" t="s">
        <v>27</v>
      </c>
      <c r="E234" s="20" t="s">
        <v>28</v>
      </c>
      <c r="F234" s="21">
        <v>0.0</v>
      </c>
      <c r="G234" s="21">
        <v>0.0</v>
      </c>
      <c r="H234" s="21">
        <v>0.0</v>
      </c>
      <c r="I234" s="21">
        <v>0.0</v>
      </c>
      <c r="J234" s="22">
        <v>-953636.6</v>
      </c>
      <c r="K234" s="21">
        <v>-953636.6</v>
      </c>
    </row>
    <row r="235" ht="15.75" customHeight="1">
      <c r="A235" s="20" t="s">
        <v>108</v>
      </c>
      <c r="B235" s="20" t="s">
        <v>15</v>
      </c>
      <c r="C235" s="20" t="s">
        <v>109</v>
      </c>
      <c r="D235" s="20" t="s">
        <v>29</v>
      </c>
      <c r="E235" s="20" t="s">
        <v>30</v>
      </c>
      <c r="F235" s="21">
        <v>0.0</v>
      </c>
      <c r="G235" s="21">
        <v>364440.47</v>
      </c>
      <c r="H235" s="21">
        <v>57444.87</v>
      </c>
      <c r="I235" s="21">
        <v>3513052.88</v>
      </c>
      <c r="J235" s="22">
        <v>4343817.46</v>
      </c>
      <c r="K235" s="21">
        <v>8278755.68</v>
      </c>
    </row>
    <row r="236" ht="15.75" customHeight="1">
      <c r="A236" s="20" t="s">
        <v>108</v>
      </c>
      <c r="B236" s="20" t="s">
        <v>15</v>
      </c>
      <c r="C236" s="20" t="s">
        <v>109</v>
      </c>
      <c r="D236" s="20" t="s">
        <v>31</v>
      </c>
      <c r="E236" s="20" t="s">
        <v>32</v>
      </c>
      <c r="F236" s="21">
        <v>0.0</v>
      </c>
      <c r="G236" s="21">
        <v>0.0</v>
      </c>
      <c r="H236" s="21">
        <v>0.0</v>
      </c>
      <c r="I236" s="21">
        <v>0.0</v>
      </c>
      <c r="J236" s="22">
        <v>-215349.52</v>
      </c>
      <c r="K236" s="21">
        <v>-215349.52</v>
      </c>
    </row>
    <row r="237" ht="15.75" customHeight="1">
      <c r="A237" s="20" t="s">
        <v>108</v>
      </c>
      <c r="B237" s="20" t="s">
        <v>15</v>
      </c>
      <c r="C237" s="20" t="s">
        <v>109</v>
      </c>
      <c r="D237" s="20" t="s">
        <v>39</v>
      </c>
      <c r="E237" s="20" t="s">
        <v>40</v>
      </c>
      <c r="F237" s="21">
        <v>0.0</v>
      </c>
      <c r="G237" s="21">
        <v>87179.76</v>
      </c>
      <c r="H237" s="21">
        <v>13741.7</v>
      </c>
      <c r="I237" s="21">
        <v>840376.24</v>
      </c>
      <c r="J237" s="22">
        <v>1039107.9</v>
      </c>
      <c r="K237" s="21">
        <v>1980405.6</v>
      </c>
    </row>
    <row r="238" ht="15.75" customHeight="1">
      <c r="A238" s="20" t="s">
        <v>108</v>
      </c>
      <c r="B238" s="20" t="s">
        <v>15</v>
      </c>
      <c r="C238" s="20" t="s">
        <v>109</v>
      </c>
      <c r="D238" s="20" t="s">
        <v>41</v>
      </c>
      <c r="E238" s="20" t="s">
        <v>42</v>
      </c>
      <c r="F238" s="21">
        <v>0.0</v>
      </c>
      <c r="G238" s="21">
        <v>2.610123877E7</v>
      </c>
      <c r="H238" s="21">
        <v>4114203.43</v>
      </c>
      <c r="I238" s="21">
        <v>2.5160496788E8</v>
      </c>
      <c r="J238" s="22">
        <v>3.111043563E8</v>
      </c>
      <c r="K238" s="21">
        <v>5.9054624537E8</v>
      </c>
    </row>
    <row r="239" ht="15.75" customHeight="1">
      <c r="A239" s="20" t="s">
        <v>110</v>
      </c>
      <c r="B239" s="20" t="s">
        <v>15</v>
      </c>
      <c r="C239" s="20" t="s">
        <v>111</v>
      </c>
      <c r="D239" s="20" t="s">
        <v>17</v>
      </c>
      <c r="E239" s="20" t="s">
        <v>18</v>
      </c>
      <c r="F239" s="21">
        <v>0.0</v>
      </c>
      <c r="G239" s="21">
        <v>0.0</v>
      </c>
      <c r="H239" s="21">
        <v>0.0</v>
      </c>
      <c r="I239" s="21">
        <v>0.0</v>
      </c>
      <c r="J239" s="22">
        <v>-1157281.69</v>
      </c>
      <c r="K239" s="21">
        <v>-1157281.69</v>
      </c>
    </row>
    <row r="240" ht="15.75" customHeight="1">
      <c r="A240" s="20" t="s">
        <v>110</v>
      </c>
      <c r="B240" s="20" t="s">
        <v>15</v>
      </c>
      <c r="C240" s="20" t="s">
        <v>111</v>
      </c>
      <c r="D240" s="20" t="s">
        <v>27</v>
      </c>
      <c r="E240" s="20" t="s">
        <v>28</v>
      </c>
      <c r="F240" s="21">
        <v>0.0</v>
      </c>
      <c r="G240" s="21">
        <v>0.0</v>
      </c>
      <c r="H240" s="21">
        <v>0.0</v>
      </c>
      <c r="I240" s="21">
        <v>0.0</v>
      </c>
      <c r="J240" s="22">
        <v>-140072.22</v>
      </c>
      <c r="K240" s="21">
        <v>-140072.22</v>
      </c>
    </row>
    <row r="241" ht="15.75" customHeight="1">
      <c r="A241" s="20" t="s">
        <v>110</v>
      </c>
      <c r="B241" s="20" t="s">
        <v>15</v>
      </c>
      <c r="C241" s="20" t="s">
        <v>111</v>
      </c>
      <c r="D241" s="20" t="s">
        <v>29</v>
      </c>
      <c r="E241" s="20" t="s">
        <v>30</v>
      </c>
      <c r="F241" s="21">
        <v>0.0</v>
      </c>
      <c r="G241" s="21">
        <v>295564.82</v>
      </c>
      <c r="H241" s="21">
        <v>47845.91</v>
      </c>
      <c r="I241" s="21">
        <v>2087916.41</v>
      </c>
      <c r="J241" s="22">
        <v>2818270.96</v>
      </c>
      <c r="K241" s="21">
        <v>5249598.1</v>
      </c>
    </row>
    <row r="242" ht="15.75" customHeight="1">
      <c r="A242" s="20" t="s">
        <v>110</v>
      </c>
      <c r="B242" s="20" t="s">
        <v>15</v>
      </c>
      <c r="C242" s="20" t="s">
        <v>111</v>
      </c>
      <c r="D242" s="20" t="s">
        <v>39</v>
      </c>
      <c r="E242" s="20" t="s">
        <v>40</v>
      </c>
      <c r="F242" s="21">
        <v>0.0</v>
      </c>
      <c r="G242" s="21">
        <v>109780.03</v>
      </c>
      <c r="H242" s="21">
        <v>17771.15</v>
      </c>
      <c r="I242" s="21">
        <v>775503.41</v>
      </c>
      <c r="J242" s="22">
        <v>1046775.01</v>
      </c>
      <c r="K242" s="21">
        <v>1949829.6</v>
      </c>
    </row>
    <row r="243" ht="15.75" customHeight="1">
      <c r="A243" s="20" t="s">
        <v>110</v>
      </c>
      <c r="B243" s="20" t="s">
        <v>15</v>
      </c>
      <c r="C243" s="20" t="s">
        <v>111</v>
      </c>
      <c r="D243" s="20" t="s">
        <v>41</v>
      </c>
      <c r="E243" s="20" t="s">
        <v>42</v>
      </c>
      <c r="F243" s="21">
        <v>0.0</v>
      </c>
      <c r="G243" s="21">
        <v>9043968.15</v>
      </c>
      <c r="H243" s="21">
        <v>1464033.94</v>
      </c>
      <c r="I243" s="21">
        <v>6.388801518E7</v>
      </c>
      <c r="J243" s="22">
        <v>8.623608551E7</v>
      </c>
      <c r="K243" s="21">
        <v>1.5947482109E8</v>
      </c>
    </row>
    <row r="244" ht="15.75" customHeight="1">
      <c r="A244" s="20" t="s">
        <v>112</v>
      </c>
      <c r="B244" s="20" t="s">
        <v>15</v>
      </c>
      <c r="C244" s="20" t="s">
        <v>113</v>
      </c>
      <c r="D244" s="20" t="s">
        <v>17</v>
      </c>
      <c r="E244" s="20" t="s">
        <v>18</v>
      </c>
      <c r="F244" s="21">
        <v>0.0</v>
      </c>
      <c r="G244" s="21">
        <v>0.0</v>
      </c>
      <c r="H244" s="21">
        <v>0.0</v>
      </c>
      <c r="I244" s="21">
        <v>0.0</v>
      </c>
      <c r="J244" s="22">
        <v>-89532.17</v>
      </c>
      <c r="K244" s="21">
        <v>-89532.17</v>
      </c>
    </row>
    <row r="245" ht="15.75" customHeight="1">
      <c r="A245" s="20" t="s">
        <v>112</v>
      </c>
      <c r="B245" s="20" t="s">
        <v>15</v>
      </c>
      <c r="C245" s="20" t="s">
        <v>113</v>
      </c>
      <c r="D245" s="20" t="s">
        <v>21</v>
      </c>
      <c r="E245" s="20" t="s">
        <v>22</v>
      </c>
      <c r="F245" s="21">
        <v>0.0</v>
      </c>
      <c r="G245" s="21">
        <v>2311.91</v>
      </c>
      <c r="H245" s="21">
        <v>419.53</v>
      </c>
      <c r="I245" s="21">
        <v>23605.39</v>
      </c>
      <c r="J245" s="22">
        <v>33920.57</v>
      </c>
      <c r="K245" s="21">
        <v>60257.4</v>
      </c>
    </row>
    <row r="246" ht="15.75" customHeight="1">
      <c r="A246" s="20" t="s">
        <v>112</v>
      </c>
      <c r="B246" s="20" t="s">
        <v>15</v>
      </c>
      <c r="C246" s="20" t="s">
        <v>113</v>
      </c>
      <c r="D246" s="20" t="s">
        <v>27</v>
      </c>
      <c r="E246" s="20" t="s">
        <v>28</v>
      </c>
      <c r="F246" s="21">
        <v>0.0</v>
      </c>
      <c r="G246" s="21">
        <v>0.0</v>
      </c>
      <c r="H246" s="21">
        <v>0.0</v>
      </c>
      <c r="I246" s="21">
        <v>0.0</v>
      </c>
      <c r="J246" s="22">
        <v>-420216.66</v>
      </c>
      <c r="K246" s="21">
        <v>-420216.66</v>
      </c>
    </row>
    <row r="247" ht="15.75" customHeight="1">
      <c r="A247" s="20" t="s">
        <v>112</v>
      </c>
      <c r="B247" s="20" t="s">
        <v>15</v>
      </c>
      <c r="C247" s="20" t="s">
        <v>113</v>
      </c>
      <c r="D247" s="20" t="s">
        <v>29</v>
      </c>
      <c r="E247" s="20" t="s">
        <v>30</v>
      </c>
      <c r="F247" s="21">
        <v>0.0</v>
      </c>
      <c r="G247" s="21">
        <v>100628.71</v>
      </c>
      <c r="H247" s="21">
        <v>18260.4</v>
      </c>
      <c r="I247" s="21">
        <v>1027451.21</v>
      </c>
      <c r="J247" s="22">
        <v>1476430.51</v>
      </c>
      <c r="K247" s="21">
        <v>2622770.83</v>
      </c>
    </row>
    <row r="248" ht="15.75" customHeight="1">
      <c r="A248" s="20" t="s">
        <v>112</v>
      </c>
      <c r="B248" s="20" t="s">
        <v>15</v>
      </c>
      <c r="C248" s="20" t="s">
        <v>113</v>
      </c>
      <c r="D248" s="20" t="s">
        <v>31</v>
      </c>
      <c r="E248" s="20" t="s">
        <v>32</v>
      </c>
      <c r="F248" s="21">
        <v>0.0</v>
      </c>
      <c r="G248" s="21">
        <v>0.0</v>
      </c>
      <c r="H248" s="21">
        <v>0.0</v>
      </c>
      <c r="I248" s="21">
        <v>0.0</v>
      </c>
      <c r="J248" s="22">
        <v>-481789.58</v>
      </c>
      <c r="K248" s="21">
        <v>-481789.58</v>
      </c>
    </row>
    <row r="249" ht="15.75" customHeight="1">
      <c r="A249" s="20" t="s">
        <v>112</v>
      </c>
      <c r="B249" s="20" t="s">
        <v>15</v>
      </c>
      <c r="C249" s="20" t="s">
        <v>113</v>
      </c>
      <c r="D249" s="20" t="s">
        <v>35</v>
      </c>
      <c r="E249" s="20" t="s">
        <v>36</v>
      </c>
      <c r="F249" s="21">
        <v>0.0</v>
      </c>
      <c r="G249" s="21">
        <v>7629.32</v>
      </c>
      <c r="H249" s="21">
        <v>1384.44</v>
      </c>
      <c r="I249" s="21">
        <v>77897.8</v>
      </c>
      <c r="J249" s="22">
        <v>111937.86</v>
      </c>
      <c r="K249" s="21">
        <v>198849.42</v>
      </c>
    </row>
    <row r="250" ht="15.75" customHeight="1">
      <c r="A250" s="20" t="s">
        <v>112</v>
      </c>
      <c r="B250" s="20" t="s">
        <v>15</v>
      </c>
      <c r="C250" s="20" t="s">
        <v>113</v>
      </c>
      <c r="D250" s="20" t="s">
        <v>39</v>
      </c>
      <c r="E250" s="20" t="s">
        <v>40</v>
      </c>
      <c r="F250" s="21">
        <v>0.0</v>
      </c>
      <c r="G250" s="21">
        <v>80023.45</v>
      </c>
      <c r="H250" s="21">
        <v>14521.3</v>
      </c>
      <c r="I250" s="21">
        <v>817064.84</v>
      </c>
      <c r="J250" s="22">
        <v>1174108.76</v>
      </c>
      <c r="K250" s="21">
        <v>2085718.35</v>
      </c>
    </row>
    <row r="251" ht="15.75" customHeight="1">
      <c r="A251" s="20" t="s">
        <v>112</v>
      </c>
      <c r="B251" s="20" t="s">
        <v>15</v>
      </c>
      <c r="C251" s="20" t="s">
        <v>113</v>
      </c>
      <c r="D251" s="20" t="s">
        <v>41</v>
      </c>
      <c r="E251" s="20" t="s">
        <v>42</v>
      </c>
      <c r="F251" s="21">
        <v>0.0</v>
      </c>
      <c r="G251" s="21">
        <v>7397818.61</v>
      </c>
      <c r="H251" s="21">
        <v>1342431.33</v>
      </c>
      <c r="I251" s="21">
        <v>7.553408376E7</v>
      </c>
      <c r="J251" s="22">
        <v>1.0854123743E8</v>
      </c>
      <c r="K251" s="21">
        <v>1.9272603896E8</v>
      </c>
    </row>
    <row r="252" ht="15.75" customHeight="1">
      <c r="A252" s="20" t="s">
        <v>114</v>
      </c>
      <c r="B252" s="20" t="s">
        <v>15</v>
      </c>
      <c r="C252" s="20" t="s">
        <v>115</v>
      </c>
      <c r="D252" s="20" t="s">
        <v>17</v>
      </c>
      <c r="E252" s="20" t="s">
        <v>18</v>
      </c>
      <c r="F252" s="21">
        <v>0.0</v>
      </c>
      <c r="G252" s="21">
        <v>0.0</v>
      </c>
      <c r="H252" s="21">
        <v>0.0</v>
      </c>
      <c r="I252" s="21">
        <v>0.0</v>
      </c>
      <c r="J252" s="22">
        <v>-8430021.36</v>
      </c>
      <c r="K252" s="21">
        <v>-8430021.36</v>
      </c>
    </row>
    <row r="253" ht="15.75" customHeight="1">
      <c r="A253" s="20" t="s">
        <v>114</v>
      </c>
      <c r="B253" s="20" t="s">
        <v>15</v>
      </c>
      <c r="C253" s="20" t="s">
        <v>115</v>
      </c>
      <c r="D253" s="20" t="s">
        <v>49</v>
      </c>
      <c r="E253" s="20" t="s">
        <v>50</v>
      </c>
      <c r="F253" s="21">
        <v>0.0</v>
      </c>
      <c r="G253" s="21">
        <v>0.0</v>
      </c>
      <c r="H253" s="21">
        <v>0.0</v>
      </c>
      <c r="I253" s="21">
        <v>0.0</v>
      </c>
      <c r="J253" s="22">
        <v>-1289816.92</v>
      </c>
      <c r="K253" s="21">
        <v>-1289816.92</v>
      </c>
    </row>
    <row r="254" ht="15.75" customHeight="1">
      <c r="A254" s="20" t="s">
        <v>114</v>
      </c>
      <c r="B254" s="20" t="s">
        <v>15</v>
      </c>
      <c r="C254" s="20" t="s">
        <v>115</v>
      </c>
      <c r="D254" s="20" t="s">
        <v>27</v>
      </c>
      <c r="E254" s="20" t="s">
        <v>28</v>
      </c>
      <c r="F254" s="21">
        <v>0.0</v>
      </c>
      <c r="G254" s="21">
        <v>593661.88</v>
      </c>
      <c r="H254" s="21">
        <v>91706.22</v>
      </c>
      <c r="I254" s="21">
        <v>2729576.91</v>
      </c>
      <c r="J254" s="22">
        <v>3465337.55</v>
      </c>
      <c r="K254" s="21">
        <v>6880282.56</v>
      </c>
    </row>
    <row r="255" ht="15.75" customHeight="1">
      <c r="A255" s="20" t="s">
        <v>114</v>
      </c>
      <c r="B255" s="20" t="s">
        <v>15</v>
      </c>
      <c r="C255" s="20" t="s">
        <v>115</v>
      </c>
      <c r="D255" s="20" t="s">
        <v>29</v>
      </c>
      <c r="E255" s="20" t="s">
        <v>30</v>
      </c>
      <c r="F255" s="21">
        <v>0.0</v>
      </c>
      <c r="G255" s="21">
        <v>1147677.29</v>
      </c>
      <c r="H255" s="21">
        <v>177288.03</v>
      </c>
      <c r="I255" s="21">
        <v>5276864.72</v>
      </c>
      <c r="J255" s="22">
        <v>6699249.77</v>
      </c>
      <c r="K255" s="21">
        <v>1.330107981E7</v>
      </c>
    </row>
    <row r="256" ht="15.75" customHeight="1">
      <c r="A256" s="20" t="s">
        <v>114</v>
      </c>
      <c r="B256" s="20" t="s">
        <v>15</v>
      </c>
      <c r="C256" s="20" t="s">
        <v>115</v>
      </c>
      <c r="D256" s="20" t="s">
        <v>31</v>
      </c>
      <c r="E256" s="20" t="s">
        <v>32</v>
      </c>
      <c r="F256" s="21">
        <v>0.0</v>
      </c>
      <c r="G256" s="21">
        <v>2601514.33</v>
      </c>
      <c r="H256" s="21">
        <v>401870.24</v>
      </c>
      <c r="I256" s="21">
        <v>1.196141049E7</v>
      </c>
      <c r="J256" s="22">
        <v>1.518562265E7</v>
      </c>
      <c r="K256" s="21">
        <v>3.015041771E7</v>
      </c>
    </row>
    <row r="257" ht="15.75" customHeight="1">
      <c r="A257" s="20" t="s">
        <v>114</v>
      </c>
      <c r="B257" s="20" t="s">
        <v>15</v>
      </c>
      <c r="C257" s="20" t="s">
        <v>115</v>
      </c>
      <c r="D257" s="20" t="s">
        <v>39</v>
      </c>
      <c r="E257" s="20" t="s">
        <v>40</v>
      </c>
      <c r="F257" s="21">
        <v>0.0</v>
      </c>
      <c r="G257" s="21">
        <v>1768052.59</v>
      </c>
      <c r="H257" s="21">
        <v>273120.82</v>
      </c>
      <c r="I257" s="21">
        <v>8129266.35</v>
      </c>
      <c r="J257" s="22">
        <v>1.032051957E7</v>
      </c>
      <c r="K257" s="21">
        <v>2.049095933E7</v>
      </c>
    </row>
    <row r="258" ht="15.75" customHeight="1">
      <c r="A258" s="20" t="s">
        <v>114</v>
      </c>
      <c r="B258" s="20" t="s">
        <v>15</v>
      </c>
      <c r="C258" s="20" t="s">
        <v>115</v>
      </c>
      <c r="D258" s="20" t="s">
        <v>41</v>
      </c>
      <c r="E258" s="20" t="s">
        <v>42</v>
      </c>
      <c r="F258" s="21">
        <v>0.0</v>
      </c>
      <c r="G258" s="21">
        <v>1.0042375479E8</v>
      </c>
      <c r="H258" s="21">
        <v>1.551301019E7</v>
      </c>
      <c r="I258" s="21">
        <v>4.6173482201E8</v>
      </c>
      <c r="J258" s="22">
        <v>5.8619598203E8</v>
      </c>
      <c r="K258" s="21">
        <v>1.15543754766E9</v>
      </c>
    </row>
    <row r="259" ht="15.75" customHeight="1">
      <c r="A259" s="20" t="s">
        <v>114</v>
      </c>
      <c r="B259" s="20" t="s">
        <v>15</v>
      </c>
      <c r="C259" s="20" t="s">
        <v>115</v>
      </c>
      <c r="D259" s="20" t="s">
        <v>78</v>
      </c>
      <c r="E259" s="20" t="s">
        <v>79</v>
      </c>
      <c r="F259" s="21">
        <v>0.0</v>
      </c>
      <c r="G259" s="21">
        <v>4710873.12</v>
      </c>
      <c r="H259" s="21">
        <v>727714.5</v>
      </c>
      <c r="I259" s="21">
        <v>2.165995652E7</v>
      </c>
      <c r="J259" s="22">
        <v>2.749842307E7</v>
      </c>
      <c r="K259" s="21">
        <v>5.459696721E7</v>
      </c>
    </row>
    <row r="260" ht="15.75" customHeight="1">
      <c r="A260" s="20" t="s">
        <v>116</v>
      </c>
      <c r="B260" s="20" t="s">
        <v>15</v>
      </c>
      <c r="C260" s="20" t="s">
        <v>117</v>
      </c>
      <c r="D260" s="20" t="s">
        <v>17</v>
      </c>
      <c r="E260" s="20" t="s">
        <v>18</v>
      </c>
      <c r="F260" s="21">
        <v>0.0</v>
      </c>
      <c r="G260" s="21">
        <v>0.0</v>
      </c>
      <c r="H260" s="21">
        <v>0.0</v>
      </c>
      <c r="I260" s="21">
        <v>0.0</v>
      </c>
      <c r="J260" s="22">
        <v>-1947700.93</v>
      </c>
      <c r="K260" s="21">
        <v>-1947700.93</v>
      </c>
    </row>
    <row r="261" ht="15.75" customHeight="1">
      <c r="A261" s="20" t="s">
        <v>116</v>
      </c>
      <c r="B261" s="20" t="s">
        <v>15</v>
      </c>
      <c r="C261" s="20" t="s">
        <v>117</v>
      </c>
      <c r="D261" s="20" t="s">
        <v>27</v>
      </c>
      <c r="E261" s="20" t="s">
        <v>28</v>
      </c>
      <c r="F261" s="21">
        <v>0.0</v>
      </c>
      <c r="G261" s="21">
        <v>434547.04</v>
      </c>
      <c r="H261" s="21">
        <v>336316.14</v>
      </c>
      <c r="I261" s="21">
        <v>4113131.57</v>
      </c>
      <c r="J261" s="22">
        <v>5258953.97</v>
      </c>
      <c r="K261" s="21">
        <v>1.014294872E7</v>
      </c>
    </row>
    <row r="262" ht="15.75" customHeight="1">
      <c r="A262" s="20" t="s">
        <v>116</v>
      </c>
      <c r="B262" s="20" t="s">
        <v>15</v>
      </c>
      <c r="C262" s="20" t="s">
        <v>117</v>
      </c>
      <c r="D262" s="20" t="s">
        <v>29</v>
      </c>
      <c r="E262" s="20" t="s">
        <v>30</v>
      </c>
      <c r="F262" s="21">
        <v>0.0</v>
      </c>
      <c r="G262" s="21">
        <v>308937.49</v>
      </c>
      <c r="H262" s="21">
        <v>239101.06</v>
      </c>
      <c r="I262" s="21">
        <v>2924195.5</v>
      </c>
      <c r="J262" s="22">
        <v>3738808.07</v>
      </c>
      <c r="K262" s="21">
        <v>7211042.12</v>
      </c>
    </row>
    <row r="263" ht="15.75" customHeight="1">
      <c r="A263" s="20" t="s">
        <v>116</v>
      </c>
      <c r="B263" s="20" t="s">
        <v>15</v>
      </c>
      <c r="C263" s="20" t="s">
        <v>117</v>
      </c>
      <c r="D263" s="20" t="s">
        <v>31</v>
      </c>
      <c r="E263" s="20" t="s">
        <v>32</v>
      </c>
      <c r="F263" s="21">
        <v>0.0</v>
      </c>
      <c r="G263" s="21">
        <v>1260608.88</v>
      </c>
      <c r="H263" s="21">
        <v>975643.75</v>
      </c>
      <c r="I263" s="21">
        <v>1.193208022E7</v>
      </c>
      <c r="J263" s="22">
        <v>1.52560791E7</v>
      </c>
      <c r="K263" s="21">
        <v>2.942441195E7</v>
      </c>
    </row>
    <row r="264" ht="15.75" customHeight="1">
      <c r="A264" s="20" t="s">
        <v>116</v>
      </c>
      <c r="B264" s="20" t="s">
        <v>15</v>
      </c>
      <c r="C264" s="20" t="s">
        <v>117</v>
      </c>
      <c r="D264" s="20" t="s">
        <v>35</v>
      </c>
      <c r="E264" s="20" t="s">
        <v>36</v>
      </c>
      <c r="F264" s="21">
        <v>0.0</v>
      </c>
      <c r="G264" s="21">
        <v>5448.3</v>
      </c>
      <c r="H264" s="21">
        <v>4216.7</v>
      </c>
      <c r="I264" s="21">
        <v>51570.0</v>
      </c>
      <c r="J264" s="22">
        <v>65936.2</v>
      </c>
      <c r="K264" s="21">
        <v>127171.2</v>
      </c>
    </row>
    <row r="265" ht="15.75" customHeight="1">
      <c r="A265" s="20" t="s">
        <v>116</v>
      </c>
      <c r="B265" s="20" t="s">
        <v>15</v>
      </c>
      <c r="C265" s="20" t="s">
        <v>117</v>
      </c>
      <c r="D265" s="20" t="s">
        <v>39</v>
      </c>
      <c r="E265" s="20" t="s">
        <v>40</v>
      </c>
      <c r="F265" s="21">
        <v>0.0</v>
      </c>
      <c r="G265" s="21">
        <v>410453.23</v>
      </c>
      <c r="H265" s="21">
        <v>317668.81</v>
      </c>
      <c r="I265" s="21">
        <v>3885075.62</v>
      </c>
      <c r="J265" s="22">
        <v>4967366.96</v>
      </c>
      <c r="K265" s="21">
        <v>9580564.62</v>
      </c>
    </row>
    <row r="266" ht="15.75" customHeight="1">
      <c r="A266" s="20" t="s">
        <v>116</v>
      </c>
      <c r="B266" s="20" t="s">
        <v>15</v>
      </c>
      <c r="C266" s="20" t="s">
        <v>117</v>
      </c>
      <c r="D266" s="20" t="s">
        <v>41</v>
      </c>
      <c r="E266" s="20" t="s">
        <v>42</v>
      </c>
      <c r="F266" s="21">
        <v>0.0</v>
      </c>
      <c r="G266" s="21">
        <v>2.37713986E7</v>
      </c>
      <c r="H266" s="21">
        <v>1.839778915E7</v>
      </c>
      <c r="I266" s="21">
        <v>2.2500415365E8</v>
      </c>
      <c r="J266" s="22">
        <v>2.8768505576E8</v>
      </c>
      <c r="K266" s="21">
        <v>5.5291069623E8</v>
      </c>
    </row>
    <row r="267" ht="15.75" customHeight="1">
      <c r="A267" s="20" t="s">
        <v>116</v>
      </c>
      <c r="B267" s="20" t="s">
        <v>15</v>
      </c>
      <c r="C267" s="20" t="s">
        <v>117</v>
      </c>
      <c r="D267" s="20" t="s">
        <v>59</v>
      </c>
      <c r="E267" s="20" t="s">
        <v>60</v>
      </c>
      <c r="F267" s="21">
        <v>0.0</v>
      </c>
      <c r="G267" s="21">
        <v>5051975.46</v>
      </c>
      <c r="H267" s="21">
        <v>3909958.39</v>
      </c>
      <c r="I267" s="21">
        <v>4.781861944E7</v>
      </c>
      <c r="J267" s="22">
        <v>6.113976998E7</v>
      </c>
      <c r="K267" s="21">
        <v>1.1792032327E8</v>
      </c>
    </row>
    <row r="268" ht="15.75" customHeight="1">
      <c r="A268" s="20" t="s">
        <v>118</v>
      </c>
      <c r="B268" s="20" t="s">
        <v>15</v>
      </c>
      <c r="C268" s="20" t="s">
        <v>119</v>
      </c>
      <c r="D268" s="20" t="s">
        <v>17</v>
      </c>
      <c r="E268" s="20" t="s">
        <v>18</v>
      </c>
      <c r="F268" s="21">
        <v>0.0</v>
      </c>
      <c r="G268" s="21">
        <v>0.0</v>
      </c>
      <c r="H268" s="21">
        <v>0.0</v>
      </c>
      <c r="I268" s="21">
        <v>0.0</v>
      </c>
      <c r="J268" s="22">
        <v>-925369.7</v>
      </c>
      <c r="K268" s="21">
        <v>-925369.7</v>
      </c>
    </row>
    <row r="269" ht="15.75" customHeight="1">
      <c r="A269" s="20" t="s">
        <v>118</v>
      </c>
      <c r="B269" s="20" t="s">
        <v>15</v>
      </c>
      <c r="C269" s="20" t="s">
        <v>119</v>
      </c>
      <c r="D269" s="20" t="s">
        <v>27</v>
      </c>
      <c r="E269" s="20" t="s">
        <v>28</v>
      </c>
      <c r="F269" s="21">
        <v>0.0</v>
      </c>
      <c r="G269" s="21">
        <v>0.0</v>
      </c>
      <c r="H269" s="21">
        <v>0.0</v>
      </c>
      <c r="I269" s="21">
        <v>0.0</v>
      </c>
      <c r="J269" s="22">
        <v>-225912.78</v>
      </c>
      <c r="K269" s="21">
        <v>-225912.78</v>
      </c>
    </row>
    <row r="270" ht="15.75" customHeight="1">
      <c r="A270" s="20" t="s">
        <v>118</v>
      </c>
      <c r="B270" s="20" t="s">
        <v>15</v>
      </c>
      <c r="C270" s="20" t="s">
        <v>119</v>
      </c>
      <c r="D270" s="20" t="s">
        <v>29</v>
      </c>
      <c r="E270" s="20" t="s">
        <v>30</v>
      </c>
      <c r="F270" s="21">
        <v>0.0</v>
      </c>
      <c r="G270" s="21">
        <v>164907.71</v>
      </c>
      <c r="H270" s="21">
        <v>16637.01</v>
      </c>
      <c r="I270" s="21">
        <v>1281314.06</v>
      </c>
      <c r="J270" s="22">
        <v>1897946.32</v>
      </c>
      <c r="K270" s="21">
        <v>3360805.1</v>
      </c>
    </row>
    <row r="271" ht="15.75" customHeight="1">
      <c r="A271" s="20" t="s">
        <v>118</v>
      </c>
      <c r="B271" s="20" t="s">
        <v>15</v>
      </c>
      <c r="C271" s="20" t="s">
        <v>119</v>
      </c>
      <c r="D271" s="20" t="s">
        <v>31</v>
      </c>
      <c r="E271" s="20" t="s">
        <v>32</v>
      </c>
      <c r="F271" s="21">
        <v>0.0</v>
      </c>
      <c r="G271" s="21">
        <v>0.0</v>
      </c>
      <c r="H271" s="21">
        <v>0.0</v>
      </c>
      <c r="I271" s="21">
        <v>0.0</v>
      </c>
      <c r="J271" s="22">
        <v>-197003.12</v>
      </c>
      <c r="K271" s="21">
        <v>-197003.12</v>
      </c>
    </row>
    <row r="272" ht="15.75" customHeight="1">
      <c r="A272" s="20" t="s">
        <v>118</v>
      </c>
      <c r="B272" s="20" t="s">
        <v>15</v>
      </c>
      <c r="C272" s="20" t="s">
        <v>119</v>
      </c>
      <c r="D272" s="20" t="s">
        <v>39</v>
      </c>
      <c r="E272" s="20" t="s">
        <v>40</v>
      </c>
      <c r="F272" s="21">
        <v>0.0</v>
      </c>
      <c r="G272" s="21">
        <v>63210.47</v>
      </c>
      <c r="H272" s="21">
        <v>6377.1</v>
      </c>
      <c r="I272" s="21">
        <v>491138.15</v>
      </c>
      <c r="J272" s="22">
        <v>727498.34</v>
      </c>
      <c r="K272" s="21">
        <v>1288224.06</v>
      </c>
    </row>
    <row r="273" ht="15.75" customHeight="1">
      <c r="A273" s="20" t="s">
        <v>118</v>
      </c>
      <c r="B273" s="20" t="s">
        <v>15</v>
      </c>
      <c r="C273" s="20" t="s">
        <v>119</v>
      </c>
      <c r="D273" s="20" t="s">
        <v>41</v>
      </c>
      <c r="E273" s="20" t="s">
        <v>42</v>
      </c>
      <c r="F273" s="21">
        <v>0.0</v>
      </c>
      <c r="G273" s="21">
        <v>4297081.82</v>
      </c>
      <c r="H273" s="21">
        <v>433518.89</v>
      </c>
      <c r="I273" s="21">
        <v>3.338783579E7</v>
      </c>
      <c r="J273" s="22">
        <v>4.945572828E7</v>
      </c>
      <c r="K273" s="21">
        <v>8.664879508E7</v>
      </c>
    </row>
    <row r="274" ht="15.75" customHeight="1">
      <c r="A274" s="20" t="s">
        <v>120</v>
      </c>
      <c r="B274" s="20" t="s">
        <v>15</v>
      </c>
      <c r="C274" s="20" t="s">
        <v>121</v>
      </c>
      <c r="D274" s="20" t="s">
        <v>17</v>
      </c>
      <c r="E274" s="20" t="s">
        <v>18</v>
      </c>
      <c r="F274" s="21">
        <v>0.0</v>
      </c>
      <c r="G274" s="21">
        <v>0.0</v>
      </c>
      <c r="H274" s="21">
        <v>0.0</v>
      </c>
      <c r="I274" s="21">
        <v>0.0</v>
      </c>
      <c r="J274" s="22">
        <v>-7131809.01</v>
      </c>
      <c r="K274" s="21">
        <v>-7131809.01</v>
      </c>
    </row>
    <row r="275" ht="15.75" customHeight="1">
      <c r="A275" s="20" t="s">
        <v>120</v>
      </c>
      <c r="B275" s="20" t="s">
        <v>15</v>
      </c>
      <c r="C275" s="20" t="s">
        <v>121</v>
      </c>
      <c r="D275" s="20" t="s">
        <v>49</v>
      </c>
      <c r="E275" s="20" t="s">
        <v>50</v>
      </c>
      <c r="F275" s="21">
        <v>0.0</v>
      </c>
      <c r="G275" s="21">
        <v>0.0</v>
      </c>
      <c r="H275" s="21">
        <v>0.0</v>
      </c>
      <c r="I275" s="21">
        <v>0.0</v>
      </c>
      <c r="J275" s="22">
        <v>-5354928.65</v>
      </c>
      <c r="K275" s="21">
        <v>-5354928.65</v>
      </c>
    </row>
    <row r="276" ht="15.75" customHeight="1">
      <c r="A276" s="20" t="s">
        <v>120</v>
      </c>
      <c r="B276" s="20" t="s">
        <v>15</v>
      </c>
      <c r="C276" s="20" t="s">
        <v>121</v>
      </c>
      <c r="D276" s="20" t="s">
        <v>74</v>
      </c>
      <c r="E276" s="20" t="s">
        <v>75</v>
      </c>
      <c r="F276" s="21">
        <v>0.0</v>
      </c>
      <c r="G276" s="21">
        <v>2.946622706E7</v>
      </c>
      <c r="H276" s="21">
        <v>1307006.1</v>
      </c>
      <c r="I276" s="21">
        <v>8.823660113E7</v>
      </c>
      <c r="J276" s="22">
        <v>1.0250408699E8</v>
      </c>
      <c r="K276" s="21">
        <v>2.2151392128E8</v>
      </c>
    </row>
    <row r="277" ht="15.75" customHeight="1">
      <c r="A277" s="20" t="s">
        <v>120</v>
      </c>
      <c r="B277" s="20" t="s">
        <v>15</v>
      </c>
      <c r="C277" s="20" t="s">
        <v>121</v>
      </c>
      <c r="D277" s="20" t="s">
        <v>21</v>
      </c>
      <c r="E277" s="20" t="s">
        <v>22</v>
      </c>
      <c r="F277" s="21">
        <v>0.0</v>
      </c>
      <c r="G277" s="21">
        <v>18899.33</v>
      </c>
      <c r="H277" s="21">
        <v>838.3</v>
      </c>
      <c r="I277" s="21">
        <v>56594.03</v>
      </c>
      <c r="J277" s="22">
        <v>65745.04</v>
      </c>
      <c r="K277" s="21">
        <v>142076.7</v>
      </c>
    </row>
    <row r="278" ht="15.75" customHeight="1">
      <c r="A278" s="20" t="s">
        <v>120</v>
      </c>
      <c r="B278" s="20" t="s">
        <v>15</v>
      </c>
      <c r="C278" s="20" t="s">
        <v>121</v>
      </c>
      <c r="D278" s="20" t="s">
        <v>27</v>
      </c>
      <c r="E278" s="20" t="s">
        <v>28</v>
      </c>
      <c r="F278" s="21">
        <v>0.0</v>
      </c>
      <c r="G278" s="21">
        <v>0.0</v>
      </c>
      <c r="H278" s="21">
        <v>0.0</v>
      </c>
      <c r="I278" s="21">
        <v>0.0</v>
      </c>
      <c r="J278" s="22">
        <v>-877168.61</v>
      </c>
      <c r="K278" s="21">
        <v>-877168.61</v>
      </c>
    </row>
    <row r="279" ht="15.75" customHeight="1">
      <c r="A279" s="20" t="s">
        <v>120</v>
      </c>
      <c r="B279" s="20" t="s">
        <v>15</v>
      </c>
      <c r="C279" s="20" t="s">
        <v>121</v>
      </c>
      <c r="D279" s="20" t="s">
        <v>29</v>
      </c>
      <c r="E279" s="20" t="s">
        <v>30</v>
      </c>
      <c r="F279" s="21">
        <v>0.0</v>
      </c>
      <c r="G279" s="21">
        <v>1.735247198E7</v>
      </c>
      <c r="H279" s="21">
        <v>769687.5</v>
      </c>
      <c r="I279" s="21">
        <v>5.196196801E7</v>
      </c>
      <c r="J279" s="22">
        <v>6.036399884E7</v>
      </c>
      <c r="K279" s="21">
        <v>1.3044812633E8</v>
      </c>
    </row>
    <row r="280" ht="15.75" customHeight="1">
      <c r="A280" s="20" t="s">
        <v>120</v>
      </c>
      <c r="B280" s="20" t="s">
        <v>15</v>
      </c>
      <c r="C280" s="20" t="s">
        <v>121</v>
      </c>
      <c r="D280" s="20" t="s">
        <v>31</v>
      </c>
      <c r="E280" s="20" t="s">
        <v>32</v>
      </c>
      <c r="F280" s="21">
        <v>0.0</v>
      </c>
      <c r="G280" s="21">
        <v>3919838.83</v>
      </c>
      <c r="H280" s="21">
        <v>173868.65</v>
      </c>
      <c r="I280" s="21">
        <v>1.173795525E7</v>
      </c>
      <c r="J280" s="22">
        <v>1.363593305E7</v>
      </c>
      <c r="K280" s="21">
        <v>2.946759578E7</v>
      </c>
    </row>
    <row r="281" ht="15.75" customHeight="1">
      <c r="A281" s="20" t="s">
        <v>120</v>
      </c>
      <c r="B281" s="20" t="s">
        <v>15</v>
      </c>
      <c r="C281" s="20" t="s">
        <v>121</v>
      </c>
      <c r="D281" s="20" t="s">
        <v>33</v>
      </c>
      <c r="E281" s="20" t="s">
        <v>34</v>
      </c>
      <c r="F281" s="21">
        <v>0.0</v>
      </c>
      <c r="G281" s="21">
        <v>6343.71</v>
      </c>
      <c r="H281" s="21">
        <v>281.38</v>
      </c>
      <c r="I281" s="21">
        <v>18996.25</v>
      </c>
      <c r="J281" s="22">
        <v>22067.86</v>
      </c>
      <c r="K281" s="21">
        <v>47689.2</v>
      </c>
    </row>
    <row r="282" ht="15.75" customHeight="1">
      <c r="A282" s="20" t="s">
        <v>120</v>
      </c>
      <c r="B282" s="20" t="s">
        <v>15</v>
      </c>
      <c r="C282" s="20" t="s">
        <v>121</v>
      </c>
      <c r="D282" s="20" t="s">
        <v>39</v>
      </c>
      <c r="E282" s="20" t="s">
        <v>40</v>
      </c>
      <c r="F282" s="21">
        <v>0.0</v>
      </c>
      <c r="G282" s="21">
        <v>617539.22</v>
      </c>
      <c r="H282" s="21">
        <v>27391.61</v>
      </c>
      <c r="I282" s="21">
        <v>1849220.86</v>
      </c>
      <c r="J282" s="22">
        <v>2148232.06</v>
      </c>
      <c r="K282" s="21">
        <v>4642383.75</v>
      </c>
    </row>
    <row r="283" ht="15.75" customHeight="1">
      <c r="A283" s="20" t="s">
        <v>120</v>
      </c>
      <c r="B283" s="20" t="s">
        <v>15</v>
      </c>
      <c r="C283" s="20" t="s">
        <v>121</v>
      </c>
      <c r="D283" s="20" t="s">
        <v>41</v>
      </c>
      <c r="E283" s="20" t="s">
        <v>42</v>
      </c>
      <c r="F283" s="21">
        <v>0.0</v>
      </c>
      <c r="G283" s="21">
        <v>1.9155263455E8</v>
      </c>
      <c r="H283" s="21">
        <v>8496522.49</v>
      </c>
      <c r="I283" s="21">
        <v>5.7360426123E8</v>
      </c>
      <c r="J283" s="22">
        <v>6.6635364848E8</v>
      </c>
      <c r="K283" s="21">
        <v>1.43287525774E9</v>
      </c>
    </row>
    <row r="284" ht="15.75" customHeight="1">
      <c r="A284" s="20" t="s">
        <v>120</v>
      </c>
      <c r="B284" s="20" t="s">
        <v>15</v>
      </c>
      <c r="C284" s="20" t="s">
        <v>121</v>
      </c>
      <c r="D284" s="20" t="s">
        <v>78</v>
      </c>
      <c r="E284" s="20" t="s">
        <v>79</v>
      </c>
      <c r="F284" s="21">
        <v>0.0</v>
      </c>
      <c r="G284" s="21">
        <v>2209282.27</v>
      </c>
      <c r="H284" s="21">
        <v>97995.08</v>
      </c>
      <c r="I284" s="21">
        <v>6615694.54</v>
      </c>
      <c r="J284" s="22">
        <v>7685424.42</v>
      </c>
      <c r="K284" s="21">
        <v>1.660839631E7</v>
      </c>
    </row>
    <row r="285" ht="15.75" customHeight="1">
      <c r="A285" s="20" t="s">
        <v>120</v>
      </c>
      <c r="B285" s="20" t="s">
        <v>15</v>
      </c>
      <c r="C285" s="20" t="s">
        <v>121</v>
      </c>
      <c r="D285" s="20" t="s">
        <v>45</v>
      </c>
      <c r="E285" s="20" t="s">
        <v>46</v>
      </c>
      <c r="F285" s="21">
        <v>0.0</v>
      </c>
      <c r="G285" s="21">
        <v>2.2256361705E8</v>
      </c>
      <c r="H285" s="21">
        <v>9872047.89</v>
      </c>
      <c r="I285" s="21">
        <v>6.664666317E8</v>
      </c>
      <c r="J285" s="22">
        <v>7.742314722E8</v>
      </c>
      <c r="K285" s="21">
        <v>1.67313376884E9</v>
      </c>
    </row>
    <row r="286" ht="15.75" customHeight="1">
      <c r="A286" s="20" t="s">
        <v>122</v>
      </c>
      <c r="B286" s="20" t="s">
        <v>15</v>
      </c>
      <c r="C286" s="20" t="s">
        <v>123</v>
      </c>
      <c r="D286" s="20" t="s">
        <v>17</v>
      </c>
      <c r="E286" s="20" t="s">
        <v>18</v>
      </c>
      <c r="F286" s="21">
        <v>0.0</v>
      </c>
      <c r="G286" s="21">
        <v>0.0</v>
      </c>
      <c r="H286" s="21">
        <v>0.0</v>
      </c>
      <c r="I286" s="21">
        <v>0.0</v>
      </c>
      <c r="J286" s="22">
        <v>-1.092387299E7</v>
      </c>
      <c r="K286" s="21">
        <v>-1.092387299E7</v>
      </c>
    </row>
    <row r="287" ht="15.75" customHeight="1">
      <c r="A287" s="20" t="s">
        <v>122</v>
      </c>
      <c r="B287" s="20" t="s">
        <v>15</v>
      </c>
      <c r="C287" s="20" t="s">
        <v>123</v>
      </c>
      <c r="D287" s="20" t="s">
        <v>49</v>
      </c>
      <c r="E287" s="20" t="s">
        <v>50</v>
      </c>
      <c r="F287" s="21">
        <v>0.0</v>
      </c>
      <c r="G287" s="21">
        <v>0.0</v>
      </c>
      <c r="H287" s="21">
        <v>0.0</v>
      </c>
      <c r="I287" s="21">
        <v>0.0</v>
      </c>
      <c r="J287" s="22">
        <v>-1991432.2</v>
      </c>
      <c r="K287" s="21">
        <v>-1991432.2</v>
      </c>
    </row>
    <row r="288" ht="15.75" customHeight="1">
      <c r="A288" s="20" t="s">
        <v>122</v>
      </c>
      <c r="B288" s="20" t="s">
        <v>15</v>
      </c>
      <c r="C288" s="20" t="s">
        <v>123</v>
      </c>
      <c r="D288" s="20" t="s">
        <v>74</v>
      </c>
      <c r="E288" s="20" t="s">
        <v>75</v>
      </c>
      <c r="F288" s="21">
        <v>0.0</v>
      </c>
      <c r="G288" s="21">
        <v>1.318939509E7</v>
      </c>
      <c r="H288" s="21">
        <v>1540879.33</v>
      </c>
      <c r="I288" s="21">
        <v>7.008315804E7</v>
      </c>
      <c r="J288" s="22">
        <v>8.739359566E7</v>
      </c>
      <c r="K288" s="21">
        <v>1.7220702812E8</v>
      </c>
    </row>
    <row r="289" ht="15.75" customHeight="1">
      <c r="A289" s="20" t="s">
        <v>122</v>
      </c>
      <c r="B289" s="20" t="s">
        <v>15</v>
      </c>
      <c r="C289" s="20" t="s">
        <v>123</v>
      </c>
      <c r="D289" s="20" t="s">
        <v>27</v>
      </c>
      <c r="E289" s="20" t="s">
        <v>28</v>
      </c>
      <c r="F289" s="21">
        <v>0.0</v>
      </c>
      <c r="G289" s="21">
        <v>591863.28</v>
      </c>
      <c r="H289" s="21">
        <v>69145.7</v>
      </c>
      <c r="I289" s="21">
        <v>3144924.24</v>
      </c>
      <c r="J289" s="22">
        <v>3921715.93</v>
      </c>
      <c r="K289" s="21">
        <v>7727649.15</v>
      </c>
    </row>
    <row r="290" ht="15.75" customHeight="1">
      <c r="A290" s="20" t="s">
        <v>122</v>
      </c>
      <c r="B290" s="20" t="s">
        <v>15</v>
      </c>
      <c r="C290" s="20" t="s">
        <v>123</v>
      </c>
      <c r="D290" s="20" t="s">
        <v>29</v>
      </c>
      <c r="E290" s="20" t="s">
        <v>30</v>
      </c>
      <c r="F290" s="21">
        <v>0.0</v>
      </c>
      <c r="G290" s="21">
        <v>1862257.03</v>
      </c>
      <c r="H290" s="21">
        <v>217562.17</v>
      </c>
      <c r="I290" s="21">
        <v>9895287.31</v>
      </c>
      <c r="J290" s="22">
        <v>1.233940881E7</v>
      </c>
      <c r="K290" s="21">
        <v>2.431451532E7</v>
      </c>
    </row>
    <row r="291" ht="15.75" customHeight="1">
      <c r="A291" s="20" t="s">
        <v>122</v>
      </c>
      <c r="B291" s="20" t="s">
        <v>15</v>
      </c>
      <c r="C291" s="20" t="s">
        <v>123</v>
      </c>
      <c r="D291" s="20" t="s">
        <v>31</v>
      </c>
      <c r="E291" s="20" t="s">
        <v>32</v>
      </c>
      <c r="F291" s="21">
        <v>0.0</v>
      </c>
      <c r="G291" s="21">
        <v>2873233.29</v>
      </c>
      <c r="H291" s="21">
        <v>335671.63</v>
      </c>
      <c r="I291" s="21">
        <v>1.526720985E7</v>
      </c>
      <c r="J291" s="22">
        <v>1.903818838E7</v>
      </c>
      <c r="K291" s="21">
        <v>3.751430315E7</v>
      </c>
    </row>
    <row r="292" ht="15.75" customHeight="1">
      <c r="A292" s="20" t="s">
        <v>122</v>
      </c>
      <c r="B292" s="20" t="s">
        <v>15</v>
      </c>
      <c r="C292" s="20" t="s">
        <v>123</v>
      </c>
      <c r="D292" s="20" t="s">
        <v>39</v>
      </c>
      <c r="E292" s="20" t="s">
        <v>40</v>
      </c>
      <c r="F292" s="21">
        <v>0.0</v>
      </c>
      <c r="G292" s="21">
        <v>1852447.15</v>
      </c>
      <c r="H292" s="21">
        <v>216416.11</v>
      </c>
      <c r="I292" s="21">
        <v>9843161.54</v>
      </c>
      <c r="J292" s="22">
        <v>1.227440806E7</v>
      </c>
      <c r="K292" s="21">
        <v>2.418643286E7</v>
      </c>
    </row>
    <row r="293" ht="15.75" customHeight="1">
      <c r="A293" s="20" t="s">
        <v>122</v>
      </c>
      <c r="B293" s="20" t="s">
        <v>15</v>
      </c>
      <c r="C293" s="20" t="s">
        <v>123</v>
      </c>
      <c r="D293" s="20" t="s">
        <v>41</v>
      </c>
      <c r="E293" s="20" t="s">
        <v>42</v>
      </c>
      <c r="F293" s="21">
        <v>0.0</v>
      </c>
      <c r="G293" s="21">
        <v>1.2365095689E8</v>
      </c>
      <c r="H293" s="21">
        <v>1.444578789E7</v>
      </c>
      <c r="I293" s="21">
        <v>6.5703161493E8</v>
      </c>
      <c r="J293" s="22">
        <v>8.1931746373E8</v>
      </c>
      <c r="K293" s="21">
        <v>1.60352195045E9</v>
      </c>
    </row>
    <row r="294" ht="15.75" customHeight="1">
      <c r="A294" s="20" t="s">
        <v>122</v>
      </c>
      <c r="B294" s="20" t="s">
        <v>15</v>
      </c>
      <c r="C294" s="20" t="s">
        <v>123</v>
      </c>
      <c r="D294" s="20" t="s">
        <v>78</v>
      </c>
      <c r="E294" s="20" t="s">
        <v>79</v>
      </c>
      <c r="F294" s="21">
        <v>0.0</v>
      </c>
      <c r="G294" s="21">
        <v>6244586.27</v>
      </c>
      <c r="H294" s="21">
        <v>729537.17</v>
      </c>
      <c r="I294" s="21">
        <v>3.318122809E7</v>
      </c>
      <c r="J294" s="22">
        <v>4.137694294E7</v>
      </c>
      <c r="K294" s="21">
        <v>8.153229447E7</v>
      </c>
    </row>
    <row r="295" ht="15.75" customHeight="1">
      <c r="A295" s="20" t="s">
        <v>124</v>
      </c>
      <c r="B295" s="20" t="s">
        <v>15</v>
      </c>
      <c r="C295" s="20" t="s">
        <v>125</v>
      </c>
      <c r="D295" s="20" t="s">
        <v>17</v>
      </c>
      <c r="E295" s="20" t="s">
        <v>18</v>
      </c>
      <c r="F295" s="21">
        <v>0.0</v>
      </c>
      <c r="G295" s="21">
        <v>0.0</v>
      </c>
      <c r="H295" s="21">
        <v>0.0</v>
      </c>
      <c r="I295" s="21">
        <v>0.0</v>
      </c>
      <c r="J295" s="22">
        <v>-3071507.75</v>
      </c>
      <c r="K295" s="21">
        <v>-3071507.75</v>
      </c>
    </row>
    <row r="296" ht="15.75" customHeight="1">
      <c r="A296" s="20" t="s">
        <v>124</v>
      </c>
      <c r="B296" s="20" t="s">
        <v>15</v>
      </c>
      <c r="C296" s="20" t="s">
        <v>125</v>
      </c>
      <c r="D296" s="20" t="s">
        <v>19</v>
      </c>
      <c r="E296" s="20" t="s">
        <v>20</v>
      </c>
      <c r="F296" s="21">
        <v>0.0</v>
      </c>
      <c r="G296" s="21">
        <v>15447.23</v>
      </c>
      <c r="H296" s="21">
        <v>7907.34</v>
      </c>
      <c r="I296" s="21">
        <v>68881.52</v>
      </c>
      <c r="J296" s="22">
        <v>83181.41</v>
      </c>
      <c r="K296" s="21">
        <v>175417.5</v>
      </c>
    </row>
    <row r="297" ht="15.75" customHeight="1">
      <c r="A297" s="20" t="s">
        <v>124</v>
      </c>
      <c r="B297" s="20" t="s">
        <v>15</v>
      </c>
      <c r="C297" s="20" t="s">
        <v>125</v>
      </c>
      <c r="D297" s="20" t="s">
        <v>27</v>
      </c>
      <c r="E297" s="20" t="s">
        <v>28</v>
      </c>
      <c r="F297" s="21">
        <v>0.0</v>
      </c>
      <c r="G297" s="21">
        <v>0.0</v>
      </c>
      <c r="H297" s="21">
        <v>0.0</v>
      </c>
      <c r="I297" s="21">
        <v>0.0</v>
      </c>
      <c r="J297" s="22">
        <v>-530251.38</v>
      </c>
      <c r="K297" s="21">
        <v>-530251.38</v>
      </c>
    </row>
    <row r="298" ht="15.75" customHeight="1">
      <c r="A298" s="20" t="s">
        <v>124</v>
      </c>
      <c r="B298" s="20" t="s">
        <v>15</v>
      </c>
      <c r="C298" s="20" t="s">
        <v>125</v>
      </c>
      <c r="D298" s="20" t="s">
        <v>29</v>
      </c>
      <c r="E298" s="20" t="s">
        <v>30</v>
      </c>
      <c r="F298" s="21">
        <v>0.0</v>
      </c>
      <c r="G298" s="21">
        <v>569127.61</v>
      </c>
      <c r="H298" s="21">
        <v>291333.04</v>
      </c>
      <c r="I298" s="21">
        <v>2537826.52</v>
      </c>
      <c r="J298" s="22">
        <v>3064682.6</v>
      </c>
      <c r="K298" s="21">
        <v>6462969.77</v>
      </c>
    </row>
    <row r="299" ht="15.75" customHeight="1">
      <c r="A299" s="20" t="s">
        <v>124</v>
      </c>
      <c r="B299" s="20" t="s">
        <v>15</v>
      </c>
      <c r="C299" s="20" t="s">
        <v>125</v>
      </c>
      <c r="D299" s="20" t="s">
        <v>31</v>
      </c>
      <c r="E299" s="20" t="s">
        <v>32</v>
      </c>
      <c r="F299" s="21">
        <v>0.0</v>
      </c>
      <c r="G299" s="21">
        <v>378579.16</v>
      </c>
      <c r="H299" s="21">
        <v>193792.41</v>
      </c>
      <c r="I299" s="21">
        <v>1688141.97</v>
      </c>
      <c r="J299" s="22">
        <v>2038602.43</v>
      </c>
      <c r="K299" s="21">
        <v>4299115.97</v>
      </c>
    </row>
    <row r="300" ht="15.75" customHeight="1">
      <c r="A300" s="20" t="s">
        <v>124</v>
      </c>
      <c r="B300" s="20" t="s">
        <v>15</v>
      </c>
      <c r="C300" s="20" t="s">
        <v>125</v>
      </c>
      <c r="D300" s="20" t="s">
        <v>39</v>
      </c>
      <c r="E300" s="20" t="s">
        <v>40</v>
      </c>
      <c r="F300" s="21">
        <v>0.0</v>
      </c>
      <c r="G300" s="21">
        <v>284606.44</v>
      </c>
      <c r="H300" s="21">
        <v>145688.34</v>
      </c>
      <c r="I300" s="21">
        <v>1269103.37</v>
      </c>
      <c r="J300" s="22">
        <v>1532570.88</v>
      </c>
      <c r="K300" s="21">
        <v>3231969.03</v>
      </c>
    </row>
    <row r="301" ht="15.75" customHeight="1">
      <c r="A301" s="20" t="s">
        <v>124</v>
      </c>
      <c r="B301" s="20" t="s">
        <v>15</v>
      </c>
      <c r="C301" s="20" t="s">
        <v>125</v>
      </c>
      <c r="D301" s="20" t="s">
        <v>41</v>
      </c>
      <c r="E301" s="20" t="s">
        <v>42</v>
      </c>
      <c r="F301" s="21">
        <v>0.0</v>
      </c>
      <c r="G301" s="21">
        <v>3.111159256E7</v>
      </c>
      <c r="H301" s="21">
        <v>1.592583887E7</v>
      </c>
      <c r="I301" s="21">
        <v>1.3873131862E8</v>
      </c>
      <c r="J301" s="22">
        <v>1.6753212092E8</v>
      </c>
      <c r="K301" s="21">
        <v>3.5022936322E8</v>
      </c>
    </row>
    <row r="302" ht="15.75" customHeight="1">
      <c r="A302" s="20" t="s">
        <v>126</v>
      </c>
      <c r="B302" s="20" t="s">
        <v>15</v>
      </c>
      <c r="C302" s="20" t="s">
        <v>127</v>
      </c>
      <c r="D302" s="20" t="s">
        <v>17</v>
      </c>
      <c r="E302" s="20" t="s">
        <v>18</v>
      </c>
      <c r="F302" s="21">
        <v>0.0</v>
      </c>
      <c r="G302" s="21">
        <v>0.0</v>
      </c>
      <c r="H302" s="21">
        <v>0.0</v>
      </c>
      <c r="I302" s="21">
        <v>0.0</v>
      </c>
      <c r="J302" s="22">
        <v>-1315207.69</v>
      </c>
      <c r="K302" s="21">
        <v>-1315207.69</v>
      </c>
    </row>
    <row r="303" ht="15.75" customHeight="1">
      <c r="A303" s="20" t="s">
        <v>126</v>
      </c>
      <c r="B303" s="20" t="s">
        <v>15</v>
      </c>
      <c r="C303" s="20" t="s">
        <v>127</v>
      </c>
      <c r="D303" s="20" t="s">
        <v>27</v>
      </c>
      <c r="E303" s="20" t="s">
        <v>28</v>
      </c>
      <c r="F303" s="21">
        <v>0.0</v>
      </c>
      <c r="G303" s="21">
        <v>0.0</v>
      </c>
      <c r="H303" s="21">
        <v>0.0</v>
      </c>
      <c r="I303" s="21">
        <v>0.0</v>
      </c>
      <c r="J303" s="22">
        <v>-553258.85</v>
      </c>
      <c r="K303" s="21">
        <v>-553258.85</v>
      </c>
    </row>
    <row r="304" ht="15.75" customHeight="1">
      <c r="A304" s="20" t="s">
        <v>126</v>
      </c>
      <c r="B304" s="20" t="s">
        <v>15</v>
      </c>
      <c r="C304" s="20" t="s">
        <v>127</v>
      </c>
      <c r="D304" s="20" t="s">
        <v>29</v>
      </c>
      <c r="E304" s="20" t="s">
        <v>30</v>
      </c>
      <c r="F304" s="21">
        <v>0.0</v>
      </c>
      <c r="G304" s="21">
        <v>478931.73</v>
      </c>
      <c r="H304" s="21">
        <v>71417.06</v>
      </c>
      <c r="I304" s="21">
        <v>2365370.51</v>
      </c>
      <c r="J304" s="22">
        <v>3044148.88</v>
      </c>
      <c r="K304" s="21">
        <v>5959868.18</v>
      </c>
    </row>
    <row r="305" ht="15.75" customHeight="1">
      <c r="A305" s="20" t="s">
        <v>126</v>
      </c>
      <c r="B305" s="20" t="s">
        <v>15</v>
      </c>
      <c r="C305" s="20" t="s">
        <v>127</v>
      </c>
      <c r="D305" s="20" t="s">
        <v>31</v>
      </c>
      <c r="E305" s="20" t="s">
        <v>32</v>
      </c>
      <c r="F305" s="21">
        <v>0.0</v>
      </c>
      <c r="G305" s="21">
        <v>0.0</v>
      </c>
      <c r="H305" s="21">
        <v>0.0</v>
      </c>
      <c r="I305" s="21">
        <v>0.0</v>
      </c>
      <c r="J305" s="22">
        <v>-392859.7</v>
      </c>
      <c r="K305" s="21">
        <v>-392859.7</v>
      </c>
    </row>
    <row r="306" ht="15.75" customHeight="1">
      <c r="A306" s="20" t="s">
        <v>126</v>
      </c>
      <c r="B306" s="20" t="s">
        <v>15</v>
      </c>
      <c r="C306" s="20" t="s">
        <v>127</v>
      </c>
      <c r="D306" s="20" t="s">
        <v>39</v>
      </c>
      <c r="E306" s="20" t="s">
        <v>40</v>
      </c>
      <c r="F306" s="21">
        <v>0.0</v>
      </c>
      <c r="G306" s="21">
        <v>520513.03</v>
      </c>
      <c r="H306" s="21">
        <v>77617.55</v>
      </c>
      <c r="I306" s="21">
        <v>2570734.16</v>
      </c>
      <c r="J306" s="22">
        <v>3308444.7</v>
      </c>
      <c r="K306" s="21">
        <v>6477309.44</v>
      </c>
    </row>
    <row r="307" ht="15.75" customHeight="1">
      <c r="A307" s="20" t="s">
        <v>126</v>
      </c>
      <c r="B307" s="20" t="s">
        <v>15</v>
      </c>
      <c r="C307" s="20" t="s">
        <v>127</v>
      </c>
      <c r="D307" s="20" t="s">
        <v>41</v>
      </c>
      <c r="E307" s="20" t="s">
        <v>42</v>
      </c>
      <c r="F307" s="21">
        <v>0.0</v>
      </c>
      <c r="G307" s="21">
        <v>3.586593259E7</v>
      </c>
      <c r="H307" s="21">
        <v>5348234.79</v>
      </c>
      <c r="I307" s="21">
        <v>1.7713635098E8</v>
      </c>
      <c r="J307" s="22">
        <v>2.2796827077E8</v>
      </c>
      <c r="K307" s="21">
        <v>4.4500358144E8</v>
      </c>
    </row>
    <row r="308" ht="15.75" customHeight="1">
      <c r="A308" s="20" t="s">
        <v>126</v>
      </c>
      <c r="B308" s="20" t="s">
        <v>15</v>
      </c>
      <c r="C308" s="20" t="s">
        <v>127</v>
      </c>
      <c r="D308" s="20" t="s">
        <v>59</v>
      </c>
      <c r="E308" s="20" t="s">
        <v>60</v>
      </c>
      <c r="F308" s="21">
        <v>0.0</v>
      </c>
      <c r="G308" s="21">
        <v>9918698.65</v>
      </c>
      <c r="H308" s="21">
        <v>1479050.6</v>
      </c>
      <c r="I308" s="21">
        <v>4.898693435E7</v>
      </c>
      <c r="J308" s="22">
        <v>6.304446632E7</v>
      </c>
      <c r="K308" s="21">
        <v>1.2342914992E8</v>
      </c>
    </row>
    <row r="309" ht="15.75" customHeight="1">
      <c r="A309" s="20" t="s">
        <v>128</v>
      </c>
      <c r="B309" s="20" t="s">
        <v>15</v>
      </c>
      <c r="C309" s="20" t="s">
        <v>129</v>
      </c>
      <c r="D309" s="20" t="s">
        <v>17</v>
      </c>
      <c r="E309" s="20" t="s">
        <v>18</v>
      </c>
      <c r="F309" s="21">
        <v>0.0</v>
      </c>
      <c r="G309" s="21">
        <v>0.0</v>
      </c>
      <c r="H309" s="21">
        <v>0.0</v>
      </c>
      <c r="I309" s="21">
        <v>0.0</v>
      </c>
      <c r="J309" s="22">
        <v>-353927.55</v>
      </c>
      <c r="K309" s="21">
        <v>-353927.55</v>
      </c>
    </row>
    <row r="310" ht="15.75" customHeight="1">
      <c r="A310" s="20" t="s">
        <v>128</v>
      </c>
      <c r="B310" s="20" t="s">
        <v>15</v>
      </c>
      <c r="C310" s="20" t="s">
        <v>129</v>
      </c>
      <c r="D310" s="20" t="s">
        <v>49</v>
      </c>
      <c r="E310" s="20" t="s">
        <v>50</v>
      </c>
      <c r="F310" s="21">
        <v>0.0</v>
      </c>
      <c r="G310" s="21">
        <v>0.0</v>
      </c>
      <c r="H310" s="21">
        <v>0.0</v>
      </c>
      <c r="I310" s="21">
        <v>0.0</v>
      </c>
      <c r="J310" s="22">
        <v>-75536.8</v>
      </c>
      <c r="K310" s="21">
        <v>-75536.8</v>
      </c>
    </row>
    <row r="311" ht="15.75" customHeight="1">
      <c r="A311" s="20" t="s">
        <v>128</v>
      </c>
      <c r="B311" s="20" t="s">
        <v>15</v>
      </c>
      <c r="C311" s="20" t="s">
        <v>129</v>
      </c>
      <c r="D311" s="20" t="s">
        <v>27</v>
      </c>
      <c r="E311" s="20" t="s">
        <v>28</v>
      </c>
      <c r="F311" s="21">
        <v>0.0</v>
      </c>
      <c r="G311" s="21">
        <v>0.0</v>
      </c>
      <c r="H311" s="21">
        <v>0.0</v>
      </c>
      <c r="I311" s="21">
        <v>0.0</v>
      </c>
      <c r="J311" s="22">
        <v>-623506.68</v>
      </c>
      <c r="K311" s="21">
        <v>-623506.68</v>
      </c>
    </row>
    <row r="312" ht="15.75" customHeight="1">
      <c r="A312" s="20" t="s">
        <v>128</v>
      </c>
      <c r="B312" s="20" t="s">
        <v>15</v>
      </c>
      <c r="C312" s="20" t="s">
        <v>129</v>
      </c>
      <c r="D312" s="20" t="s">
        <v>29</v>
      </c>
      <c r="E312" s="20" t="s">
        <v>30</v>
      </c>
      <c r="F312" s="21">
        <v>0.0</v>
      </c>
      <c r="G312" s="21">
        <v>36247.61</v>
      </c>
      <c r="H312" s="21">
        <v>8515.28</v>
      </c>
      <c r="I312" s="21">
        <v>410927.0</v>
      </c>
      <c r="J312" s="22">
        <v>570115.62</v>
      </c>
      <c r="K312" s="21">
        <v>1025805.51</v>
      </c>
    </row>
    <row r="313" ht="15.75" customHeight="1">
      <c r="A313" s="20" t="s">
        <v>128</v>
      </c>
      <c r="B313" s="20" t="s">
        <v>15</v>
      </c>
      <c r="C313" s="20" t="s">
        <v>129</v>
      </c>
      <c r="D313" s="20" t="s">
        <v>39</v>
      </c>
      <c r="E313" s="20" t="s">
        <v>40</v>
      </c>
      <c r="F313" s="21">
        <v>0.0</v>
      </c>
      <c r="G313" s="21">
        <v>12100.13</v>
      </c>
      <c r="H313" s="21">
        <v>2842.56</v>
      </c>
      <c r="I313" s="21">
        <v>137175.17</v>
      </c>
      <c r="J313" s="22">
        <v>190315.34</v>
      </c>
      <c r="K313" s="21">
        <v>342433.2</v>
      </c>
    </row>
    <row r="314" ht="15.75" customHeight="1">
      <c r="A314" s="20" t="s">
        <v>128</v>
      </c>
      <c r="B314" s="20" t="s">
        <v>15</v>
      </c>
      <c r="C314" s="20" t="s">
        <v>129</v>
      </c>
      <c r="D314" s="20" t="s">
        <v>41</v>
      </c>
      <c r="E314" s="20" t="s">
        <v>42</v>
      </c>
      <c r="F314" s="21">
        <v>0.0</v>
      </c>
      <c r="G314" s="21">
        <v>4613559.29</v>
      </c>
      <c r="H314" s="21">
        <v>1083816.49</v>
      </c>
      <c r="I314" s="21">
        <v>5.230238163E7</v>
      </c>
      <c r="J314" s="22">
        <v>7.256375082E7</v>
      </c>
      <c r="K314" s="21">
        <v>1.3020958068E8</v>
      </c>
    </row>
    <row r="315" ht="15.75" customHeight="1">
      <c r="A315" s="20" t="s">
        <v>128</v>
      </c>
      <c r="B315" s="20" t="s">
        <v>15</v>
      </c>
      <c r="C315" s="20" t="s">
        <v>129</v>
      </c>
      <c r="D315" s="20" t="s">
        <v>59</v>
      </c>
      <c r="E315" s="20" t="s">
        <v>60</v>
      </c>
      <c r="F315" s="21">
        <v>0.0</v>
      </c>
      <c r="G315" s="21">
        <v>1151233.97</v>
      </c>
      <c r="H315" s="21">
        <v>270447.67</v>
      </c>
      <c r="I315" s="21">
        <v>1.30511552E7</v>
      </c>
      <c r="J315" s="22">
        <v>1.810702964E7</v>
      </c>
      <c r="K315" s="21">
        <v>3.257986648E7</v>
      </c>
    </row>
    <row r="316" ht="15.75" customHeight="1">
      <c r="A316" s="20" t="s">
        <v>130</v>
      </c>
      <c r="B316" s="20" t="s">
        <v>15</v>
      </c>
      <c r="C316" s="20" t="s">
        <v>131</v>
      </c>
      <c r="D316" s="20" t="s">
        <v>17</v>
      </c>
      <c r="E316" s="20" t="s">
        <v>18</v>
      </c>
      <c r="F316" s="21">
        <v>0.0</v>
      </c>
      <c r="G316" s="21">
        <v>0.0</v>
      </c>
      <c r="H316" s="21">
        <v>0.0</v>
      </c>
      <c r="I316" s="21">
        <v>0.0</v>
      </c>
      <c r="J316" s="22">
        <v>-1774455.23</v>
      </c>
      <c r="K316" s="21">
        <v>-1774455.23</v>
      </c>
    </row>
    <row r="317" ht="15.75" customHeight="1">
      <c r="A317" s="20" t="s">
        <v>130</v>
      </c>
      <c r="B317" s="20" t="s">
        <v>15</v>
      </c>
      <c r="C317" s="20" t="s">
        <v>131</v>
      </c>
      <c r="D317" s="20" t="s">
        <v>19</v>
      </c>
      <c r="E317" s="20" t="s">
        <v>20</v>
      </c>
      <c r="F317" s="21">
        <v>0.0</v>
      </c>
      <c r="G317" s="21">
        <v>238879.97</v>
      </c>
      <c r="H317" s="21">
        <v>55998.66</v>
      </c>
      <c r="I317" s="21">
        <v>1275146.67</v>
      </c>
      <c r="J317" s="22">
        <v>1342173.2</v>
      </c>
      <c r="K317" s="21">
        <v>2912198.5</v>
      </c>
    </row>
    <row r="318" ht="15.75" customHeight="1">
      <c r="A318" s="20" t="s">
        <v>130</v>
      </c>
      <c r="B318" s="20" t="s">
        <v>15</v>
      </c>
      <c r="C318" s="20" t="s">
        <v>131</v>
      </c>
      <c r="D318" s="20" t="s">
        <v>21</v>
      </c>
      <c r="E318" s="20" t="s">
        <v>22</v>
      </c>
      <c r="F318" s="21">
        <v>0.0</v>
      </c>
      <c r="G318" s="21">
        <v>63744.92</v>
      </c>
      <c r="H318" s="21">
        <v>14943.2</v>
      </c>
      <c r="I318" s="21">
        <v>340271.85</v>
      </c>
      <c r="J318" s="22">
        <v>358157.82</v>
      </c>
      <c r="K318" s="21">
        <v>777117.79</v>
      </c>
    </row>
    <row r="319" ht="15.75" customHeight="1">
      <c r="A319" s="20" t="s">
        <v>130</v>
      </c>
      <c r="B319" s="20" t="s">
        <v>15</v>
      </c>
      <c r="C319" s="20" t="s">
        <v>131</v>
      </c>
      <c r="D319" s="20" t="s">
        <v>27</v>
      </c>
      <c r="E319" s="20" t="s">
        <v>28</v>
      </c>
      <c r="F319" s="21">
        <v>0.0</v>
      </c>
      <c r="G319" s="21">
        <v>0.0</v>
      </c>
      <c r="H319" s="21">
        <v>0.0</v>
      </c>
      <c r="I319" s="21">
        <v>0.0</v>
      </c>
      <c r="J319" s="22">
        <v>-1214332.23</v>
      </c>
      <c r="K319" s="21">
        <v>-1214332.23</v>
      </c>
    </row>
    <row r="320" ht="15.75" customHeight="1">
      <c r="A320" s="20" t="s">
        <v>130</v>
      </c>
      <c r="B320" s="20" t="s">
        <v>15</v>
      </c>
      <c r="C320" s="20" t="s">
        <v>131</v>
      </c>
      <c r="D320" s="20" t="s">
        <v>29</v>
      </c>
      <c r="E320" s="20" t="s">
        <v>30</v>
      </c>
      <c r="F320" s="21">
        <v>0.0</v>
      </c>
      <c r="G320" s="21">
        <v>710498.88</v>
      </c>
      <c r="H320" s="21">
        <v>166556.39</v>
      </c>
      <c r="I320" s="21">
        <v>3792659.03</v>
      </c>
      <c r="J320" s="22">
        <v>3992015.52</v>
      </c>
      <c r="K320" s="21">
        <v>8661729.82</v>
      </c>
    </row>
    <row r="321" ht="15.75" customHeight="1">
      <c r="A321" s="20" t="s">
        <v>130</v>
      </c>
      <c r="B321" s="20" t="s">
        <v>15</v>
      </c>
      <c r="C321" s="20" t="s">
        <v>131</v>
      </c>
      <c r="D321" s="20" t="s">
        <v>35</v>
      </c>
      <c r="E321" s="20" t="s">
        <v>36</v>
      </c>
      <c r="F321" s="21">
        <v>0.0</v>
      </c>
      <c r="G321" s="21">
        <v>19959.34</v>
      </c>
      <c r="H321" s="21">
        <v>4678.9</v>
      </c>
      <c r="I321" s="21">
        <v>106543.4</v>
      </c>
      <c r="J321" s="22">
        <v>112143.72</v>
      </c>
      <c r="K321" s="21">
        <v>243325.36</v>
      </c>
    </row>
    <row r="322" ht="15.75" customHeight="1">
      <c r="A322" s="20" t="s">
        <v>130</v>
      </c>
      <c r="B322" s="20" t="s">
        <v>15</v>
      </c>
      <c r="C322" s="20" t="s">
        <v>131</v>
      </c>
      <c r="D322" s="20" t="s">
        <v>39</v>
      </c>
      <c r="E322" s="20" t="s">
        <v>40</v>
      </c>
      <c r="F322" s="21">
        <v>0.0</v>
      </c>
      <c r="G322" s="21">
        <v>267778.84</v>
      </c>
      <c r="H322" s="21">
        <v>62773.19</v>
      </c>
      <c r="I322" s="21">
        <v>1429409.53</v>
      </c>
      <c r="J322" s="22">
        <v>1504544.69</v>
      </c>
      <c r="K322" s="21">
        <v>3264506.25</v>
      </c>
    </row>
    <row r="323" ht="15.75" customHeight="1">
      <c r="A323" s="20" t="s">
        <v>130</v>
      </c>
      <c r="B323" s="20" t="s">
        <v>15</v>
      </c>
      <c r="C323" s="20" t="s">
        <v>131</v>
      </c>
      <c r="D323" s="20" t="s">
        <v>41</v>
      </c>
      <c r="E323" s="20" t="s">
        <v>42</v>
      </c>
      <c r="F323" s="21">
        <v>0.0</v>
      </c>
      <c r="G323" s="21">
        <v>4.950620475E7</v>
      </c>
      <c r="H323" s="21">
        <v>1.160533139E7</v>
      </c>
      <c r="I323" s="21">
        <v>2.6426523848E8</v>
      </c>
      <c r="J323" s="22">
        <v>2.7815601742E8</v>
      </c>
      <c r="K323" s="21">
        <v>6.0175833681E8</v>
      </c>
    </row>
    <row r="324" ht="15.75" customHeight="1">
      <c r="A324" s="20" t="s">
        <v>130</v>
      </c>
      <c r="B324" s="20" t="s">
        <v>15</v>
      </c>
      <c r="C324" s="20" t="s">
        <v>131</v>
      </c>
      <c r="D324" s="20" t="s">
        <v>59</v>
      </c>
      <c r="E324" s="20" t="s">
        <v>60</v>
      </c>
      <c r="F324" s="21">
        <v>0.0</v>
      </c>
      <c r="G324" s="21">
        <v>5648056.3</v>
      </c>
      <c r="H324" s="21">
        <v>1324027.27</v>
      </c>
      <c r="I324" s="21">
        <v>3.014945204E7</v>
      </c>
      <c r="J324" s="22">
        <v>3.173422111E7</v>
      </c>
      <c r="K324" s="21">
        <v>6.885575672E7</v>
      </c>
    </row>
    <row r="325" ht="15.75" customHeight="1">
      <c r="A325" s="20" t="s">
        <v>132</v>
      </c>
      <c r="B325" s="20" t="s">
        <v>15</v>
      </c>
      <c r="C325" s="20" t="s">
        <v>133</v>
      </c>
      <c r="D325" s="20" t="s">
        <v>17</v>
      </c>
      <c r="E325" s="20" t="s">
        <v>18</v>
      </c>
      <c r="F325" s="21">
        <v>0.0</v>
      </c>
      <c r="G325" s="21">
        <v>0.0</v>
      </c>
      <c r="H325" s="21">
        <v>0.0</v>
      </c>
      <c r="I325" s="21">
        <v>0.0</v>
      </c>
      <c r="J325" s="22">
        <v>-6040768.04</v>
      </c>
      <c r="K325" s="21">
        <v>-6040768.04</v>
      </c>
    </row>
    <row r="326" ht="15.75" customHeight="1">
      <c r="A326" s="20" t="s">
        <v>132</v>
      </c>
      <c r="B326" s="20" t="s">
        <v>15</v>
      </c>
      <c r="C326" s="20" t="s">
        <v>133</v>
      </c>
      <c r="D326" s="20" t="s">
        <v>19</v>
      </c>
      <c r="E326" s="20" t="s">
        <v>20</v>
      </c>
      <c r="F326" s="21">
        <v>0.0</v>
      </c>
      <c r="G326" s="21">
        <v>97495.26</v>
      </c>
      <c r="H326" s="21">
        <v>7018.34</v>
      </c>
      <c r="I326" s="21">
        <v>525469.16</v>
      </c>
      <c r="J326" s="22">
        <v>631327.16</v>
      </c>
      <c r="K326" s="21">
        <v>1261309.92</v>
      </c>
    </row>
    <row r="327" ht="15.75" customHeight="1">
      <c r="A327" s="20" t="s">
        <v>132</v>
      </c>
      <c r="B327" s="20" t="s">
        <v>15</v>
      </c>
      <c r="C327" s="20" t="s">
        <v>133</v>
      </c>
      <c r="D327" s="20" t="s">
        <v>21</v>
      </c>
      <c r="E327" s="20" t="s">
        <v>22</v>
      </c>
      <c r="F327" s="21">
        <v>0.0</v>
      </c>
      <c r="G327" s="21">
        <v>113053.24</v>
      </c>
      <c r="H327" s="21">
        <v>8138.3</v>
      </c>
      <c r="I327" s="21">
        <v>609321.79</v>
      </c>
      <c r="J327" s="22">
        <v>732072.25</v>
      </c>
      <c r="K327" s="21">
        <v>1462585.58</v>
      </c>
    </row>
    <row r="328" ht="15.75" customHeight="1">
      <c r="A328" s="20" t="s">
        <v>132</v>
      </c>
      <c r="B328" s="20" t="s">
        <v>15</v>
      </c>
      <c r="C328" s="20" t="s">
        <v>133</v>
      </c>
      <c r="D328" s="20" t="s">
        <v>25</v>
      </c>
      <c r="E328" s="20" t="s">
        <v>26</v>
      </c>
      <c r="F328" s="21">
        <v>0.0</v>
      </c>
      <c r="G328" s="21">
        <v>14145.49</v>
      </c>
      <c r="H328" s="21">
        <v>1018.28</v>
      </c>
      <c r="I328" s="21">
        <v>76239.76</v>
      </c>
      <c r="J328" s="22">
        <v>91598.58</v>
      </c>
      <c r="K328" s="21">
        <v>183002.11</v>
      </c>
    </row>
    <row r="329" ht="15.75" customHeight="1">
      <c r="A329" s="20" t="s">
        <v>132</v>
      </c>
      <c r="B329" s="20" t="s">
        <v>15</v>
      </c>
      <c r="C329" s="20" t="s">
        <v>133</v>
      </c>
      <c r="D329" s="20" t="s">
        <v>27</v>
      </c>
      <c r="E329" s="20" t="s">
        <v>28</v>
      </c>
      <c r="F329" s="21">
        <v>0.0</v>
      </c>
      <c r="G329" s="21">
        <v>2520784.43</v>
      </c>
      <c r="H329" s="21">
        <v>181462.32</v>
      </c>
      <c r="I329" s="21">
        <v>1.358624401E7</v>
      </c>
      <c r="J329" s="22">
        <v>1.632325078E7</v>
      </c>
      <c r="K329" s="21">
        <v>3.261174154E7</v>
      </c>
    </row>
    <row r="330" ht="15.75" customHeight="1">
      <c r="A330" s="20" t="s">
        <v>132</v>
      </c>
      <c r="B330" s="20" t="s">
        <v>15</v>
      </c>
      <c r="C330" s="20" t="s">
        <v>133</v>
      </c>
      <c r="D330" s="20" t="s">
        <v>29</v>
      </c>
      <c r="E330" s="20" t="s">
        <v>30</v>
      </c>
      <c r="F330" s="21">
        <v>0.0</v>
      </c>
      <c r="G330" s="21">
        <v>442523.14</v>
      </c>
      <c r="H330" s="21">
        <v>31855.67</v>
      </c>
      <c r="I330" s="21">
        <v>2385062.07</v>
      </c>
      <c r="J330" s="22">
        <v>2865542.98</v>
      </c>
      <c r="K330" s="21">
        <v>5724983.86</v>
      </c>
    </row>
    <row r="331" ht="15.75" customHeight="1">
      <c r="A331" s="20" t="s">
        <v>132</v>
      </c>
      <c r="B331" s="20" t="s">
        <v>15</v>
      </c>
      <c r="C331" s="20" t="s">
        <v>133</v>
      </c>
      <c r="D331" s="20" t="s">
        <v>31</v>
      </c>
      <c r="E331" s="20" t="s">
        <v>32</v>
      </c>
      <c r="F331" s="21">
        <v>0.0</v>
      </c>
      <c r="G331" s="21">
        <v>469668.86</v>
      </c>
      <c r="H331" s="21">
        <v>33809.79</v>
      </c>
      <c r="I331" s="21">
        <v>2531369.07</v>
      </c>
      <c r="J331" s="22">
        <v>3041324.17</v>
      </c>
      <c r="K331" s="21">
        <v>6076171.89</v>
      </c>
    </row>
    <row r="332" ht="15.75" customHeight="1">
      <c r="A332" s="20" t="s">
        <v>132</v>
      </c>
      <c r="B332" s="20" t="s">
        <v>15</v>
      </c>
      <c r="C332" s="20" t="s">
        <v>133</v>
      </c>
      <c r="D332" s="20" t="s">
        <v>39</v>
      </c>
      <c r="E332" s="20" t="s">
        <v>40</v>
      </c>
      <c r="F332" s="21">
        <v>0.0</v>
      </c>
      <c r="G332" s="21">
        <v>568920.88</v>
      </c>
      <c r="H332" s="21">
        <v>40954.59</v>
      </c>
      <c r="I332" s="21">
        <v>3066306.56</v>
      </c>
      <c r="J332" s="22">
        <v>3684027.09</v>
      </c>
      <c r="K332" s="21">
        <v>7360209.12</v>
      </c>
    </row>
    <row r="333" ht="15.75" customHeight="1">
      <c r="A333" s="20" t="s">
        <v>132</v>
      </c>
      <c r="B333" s="20" t="s">
        <v>15</v>
      </c>
      <c r="C333" s="20" t="s">
        <v>133</v>
      </c>
      <c r="D333" s="20" t="s">
        <v>41</v>
      </c>
      <c r="E333" s="20" t="s">
        <v>42</v>
      </c>
      <c r="F333" s="21">
        <v>0.0</v>
      </c>
      <c r="G333" s="21">
        <v>6.01621387E7</v>
      </c>
      <c r="H333" s="21">
        <v>4330858.71</v>
      </c>
      <c r="I333" s="21">
        <v>3.2425521458E8</v>
      </c>
      <c r="J333" s="22">
        <v>3.8957780977E8</v>
      </c>
      <c r="K333" s="21">
        <v>7.7228525372E8</v>
      </c>
    </row>
    <row r="334" ht="15.75" customHeight="1">
      <c r="A334" s="20" t="s">
        <v>134</v>
      </c>
      <c r="B334" s="20" t="s">
        <v>15</v>
      </c>
      <c r="C334" s="20" t="s">
        <v>135</v>
      </c>
      <c r="D334" s="20" t="s">
        <v>49</v>
      </c>
      <c r="E334" s="20" t="s">
        <v>50</v>
      </c>
      <c r="F334" s="21">
        <v>0.0</v>
      </c>
      <c r="G334" s="21">
        <v>0.0</v>
      </c>
      <c r="H334" s="21">
        <v>0.0</v>
      </c>
      <c r="I334" s="21">
        <v>0.0</v>
      </c>
      <c r="J334" s="22">
        <v>-7961557.39</v>
      </c>
      <c r="K334" s="21">
        <v>-7961557.39</v>
      </c>
    </row>
    <row r="335" ht="15.75" customHeight="1">
      <c r="A335" s="20" t="s">
        <v>134</v>
      </c>
      <c r="B335" s="20" t="s">
        <v>15</v>
      </c>
      <c r="C335" s="20" t="s">
        <v>135</v>
      </c>
      <c r="D335" s="20" t="s">
        <v>74</v>
      </c>
      <c r="E335" s="20" t="s">
        <v>75</v>
      </c>
      <c r="F335" s="21">
        <v>0.0</v>
      </c>
      <c r="G335" s="21">
        <v>504033.05</v>
      </c>
      <c r="H335" s="21">
        <v>1206281.66</v>
      </c>
      <c r="I335" s="21">
        <v>7.883587505E7</v>
      </c>
      <c r="J335" s="22">
        <v>1.365429872E8</v>
      </c>
      <c r="K335" s="21">
        <v>2.1708917696E8</v>
      </c>
    </row>
    <row r="336" ht="15.75" customHeight="1">
      <c r="A336" s="20" t="s">
        <v>134</v>
      </c>
      <c r="B336" s="20" t="s">
        <v>15</v>
      </c>
      <c r="C336" s="20" t="s">
        <v>135</v>
      </c>
      <c r="D336" s="20" t="s">
        <v>27</v>
      </c>
      <c r="E336" s="20" t="s">
        <v>28</v>
      </c>
      <c r="F336" s="21">
        <v>0.0</v>
      </c>
      <c r="G336" s="21">
        <v>0.0</v>
      </c>
      <c r="H336" s="21">
        <v>0.0</v>
      </c>
      <c r="I336" s="21">
        <v>0.0</v>
      </c>
      <c r="J336" s="22">
        <v>-528866.82</v>
      </c>
      <c r="K336" s="21">
        <v>-528866.82</v>
      </c>
    </row>
    <row r="337" ht="15.75" customHeight="1">
      <c r="A337" s="20" t="s">
        <v>134</v>
      </c>
      <c r="B337" s="20" t="s">
        <v>15</v>
      </c>
      <c r="C337" s="20" t="s">
        <v>135</v>
      </c>
      <c r="D337" s="20" t="s">
        <v>29</v>
      </c>
      <c r="E337" s="20" t="s">
        <v>30</v>
      </c>
      <c r="F337" s="21">
        <v>0.0</v>
      </c>
      <c r="G337" s="21">
        <v>17871.76</v>
      </c>
      <c r="H337" s="21">
        <v>42771.74</v>
      </c>
      <c r="I337" s="21">
        <v>2795323.96</v>
      </c>
      <c r="J337" s="22">
        <v>4841474.57</v>
      </c>
      <c r="K337" s="21">
        <v>7697442.03</v>
      </c>
    </row>
    <row r="338" ht="15.75" customHeight="1">
      <c r="A338" s="20" t="s">
        <v>134</v>
      </c>
      <c r="B338" s="20" t="s">
        <v>15</v>
      </c>
      <c r="C338" s="20" t="s">
        <v>135</v>
      </c>
      <c r="D338" s="20" t="s">
        <v>31</v>
      </c>
      <c r="E338" s="20" t="s">
        <v>32</v>
      </c>
      <c r="F338" s="21">
        <v>0.0</v>
      </c>
      <c r="G338" s="21">
        <v>0.0</v>
      </c>
      <c r="H338" s="21">
        <v>0.0</v>
      </c>
      <c r="I338" s="21">
        <v>0.0</v>
      </c>
      <c r="J338" s="22">
        <v>-229173.9</v>
      </c>
      <c r="K338" s="21">
        <v>-229173.9</v>
      </c>
    </row>
    <row r="339" ht="15.75" customHeight="1">
      <c r="A339" s="20" t="s">
        <v>134</v>
      </c>
      <c r="B339" s="20" t="s">
        <v>15</v>
      </c>
      <c r="C339" s="20" t="s">
        <v>135</v>
      </c>
      <c r="D339" s="20" t="s">
        <v>39</v>
      </c>
      <c r="E339" s="20" t="s">
        <v>40</v>
      </c>
      <c r="F339" s="21">
        <v>0.0</v>
      </c>
      <c r="G339" s="21">
        <v>6974.74</v>
      </c>
      <c r="H339" s="21">
        <v>16692.37</v>
      </c>
      <c r="I339" s="21">
        <v>1090920.28</v>
      </c>
      <c r="J339" s="22">
        <v>1889463.57</v>
      </c>
      <c r="K339" s="21">
        <v>3004050.96</v>
      </c>
    </row>
    <row r="340" ht="15.75" customHeight="1">
      <c r="A340" s="20" t="s">
        <v>134</v>
      </c>
      <c r="B340" s="20" t="s">
        <v>15</v>
      </c>
      <c r="C340" s="20" t="s">
        <v>135</v>
      </c>
      <c r="D340" s="20" t="s">
        <v>45</v>
      </c>
      <c r="E340" s="20" t="s">
        <v>46</v>
      </c>
      <c r="F340" s="21">
        <v>0.0</v>
      </c>
      <c r="G340" s="21">
        <v>2007166.45</v>
      </c>
      <c r="H340" s="21">
        <v>4803669.23</v>
      </c>
      <c r="I340" s="21">
        <v>3.1394116371E8</v>
      </c>
      <c r="J340" s="22">
        <v>5.4374311533E8</v>
      </c>
      <c r="K340" s="21">
        <v>8.6449511472E8</v>
      </c>
    </row>
    <row r="341" ht="15.75" customHeight="1">
      <c r="A341" s="20" t="s">
        <v>136</v>
      </c>
      <c r="B341" s="20" t="s">
        <v>15</v>
      </c>
      <c r="C341" s="20" t="s">
        <v>137</v>
      </c>
      <c r="D341" s="20" t="s">
        <v>17</v>
      </c>
      <c r="E341" s="20" t="s">
        <v>18</v>
      </c>
      <c r="F341" s="21">
        <v>0.0</v>
      </c>
      <c r="G341" s="21">
        <v>0.0</v>
      </c>
      <c r="H341" s="21">
        <v>0.0</v>
      </c>
      <c r="I341" s="21">
        <v>0.0</v>
      </c>
      <c r="J341" s="22">
        <v>-1856113.8</v>
      </c>
      <c r="K341" s="21">
        <v>-1856113.8</v>
      </c>
    </row>
    <row r="342" ht="15.75" customHeight="1">
      <c r="A342" s="20" t="s">
        <v>136</v>
      </c>
      <c r="B342" s="20" t="s">
        <v>15</v>
      </c>
      <c r="C342" s="20" t="s">
        <v>137</v>
      </c>
      <c r="D342" s="20" t="s">
        <v>21</v>
      </c>
      <c r="E342" s="20" t="s">
        <v>22</v>
      </c>
      <c r="F342" s="21">
        <v>0.0</v>
      </c>
      <c r="G342" s="21">
        <v>25891.19</v>
      </c>
      <c r="H342" s="21">
        <v>8083.04</v>
      </c>
      <c r="I342" s="21">
        <v>93370.41</v>
      </c>
      <c r="J342" s="22">
        <v>83806.74</v>
      </c>
      <c r="K342" s="21">
        <v>211151.38</v>
      </c>
    </row>
    <row r="343" ht="15.75" customHeight="1">
      <c r="A343" s="20" t="s">
        <v>136</v>
      </c>
      <c r="B343" s="20" t="s">
        <v>15</v>
      </c>
      <c r="C343" s="20" t="s">
        <v>137</v>
      </c>
      <c r="D343" s="20" t="s">
        <v>27</v>
      </c>
      <c r="E343" s="20" t="s">
        <v>28</v>
      </c>
      <c r="F343" s="21">
        <v>0.0</v>
      </c>
      <c r="G343" s="21">
        <v>940187.28</v>
      </c>
      <c r="H343" s="21">
        <v>293519.78</v>
      </c>
      <c r="I343" s="21">
        <v>3390562.7</v>
      </c>
      <c r="J343" s="22">
        <v>3043276.78</v>
      </c>
      <c r="K343" s="21">
        <v>7667546.54</v>
      </c>
    </row>
    <row r="344" ht="15.75" customHeight="1">
      <c r="A344" s="20" t="s">
        <v>136</v>
      </c>
      <c r="B344" s="20" t="s">
        <v>15</v>
      </c>
      <c r="C344" s="20" t="s">
        <v>137</v>
      </c>
      <c r="D344" s="20" t="s">
        <v>29</v>
      </c>
      <c r="E344" s="20" t="s">
        <v>30</v>
      </c>
      <c r="F344" s="21">
        <v>0.0</v>
      </c>
      <c r="G344" s="21">
        <v>706460.44</v>
      </c>
      <c r="H344" s="21">
        <v>220551.93</v>
      </c>
      <c r="I344" s="21">
        <v>2547682.25</v>
      </c>
      <c r="J344" s="22">
        <v>2286730.24</v>
      </c>
      <c r="K344" s="21">
        <v>5761424.86</v>
      </c>
    </row>
    <row r="345" ht="15.75" customHeight="1">
      <c r="A345" s="20" t="s">
        <v>136</v>
      </c>
      <c r="B345" s="20" t="s">
        <v>15</v>
      </c>
      <c r="C345" s="20" t="s">
        <v>137</v>
      </c>
      <c r="D345" s="20" t="s">
        <v>31</v>
      </c>
      <c r="E345" s="20" t="s">
        <v>32</v>
      </c>
      <c r="F345" s="21">
        <v>0.0</v>
      </c>
      <c r="G345" s="21">
        <v>802037.4</v>
      </c>
      <c r="H345" s="21">
        <v>250390.37</v>
      </c>
      <c r="I345" s="21">
        <v>2892357.88</v>
      </c>
      <c r="J345" s="22">
        <v>2596101.7</v>
      </c>
      <c r="K345" s="21">
        <v>6540887.35</v>
      </c>
    </row>
    <row r="346" ht="15.75" customHeight="1">
      <c r="A346" s="20" t="s">
        <v>136</v>
      </c>
      <c r="B346" s="20" t="s">
        <v>15</v>
      </c>
      <c r="C346" s="20" t="s">
        <v>137</v>
      </c>
      <c r="D346" s="20" t="s">
        <v>39</v>
      </c>
      <c r="E346" s="20" t="s">
        <v>40</v>
      </c>
      <c r="F346" s="21">
        <v>0.0</v>
      </c>
      <c r="G346" s="21">
        <v>172805.85</v>
      </c>
      <c r="H346" s="21">
        <v>53948.76</v>
      </c>
      <c r="I346" s="21">
        <v>623183.38</v>
      </c>
      <c r="J346" s="22">
        <v>559352.44</v>
      </c>
      <c r="K346" s="21">
        <v>1409290.43</v>
      </c>
    </row>
    <row r="347" ht="15.75" customHeight="1">
      <c r="A347" s="20" t="s">
        <v>136</v>
      </c>
      <c r="B347" s="20" t="s">
        <v>15</v>
      </c>
      <c r="C347" s="20" t="s">
        <v>137</v>
      </c>
      <c r="D347" s="20" t="s">
        <v>41</v>
      </c>
      <c r="E347" s="20" t="s">
        <v>42</v>
      </c>
      <c r="F347" s="21">
        <v>0.0</v>
      </c>
      <c r="G347" s="21">
        <v>3.625749784E7</v>
      </c>
      <c r="H347" s="21">
        <v>1.131933312E7</v>
      </c>
      <c r="I347" s="21">
        <v>1.3075407738E8</v>
      </c>
      <c r="J347" s="22">
        <v>1.1736130071E8</v>
      </c>
      <c r="K347" s="21">
        <v>2.9383609525E8</v>
      </c>
    </row>
    <row r="348" ht="15.75" customHeight="1">
      <c r="A348" s="20" t="s">
        <v>138</v>
      </c>
      <c r="B348" s="20" t="s">
        <v>15</v>
      </c>
      <c r="C348" s="20" t="s">
        <v>139</v>
      </c>
      <c r="D348" s="20" t="s">
        <v>17</v>
      </c>
      <c r="E348" s="20" t="s">
        <v>18</v>
      </c>
      <c r="F348" s="21">
        <v>0.0</v>
      </c>
      <c r="G348" s="21">
        <v>0.0</v>
      </c>
      <c r="H348" s="21">
        <v>0.0</v>
      </c>
      <c r="I348" s="21">
        <v>0.0</v>
      </c>
      <c r="J348" s="22">
        <v>-1591484.21</v>
      </c>
      <c r="K348" s="21">
        <v>-1591484.21</v>
      </c>
    </row>
    <row r="349" ht="15.75" customHeight="1">
      <c r="A349" s="20" t="s">
        <v>138</v>
      </c>
      <c r="B349" s="20" t="s">
        <v>15</v>
      </c>
      <c r="C349" s="20" t="s">
        <v>139</v>
      </c>
      <c r="D349" s="20" t="s">
        <v>27</v>
      </c>
      <c r="E349" s="20" t="s">
        <v>28</v>
      </c>
      <c r="F349" s="21">
        <v>0.0</v>
      </c>
      <c r="G349" s="21">
        <v>0.0</v>
      </c>
      <c r="H349" s="21">
        <v>0.0</v>
      </c>
      <c r="I349" s="21">
        <v>0.0</v>
      </c>
      <c r="J349" s="22">
        <v>-538579.26</v>
      </c>
      <c r="K349" s="21">
        <v>-538579.26</v>
      </c>
    </row>
    <row r="350" ht="15.75" customHeight="1">
      <c r="A350" s="20" t="s">
        <v>138</v>
      </c>
      <c r="B350" s="20" t="s">
        <v>15</v>
      </c>
      <c r="C350" s="20" t="s">
        <v>139</v>
      </c>
      <c r="D350" s="20" t="s">
        <v>29</v>
      </c>
      <c r="E350" s="20" t="s">
        <v>30</v>
      </c>
      <c r="F350" s="21">
        <v>0.0</v>
      </c>
      <c r="G350" s="21">
        <v>747351.81</v>
      </c>
      <c r="H350" s="21">
        <v>26978.45</v>
      </c>
      <c r="I350" s="21">
        <v>2125033.53</v>
      </c>
      <c r="J350" s="22">
        <v>2570728.69</v>
      </c>
      <c r="K350" s="21">
        <v>5470092.48</v>
      </c>
    </row>
    <row r="351" ht="15.75" customHeight="1">
      <c r="A351" s="20" t="s">
        <v>138</v>
      </c>
      <c r="B351" s="20" t="s">
        <v>15</v>
      </c>
      <c r="C351" s="20" t="s">
        <v>139</v>
      </c>
      <c r="D351" s="20" t="s">
        <v>31</v>
      </c>
      <c r="E351" s="20" t="s">
        <v>32</v>
      </c>
      <c r="F351" s="21">
        <v>0.0</v>
      </c>
      <c r="G351" s="21">
        <v>0.0</v>
      </c>
      <c r="H351" s="21">
        <v>0.0</v>
      </c>
      <c r="I351" s="21">
        <v>0.0</v>
      </c>
      <c r="J351" s="22">
        <v>-73313.17</v>
      </c>
      <c r="K351" s="21">
        <v>-73313.17</v>
      </c>
    </row>
    <row r="352" ht="15.75" customHeight="1">
      <c r="A352" s="20" t="s">
        <v>138</v>
      </c>
      <c r="B352" s="20" t="s">
        <v>15</v>
      </c>
      <c r="C352" s="20" t="s">
        <v>139</v>
      </c>
      <c r="D352" s="20" t="s">
        <v>39</v>
      </c>
      <c r="E352" s="20" t="s">
        <v>40</v>
      </c>
      <c r="F352" s="21">
        <v>0.0</v>
      </c>
      <c r="G352" s="21">
        <v>607043.14</v>
      </c>
      <c r="H352" s="21">
        <v>21913.48</v>
      </c>
      <c r="I352" s="21">
        <v>1726077.33</v>
      </c>
      <c r="J352" s="22">
        <v>2088097.16</v>
      </c>
      <c r="K352" s="21">
        <v>4443131.11</v>
      </c>
    </row>
    <row r="353" ht="15.75" customHeight="1">
      <c r="A353" s="20" t="s">
        <v>138</v>
      </c>
      <c r="B353" s="20" t="s">
        <v>15</v>
      </c>
      <c r="C353" s="20" t="s">
        <v>139</v>
      </c>
      <c r="D353" s="20" t="s">
        <v>41</v>
      </c>
      <c r="E353" s="20" t="s">
        <v>42</v>
      </c>
      <c r="F353" s="21">
        <v>0.0</v>
      </c>
      <c r="G353" s="21">
        <v>5.966617805E7</v>
      </c>
      <c r="H353" s="21">
        <v>2153873.07</v>
      </c>
      <c r="I353" s="21">
        <v>1.6965588014E8</v>
      </c>
      <c r="J353" s="22">
        <v>2.0523875584E8</v>
      </c>
      <c r="K353" s="21">
        <v>4.3512320289000005E8</v>
      </c>
    </row>
    <row r="354" ht="15.75" customHeight="1">
      <c r="A354" s="20" t="s">
        <v>140</v>
      </c>
      <c r="B354" s="20" t="s">
        <v>15</v>
      </c>
      <c r="C354" s="20" t="s">
        <v>141</v>
      </c>
      <c r="D354" s="20" t="s">
        <v>17</v>
      </c>
      <c r="E354" s="20" t="s">
        <v>18</v>
      </c>
      <c r="F354" s="21">
        <v>0.0</v>
      </c>
      <c r="G354" s="21">
        <v>0.0</v>
      </c>
      <c r="H354" s="21">
        <v>0.0</v>
      </c>
      <c r="I354" s="21">
        <v>0.0</v>
      </c>
      <c r="J354" s="22">
        <v>-498112.74</v>
      </c>
      <c r="K354" s="21">
        <v>-498112.74</v>
      </c>
    </row>
    <row r="355" ht="15.75" customHeight="1">
      <c r="A355" s="20" t="s">
        <v>140</v>
      </c>
      <c r="B355" s="20" t="s">
        <v>15</v>
      </c>
      <c r="C355" s="20" t="s">
        <v>141</v>
      </c>
      <c r="D355" s="20" t="s">
        <v>49</v>
      </c>
      <c r="E355" s="20" t="s">
        <v>50</v>
      </c>
      <c r="F355" s="21">
        <v>0.0</v>
      </c>
      <c r="G355" s="21">
        <v>0.0</v>
      </c>
      <c r="H355" s="21">
        <v>0.0</v>
      </c>
      <c r="I355" s="21">
        <v>0.0</v>
      </c>
      <c r="J355" s="22">
        <v>-4579490.54</v>
      </c>
      <c r="K355" s="21">
        <v>-4579490.54</v>
      </c>
    </row>
    <row r="356" ht="15.75" customHeight="1">
      <c r="A356" s="20" t="s">
        <v>140</v>
      </c>
      <c r="B356" s="20" t="s">
        <v>15</v>
      </c>
      <c r="C356" s="20" t="s">
        <v>141</v>
      </c>
      <c r="D356" s="20" t="s">
        <v>74</v>
      </c>
      <c r="E356" s="20" t="s">
        <v>75</v>
      </c>
      <c r="F356" s="21">
        <v>0.0</v>
      </c>
      <c r="G356" s="21">
        <v>1.449352342E7</v>
      </c>
      <c r="H356" s="21">
        <v>988528.01</v>
      </c>
      <c r="I356" s="21">
        <v>6.003609466E7</v>
      </c>
      <c r="J356" s="22">
        <v>8.133848099E7</v>
      </c>
      <c r="K356" s="21">
        <v>1.5685662708E8</v>
      </c>
    </row>
    <row r="357" ht="15.75" customHeight="1">
      <c r="A357" s="20" t="s">
        <v>140</v>
      </c>
      <c r="B357" s="20" t="s">
        <v>15</v>
      </c>
      <c r="C357" s="20" t="s">
        <v>141</v>
      </c>
      <c r="D357" s="20" t="s">
        <v>21</v>
      </c>
      <c r="E357" s="20" t="s">
        <v>22</v>
      </c>
      <c r="F357" s="21">
        <v>0.0</v>
      </c>
      <c r="G357" s="21">
        <v>3103.2</v>
      </c>
      <c r="H357" s="21">
        <v>211.65</v>
      </c>
      <c r="I357" s="21">
        <v>12854.26</v>
      </c>
      <c r="J357" s="22">
        <v>17415.29</v>
      </c>
      <c r="K357" s="21">
        <v>33584.4</v>
      </c>
    </row>
    <row r="358" ht="15.75" customHeight="1">
      <c r="A358" s="20" t="s">
        <v>140</v>
      </c>
      <c r="B358" s="20" t="s">
        <v>15</v>
      </c>
      <c r="C358" s="20" t="s">
        <v>141</v>
      </c>
      <c r="D358" s="20" t="s">
        <v>27</v>
      </c>
      <c r="E358" s="20" t="s">
        <v>28</v>
      </c>
      <c r="F358" s="21">
        <v>0.0</v>
      </c>
      <c r="G358" s="21">
        <v>0.0</v>
      </c>
      <c r="H358" s="21">
        <v>0.0</v>
      </c>
      <c r="I358" s="21">
        <v>0.0</v>
      </c>
      <c r="J358" s="22">
        <v>-312276.6</v>
      </c>
      <c r="K358" s="21">
        <v>-312276.6</v>
      </c>
    </row>
    <row r="359" ht="15.75" customHeight="1">
      <c r="A359" s="20" t="s">
        <v>140</v>
      </c>
      <c r="B359" s="20" t="s">
        <v>15</v>
      </c>
      <c r="C359" s="20" t="s">
        <v>141</v>
      </c>
      <c r="D359" s="20" t="s">
        <v>29</v>
      </c>
      <c r="E359" s="20" t="s">
        <v>30</v>
      </c>
      <c r="F359" s="21">
        <v>0.0</v>
      </c>
      <c r="G359" s="21">
        <v>3384845.58</v>
      </c>
      <c r="H359" s="21">
        <v>230862.75</v>
      </c>
      <c r="I359" s="21">
        <v>1.402094602E7</v>
      </c>
      <c r="J359" s="22">
        <v>1.899594664E7</v>
      </c>
      <c r="K359" s="21">
        <v>3.663260099E7</v>
      </c>
    </row>
    <row r="360" ht="15.75" customHeight="1">
      <c r="A360" s="20" t="s">
        <v>140</v>
      </c>
      <c r="B360" s="20" t="s">
        <v>15</v>
      </c>
      <c r="C360" s="20" t="s">
        <v>141</v>
      </c>
      <c r="D360" s="20" t="s">
        <v>31</v>
      </c>
      <c r="E360" s="20" t="s">
        <v>32</v>
      </c>
      <c r="F360" s="21">
        <v>0.0</v>
      </c>
      <c r="G360" s="21">
        <v>512264.34</v>
      </c>
      <c r="H360" s="21">
        <v>34938.89</v>
      </c>
      <c r="I360" s="21">
        <v>2121937.44</v>
      </c>
      <c r="J360" s="22">
        <v>2874856.69</v>
      </c>
      <c r="K360" s="21">
        <v>5543997.36</v>
      </c>
    </row>
    <row r="361" ht="15.75" customHeight="1">
      <c r="A361" s="20" t="s">
        <v>140</v>
      </c>
      <c r="B361" s="20" t="s">
        <v>15</v>
      </c>
      <c r="C361" s="20" t="s">
        <v>141</v>
      </c>
      <c r="D361" s="20" t="s">
        <v>35</v>
      </c>
      <c r="E361" s="20" t="s">
        <v>36</v>
      </c>
      <c r="F361" s="21">
        <v>0.0</v>
      </c>
      <c r="G361" s="21">
        <v>15226.86</v>
      </c>
      <c r="H361" s="21">
        <v>1038.55</v>
      </c>
      <c r="I361" s="21">
        <v>63073.78</v>
      </c>
      <c r="J361" s="22">
        <v>85454.02</v>
      </c>
      <c r="K361" s="21">
        <v>164793.21</v>
      </c>
    </row>
    <row r="362" ht="15.75" customHeight="1">
      <c r="A362" s="20" t="s">
        <v>140</v>
      </c>
      <c r="B362" s="20" t="s">
        <v>15</v>
      </c>
      <c r="C362" s="20" t="s">
        <v>141</v>
      </c>
      <c r="D362" s="20" t="s">
        <v>39</v>
      </c>
      <c r="E362" s="20" t="s">
        <v>40</v>
      </c>
      <c r="F362" s="21">
        <v>0.0</v>
      </c>
      <c r="G362" s="21">
        <v>274193.35</v>
      </c>
      <c r="H362" s="21">
        <v>18701.3</v>
      </c>
      <c r="I362" s="21">
        <v>1135782.99</v>
      </c>
      <c r="J362" s="22">
        <v>1538788.69</v>
      </c>
      <c r="K362" s="21">
        <v>2967466.33</v>
      </c>
    </row>
    <row r="363" ht="15.75" customHeight="1">
      <c r="A363" s="20" t="s">
        <v>140</v>
      </c>
      <c r="B363" s="20" t="s">
        <v>15</v>
      </c>
      <c r="C363" s="20" t="s">
        <v>141</v>
      </c>
      <c r="D363" s="20" t="s">
        <v>41</v>
      </c>
      <c r="E363" s="20" t="s">
        <v>42</v>
      </c>
      <c r="F363" s="21">
        <v>0.0</v>
      </c>
      <c r="G363" s="21">
        <v>2.023301439E7</v>
      </c>
      <c r="H363" s="21">
        <v>1379988.9</v>
      </c>
      <c r="I363" s="21">
        <v>8.381061885E7</v>
      </c>
      <c r="J363" s="22">
        <v>1.13548832E8</v>
      </c>
      <c r="K363" s="21">
        <v>2.1847434139999998E8</v>
      </c>
    </row>
    <row r="364" ht="15.75" customHeight="1">
      <c r="A364" s="20" t="s">
        <v>140</v>
      </c>
      <c r="B364" s="20" t="s">
        <v>15</v>
      </c>
      <c r="C364" s="20" t="s">
        <v>141</v>
      </c>
      <c r="D364" s="20" t="s">
        <v>45</v>
      </c>
      <c r="E364" s="20" t="s">
        <v>46</v>
      </c>
      <c r="F364" s="21">
        <v>0.0</v>
      </c>
      <c r="G364" s="21">
        <v>1.8776150786E8</v>
      </c>
      <c r="H364" s="21">
        <v>1.280623795E7</v>
      </c>
      <c r="I364" s="21">
        <v>7.77758957E8</v>
      </c>
      <c r="J364" s="22">
        <v>1.0537283027E9</v>
      </c>
      <c r="K364" s="21">
        <v>2.03205500551E9</v>
      </c>
    </row>
    <row r="365" ht="15.75" customHeight="1">
      <c r="A365" s="20" t="s">
        <v>142</v>
      </c>
      <c r="B365" s="20" t="s">
        <v>15</v>
      </c>
      <c r="C365" s="20" t="s">
        <v>143</v>
      </c>
      <c r="D365" s="20" t="s">
        <v>17</v>
      </c>
      <c r="E365" s="20" t="s">
        <v>18</v>
      </c>
      <c r="F365" s="21">
        <v>0.0</v>
      </c>
      <c r="G365" s="21">
        <v>0.0</v>
      </c>
      <c r="H365" s="21">
        <v>0.0</v>
      </c>
      <c r="I365" s="21">
        <v>0.0</v>
      </c>
      <c r="J365" s="22">
        <v>-1284499.27</v>
      </c>
      <c r="K365" s="21">
        <v>-1284499.27</v>
      </c>
    </row>
    <row r="366" ht="15.75" customHeight="1">
      <c r="A366" s="20" t="s">
        <v>142</v>
      </c>
      <c r="B366" s="20" t="s">
        <v>15</v>
      </c>
      <c r="C366" s="20" t="s">
        <v>143</v>
      </c>
      <c r="D366" s="20" t="s">
        <v>27</v>
      </c>
      <c r="E366" s="20" t="s">
        <v>28</v>
      </c>
      <c r="F366" s="21">
        <v>0.0</v>
      </c>
      <c r="G366" s="21">
        <v>0.0</v>
      </c>
      <c r="H366" s="21">
        <v>0.0</v>
      </c>
      <c r="I366" s="21">
        <v>0.0</v>
      </c>
      <c r="J366" s="22">
        <v>-171681.12</v>
      </c>
      <c r="K366" s="21">
        <v>-171681.12</v>
      </c>
    </row>
    <row r="367" ht="15.75" customHeight="1">
      <c r="A367" s="20" t="s">
        <v>142</v>
      </c>
      <c r="B367" s="20" t="s">
        <v>15</v>
      </c>
      <c r="C367" s="20" t="s">
        <v>143</v>
      </c>
      <c r="D367" s="20" t="s">
        <v>29</v>
      </c>
      <c r="E367" s="20" t="s">
        <v>30</v>
      </c>
      <c r="F367" s="21">
        <v>0.0</v>
      </c>
      <c r="G367" s="21">
        <v>19407.78</v>
      </c>
      <c r="H367" s="21">
        <v>5158.03</v>
      </c>
      <c r="I367" s="21">
        <v>400756.48</v>
      </c>
      <c r="J367" s="22">
        <v>496647.33</v>
      </c>
      <c r="K367" s="21">
        <v>921969.62</v>
      </c>
    </row>
    <row r="368" ht="15.75" customHeight="1">
      <c r="A368" s="20" t="s">
        <v>142</v>
      </c>
      <c r="B368" s="20" t="s">
        <v>15</v>
      </c>
      <c r="C368" s="20" t="s">
        <v>143</v>
      </c>
      <c r="D368" s="20" t="s">
        <v>31</v>
      </c>
      <c r="E368" s="20" t="s">
        <v>32</v>
      </c>
      <c r="F368" s="21">
        <v>0.0</v>
      </c>
      <c r="G368" s="21">
        <v>142815.71</v>
      </c>
      <c r="H368" s="21">
        <v>37956.32</v>
      </c>
      <c r="I368" s="21">
        <v>2949040.82</v>
      </c>
      <c r="J368" s="22">
        <v>3654671.41</v>
      </c>
      <c r="K368" s="21">
        <v>6784484.26</v>
      </c>
    </row>
    <row r="369" ht="15.75" customHeight="1">
      <c r="A369" s="20" t="s">
        <v>142</v>
      </c>
      <c r="B369" s="20" t="s">
        <v>15</v>
      </c>
      <c r="C369" s="20" t="s">
        <v>143</v>
      </c>
      <c r="D369" s="20" t="s">
        <v>39</v>
      </c>
      <c r="E369" s="20" t="s">
        <v>40</v>
      </c>
      <c r="F369" s="21">
        <v>0.0</v>
      </c>
      <c r="G369" s="21">
        <v>9340.46</v>
      </c>
      <c r="H369" s="21">
        <v>2482.42</v>
      </c>
      <c r="I369" s="21">
        <v>192873.56</v>
      </c>
      <c r="J369" s="22">
        <v>239023.3</v>
      </c>
      <c r="K369" s="21">
        <v>443719.74</v>
      </c>
    </row>
    <row r="370" ht="15.75" customHeight="1">
      <c r="A370" s="20" t="s">
        <v>142</v>
      </c>
      <c r="B370" s="20" t="s">
        <v>15</v>
      </c>
      <c r="C370" s="20" t="s">
        <v>143</v>
      </c>
      <c r="D370" s="20" t="s">
        <v>41</v>
      </c>
      <c r="E370" s="20" t="s">
        <v>42</v>
      </c>
      <c r="F370" s="21">
        <v>0.0</v>
      </c>
      <c r="G370" s="21">
        <v>2543556.05</v>
      </c>
      <c r="H370" s="21">
        <v>676004.23</v>
      </c>
      <c r="I370" s="21">
        <v>5.252258614E7</v>
      </c>
      <c r="J370" s="22">
        <v>6.508990751E7</v>
      </c>
      <c r="K370" s="21">
        <v>1.1954755466000001E8</v>
      </c>
    </row>
    <row r="371" ht="15.75" customHeight="1">
      <c r="A371" s="20" t="s">
        <v>144</v>
      </c>
      <c r="B371" s="20" t="s">
        <v>15</v>
      </c>
      <c r="C371" s="20" t="s">
        <v>145</v>
      </c>
      <c r="D371" s="20" t="s">
        <v>17</v>
      </c>
      <c r="E371" s="20" t="s">
        <v>18</v>
      </c>
      <c r="F371" s="21">
        <v>0.0</v>
      </c>
      <c r="G371" s="21">
        <v>0.0</v>
      </c>
      <c r="H371" s="21">
        <v>0.0</v>
      </c>
      <c r="I371" s="21">
        <v>0.0</v>
      </c>
      <c r="J371" s="22">
        <v>-3780067.97</v>
      </c>
      <c r="K371" s="21">
        <v>-3780067.97</v>
      </c>
    </row>
    <row r="372" ht="15.75" customHeight="1">
      <c r="A372" s="20" t="s">
        <v>144</v>
      </c>
      <c r="B372" s="20" t="s">
        <v>15</v>
      </c>
      <c r="C372" s="20" t="s">
        <v>145</v>
      </c>
      <c r="D372" s="20" t="s">
        <v>49</v>
      </c>
      <c r="E372" s="20" t="s">
        <v>50</v>
      </c>
      <c r="F372" s="21">
        <v>0.0</v>
      </c>
      <c r="G372" s="21">
        <v>0.0</v>
      </c>
      <c r="H372" s="21">
        <v>0.0</v>
      </c>
      <c r="I372" s="21">
        <v>0.0</v>
      </c>
      <c r="J372" s="22">
        <v>-73914.9</v>
      </c>
      <c r="K372" s="21">
        <v>-73914.9</v>
      </c>
    </row>
    <row r="373" ht="15.75" customHeight="1">
      <c r="A373" s="20" t="s">
        <v>144</v>
      </c>
      <c r="B373" s="20" t="s">
        <v>15</v>
      </c>
      <c r="C373" s="20" t="s">
        <v>145</v>
      </c>
      <c r="D373" s="20" t="s">
        <v>19</v>
      </c>
      <c r="E373" s="20" t="s">
        <v>20</v>
      </c>
      <c r="F373" s="21">
        <v>0.0</v>
      </c>
      <c r="G373" s="21">
        <v>2218.69</v>
      </c>
      <c r="H373" s="21">
        <v>46558.85</v>
      </c>
      <c r="I373" s="21">
        <v>473125.7</v>
      </c>
      <c r="J373" s="22">
        <v>843300.6</v>
      </c>
      <c r="K373" s="21">
        <v>1365203.84</v>
      </c>
    </row>
    <row r="374" ht="15.75" customHeight="1">
      <c r="A374" s="20" t="s">
        <v>144</v>
      </c>
      <c r="B374" s="20" t="s">
        <v>15</v>
      </c>
      <c r="C374" s="20" t="s">
        <v>145</v>
      </c>
      <c r="D374" s="20" t="s">
        <v>21</v>
      </c>
      <c r="E374" s="20" t="s">
        <v>22</v>
      </c>
      <c r="F374" s="21">
        <v>0.0</v>
      </c>
      <c r="G374" s="21">
        <v>14430.06</v>
      </c>
      <c r="H374" s="21">
        <v>302812.46</v>
      </c>
      <c r="I374" s="21">
        <v>3077145.65</v>
      </c>
      <c r="J374" s="22">
        <v>5484713.18</v>
      </c>
      <c r="K374" s="21">
        <v>8879101.35</v>
      </c>
    </row>
    <row r="375" ht="15.75" customHeight="1">
      <c r="A375" s="20" t="s">
        <v>144</v>
      </c>
      <c r="B375" s="20" t="s">
        <v>15</v>
      </c>
      <c r="C375" s="20" t="s">
        <v>145</v>
      </c>
      <c r="D375" s="20" t="s">
        <v>25</v>
      </c>
      <c r="E375" s="20" t="s">
        <v>26</v>
      </c>
      <c r="F375" s="21">
        <v>0.0</v>
      </c>
      <c r="G375" s="21">
        <v>251.5</v>
      </c>
      <c r="H375" s="21">
        <v>5277.63</v>
      </c>
      <c r="I375" s="21">
        <v>53630.67</v>
      </c>
      <c r="J375" s="22">
        <v>95591.45</v>
      </c>
      <c r="K375" s="21">
        <v>154751.25</v>
      </c>
    </row>
    <row r="376" ht="15.75" customHeight="1">
      <c r="A376" s="20" t="s">
        <v>144</v>
      </c>
      <c r="B376" s="20" t="s">
        <v>15</v>
      </c>
      <c r="C376" s="20" t="s">
        <v>145</v>
      </c>
      <c r="D376" s="20" t="s">
        <v>27</v>
      </c>
      <c r="E376" s="20" t="s">
        <v>28</v>
      </c>
      <c r="F376" s="21">
        <v>0.0</v>
      </c>
      <c r="G376" s="21">
        <v>39745.38</v>
      </c>
      <c r="H376" s="21">
        <v>834050.38</v>
      </c>
      <c r="I376" s="21">
        <v>8475524.81</v>
      </c>
      <c r="J376" s="22">
        <v>1.510679958E7</v>
      </c>
      <c r="K376" s="21">
        <v>2.445612015E7</v>
      </c>
    </row>
    <row r="377" ht="15.75" customHeight="1">
      <c r="A377" s="20" t="s">
        <v>144</v>
      </c>
      <c r="B377" s="20" t="s">
        <v>15</v>
      </c>
      <c r="C377" s="20" t="s">
        <v>145</v>
      </c>
      <c r="D377" s="20" t="s">
        <v>29</v>
      </c>
      <c r="E377" s="20" t="s">
        <v>30</v>
      </c>
      <c r="F377" s="21">
        <v>0.0</v>
      </c>
      <c r="G377" s="21">
        <v>13665.06</v>
      </c>
      <c r="H377" s="21">
        <v>286759.12</v>
      </c>
      <c r="I377" s="21">
        <v>2914013.49</v>
      </c>
      <c r="J377" s="22">
        <v>5193945.96</v>
      </c>
      <c r="K377" s="21">
        <v>8408383.63</v>
      </c>
    </row>
    <row r="378" ht="15.75" customHeight="1">
      <c r="A378" s="20" t="s">
        <v>144</v>
      </c>
      <c r="B378" s="20" t="s">
        <v>15</v>
      </c>
      <c r="C378" s="20" t="s">
        <v>145</v>
      </c>
      <c r="D378" s="20" t="s">
        <v>31</v>
      </c>
      <c r="E378" s="20" t="s">
        <v>32</v>
      </c>
      <c r="F378" s="21">
        <v>0.0</v>
      </c>
      <c r="G378" s="21">
        <v>12313.47</v>
      </c>
      <c r="H378" s="21">
        <v>258396.26</v>
      </c>
      <c r="I378" s="21">
        <v>2625793.26</v>
      </c>
      <c r="J378" s="22">
        <v>4680221.39</v>
      </c>
      <c r="K378" s="21">
        <v>7576724.38</v>
      </c>
    </row>
    <row r="379" ht="15.75" customHeight="1">
      <c r="A379" s="20" t="s">
        <v>144</v>
      </c>
      <c r="B379" s="20" t="s">
        <v>15</v>
      </c>
      <c r="C379" s="20" t="s">
        <v>145</v>
      </c>
      <c r="D379" s="20" t="s">
        <v>35</v>
      </c>
      <c r="E379" s="20" t="s">
        <v>36</v>
      </c>
      <c r="F379" s="21">
        <v>0.0</v>
      </c>
      <c r="G379" s="21">
        <v>232.51</v>
      </c>
      <c r="H379" s="21">
        <v>4879.17</v>
      </c>
      <c r="I379" s="21">
        <v>49581.58</v>
      </c>
      <c r="J379" s="22">
        <v>88374.34</v>
      </c>
      <c r="K379" s="21">
        <v>143067.6</v>
      </c>
    </row>
    <row r="380" ht="15.75" customHeight="1">
      <c r="A380" s="20" t="s">
        <v>144</v>
      </c>
      <c r="B380" s="20" t="s">
        <v>15</v>
      </c>
      <c r="C380" s="20" t="s">
        <v>145</v>
      </c>
      <c r="D380" s="20" t="s">
        <v>37</v>
      </c>
      <c r="E380" s="20" t="s">
        <v>38</v>
      </c>
      <c r="F380" s="21">
        <v>0.0</v>
      </c>
      <c r="G380" s="21">
        <v>21.52</v>
      </c>
      <c r="H380" s="21">
        <v>451.52</v>
      </c>
      <c r="I380" s="21">
        <v>4588.32</v>
      </c>
      <c r="J380" s="22">
        <v>8178.24</v>
      </c>
      <c r="K380" s="21">
        <v>13239.6</v>
      </c>
    </row>
    <row r="381" ht="15.75" customHeight="1">
      <c r="A381" s="20" t="s">
        <v>144</v>
      </c>
      <c r="B381" s="20" t="s">
        <v>15</v>
      </c>
      <c r="C381" s="20" t="s">
        <v>145</v>
      </c>
      <c r="D381" s="20" t="s">
        <v>39</v>
      </c>
      <c r="E381" s="20" t="s">
        <v>40</v>
      </c>
      <c r="F381" s="21">
        <v>0.0</v>
      </c>
      <c r="G381" s="21">
        <v>13581.12</v>
      </c>
      <c r="H381" s="21">
        <v>284997.62</v>
      </c>
      <c r="I381" s="21">
        <v>2896113.35</v>
      </c>
      <c r="J381" s="22">
        <v>5162040.71</v>
      </c>
      <c r="K381" s="21">
        <v>8356732.8</v>
      </c>
    </row>
    <row r="382" ht="15.75" customHeight="1">
      <c r="A382" s="20" t="s">
        <v>144</v>
      </c>
      <c r="B382" s="20" t="s">
        <v>15</v>
      </c>
      <c r="C382" s="20" t="s">
        <v>145</v>
      </c>
      <c r="D382" s="20" t="s">
        <v>41</v>
      </c>
      <c r="E382" s="20" t="s">
        <v>42</v>
      </c>
      <c r="F382" s="21">
        <v>0.0</v>
      </c>
      <c r="G382" s="21">
        <v>1619804.69</v>
      </c>
      <c r="H382" s="21">
        <v>3.399134299E7</v>
      </c>
      <c r="I382" s="21">
        <v>3.4541615017E8</v>
      </c>
      <c r="J382" s="22">
        <v>6.1567073093E8</v>
      </c>
      <c r="K382" s="21">
        <v>9.9291796081E8</v>
      </c>
    </row>
    <row r="383" ht="15.75" customHeight="1">
      <c r="A383" s="20" t="s">
        <v>146</v>
      </c>
      <c r="B383" s="20" t="s">
        <v>15</v>
      </c>
      <c r="C383" s="20" t="s">
        <v>147</v>
      </c>
      <c r="D383" s="20" t="s">
        <v>17</v>
      </c>
      <c r="E383" s="20" t="s">
        <v>18</v>
      </c>
      <c r="F383" s="21">
        <v>0.0</v>
      </c>
      <c r="G383" s="21">
        <v>0.0</v>
      </c>
      <c r="H383" s="21">
        <v>0.0</v>
      </c>
      <c r="I383" s="21">
        <v>0.0</v>
      </c>
      <c r="J383" s="22">
        <v>-2407045.03</v>
      </c>
      <c r="K383" s="21">
        <v>-2407045.03</v>
      </c>
    </row>
    <row r="384" ht="15.75" customHeight="1">
      <c r="A384" s="20" t="s">
        <v>146</v>
      </c>
      <c r="B384" s="20" t="s">
        <v>15</v>
      </c>
      <c r="C384" s="20" t="s">
        <v>147</v>
      </c>
      <c r="D384" s="20" t="s">
        <v>49</v>
      </c>
      <c r="E384" s="20" t="s">
        <v>50</v>
      </c>
      <c r="F384" s="21">
        <v>0.0</v>
      </c>
      <c r="G384" s="21">
        <v>0.0</v>
      </c>
      <c r="H384" s="21">
        <v>0.0</v>
      </c>
      <c r="I384" s="21">
        <v>0.0</v>
      </c>
      <c r="J384" s="22">
        <v>-75350.88</v>
      </c>
      <c r="K384" s="21">
        <v>-75350.88</v>
      </c>
    </row>
    <row r="385" ht="15.75" customHeight="1">
      <c r="A385" s="20" t="s">
        <v>146</v>
      </c>
      <c r="B385" s="20" t="s">
        <v>15</v>
      </c>
      <c r="C385" s="20" t="s">
        <v>147</v>
      </c>
      <c r="D385" s="20" t="s">
        <v>19</v>
      </c>
      <c r="E385" s="20" t="s">
        <v>20</v>
      </c>
      <c r="F385" s="21">
        <v>0.0</v>
      </c>
      <c r="G385" s="21">
        <v>116782.39</v>
      </c>
      <c r="H385" s="21">
        <v>8274.87</v>
      </c>
      <c r="I385" s="21">
        <v>444403.27</v>
      </c>
      <c r="J385" s="22">
        <v>758123.81</v>
      </c>
      <c r="K385" s="21">
        <v>1327584.34</v>
      </c>
    </row>
    <row r="386" ht="15.75" customHeight="1">
      <c r="A386" s="20" t="s">
        <v>146</v>
      </c>
      <c r="B386" s="20" t="s">
        <v>15</v>
      </c>
      <c r="C386" s="20" t="s">
        <v>147</v>
      </c>
      <c r="D386" s="20" t="s">
        <v>27</v>
      </c>
      <c r="E386" s="20" t="s">
        <v>28</v>
      </c>
      <c r="F386" s="21">
        <v>0.0</v>
      </c>
      <c r="G386" s="21">
        <v>0.0</v>
      </c>
      <c r="H386" s="21">
        <v>0.0</v>
      </c>
      <c r="I386" s="21">
        <v>0.0</v>
      </c>
      <c r="J386" s="22">
        <v>-700361.1</v>
      </c>
      <c r="K386" s="21">
        <v>-700361.1</v>
      </c>
    </row>
    <row r="387" ht="15.75" customHeight="1">
      <c r="A387" s="20" t="s">
        <v>146</v>
      </c>
      <c r="B387" s="20" t="s">
        <v>15</v>
      </c>
      <c r="C387" s="20" t="s">
        <v>147</v>
      </c>
      <c r="D387" s="20" t="s">
        <v>29</v>
      </c>
      <c r="E387" s="20" t="s">
        <v>30</v>
      </c>
      <c r="F387" s="21">
        <v>0.0</v>
      </c>
      <c r="G387" s="21">
        <v>650452.28</v>
      </c>
      <c r="H387" s="21">
        <v>46089.22</v>
      </c>
      <c r="I387" s="21">
        <v>2475228.84</v>
      </c>
      <c r="J387" s="22">
        <v>4222583.48</v>
      </c>
      <c r="K387" s="21">
        <v>7394353.82</v>
      </c>
    </row>
    <row r="388" ht="15.75" customHeight="1">
      <c r="A388" s="20" t="s">
        <v>146</v>
      </c>
      <c r="B388" s="20" t="s">
        <v>15</v>
      </c>
      <c r="C388" s="20" t="s">
        <v>147</v>
      </c>
      <c r="D388" s="20" t="s">
        <v>31</v>
      </c>
      <c r="E388" s="20" t="s">
        <v>32</v>
      </c>
      <c r="F388" s="21">
        <v>0.0</v>
      </c>
      <c r="G388" s="21">
        <v>559466.22</v>
      </c>
      <c r="H388" s="21">
        <v>39642.2</v>
      </c>
      <c r="I388" s="21">
        <v>2128990.79</v>
      </c>
      <c r="J388" s="22">
        <v>3631923.32</v>
      </c>
      <c r="K388" s="21">
        <v>6360022.53</v>
      </c>
    </row>
    <row r="389" ht="15.75" customHeight="1">
      <c r="A389" s="20" t="s">
        <v>146</v>
      </c>
      <c r="B389" s="20" t="s">
        <v>15</v>
      </c>
      <c r="C389" s="20" t="s">
        <v>147</v>
      </c>
      <c r="D389" s="20" t="s">
        <v>39</v>
      </c>
      <c r="E389" s="20" t="s">
        <v>40</v>
      </c>
      <c r="F389" s="21">
        <v>0.0</v>
      </c>
      <c r="G389" s="21">
        <v>376414.36</v>
      </c>
      <c r="H389" s="21">
        <v>26671.66</v>
      </c>
      <c r="I389" s="21">
        <v>1432405.87</v>
      </c>
      <c r="J389" s="22">
        <v>2443593.6</v>
      </c>
      <c r="K389" s="21">
        <v>4279085.49</v>
      </c>
    </row>
    <row r="390" ht="15.75" customHeight="1">
      <c r="A390" s="20" t="s">
        <v>146</v>
      </c>
      <c r="B390" s="20" t="s">
        <v>15</v>
      </c>
      <c r="C390" s="20" t="s">
        <v>147</v>
      </c>
      <c r="D390" s="20" t="s">
        <v>41</v>
      </c>
      <c r="E390" s="20" t="s">
        <v>42</v>
      </c>
      <c r="F390" s="21">
        <v>0.0</v>
      </c>
      <c r="G390" s="21">
        <v>4.641530875E7</v>
      </c>
      <c r="H390" s="21">
        <v>3288858.05</v>
      </c>
      <c r="I390" s="21">
        <v>1.7662865223E8</v>
      </c>
      <c r="J390" s="22">
        <v>3.013172837E8</v>
      </c>
      <c r="K390" s="21">
        <v>5.2524305770000005E8</v>
      </c>
    </row>
    <row r="391" ht="15.75" customHeight="1">
      <c r="A391" s="20" t="s">
        <v>148</v>
      </c>
      <c r="B391" s="20" t="s">
        <v>15</v>
      </c>
      <c r="C391" s="20" t="s">
        <v>149</v>
      </c>
      <c r="D391" s="20" t="s">
        <v>17</v>
      </c>
      <c r="E391" s="20" t="s">
        <v>18</v>
      </c>
      <c r="F391" s="21">
        <v>0.0</v>
      </c>
      <c r="G391" s="21">
        <v>0.0</v>
      </c>
      <c r="H391" s="21">
        <v>0.0</v>
      </c>
      <c r="I391" s="21">
        <v>0.0</v>
      </c>
      <c r="J391" s="22">
        <v>-457413.1</v>
      </c>
      <c r="K391" s="21">
        <v>-457413.1</v>
      </c>
    </row>
    <row r="392" ht="15.75" customHeight="1">
      <c r="A392" s="20" t="s">
        <v>148</v>
      </c>
      <c r="B392" s="20" t="s">
        <v>15</v>
      </c>
      <c r="C392" s="20" t="s">
        <v>149</v>
      </c>
      <c r="D392" s="20" t="s">
        <v>49</v>
      </c>
      <c r="E392" s="20" t="s">
        <v>50</v>
      </c>
      <c r="F392" s="21">
        <v>0.0</v>
      </c>
      <c r="G392" s="21">
        <v>0.0</v>
      </c>
      <c r="H392" s="21">
        <v>0.0</v>
      </c>
      <c r="I392" s="21">
        <v>0.0</v>
      </c>
      <c r="J392" s="22">
        <v>-3719974.66</v>
      </c>
      <c r="K392" s="21">
        <v>-3719974.66</v>
      </c>
    </row>
    <row r="393" ht="15.75" customHeight="1">
      <c r="A393" s="20" t="s">
        <v>148</v>
      </c>
      <c r="B393" s="20" t="s">
        <v>15</v>
      </c>
      <c r="C393" s="20" t="s">
        <v>149</v>
      </c>
      <c r="D393" s="20" t="s">
        <v>74</v>
      </c>
      <c r="E393" s="20" t="s">
        <v>75</v>
      </c>
      <c r="F393" s="21">
        <v>0.0</v>
      </c>
      <c r="G393" s="21">
        <v>911316.12</v>
      </c>
      <c r="H393" s="21">
        <v>899408.51</v>
      </c>
      <c r="I393" s="21">
        <v>7.143005895E7</v>
      </c>
      <c r="J393" s="22">
        <v>9.160572114E7</v>
      </c>
      <c r="K393" s="21">
        <v>1.6484650472E8</v>
      </c>
    </row>
    <row r="394" ht="15.75" customHeight="1">
      <c r="A394" s="20" t="s">
        <v>148</v>
      </c>
      <c r="B394" s="20" t="s">
        <v>15</v>
      </c>
      <c r="C394" s="20" t="s">
        <v>149</v>
      </c>
      <c r="D394" s="20" t="s">
        <v>19</v>
      </c>
      <c r="E394" s="20" t="s">
        <v>20</v>
      </c>
      <c r="F394" s="21">
        <v>0.0</v>
      </c>
      <c r="G394" s="21">
        <v>626.38</v>
      </c>
      <c r="H394" s="21">
        <v>618.2</v>
      </c>
      <c r="I394" s="21">
        <v>49096.56</v>
      </c>
      <c r="J394" s="22">
        <v>62964.06</v>
      </c>
      <c r="K394" s="21">
        <v>113305.2</v>
      </c>
    </row>
    <row r="395" ht="15.75" customHeight="1">
      <c r="A395" s="20" t="s">
        <v>148</v>
      </c>
      <c r="B395" s="20" t="s">
        <v>15</v>
      </c>
      <c r="C395" s="20" t="s">
        <v>149</v>
      </c>
      <c r="D395" s="20" t="s">
        <v>21</v>
      </c>
      <c r="E395" s="20" t="s">
        <v>22</v>
      </c>
      <c r="F395" s="21">
        <v>0.0</v>
      </c>
      <c r="G395" s="21">
        <v>166.56</v>
      </c>
      <c r="H395" s="21">
        <v>164.38</v>
      </c>
      <c r="I395" s="21">
        <v>13055.14</v>
      </c>
      <c r="J395" s="22">
        <v>16742.62</v>
      </c>
      <c r="K395" s="21">
        <v>30128.7</v>
      </c>
    </row>
    <row r="396" ht="15.75" customHeight="1">
      <c r="A396" s="20" t="s">
        <v>148</v>
      </c>
      <c r="B396" s="20" t="s">
        <v>15</v>
      </c>
      <c r="C396" s="20" t="s">
        <v>149</v>
      </c>
      <c r="D396" s="20" t="s">
        <v>27</v>
      </c>
      <c r="E396" s="20" t="s">
        <v>28</v>
      </c>
      <c r="F396" s="21">
        <v>0.0</v>
      </c>
      <c r="G396" s="21">
        <v>0.0</v>
      </c>
      <c r="H396" s="21">
        <v>0.0</v>
      </c>
      <c r="I396" s="21">
        <v>0.0</v>
      </c>
      <c r="J396" s="22">
        <v>-340877.75</v>
      </c>
      <c r="K396" s="21">
        <v>-340877.75</v>
      </c>
    </row>
    <row r="397" ht="15.75" customHeight="1">
      <c r="A397" s="20" t="s">
        <v>148</v>
      </c>
      <c r="B397" s="20" t="s">
        <v>15</v>
      </c>
      <c r="C397" s="20" t="s">
        <v>149</v>
      </c>
      <c r="D397" s="20" t="s">
        <v>29</v>
      </c>
      <c r="E397" s="20" t="s">
        <v>30</v>
      </c>
      <c r="F397" s="21">
        <v>0.0</v>
      </c>
      <c r="G397" s="21">
        <v>73040.39</v>
      </c>
      <c r="H397" s="21">
        <v>72086.01</v>
      </c>
      <c r="I397" s="21">
        <v>5724993.89</v>
      </c>
      <c r="J397" s="22">
        <v>7342037.82</v>
      </c>
      <c r="K397" s="21">
        <v>1.321215811E7</v>
      </c>
    </row>
    <row r="398" ht="15.75" customHeight="1">
      <c r="A398" s="20" t="s">
        <v>148</v>
      </c>
      <c r="B398" s="20" t="s">
        <v>15</v>
      </c>
      <c r="C398" s="20" t="s">
        <v>149</v>
      </c>
      <c r="D398" s="20" t="s">
        <v>31</v>
      </c>
      <c r="E398" s="20" t="s">
        <v>32</v>
      </c>
      <c r="F398" s="21">
        <v>0.0</v>
      </c>
      <c r="G398" s="21">
        <v>0.0</v>
      </c>
      <c r="H398" s="21">
        <v>0.0</v>
      </c>
      <c r="I398" s="21">
        <v>0.0</v>
      </c>
      <c r="J398" s="22">
        <v>-59253.11</v>
      </c>
      <c r="K398" s="21">
        <v>-59253.11</v>
      </c>
    </row>
    <row r="399" ht="15.75" customHeight="1">
      <c r="A399" s="20" t="s">
        <v>148</v>
      </c>
      <c r="B399" s="20" t="s">
        <v>15</v>
      </c>
      <c r="C399" s="20" t="s">
        <v>149</v>
      </c>
      <c r="D399" s="20" t="s">
        <v>39</v>
      </c>
      <c r="E399" s="20" t="s">
        <v>40</v>
      </c>
      <c r="F399" s="21">
        <v>0.0</v>
      </c>
      <c r="G399" s="21">
        <v>6931.01</v>
      </c>
      <c r="H399" s="21">
        <v>6840.44</v>
      </c>
      <c r="I399" s="21">
        <v>543260.75</v>
      </c>
      <c r="J399" s="22">
        <v>696706.6</v>
      </c>
      <c r="K399" s="21">
        <v>1253738.8</v>
      </c>
    </row>
    <row r="400" ht="15.75" customHeight="1">
      <c r="A400" s="20" t="s">
        <v>148</v>
      </c>
      <c r="B400" s="20" t="s">
        <v>15</v>
      </c>
      <c r="C400" s="20" t="s">
        <v>149</v>
      </c>
      <c r="D400" s="20" t="s">
        <v>41</v>
      </c>
      <c r="E400" s="20" t="s">
        <v>42</v>
      </c>
      <c r="F400" s="21">
        <v>0.0</v>
      </c>
      <c r="G400" s="21">
        <v>886091.06</v>
      </c>
      <c r="H400" s="21">
        <v>874513.05</v>
      </c>
      <c r="I400" s="21">
        <v>6.945288815E7</v>
      </c>
      <c r="J400" s="22">
        <v>8.907009173E7</v>
      </c>
      <c r="K400" s="21">
        <v>1.5982617089000002E8</v>
      </c>
    </row>
    <row r="401" ht="15.75" customHeight="1">
      <c r="A401" s="20" t="s">
        <v>148</v>
      </c>
      <c r="B401" s="20" t="s">
        <v>15</v>
      </c>
      <c r="C401" s="20" t="s">
        <v>149</v>
      </c>
      <c r="D401" s="20" t="s">
        <v>45</v>
      </c>
      <c r="E401" s="20" t="s">
        <v>46</v>
      </c>
      <c r="F401" s="21">
        <v>0.0</v>
      </c>
      <c r="G401" s="21">
        <v>3273593.48</v>
      </c>
      <c r="H401" s="21">
        <v>3230819.41</v>
      </c>
      <c r="I401" s="21">
        <v>2.5658821156E8</v>
      </c>
      <c r="J401" s="22">
        <v>3.2906242129E8</v>
      </c>
      <c r="K401" s="21">
        <v>5.9215504574E8</v>
      </c>
    </row>
    <row r="402" ht="15.75" customHeight="1">
      <c r="A402" s="20" t="s">
        <v>150</v>
      </c>
      <c r="B402" s="20" t="s">
        <v>15</v>
      </c>
      <c r="C402" s="20" t="s">
        <v>151</v>
      </c>
      <c r="D402" s="20" t="s">
        <v>49</v>
      </c>
      <c r="E402" s="20" t="s">
        <v>50</v>
      </c>
      <c r="F402" s="21">
        <v>0.0</v>
      </c>
      <c r="G402" s="21">
        <v>0.0</v>
      </c>
      <c r="H402" s="21">
        <v>0.0</v>
      </c>
      <c r="I402" s="21">
        <v>0.0</v>
      </c>
      <c r="J402" s="22">
        <v>-1271895.59</v>
      </c>
      <c r="K402" s="21">
        <v>-1271895.59</v>
      </c>
    </row>
    <row r="403" ht="15.75" customHeight="1">
      <c r="A403" s="20" t="s">
        <v>150</v>
      </c>
      <c r="B403" s="20" t="s">
        <v>15</v>
      </c>
      <c r="C403" s="20" t="s">
        <v>151</v>
      </c>
      <c r="D403" s="20" t="s">
        <v>27</v>
      </c>
      <c r="E403" s="20" t="s">
        <v>28</v>
      </c>
      <c r="F403" s="21">
        <v>0.0</v>
      </c>
      <c r="G403" s="21">
        <v>0.0</v>
      </c>
      <c r="H403" s="21">
        <v>0.0</v>
      </c>
      <c r="I403" s="21">
        <v>0.0</v>
      </c>
      <c r="J403" s="22">
        <v>-181248.11</v>
      </c>
      <c r="K403" s="21">
        <v>-181248.11</v>
      </c>
    </row>
    <row r="404" ht="15.75" customHeight="1">
      <c r="A404" s="20" t="s">
        <v>150</v>
      </c>
      <c r="B404" s="20" t="s">
        <v>15</v>
      </c>
      <c r="C404" s="20" t="s">
        <v>151</v>
      </c>
      <c r="D404" s="20" t="s">
        <v>29</v>
      </c>
      <c r="E404" s="20" t="s">
        <v>30</v>
      </c>
      <c r="F404" s="21">
        <v>0.0</v>
      </c>
      <c r="G404" s="21">
        <v>96388.64</v>
      </c>
      <c r="H404" s="21">
        <v>13717.76</v>
      </c>
      <c r="I404" s="21">
        <v>551749.12</v>
      </c>
      <c r="J404" s="22">
        <v>983593.97</v>
      </c>
      <c r="K404" s="21">
        <v>1645449.49</v>
      </c>
    </row>
    <row r="405" ht="15.75" customHeight="1">
      <c r="A405" s="20" t="s">
        <v>150</v>
      </c>
      <c r="B405" s="20" t="s">
        <v>15</v>
      </c>
      <c r="C405" s="20" t="s">
        <v>151</v>
      </c>
      <c r="D405" s="20" t="s">
        <v>67</v>
      </c>
      <c r="E405" s="20" t="s">
        <v>68</v>
      </c>
      <c r="F405" s="21">
        <v>0.0</v>
      </c>
      <c r="G405" s="21">
        <v>5043.8</v>
      </c>
      <c r="H405" s="21">
        <v>717.82</v>
      </c>
      <c r="I405" s="21">
        <v>28871.8</v>
      </c>
      <c r="J405" s="22">
        <v>51469.28</v>
      </c>
      <c r="K405" s="21">
        <v>86102.7</v>
      </c>
    </row>
    <row r="406" ht="15.75" customHeight="1">
      <c r="A406" s="20" t="s">
        <v>150</v>
      </c>
      <c r="B406" s="20" t="s">
        <v>15</v>
      </c>
      <c r="C406" s="20" t="s">
        <v>151</v>
      </c>
      <c r="D406" s="20" t="s">
        <v>39</v>
      </c>
      <c r="E406" s="20" t="s">
        <v>40</v>
      </c>
      <c r="F406" s="21">
        <v>0.0</v>
      </c>
      <c r="G406" s="21">
        <v>50629.56</v>
      </c>
      <c r="H406" s="21">
        <v>7205.46</v>
      </c>
      <c r="I406" s="21">
        <v>289814.4</v>
      </c>
      <c r="J406" s="22">
        <v>516647.3</v>
      </c>
      <c r="K406" s="21">
        <v>864296.72</v>
      </c>
    </row>
    <row r="407" ht="15.75" customHeight="1">
      <c r="A407" s="20" t="s">
        <v>150</v>
      </c>
      <c r="B407" s="20" t="s">
        <v>15</v>
      </c>
      <c r="C407" s="20" t="s">
        <v>151</v>
      </c>
      <c r="D407" s="20" t="s">
        <v>59</v>
      </c>
      <c r="E407" s="20" t="s">
        <v>60</v>
      </c>
      <c r="F407" s="21">
        <v>0.0</v>
      </c>
      <c r="G407" s="21">
        <v>1.7659123E7</v>
      </c>
      <c r="H407" s="21">
        <v>2513195.96</v>
      </c>
      <c r="I407" s="21">
        <v>1.0108458036E8</v>
      </c>
      <c r="J407" s="22">
        <v>1.8020180024E8</v>
      </c>
      <c r="K407" s="21">
        <v>3.0145869956E8</v>
      </c>
    </row>
    <row r="408" ht="15.75" customHeight="1">
      <c r="A408" s="20" t="s">
        <v>152</v>
      </c>
      <c r="B408" s="20" t="s">
        <v>15</v>
      </c>
      <c r="C408" s="20" t="s">
        <v>153</v>
      </c>
      <c r="D408" s="20" t="s">
        <v>17</v>
      </c>
      <c r="E408" s="20" t="s">
        <v>18</v>
      </c>
      <c r="F408" s="21">
        <v>0.0</v>
      </c>
      <c r="G408" s="21">
        <v>0.0</v>
      </c>
      <c r="H408" s="21">
        <v>0.0</v>
      </c>
      <c r="I408" s="21">
        <v>0.0</v>
      </c>
      <c r="J408" s="22">
        <v>-2244818.45</v>
      </c>
      <c r="K408" s="21">
        <v>-2244818.45</v>
      </c>
    </row>
    <row r="409" ht="15.75" customHeight="1">
      <c r="A409" s="20" t="s">
        <v>152</v>
      </c>
      <c r="B409" s="20" t="s">
        <v>15</v>
      </c>
      <c r="C409" s="20" t="s">
        <v>153</v>
      </c>
      <c r="D409" s="20" t="s">
        <v>19</v>
      </c>
      <c r="E409" s="20" t="s">
        <v>20</v>
      </c>
      <c r="F409" s="21">
        <v>0.0</v>
      </c>
      <c r="G409" s="21">
        <v>109389.83</v>
      </c>
      <c r="H409" s="21">
        <v>20630.29</v>
      </c>
      <c r="I409" s="21">
        <v>414707.88</v>
      </c>
      <c r="J409" s="22">
        <v>523346.13</v>
      </c>
      <c r="K409" s="21">
        <v>1068074.13</v>
      </c>
    </row>
    <row r="410" ht="15.75" customHeight="1">
      <c r="A410" s="20" t="s">
        <v>152</v>
      </c>
      <c r="B410" s="20" t="s">
        <v>15</v>
      </c>
      <c r="C410" s="20" t="s">
        <v>153</v>
      </c>
      <c r="D410" s="20" t="s">
        <v>21</v>
      </c>
      <c r="E410" s="20" t="s">
        <v>22</v>
      </c>
      <c r="F410" s="21">
        <v>0.0</v>
      </c>
      <c r="G410" s="21">
        <v>698826.83</v>
      </c>
      <c r="H410" s="21">
        <v>131794.68</v>
      </c>
      <c r="I410" s="21">
        <v>2649323.01</v>
      </c>
      <c r="J410" s="22">
        <v>3343348.43</v>
      </c>
      <c r="K410" s="21">
        <v>6823292.95</v>
      </c>
    </row>
    <row r="411" ht="15.75" customHeight="1">
      <c r="A411" s="20" t="s">
        <v>152</v>
      </c>
      <c r="B411" s="20" t="s">
        <v>15</v>
      </c>
      <c r="C411" s="20" t="s">
        <v>153</v>
      </c>
      <c r="D411" s="20" t="s">
        <v>27</v>
      </c>
      <c r="E411" s="20" t="s">
        <v>28</v>
      </c>
      <c r="F411" s="21">
        <v>0.0</v>
      </c>
      <c r="G411" s="21">
        <v>2986924.84</v>
      </c>
      <c r="H411" s="21">
        <v>563316.67</v>
      </c>
      <c r="I411" s="21">
        <v>1.132373344E7</v>
      </c>
      <c r="J411" s="22">
        <v>1.429013615E7</v>
      </c>
      <c r="K411" s="21">
        <v>2.91641111E7</v>
      </c>
    </row>
    <row r="412" ht="15.75" customHeight="1">
      <c r="A412" s="20" t="s">
        <v>152</v>
      </c>
      <c r="B412" s="20" t="s">
        <v>15</v>
      </c>
      <c r="C412" s="20" t="s">
        <v>153</v>
      </c>
      <c r="D412" s="20" t="s">
        <v>29</v>
      </c>
      <c r="E412" s="20" t="s">
        <v>30</v>
      </c>
      <c r="F412" s="21">
        <v>0.0</v>
      </c>
      <c r="G412" s="21">
        <v>571057.94</v>
      </c>
      <c r="H412" s="21">
        <v>107698.21</v>
      </c>
      <c r="I412" s="21">
        <v>2164938.26</v>
      </c>
      <c r="J412" s="22">
        <v>2732072.65</v>
      </c>
      <c r="K412" s="21">
        <v>5575767.06</v>
      </c>
    </row>
    <row r="413" ht="15.75" customHeight="1">
      <c r="A413" s="20" t="s">
        <v>152</v>
      </c>
      <c r="B413" s="20" t="s">
        <v>15</v>
      </c>
      <c r="C413" s="20" t="s">
        <v>153</v>
      </c>
      <c r="D413" s="20" t="s">
        <v>31</v>
      </c>
      <c r="E413" s="20" t="s">
        <v>32</v>
      </c>
      <c r="F413" s="21">
        <v>0.0</v>
      </c>
      <c r="G413" s="21">
        <v>687475.4</v>
      </c>
      <c r="H413" s="21">
        <v>129653.86</v>
      </c>
      <c r="I413" s="21">
        <v>2606288.58</v>
      </c>
      <c r="J413" s="22">
        <v>3289040.56</v>
      </c>
      <c r="K413" s="21">
        <v>6712458.4</v>
      </c>
    </row>
    <row r="414" ht="15.75" customHeight="1">
      <c r="A414" s="20" t="s">
        <v>152</v>
      </c>
      <c r="B414" s="20" t="s">
        <v>15</v>
      </c>
      <c r="C414" s="20" t="s">
        <v>153</v>
      </c>
      <c r="D414" s="20" t="s">
        <v>39</v>
      </c>
      <c r="E414" s="20" t="s">
        <v>40</v>
      </c>
      <c r="F414" s="21">
        <v>0.0</v>
      </c>
      <c r="G414" s="21">
        <v>1171344.43</v>
      </c>
      <c r="H414" s="21">
        <v>220908.75</v>
      </c>
      <c r="I414" s="21">
        <v>4440684.92</v>
      </c>
      <c r="J414" s="22">
        <v>5603981.45</v>
      </c>
      <c r="K414" s="21">
        <v>1.143691955E7</v>
      </c>
    </row>
    <row r="415" ht="15.75" customHeight="1">
      <c r="A415" s="20" t="s">
        <v>152</v>
      </c>
      <c r="B415" s="20" t="s">
        <v>15</v>
      </c>
      <c r="C415" s="20" t="s">
        <v>153</v>
      </c>
      <c r="D415" s="20" t="s">
        <v>41</v>
      </c>
      <c r="E415" s="20" t="s">
        <v>42</v>
      </c>
      <c r="F415" s="21">
        <v>0.0</v>
      </c>
      <c r="G415" s="21">
        <v>6.305578973E7</v>
      </c>
      <c r="H415" s="21">
        <v>1.189195554E7</v>
      </c>
      <c r="I415" s="21">
        <v>2.3905086091E8</v>
      </c>
      <c r="J415" s="22">
        <v>3.0167341601E8</v>
      </c>
      <c r="K415" s="21">
        <v>6.1342720374E8</v>
      </c>
    </row>
    <row r="416" ht="15.75" customHeight="1">
      <c r="A416" s="20" t="s">
        <v>154</v>
      </c>
      <c r="B416" s="20" t="s">
        <v>15</v>
      </c>
      <c r="C416" s="20" t="s">
        <v>155</v>
      </c>
      <c r="D416" s="20" t="s">
        <v>17</v>
      </c>
      <c r="E416" s="20" t="s">
        <v>18</v>
      </c>
      <c r="F416" s="21">
        <v>0.0</v>
      </c>
      <c r="G416" s="21">
        <v>0.0</v>
      </c>
      <c r="H416" s="21">
        <v>0.0</v>
      </c>
      <c r="I416" s="21">
        <v>0.0</v>
      </c>
      <c r="J416" s="22">
        <v>-1379045.68</v>
      </c>
      <c r="K416" s="21">
        <v>-1379045.68</v>
      </c>
    </row>
    <row r="417" ht="15.75" customHeight="1">
      <c r="A417" s="20" t="s">
        <v>154</v>
      </c>
      <c r="B417" s="20" t="s">
        <v>15</v>
      </c>
      <c r="C417" s="20" t="s">
        <v>155</v>
      </c>
      <c r="D417" s="20" t="s">
        <v>21</v>
      </c>
      <c r="E417" s="20" t="s">
        <v>22</v>
      </c>
      <c r="F417" s="21">
        <v>0.0</v>
      </c>
      <c r="G417" s="21">
        <v>31206.46</v>
      </c>
      <c r="H417" s="21">
        <v>896.75</v>
      </c>
      <c r="I417" s="21">
        <v>69601.55</v>
      </c>
      <c r="J417" s="22">
        <v>70500.64</v>
      </c>
      <c r="K417" s="21">
        <v>172205.4</v>
      </c>
    </row>
    <row r="418" ht="15.75" customHeight="1">
      <c r="A418" s="20" t="s">
        <v>154</v>
      </c>
      <c r="B418" s="20" t="s">
        <v>15</v>
      </c>
      <c r="C418" s="20" t="s">
        <v>155</v>
      </c>
      <c r="D418" s="20" t="s">
        <v>27</v>
      </c>
      <c r="E418" s="20" t="s">
        <v>28</v>
      </c>
      <c r="F418" s="21">
        <v>0.0</v>
      </c>
      <c r="G418" s="21">
        <v>0.0</v>
      </c>
      <c r="H418" s="21">
        <v>0.0</v>
      </c>
      <c r="I418" s="21">
        <v>0.0</v>
      </c>
      <c r="J418" s="22">
        <v>-303247.74</v>
      </c>
      <c r="K418" s="21">
        <v>-303247.74</v>
      </c>
    </row>
    <row r="419" ht="15.75" customHeight="1">
      <c r="A419" s="20" t="s">
        <v>154</v>
      </c>
      <c r="B419" s="20" t="s">
        <v>15</v>
      </c>
      <c r="C419" s="20" t="s">
        <v>155</v>
      </c>
      <c r="D419" s="20" t="s">
        <v>29</v>
      </c>
      <c r="E419" s="20" t="s">
        <v>30</v>
      </c>
      <c r="F419" s="21">
        <v>0.0</v>
      </c>
      <c r="G419" s="21">
        <v>944629.55</v>
      </c>
      <c r="H419" s="21">
        <v>27144.95</v>
      </c>
      <c r="I419" s="21">
        <v>2106861.39</v>
      </c>
      <c r="J419" s="22">
        <v>2134076.83</v>
      </c>
      <c r="K419" s="21">
        <v>5212712.72</v>
      </c>
    </row>
    <row r="420" ht="15.75" customHeight="1">
      <c r="A420" s="20" t="s">
        <v>154</v>
      </c>
      <c r="B420" s="20" t="s">
        <v>15</v>
      </c>
      <c r="C420" s="20" t="s">
        <v>155</v>
      </c>
      <c r="D420" s="20" t="s">
        <v>31</v>
      </c>
      <c r="E420" s="20" t="s">
        <v>32</v>
      </c>
      <c r="F420" s="21">
        <v>0.0</v>
      </c>
      <c r="G420" s="21">
        <v>0.0</v>
      </c>
      <c r="H420" s="21">
        <v>0.0</v>
      </c>
      <c r="I420" s="21">
        <v>0.0</v>
      </c>
      <c r="J420" s="22">
        <v>-199975.79</v>
      </c>
      <c r="K420" s="21">
        <v>-199975.79</v>
      </c>
    </row>
    <row r="421" ht="15.75" customHeight="1">
      <c r="A421" s="20" t="s">
        <v>154</v>
      </c>
      <c r="B421" s="20" t="s">
        <v>15</v>
      </c>
      <c r="C421" s="20" t="s">
        <v>155</v>
      </c>
      <c r="D421" s="20" t="s">
        <v>39</v>
      </c>
      <c r="E421" s="20" t="s">
        <v>40</v>
      </c>
      <c r="F421" s="21">
        <v>0.0</v>
      </c>
      <c r="G421" s="21">
        <v>238965.69</v>
      </c>
      <c r="H421" s="21">
        <v>6866.94</v>
      </c>
      <c r="I421" s="21">
        <v>532978.86</v>
      </c>
      <c r="J421" s="22">
        <v>539863.63</v>
      </c>
      <c r="K421" s="21">
        <v>1318675.12</v>
      </c>
    </row>
    <row r="422" ht="15.75" customHeight="1">
      <c r="A422" s="20" t="s">
        <v>154</v>
      </c>
      <c r="B422" s="20" t="s">
        <v>15</v>
      </c>
      <c r="C422" s="20" t="s">
        <v>155</v>
      </c>
      <c r="D422" s="20" t="s">
        <v>41</v>
      </c>
      <c r="E422" s="20" t="s">
        <v>42</v>
      </c>
      <c r="F422" s="21">
        <v>0.0</v>
      </c>
      <c r="G422" s="21">
        <v>4.76691873E7</v>
      </c>
      <c r="H422" s="21">
        <v>1369825.36</v>
      </c>
      <c r="I422" s="21">
        <v>1.063193182E8</v>
      </c>
      <c r="J422" s="22">
        <v>1.0769270036E8</v>
      </c>
      <c r="K422" s="21">
        <v>2.6167198554E8</v>
      </c>
    </row>
    <row r="423" ht="15.75" customHeight="1">
      <c r="A423" s="20" t="s">
        <v>156</v>
      </c>
      <c r="B423" s="20" t="s">
        <v>15</v>
      </c>
      <c r="C423" s="20" t="s">
        <v>157</v>
      </c>
      <c r="D423" s="20" t="s">
        <v>17</v>
      </c>
      <c r="E423" s="20" t="s">
        <v>18</v>
      </c>
      <c r="F423" s="21">
        <v>0.0</v>
      </c>
      <c r="G423" s="21">
        <v>0.0</v>
      </c>
      <c r="H423" s="21">
        <v>0.0</v>
      </c>
      <c r="I423" s="21">
        <v>0.0</v>
      </c>
      <c r="J423" s="22">
        <v>-723192.84</v>
      </c>
      <c r="K423" s="21">
        <v>-723192.84</v>
      </c>
    </row>
    <row r="424" ht="15.75" customHeight="1">
      <c r="A424" s="20" t="s">
        <v>156</v>
      </c>
      <c r="B424" s="20" t="s">
        <v>15</v>
      </c>
      <c r="C424" s="20" t="s">
        <v>157</v>
      </c>
      <c r="D424" s="20" t="s">
        <v>21</v>
      </c>
      <c r="E424" s="20" t="s">
        <v>22</v>
      </c>
      <c r="F424" s="21">
        <v>0.0</v>
      </c>
      <c r="G424" s="21">
        <v>52.92</v>
      </c>
      <c r="H424" s="21">
        <v>80.06</v>
      </c>
      <c r="I424" s="21">
        <v>6399.85</v>
      </c>
      <c r="J424" s="22">
        <v>8810.97</v>
      </c>
      <c r="K424" s="21">
        <v>15343.8</v>
      </c>
    </row>
    <row r="425" ht="15.75" customHeight="1">
      <c r="A425" s="20" t="s">
        <v>156</v>
      </c>
      <c r="B425" s="20" t="s">
        <v>15</v>
      </c>
      <c r="C425" s="20" t="s">
        <v>157</v>
      </c>
      <c r="D425" s="20" t="s">
        <v>27</v>
      </c>
      <c r="E425" s="20" t="s">
        <v>28</v>
      </c>
      <c r="F425" s="21">
        <v>0.0</v>
      </c>
      <c r="G425" s="21">
        <v>0.0</v>
      </c>
      <c r="H425" s="21">
        <v>0.0</v>
      </c>
      <c r="I425" s="21">
        <v>0.0</v>
      </c>
      <c r="J425" s="22">
        <v>-451637.52</v>
      </c>
      <c r="K425" s="21">
        <v>-451637.52</v>
      </c>
    </row>
    <row r="426" ht="15.75" customHeight="1">
      <c r="A426" s="20" t="s">
        <v>156</v>
      </c>
      <c r="B426" s="20" t="s">
        <v>15</v>
      </c>
      <c r="C426" s="20" t="s">
        <v>157</v>
      </c>
      <c r="D426" s="20" t="s">
        <v>29</v>
      </c>
      <c r="E426" s="20" t="s">
        <v>30</v>
      </c>
      <c r="F426" s="21">
        <v>0.0</v>
      </c>
      <c r="G426" s="21">
        <v>19637.69</v>
      </c>
      <c r="H426" s="21">
        <v>29712.74</v>
      </c>
      <c r="I426" s="21">
        <v>2374995.69</v>
      </c>
      <c r="J426" s="22">
        <v>3269763.76</v>
      </c>
      <c r="K426" s="21">
        <v>5694109.88</v>
      </c>
    </row>
    <row r="427" ht="15.75" customHeight="1">
      <c r="A427" s="20" t="s">
        <v>156</v>
      </c>
      <c r="B427" s="20" t="s">
        <v>15</v>
      </c>
      <c r="C427" s="20" t="s">
        <v>157</v>
      </c>
      <c r="D427" s="20" t="s">
        <v>31</v>
      </c>
      <c r="E427" s="20" t="s">
        <v>32</v>
      </c>
      <c r="F427" s="21">
        <v>0.0</v>
      </c>
      <c r="G427" s="21">
        <v>0.0</v>
      </c>
      <c r="H427" s="21">
        <v>0.0</v>
      </c>
      <c r="I427" s="21">
        <v>0.0</v>
      </c>
      <c r="J427" s="22">
        <v>-165500.66</v>
      </c>
      <c r="K427" s="21">
        <v>-165500.66</v>
      </c>
    </row>
    <row r="428" ht="15.75" customHeight="1">
      <c r="A428" s="20" t="s">
        <v>156</v>
      </c>
      <c r="B428" s="20" t="s">
        <v>15</v>
      </c>
      <c r="C428" s="20" t="s">
        <v>157</v>
      </c>
      <c r="D428" s="20" t="s">
        <v>33</v>
      </c>
      <c r="E428" s="20" t="s">
        <v>34</v>
      </c>
      <c r="F428" s="21">
        <v>0.0</v>
      </c>
      <c r="G428" s="21">
        <v>455.32</v>
      </c>
      <c r="H428" s="21">
        <v>688.92</v>
      </c>
      <c r="I428" s="21">
        <v>55066.86</v>
      </c>
      <c r="J428" s="22">
        <v>75813.04</v>
      </c>
      <c r="K428" s="21">
        <v>132024.14</v>
      </c>
    </row>
    <row r="429" ht="15.75" customHeight="1">
      <c r="A429" s="20" t="s">
        <v>156</v>
      </c>
      <c r="B429" s="20" t="s">
        <v>15</v>
      </c>
      <c r="C429" s="20" t="s">
        <v>157</v>
      </c>
      <c r="D429" s="20" t="s">
        <v>39</v>
      </c>
      <c r="E429" s="20" t="s">
        <v>40</v>
      </c>
      <c r="F429" s="21">
        <v>0.0</v>
      </c>
      <c r="G429" s="21">
        <v>9524.62</v>
      </c>
      <c r="H429" s="21">
        <v>14411.18</v>
      </c>
      <c r="I429" s="21">
        <v>1151913.25</v>
      </c>
      <c r="J429" s="22">
        <v>1585890.96</v>
      </c>
      <c r="K429" s="21">
        <v>2761740.01</v>
      </c>
    </row>
    <row r="430" ht="15.75" customHeight="1">
      <c r="A430" s="20" t="s">
        <v>156</v>
      </c>
      <c r="B430" s="20" t="s">
        <v>15</v>
      </c>
      <c r="C430" s="20" t="s">
        <v>157</v>
      </c>
      <c r="D430" s="20" t="s">
        <v>41</v>
      </c>
      <c r="E430" s="20" t="s">
        <v>42</v>
      </c>
      <c r="F430" s="21">
        <v>0.0</v>
      </c>
      <c r="G430" s="21">
        <v>798343.14</v>
      </c>
      <c r="H430" s="21">
        <v>1207929.88</v>
      </c>
      <c r="I430" s="21">
        <v>9.655213571E7</v>
      </c>
      <c r="J430" s="22">
        <v>1.3292768246E8</v>
      </c>
      <c r="K430" s="21">
        <v>2.3076289835E8</v>
      </c>
    </row>
    <row r="431" ht="15.75" customHeight="1">
      <c r="A431" s="20" t="s">
        <v>156</v>
      </c>
      <c r="B431" s="20" t="s">
        <v>15</v>
      </c>
      <c r="C431" s="20" t="s">
        <v>157</v>
      </c>
      <c r="D431" s="20" t="s">
        <v>59</v>
      </c>
      <c r="E431" s="20" t="s">
        <v>60</v>
      </c>
      <c r="F431" s="21">
        <v>0.0</v>
      </c>
      <c r="G431" s="21">
        <v>374580.31</v>
      </c>
      <c r="H431" s="21">
        <v>566757.22</v>
      </c>
      <c r="I431" s="21">
        <v>4.530198464E7</v>
      </c>
      <c r="J431" s="22">
        <v>6.236928666E7</v>
      </c>
      <c r="K431" s="21">
        <v>1.0861260883E8</v>
      </c>
    </row>
    <row r="432" ht="15.75" customHeight="1">
      <c r="A432" s="20" t="s">
        <v>158</v>
      </c>
      <c r="B432" s="20" t="s">
        <v>15</v>
      </c>
      <c r="C432" s="20" t="s">
        <v>159</v>
      </c>
      <c r="D432" s="20" t="s">
        <v>17</v>
      </c>
      <c r="E432" s="20" t="s">
        <v>18</v>
      </c>
      <c r="F432" s="21">
        <v>0.0</v>
      </c>
      <c r="G432" s="21">
        <v>0.0</v>
      </c>
      <c r="H432" s="21">
        <v>0.0</v>
      </c>
      <c r="I432" s="21">
        <v>0.0</v>
      </c>
      <c r="J432" s="22">
        <v>-186599.26</v>
      </c>
      <c r="K432" s="21">
        <v>-186599.26</v>
      </c>
    </row>
    <row r="433" ht="15.75" customHeight="1">
      <c r="A433" s="20" t="s">
        <v>158</v>
      </c>
      <c r="B433" s="20" t="s">
        <v>15</v>
      </c>
      <c r="C433" s="20" t="s">
        <v>159</v>
      </c>
      <c r="D433" s="20" t="s">
        <v>49</v>
      </c>
      <c r="E433" s="20" t="s">
        <v>50</v>
      </c>
      <c r="F433" s="21">
        <v>0.0</v>
      </c>
      <c r="G433" s="21">
        <v>0.0</v>
      </c>
      <c r="H433" s="21">
        <v>0.0</v>
      </c>
      <c r="I433" s="21">
        <v>0.0</v>
      </c>
      <c r="J433" s="22">
        <v>-128816.54</v>
      </c>
      <c r="K433" s="21">
        <v>-128816.54</v>
      </c>
    </row>
    <row r="434" ht="15.75" customHeight="1">
      <c r="A434" s="20" t="s">
        <v>158</v>
      </c>
      <c r="B434" s="20" t="s">
        <v>15</v>
      </c>
      <c r="C434" s="20" t="s">
        <v>159</v>
      </c>
      <c r="D434" s="20" t="s">
        <v>21</v>
      </c>
      <c r="E434" s="20" t="s">
        <v>22</v>
      </c>
      <c r="F434" s="21">
        <v>0.0</v>
      </c>
      <c r="G434" s="21">
        <v>2578.56</v>
      </c>
      <c r="H434" s="21">
        <v>422.34</v>
      </c>
      <c r="I434" s="21">
        <v>33775.51</v>
      </c>
      <c r="J434" s="22">
        <v>59257.34</v>
      </c>
      <c r="K434" s="21">
        <v>96033.75</v>
      </c>
    </row>
    <row r="435" ht="15.75" customHeight="1">
      <c r="A435" s="20" t="s">
        <v>158</v>
      </c>
      <c r="B435" s="20" t="s">
        <v>15</v>
      </c>
      <c r="C435" s="20" t="s">
        <v>159</v>
      </c>
      <c r="D435" s="20" t="s">
        <v>27</v>
      </c>
      <c r="E435" s="20" t="s">
        <v>28</v>
      </c>
      <c r="F435" s="21">
        <v>0.0</v>
      </c>
      <c r="G435" s="21">
        <v>0.0</v>
      </c>
      <c r="H435" s="21">
        <v>0.0</v>
      </c>
      <c r="I435" s="21">
        <v>0.0</v>
      </c>
      <c r="J435" s="22">
        <v>-191374.0</v>
      </c>
      <c r="K435" s="21">
        <v>-191374.0</v>
      </c>
    </row>
    <row r="436" ht="15.75" customHeight="1">
      <c r="A436" s="20" t="s">
        <v>158</v>
      </c>
      <c r="B436" s="20" t="s">
        <v>15</v>
      </c>
      <c r="C436" s="20" t="s">
        <v>159</v>
      </c>
      <c r="D436" s="20" t="s">
        <v>29</v>
      </c>
      <c r="E436" s="20" t="s">
        <v>30</v>
      </c>
      <c r="F436" s="21">
        <v>0.0</v>
      </c>
      <c r="G436" s="21">
        <v>199165.56</v>
      </c>
      <c r="H436" s="21">
        <v>32621.33</v>
      </c>
      <c r="I436" s="21">
        <v>2608788.01</v>
      </c>
      <c r="J436" s="22">
        <v>4576978.94</v>
      </c>
      <c r="K436" s="21">
        <v>7417553.84</v>
      </c>
    </row>
    <row r="437" ht="15.75" customHeight="1">
      <c r="A437" s="20" t="s">
        <v>158</v>
      </c>
      <c r="B437" s="20" t="s">
        <v>15</v>
      </c>
      <c r="C437" s="20" t="s">
        <v>159</v>
      </c>
      <c r="D437" s="20" t="s">
        <v>39</v>
      </c>
      <c r="E437" s="20" t="s">
        <v>40</v>
      </c>
      <c r="F437" s="21">
        <v>0.0</v>
      </c>
      <c r="G437" s="21">
        <v>40608.0</v>
      </c>
      <c r="H437" s="21">
        <v>6651.18</v>
      </c>
      <c r="I437" s="21">
        <v>531907.51</v>
      </c>
      <c r="J437" s="22">
        <v>933203.27</v>
      </c>
      <c r="K437" s="21">
        <v>1512369.96</v>
      </c>
    </row>
    <row r="438" ht="15.75" customHeight="1">
      <c r="A438" s="20" t="s">
        <v>158</v>
      </c>
      <c r="B438" s="20" t="s">
        <v>15</v>
      </c>
      <c r="C438" s="20" t="s">
        <v>159</v>
      </c>
      <c r="D438" s="20" t="s">
        <v>41</v>
      </c>
      <c r="E438" s="20" t="s">
        <v>42</v>
      </c>
      <c r="F438" s="21">
        <v>0.0</v>
      </c>
      <c r="G438" s="21">
        <v>6467537.88</v>
      </c>
      <c r="H438" s="21">
        <v>1059318.15</v>
      </c>
      <c r="I438" s="21">
        <v>8.471562597E7</v>
      </c>
      <c r="J438" s="22">
        <v>1.4862903161E8</v>
      </c>
      <c r="K438" s="21">
        <v>2.4068491435000002E8</v>
      </c>
    </row>
    <row r="439" ht="15.75" customHeight="1">
      <c r="A439" s="20" t="s">
        <v>160</v>
      </c>
      <c r="B439" s="20" t="s">
        <v>15</v>
      </c>
      <c r="C439" s="20" t="s">
        <v>161</v>
      </c>
      <c r="D439" s="20" t="s">
        <v>17</v>
      </c>
      <c r="E439" s="20" t="s">
        <v>18</v>
      </c>
      <c r="F439" s="21">
        <v>0.0</v>
      </c>
      <c r="G439" s="21">
        <v>0.0</v>
      </c>
      <c r="H439" s="21">
        <v>0.0</v>
      </c>
      <c r="I439" s="21">
        <v>0.0</v>
      </c>
      <c r="J439" s="22">
        <v>-3292086.16</v>
      </c>
      <c r="K439" s="21">
        <v>-3292086.16</v>
      </c>
    </row>
    <row r="440" ht="15.75" customHeight="1">
      <c r="A440" s="20" t="s">
        <v>160</v>
      </c>
      <c r="B440" s="20" t="s">
        <v>15</v>
      </c>
      <c r="C440" s="20" t="s">
        <v>161</v>
      </c>
      <c r="D440" s="20" t="s">
        <v>49</v>
      </c>
      <c r="E440" s="20" t="s">
        <v>50</v>
      </c>
      <c r="F440" s="21">
        <v>0.0</v>
      </c>
      <c r="G440" s="21">
        <v>0.0</v>
      </c>
      <c r="H440" s="21">
        <v>0.0</v>
      </c>
      <c r="I440" s="21">
        <v>0.0</v>
      </c>
      <c r="J440" s="22">
        <v>-779205.39</v>
      </c>
      <c r="K440" s="21">
        <v>-779205.39</v>
      </c>
    </row>
    <row r="441" ht="15.75" customHeight="1">
      <c r="A441" s="20" t="s">
        <v>160</v>
      </c>
      <c r="B441" s="20" t="s">
        <v>15</v>
      </c>
      <c r="C441" s="20" t="s">
        <v>161</v>
      </c>
      <c r="D441" s="20" t="s">
        <v>21</v>
      </c>
      <c r="E441" s="20" t="s">
        <v>22</v>
      </c>
      <c r="F441" s="21">
        <v>0.0</v>
      </c>
      <c r="G441" s="21">
        <v>40419.04</v>
      </c>
      <c r="H441" s="21">
        <v>76382.38</v>
      </c>
      <c r="I441" s="21">
        <v>988441.72</v>
      </c>
      <c r="J441" s="22">
        <v>1789980.87</v>
      </c>
      <c r="K441" s="21">
        <v>2895224.01</v>
      </c>
    </row>
    <row r="442" ht="15.75" customHeight="1">
      <c r="A442" s="20" t="s">
        <v>160</v>
      </c>
      <c r="B442" s="20" t="s">
        <v>15</v>
      </c>
      <c r="C442" s="20" t="s">
        <v>161</v>
      </c>
      <c r="D442" s="20" t="s">
        <v>27</v>
      </c>
      <c r="E442" s="20" t="s">
        <v>28</v>
      </c>
      <c r="F442" s="21">
        <v>0.0</v>
      </c>
      <c r="G442" s="21">
        <v>273772.05</v>
      </c>
      <c r="H442" s="21">
        <v>517364.09</v>
      </c>
      <c r="I442" s="21">
        <v>6695055.12</v>
      </c>
      <c r="J442" s="22">
        <v>1.212415492E7</v>
      </c>
      <c r="K442" s="21">
        <v>1.961034618E7</v>
      </c>
    </row>
    <row r="443" ht="15.75" customHeight="1">
      <c r="A443" s="20" t="s">
        <v>160</v>
      </c>
      <c r="B443" s="20" t="s">
        <v>15</v>
      </c>
      <c r="C443" s="20" t="s">
        <v>161</v>
      </c>
      <c r="D443" s="20" t="s">
        <v>29</v>
      </c>
      <c r="E443" s="20" t="s">
        <v>30</v>
      </c>
      <c r="F443" s="21">
        <v>0.0</v>
      </c>
      <c r="G443" s="21">
        <v>76471.96</v>
      </c>
      <c r="H443" s="21">
        <v>144513.81</v>
      </c>
      <c r="I443" s="21">
        <v>1870110.35</v>
      </c>
      <c r="J443" s="22">
        <v>3386605.06</v>
      </c>
      <c r="K443" s="21">
        <v>5477701.18</v>
      </c>
    </row>
    <row r="444" ht="15.75" customHeight="1">
      <c r="A444" s="20" t="s">
        <v>160</v>
      </c>
      <c r="B444" s="20" t="s">
        <v>15</v>
      </c>
      <c r="C444" s="20" t="s">
        <v>161</v>
      </c>
      <c r="D444" s="20" t="s">
        <v>31</v>
      </c>
      <c r="E444" s="20" t="s">
        <v>32</v>
      </c>
      <c r="F444" s="21">
        <v>0.0</v>
      </c>
      <c r="G444" s="21">
        <v>215647.86</v>
      </c>
      <c r="H444" s="21">
        <v>407523.18</v>
      </c>
      <c r="I444" s="21">
        <v>5273636.57</v>
      </c>
      <c r="J444" s="22">
        <v>9550091.15</v>
      </c>
      <c r="K444" s="21">
        <v>1.544689876E7</v>
      </c>
    </row>
    <row r="445" ht="15.75" customHeight="1">
      <c r="A445" s="20" t="s">
        <v>160</v>
      </c>
      <c r="B445" s="20" t="s">
        <v>15</v>
      </c>
      <c r="C445" s="20" t="s">
        <v>161</v>
      </c>
      <c r="D445" s="20" t="s">
        <v>33</v>
      </c>
      <c r="E445" s="20" t="s">
        <v>34</v>
      </c>
      <c r="F445" s="21">
        <v>0.0</v>
      </c>
      <c r="G445" s="21">
        <v>8487.47</v>
      </c>
      <c r="H445" s="21">
        <v>16039.29</v>
      </c>
      <c r="I445" s="21">
        <v>207559.77</v>
      </c>
      <c r="J445" s="22">
        <v>375872.47</v>
      </c>
      <c r="K445" s="21">
        <v>607959.0</v>
      </c>
    </row>
    <row r="446" ht="15.75" customHeight="1">
      <c r="A446" s="20" t="s">
        <v>160</v>
      </c>
      <c r="B446" s="20" t="s">
        <v>15</v>
      </c>
      <c r="C446" s="20" t="s">
        <v>161</v>
      </c>
      <c r="D446" s="20" t="s">
        <v>39</v>
      </c>
      <c r="E446" s="20" t="s">
        <v>40</v>
      </c>
      <c r="F446" s="21">
        <v>0.0</v>
      </c>
      <c r="G446" s="21">
        <v>121425.35</v>
      </c>
      <c r="H446" s="21">
        <v>229465.03</v>
      </c>
      <c r="I446" s="21">
        <v>2969438.92</v>
      </c>
      <c r="J446" s="22">
        <v>5377392.23</v>
      </c>
      <c r="K446" s="21">
        <v>8697721.53</v>
      </c>
    </row>
    <row r="447" ht="15.75" customHeight="1">
      <c r="A447" s="20" t="s">
        <v>160</v>
      </c>
      <c r="B447" s="20" t="s">
        <v>15</v>
      </c>
      <c r="C447" s="20" t="s">
        <v>161</v>
      </c>
      <c r="D447" s="20" t="s">
        <v>41</v>
      </c>
      <c r="E447" s="20" t="s">
        <v>42</v>
      </c>
      <c r="F447" s="21">
        <v>0.0</v>
      </c>
      <c r="G447" s="21">
        <v>9603509.27</v>
      </c>
      <c r="H447" s="21">
        <v>1.814834922E7</v>
      </c>
      <c r="I447" s="21">
        <v>2.3485240155E8</v>
      </c>
      <c r="J447" s="22">
        <v>4.252970059E8</v>
      </c>
      <c r="K447" s="21">
        <v>6.846091797800001E8</v>
      </c>
    </row>
    <row r="448" ht="15.75" customHeight="1">
      <c r="A448" s="20" t="s">
        <v>160</v>
      </c>
      <c r="B448" s="20" t="s">
        <v>15</v>
      </c>
      <c r="C448" s="20" t="s">
        <v>161</v>
      </c>
      <c r="D448" s="20" t="s">
        <v>59</v>
      </c>
      <c r="E448" s="20" t="s">
        <v>60</v>
      </c>
      <c r="F448" s="21">
        <v>0.0</v>
      </c>
      <c r="G448" s="21">
        <v>0.0</v>
      </c>
      <c r="H448" s="21">
        <v>0.0</v>
      </c>
      <c r="I448" s="21">
        <v>0.0</v>
      </c>
      <c r="J448" s="22">
        <v>-58248.82</v>
      </c>
      <c r="K448" s="21">
        <v>-58248.82</v>
      </c>
    </row>
    <row r="449" ht="15.75" customHeight="1">
      <c r="A449" s="20" t="s">
        <v>162</v>
      </c>
      <c r="B449" s="20" t="s">
        <v>15</v>
      </c>
      <c r="C449" s="20" t="s">
        <v>163</v>
      </c>
      <c r="D449" s="20" t="s">
        <v>17</v>
      </c>
      <c r="E449" s="20" t="s">
        <v>18</v>
      </c>
      <c r="F449" s="21">
        <v>0.0</v>
      </c>
      <c r="G449" s="21">
        <v>0.0</v>
      </c>
      <c r="H449" s="21">
        <v>0.0</v>
      </c>
      <c r="I449" s="21">
        <v>0.0</v>
      </c>
      <c r="J449" s="22">
        <v>-927151.24</v>
      </c>
      <c r="K449" s="21">
        <v>-927151.24</v>
      </c>
    </row>
    <row r="450" ht="15.75" customHeight="1">
      <c r="A450" s="20" t="s">
        <v>162</v>
      </c>
      <c r="B450" s="20" t="s">
        <v>15</v>
      </c>
      <c r="C450" s="20" t="s">
        <v>163</v>
      </c>
      <c r="D450" s="20" t="s">
        <v>29</v>
      </c>
      <c r="E450" s="20" t="s">
        <v>30</v>
      </c>
      <c r="F450" s="21">
        <v>0.0</v>
      </c>
      <c r="G450" s="21">
        <v>0.0</v>
      </c>
      <c r="H450" s="21">
        <v>18448.55</v>
      </c>
      <c r="I450" s="21">
        <v>1444468.76</v>
      </c>
      <c r="J450" s="22">
        <v>2410657.84</v>
      </c>
      <c r="K450" s="21">
        <v>3873575.15</v>
      </c>
    </row>
    <row r="451" ht="15.75" customHeight="1">
      <c r="A451" s="20" t="s">
        <v>162</v>
      </c>
      <c r="B451" s="20" t="s">
        <v>15</v>
      </c>
      <c r="C451" s="20" t="s">
        <v>163</v>
      </c>
      <c r="D451" s="20" t="s">
        <v>31</v>
      </c>
      <c r="E451" s="20" t="s">
        <v>32</v>
      </c>
      <c r="F451" s="21">
        <v>0.0</v>
      </c>
      <c r="G451" s="21">
        <v>0.0</v>
      </c>
      <c r="H451" s="21">
        <v>790.85</v>
      </c>
      <c r="I451" s="21">
        <v>61921.32</v>
      </c>
      <c r="J451" s="22">
        <v>103339.8</v>
      </c>
      <c r="K451" s="21">
        <v>166051.97</v>
      </c>
    </row>
    <row r="452" ht="15.75" customHeight="1">
      <c r="A452" s="20" t="s">
        <v>162</v>
      </c>
      <c r="B452" s="20" t="s">
        <v>15</v>
      </c>
      <c r="C452" s="20" t="s">
        <v>163</v>
      </c>
      <c r="D452" s="20" t="s">
        <v>39</v>
      </c>
      <c r="E452" s="20" t="s">
        <v>40</v>
      </c>
      <c r="F452" s="21">
        <v>0.0</v>
      </c>
      <c r="G452" s="21">
        <v>0.0</v>
      </c>
      <c r="H452" s="21">
        <v>5972.35</v>
      </c>
      <c r="I452" s="21">
        <v>467618.12</v>
      </c>
      <c r="J452" s="22">
        <v>780402.67</v>
      </c>
      <c r="K452" s="21">
        <v>1253993.14</v>
      </c>
    </row>
    <row r="453" ht="15.75" customHeight="1">
      <c r="A453" s="20" t="s">
        <v>162</v>
      </c>
      <c r="B453" s="20" t="s">
        <v>15</v>
      </c>
      <c r="C453" s="20" t="s">
        <v>163</v>
      </c>
      <c r="D453" s="20" t="s">
        <v>41</v>
      </c>
      <c r="E453" s="20" t="s">
        <v>42</v>
      </c>
      <c r="F453" s="21">
        <v>0.0</v>
      </c>
      <c r="G453" s="21">
        <v>0.0</v>
      </c>
      <c r="H453" s="21">
        <v>693016.25</v>
      </c>
      <c r="I453" s="21">
        <v>5.42612078E7</v>
      </c>
      <c r="J453" s="22">
        <v>9.055592564E7</v>
      </c>
      <c r="K453" s="21">
        <v>1.4458299845E8</v>
      </c>
    </row>
    <row r="454" ht="15.75" customHeight="1">
      <c r="A454" s="20" t="s">
        <v>164</v>
      </c>
      <c r="B454" s="20" t="s">
        <v>15</v>
      </c>
      <c r="C454" s="20" t="s">
        <v>165</v>
      </c>
      <c r="D454" s="20" t="s">
        <v>17</v>
      </c>
      <c r="E454" s="20" t="s">
        <v>18</v>
      </c>
      <c r="F454" s="21">
        <v>0.0</v>
      </c>
      <c r="G454" s="21">
        <v>0.0</v>
      </c>
      <c r="H454" s="21">
        <v>0.0</v>
      </c>
      <c r="I454" s="21">
        <v>0.0</v>
      </c>
      <c r="J454" s="22">
        <v>-760512.68</v>
      </c>
      <c r="K454" s="21">
        <v>-760512.68</v>
      </c>
    </row>
    <row r="455" ht="15.75" customHeight="1">
      <c r="A455" s="20" t="s">
        <v>164</v>
      </c>
      <c r="B455" s="20" t="s">
        <v>15</v>
      </c>
      <c r="C455" s="20" t="s">
        <v>165</v>
      </c>
      <c r="D455" s="20" t="s">
        <v>49</v>
      </c>
      <c r="E455" s="20" t="s">
        <v>50</v>
      </c>
      <c r="F455" s="21">
        <v>0.0</v>
      </c>
      <c r="G455" s="21">
        <v>0.0</v>
      </c>
      <c r="H455" s="21">
        <v>0.0</v>
      </c>
      <c r="I455" s="21">
        <v>0.0</v>
      </c>
      <c r="J455" s="22">
        <v>-71664.13</v>
      </c>
      <c r="K455" s="21">
        <v>-71664.13</v>
      </c>
    </row>
    <row r="456" ht="15.75" customHeight="1">
      <c r="A456" s="20" t="s">
        <v>164</v>
      </c>
      <c r="B456" s="20" t="s">
        <v>15</v>
      </c>
      <c r="C456" s="20" t="s">
        <v>165</v>
      </c>
      <c r="D456" s="20" t="s">
        <v>27</v>
      </c>
      <c r="E456" s="20" t="s">
        <v>28</v>
      </c>
      <c r="F456" s="21">
        <v>0.0</v>
      </c>
      <c r="G456" s="21">
        <v>0.0</v>
      </c>
      <c r="H456" s="21">
        <v>0.0</v>
      </c>
      <c r="I456" s="21">
        <v>0.0</v>
      </c>
      <c r="J456" s="22">
        <v>-311753.34</v>
      </c>
      <c r="K456" s="21">
        <v>-311753.34</v>
      </c>
    </row>
    <row r="457" ht="15.75" customHeight="1">
      <c r="A457" s="20" t="s">
        <v>164</v>
      </c>
      <c r="B457" s="20" t="s">
        <v>15</v>
      </c>
      <c r="C457" s="20" t="s">
        <v>165</v>
      </c>
      <c r="D457" s="20" t="s">
        <v>29</v>
      </c>
      <c r="E457" s="20" t="s">
        <v>30</v>
      </c>
      <c r="F457" s="21">
        <v>0.0</v>
      </c>
      <c r="G457" s="21">
        <v>491067.75</v>
      </c>
      <c r="H457" s="21">
        <v>17532.09</v>
      </c>
      <c r="I457" s="21">
        <v>1383097.26</v>
      </c>
      <c r="J457" s="22">
        <v>2344898.66</v>
      </c>
      <c r="K457" s="21">
        <v>4236595.76</v>
      </c>
    </row>
    <row r="458" ht="15.75" customHeight="1">
      <c r="A458" s="20" t="s">
        <v>164</v>
      </c>
      <c r="B458" s="20" t="s">
        <v>15</v>
      </c>
      <c r="C458" s="20" t="s">
        <v>165</v>
      </c>
      <c r="D458" s="20" t="s">
        <v>31</v>
      </c>
      <c r="E458" s="20" t="s">
        <v>32</v>
      </c>
      <c r="F458" s="21">
        <v>0.0</v>
      </c>
      <c r="G458" s="21">
        <v>0.0</v>
      </c>
      <c r="H458" s="21">
        <v>0.0</v>
      </c>
      <c r="I458" s="21">
        <v>0.0</v>
      </c>
      <c r="J458" s="22">
        <v>-443489.4</v>
      </c>
      <c r="K458" s="21">
        <v>-443489.4</v>
      </c>
    </row>
    <row r="459" ht="15.75" customHeight="1">
      <c r="A459" s="20" t="s">
        <v>164</v>
      </c>
      <c r="B459" s="20" t="s">
        <v>15</v>
      </c>
      <c r="C459" s="20" t="s">
        <v>165</v>
      </c>
      <c r="D459" s="20" t="s">
        <v>39</v>
      </c>
      <c r="E459" s="20" t="s">
        <v>40</v>
      </c>
      <c r="F459" s="21">
        <v>0.0</v>
      </c>
      <c r="G459" s="21">
        <v>144794.8</v>
      </c>
      <c r="H459" s="21">
        <v>5169.46</v>
      </c>
      <c r="I459" s="21">
        <v>407816.0</v>
      </c>
      <c r="J459" s="22">
        <v>691409.94</v>
      </c>
      <c r="K459" s="21">
        <v>1249190.2</v>
      </c>
    </row>
    <row r="460" ht="15.75" customHeight="1">
      <c r="A460" s="20" t="s">
        <v>164</v>
      </c>
      <c r="B460" s="20" t="s">
        <v>15</v>
      </c>
      <c r="C460" s="20" t="s">
        <v>165</v>
      </c>
      <c r="D460" s="20" t="s">
        <v>41</v>
      </c>
      <c r="E460" s="20" t="s">
        <v>42</v>
      </c>
      <c r="F460" s="21">
        <v>0.0</v>
      </c>
      <c r="G460" s="21">
        <v>2.982270245E7</v>
      </c>
      <c r="H460" s="21">
        <v>1064729.45</v>
      </c>
      <c r="I460" s="21">
        <v>8.399594074E7</v>
      </c>
      <c r="J460" s="22">
        <v>1.4240644833E8</v>
      </c>
      <c r="K460" s="21">
        <v>2.5652930829E8</v>
      </c>
    </row>
    <row r="461" ht="15.75" customHeight="1">
      <c r="A461" s="20" t="s">
        <v>166</v>
      </c>
      <c r="B461" s="20" t="s">
        <v>15</v>
      </c>
      <c r="C461" s="20" t="s">
        <v>167</v>
      </c>
      <c r="D461" s="20" t="s">
        <v>17</v>
      </c>
      <c r="E461" s="20" t="s">
        <v>18</v>
      </c>
      <c r="F461" s="21">
        <v>0.0</v>
      </c>
      <c r="G461" s="21">
        <v>0.0</v>
      </c>
      <c r="H461" s="21">
        <v>0.0</v>
      </c>
      <c r="I461" s="21">
        <v>0.0</v>
      </c>
      <c r="J461" s="22">
        <v>-138192.6</v>
      </c>
      <c r="K461" s="21">
        <v>-138192.6</v>
      </c>
    </row>
    <row r="462" ht="15.75" customHeight="1">
      <c r="A462" s="20" t="s">
        <v>166</v>
      </c>
      <c r="B462" s="20" t="s">
        <v>15</v>
      </c>
      <c r="C462" s="20" t="s">
        <v>167</v>
      </c>
      <c r="D462" s="20" t="s">
        <v>29</v>
      </c>
      <c r="E462" s="20" t="s">
        <v>30</v>
      </c>
      <c r="F462" s="21">
        <v>0.0</v>
      </c>
      <c r="G462" s="21">
        <v>259082.88</v>
      </c>
      <c r="H462" s="21">
        <v>59832.11</v>
      </c>
      <c r="I462" s="21">
        <v>1635903.42</v>
      </c>
      <c r="J462" s="22">
        <v>2370715.79</v>
      </c>
      <c r="K462" s="21">
        <v>4325534.2</v>
      </c>
    </row>
    <row r="463" ht="15.75" customHeight="1">
      <c r="A463" s="20" t="s">
        <v>166</v>
      </c>
      <c r="B463" s="20" t="s">
        <v>15</v>
      </c>
      <c r="C463" s="20" t="s">
        <v>167</v>
      </c>
      <c r="D463" s="20" t="s">
        <v>31</v>
      </c>
      <c r="E463" s="20" t="s">
        <v>32</v>
      </c>
      <c r="F463" s="21">
        <v>0.0</v>
      </c>
      <c r="G463" s="21">
        <v>0.0</v>
      </c>
      <c r="H463" s="21">
        <v>0.0</v>
      </c>
      <c r="I463" s="21">
        <v>0.0</v>
      </c>
      <c r="J463" s="22">
        <v>-112067.46</v>
      </c>
      <c r="K463" s="21">
        <v>-112067.46</v>
      </c>
    </row>
    <row r="464" ht="15.75" customHeight="1">
      <c r="A464" s="20" t="s">
        <v>166</v>
      </c>
      <c r="B464" s="20" t="s">
        <v>15</v>
      </c>
      <c r="C464" s="20" t="s">
        <v>167</v>
      </c>
      <c r="D464" s="20" t="s">
        <v>39</v>
      </c>
      <c r="E464" s="20" t="s">
        <v>40</v>
      </c>
      <c r="F464" s="21">
        <v>0.0</v>
      </c>
      <c r="G464" s="21">
        <v>76647.22</v>
      </c>
      <c r="H464" s="21">
        <v>17700.76</v>
      </c>
      <c r="I464" s="21">
        <v>483966.53</v>
      </c>
      <c r="J464" s="22">
        <v>701353.8</v>
      </c>
      <c r="K464" s="21">
        <v>1279668.31</v>
      </c>
    </row>
    <row r="465" ht="15.75" customHeight="1">
      <c r="A465" s="20" t="s">
        <v>166</v>
      </c>
      <c r="B465" s="20" t="s">
        <v>15</v>
      </c>
      <c r="C465" s="20" t="s">
        <v>167</v>
      </c>
      <c r="D465" s="20" t="s">
        <v>41</v>
      </c>
      <c r="E465" s="20" t="s">
        <v>42</v>
      </c>
      <c r="F465" s="21">
        <v>0.0</v>
      </c>
      <c r="G465" s="21">
        <v>1203312.06</v>
      </c>
      <c r="H465" s="21">
        <v>277890.61</v>
      </c>
      <c r="I465" s="21">
        <v>7597963.56</v>
      </c>
      <c r="J465" s="22">
        <v>1.101080417E7</v>
      </c>
      <c r="K465" s="21">
        <v>1.9951777799999997E7</v>
      </c>
    </row>
    <row r="466" ht="15.75" customHeight="1">
      <c r="A466" s="20" t="s">
        <v>166</v>
      </c>
      <c r="B466" s="20" t="s">
        <v>15</v>
      </c>
      <c r="C466" s="20" t="s">
        <v>167</v>
      </c>
      <c r="D466" s="20" t="s">
        <v>45</v>
      </c>
      <c r="E466" s="20" t="s">
        <v>46</v>
      </c>
      <c r="F466" s="21">
        <v>0.0</v>
      </c>
      <c r="G466" s="21">
        <v>8349563.84</v>
      </c>
      <c r="H466" s="21">
        <v>1928232.52</v>
      </c>
      <c r="I466" s="21">
        <v>5.272088949E7</v>
      </c>
      <c r="J466" s="22">
        <v>7.640197085E7</v>
      </c>
      <c r="K466" s="21">
        <v>1.394006567E8</v>
      </c>
    </row>
    <row r="467" ht="15.75" customHeight="1">
      <c r="A467" s="20" t="s">
        <v>168</v>
      </c>
      <c r="B467" s="20" t="s">
        <v>15</v>
      </c>
      <c r="C467" s="20" t="s">
        <v>169</v>
      </c>
      <c r="D467" s="20" t="s">
        <v>17</v>
      </c>
      <c r="E467" s="20" t="s">
        <v>18</v>
      </c>
      <c r="F467" s="21">
        <v>0.0</v>
      </c>
      <c r="G467" s="21">
        <v>0.0</v>
      </c>
      <c r="H467" s="21">
        <v>0.0</v>
      </c>
      <c r="I467" s="21">
        <v>0.0</v>
      </c>
      <c r="J467" s="22">
        <v>-1.510250886E7</v>
      </c>
      <c r="K467" s="21">
        <v>-1.510250886E7</v>
      </c>
    </row>
    <row r="468" ht="15.75" customHeight="1">
      <c r="A468" s="20" t="s">
        <v>168</v>
      </c>
      <c r="B468" s="20" t="s">
        <v>15</v>
      </c>
      <c r="C468" s="20" t="s">
        <v>169</v>
      </c>
      <c r="D468" s="20" t="s">
        <v>49</v>
      </c>
      <c r="E468" s="20" t="s">
        <v>50</v>
      </c>
      <c r="F468" s="21">
        <v>0.0</v>
      </c>
      <c r="G468" s="21">
        <v>0.0</v>
      </c>
      <c r="H468" s="21">
        <v>0.0</v>
      </c>
      <c r="I468" s="21">
        <v>0.0</v>
      </c>
      <c r="J468" s="22">
        <v>-2102578.35</v>
      </c>
      <c r="K468" s="21">
        <v>-2102578.35</v>
      </c>
    </row>
    <row r="469" ht="15.75" customHeight="1">
      <c r="A469" s="20" t="s">
        <v>168</v>
      </c>
      <c r="B469" s="20" t="s">
        <v>15</v>
      </c>
      <c r="C469" s="20" t="s">
        <v>169</v>
      </c>
      <c r="D469" s="20" t="s">
        <v>19</v>
      </c>
      <c r="E469" s="20" t="s">
        <v>20</v>
      </c>
      <c r="F469" s="21">
        <v>0.0</v>
      </c>
      <c r="G469" s="21">
        <v>523537.07</v>
      </c>
      <c r="H469" s="21">
        <v>119108.94</v>
      </c>
      <c r="I469" s="21">
        <v>1447617.19</v>
      </c>
      <c r="J469" s="22">
        <v>2264327.58</v>
      </c>
      <c r="K469" s="21">
        <v>4354590.78</v>
      </c>
    </row>
    <row r="470" ht="15.75" customHeight="1">
      <c r="A470" s="20" t="s">
        <v>168</v>
      </c>
      <c r="B470" s="20" t="s">
        <v>15</v>
      </c>
      <c r="C470" s="20" t="s">
        <v>169</v>
      </c>
      <c r="D470" s="20" t="s">
        <v>21</v>
      </c>
      <c r="E470" s="20" t="s">
        <v>22</v>
      </c>
      <c r="F470" s="21">
        <v>0.0</v>
      </c>
      <c r="G470" s="21">
        <v>6163547.91</v>
      </c>
      <c r="H470" s="21">
        <v>1402257.2</v>
      </c>
      <c r="I470" s="21">
        <v>1.704264766E7</v>
      </c>
      <c r="J470" s="22">
        <v>2.665769464E7</v>
      </c>
      <c r="K470" s="21">
        <v>5.126614741E7</v>
      </c>
    </row>
    <row r="471" ht="15.75" customHeight="1">
      <c r="A471" s="20" t="s">
        <v>168</v>
      </c>
      <c r="B471" s="20" t="s">
        <v>15</v>
      </c>
      <c r="C471" s="20" t="s">
        <v>169</v>
      </c>
      <c r="D471" s="20" t="s">
        <v>25</v>
      </c>
      <c r="E471" s="20" t="s">
        <v>26</v>
      </c>
      <c r="F471" s="21">
        <v>0.0</v>
      </c>
      <c r="G471" s="21">
        <v>252858.29</v>
      </c>
      <c r="H471" s="21">
        <v>57527.31</v>
      </c>
      <c r="I471" s="21">
        <v>699171.12</v>
      </c>
      <c r="J471" s="22">
        <v>1093626.46</v>
      </c>
      <c r="K471" s="21">
        <v>2103183.18</v>
      </c>
    </row>
    <row r="472" ht="15.75" customHeight="1">
      <c r="A472" s="20" t="s">
        <v>168</v>
      </c>
      <c r="B472" s="20" t="s">
        <v>15</v>
      </c>
      <c r="C472" s="20" t="s">
        <v>169</v>
      </c>
      <c r="D472" s="20" t="s">
        <v>27</v>
      </c>
      <c r="E472" s="20" t="s">
        <v>28</v>
      </c>
      <c r="F472" s="21">
        <v>0.0</v>
      </c>
      <c r="G472" s="21">
        <v>8675359.83</v>
      </c>
      <c r="H472" s="21">
        <v>1973714.81</v>
      </c>
      <c r="I472" s="21">
        <v>2.3987986E7</v>
      </c>
      <c r="J472" s="22">
        <v>3.752142382E7</v>
      </c>
      <c r="K472" s="21">
        <v>7.215848446E7</v>
      </c>
    </row>
    <row r="473" ht="15.75" customHeight="1">
      <c r="A473" s="20" t="s">
        <v>168</v>
      </c>
      <c r="B473" s="20" t="s">
        <v>15</v>
      </c>
      <c r="C473" s="20" t="s">
        <v>169</v>
      </c>
      <c r="D473" s="20" t="s">
        <v>29</v>
      </c>
      <c r="E473" s="20" t="s">
        <v>30</v>
      </c>
      <c r="F473" s="21">
        <v>0.0</v>
      </c>
      <c r="G473" s="21">
        <v>4308092.95</v>
      </c>
      <c r="H473" s="21">
        <v>980126.13</v>
      </c>
      <c r="I473" s="21">
        <v>1.191218295E7</v>
      </c>
      <c r="J473" s="22">
        <v>1.863274662E7</v>
      </c>
      <c r="K473" s="21">
        <v>3.583314865E7</v>
      </c>
    </row>
    <row r="474" ht="15.75" customHeight="1">
      <c r="A474" s="20" t="s">
        <v>168</v>
      </c>
      <c r="B474" s="20" t="s">
        <v>15</v>
      </c>
      <c r="C474" s="20" t="s">
        <v>169</v>
      </c>
      <c r="D474" s="20" t="s">
        <v>31</v>
      </c>
      <c r="E474" s="20" t="s">
        <v>32</v>
      </c>
      <c r="F474" s="21">
        <v>0.0</v>
      </c>
      <c r="G474" s="21">
        <v>2096418.11</v>
      </c>
      <c r="H474" s="21">
        <v>476952.15</v>
      </c>
      <c r="I474" s="21">
        <v>5796744.97</v>
      </c>
      <c r="J474" s="22">
        <v>9067127.39</v>
      </c>
      <c r="K474" s="21">
        <v>1.743724262E7</v>
      </c>
    </row>
    <row r="475" ht="15.75" customHeight="1">
      <c r="A475" s="20" t="s">
        <v>168</v>
      </c>
      <c r="B475" s="20" t="s">
        <v>15</v>
      </c>
      <c r="C475" s="20" t="s">
        <v>169</v>
      </c>
      <c r="D475" s="20" t="s">
        <v>35</v>
      </c>
      <c r="E475" s="20" t="s">
        <v>36</v>
      </c>
      <c r="F475" s="21">
        <v>0.0</v>
      </c>
      <c r="G475" s="21">
        <v>171036.2</v>
      </c>
      <c r="H475" s="21">
        <v>38912.13</v>
      </c>
      <c r="I475" s="21">
        <v>472927.26</v>
      </c>
      <c r="J475" s="22">
        <v>739741.31</v>
      </c>
      <c r="K475" s="21">
        <v>1422616.9</v>
      </c>
    </row>
    <row r="476" ht="15.75" customHeight="1">
      <c r="A476" s="20" t="s">
        <v>168</v>
      </c>
      <c r="B476" s="20" t="s">
        <v>15</v>
      </c>
      <c r="C476" s="20" t="s">
        <v>169</v>
      </c>
      <c r="D476" s="20" t="s">
        <v>37</v>
      </c>
      <c r="E476" s="20" t="s">
        <v>38</v>
      </c>
      <c r="F476" s="21">
        <v>0.0</v>
      </c>
      <c r="G476" s="21">
        <v>780341.44</v>
      </c>
      <c r="H476" s="21">
        <v>177534.01</v>
      </c>
      <c r="I476" s="21">
        <v>2157699.48</v>
      </c>
      <c r="J476" s="22">
        <v>3375021.0</v>
      </c>
      <c r="K476" s="21">
        <v>6490595.93</v>
      </c>
    </row>
    <row r="477" ht="15.75" customHeight="1">
      <c r="A477" s="20" t="s">
        <v>168</v>
      </c>
      <c r="B477" s="20" t="s">
        <v>15</v>
      </c>
      <c r="C477" s="20" t="s">
        <v>169</v>
      </c>
      <c r="D477" s="20" t="s">
        <v>39</v>
      </c>
      <c r="E477" s="20" t="s">
        <v>40</v>
      </c>
      <c r="F477" s="21">
        <v>0.0</v>
      </c>
      <c r="G477" s="21">
        <v>2642741.04</v>
      </c>
      <c r="H477" s="21">
        <v>601245.05</v>
      </c>
      <c r="I477" s="21">
        <v>7307366.67</v>
      </c>
      <c r="J477" s="22">
        <v>1.143000507E7</v>
      </c>
      <c r="K477" s="21">
        <v>2.198135783E7</v>
      </c>
    </row>
    <row r="478" ht="15.75" customHeight="1">
      <c r="A478" s="20" t="s">
        <v>168</v>
      </c>
      <c r="B478" s="20" t="s">
        <v>15</v>
      </c>
      <c r="C478" s="20" t="s">
        <v>169</v>
      </c>
      <c r="D478" s="20" t="s">
        <v>41</v>
      </c>
      <c r="E478" s="20" t="s">
        <v>42</v>
      </c>
      <c r="F478" s="21">
        <v>0.0</v>
      </c>
      <c r="G478" s="21">
        <v>3.3199786416E8</v>
      </c>
      <c r="H478" s="21">
        <v>7.553221027E7</v>
      </c>
      <c r="I478" s="21">
        <v>9.179976717E8</v>
      </c>
      <c r="J478" s="22">
        <v>1.43590961327E9</v>
      </c>
      <c r="K478" s="21">
        <v>2.74633485054E9</v>
      </c>
    </row>
    <row r="479" ht="15.75" customHeight="1">
      <c r="A479" s="20" t="s">
        <v>170</v>
      </c>
      <c r="B479" s="20" t="s">
        <v>15</v>
      </c>
      <c r="C479" s="20" t="s">
        <v>171</v>
      </c>
      <c r="D479" s="20" t="s">
        <v>17</v>
      </c>
      <c r="E479" s="20" t="s">
        <v>18</v>
      </c>
      <c r="F479" s="21">
        <v>0.0</v>
      </c>
      <c r="G479" s="21">
        <v>0.0</v>
      </c>
      <c r="H479" s="21">
        <v>0.0</v>
      </c>
      <c r="I479" s="21">
        <v>0.0</v>
      </c>
      <c r="J479" s="22">
        <v>-360935.18</v>
      </c>
      <c r="K479" s="21">
        <v>-360935.18</v>
      </c>
    </row>
    <row r="480" ht="15.75" customHeight="1">
      <c r="A480" s="20" t="s">
        <v>170</v>
      </c>
      <c r="B480" s="20" t="s">
        <v>15</v>
      </c>
      <c r="C480" s="20" t="s">
        <v>171</v>
      </c>
      <c r="D480" s="20" t="s">
        <v>27</v>
      </c>
      <c r="E480" s="20" t="s">
        <v>28</v>
      </c>
      <c r="F480" s="21">
        <v>0.0</v>
      </c>
      <c r="G480" s="21">
        <v>0.0</v>
      </c>
      <c r="H480" s="21">
        <v>0.0</v>
      </c>
      <c r="I480" s="21">
        <v>0.0</v>
      </c>
      <c r="J480" s="22">
        <v>-589318.74</v>
      </c>
      <c r="K480" s="21">
        <v>-589318.74</v>
      </c>
    </row>
    <row r="481" ht="15.75" customHeight="1">
      <c r="A481" s="20" t="s">
        <v>170</v>
      </c>
      <c r="B481" s="20" t="s">
        <v>15</v>
      </c>
      <c r="C481" s="20" t="s">
        <v>171</v>
      </c>
      <c r="D481" s="20" t="s">
        <v>29</v>
      </c>
      <c r="E481" s="20" t="s">
        <v>30</v>
      </c>
      <c r="F481" s="21">
        <v>0.0</v>
      </c>
      <c r="G481" s="21">
        <v>248649.57</v>
      </c>
      <c r="H481" s="21">
        <v>83572.99</v>
      </c>
      <c r="I481" s="21">
        <v>5433617.98</v>
      </c>
      <c r="J481" s="22">
        <v>7224355.39</v>
      </c>
      <c r="K481" s="21">
        <v>1.299019593E7</v>
      </c>
    </row>
    <row r="482" ht="15.75" customHeight="1">
      <c r="A482" s="20" t="s">
        <v>170</v>
      </c>
      <c r="B482" s="20" t="s">
        <v>15</v>
      </c>
      <c r="C482" s="20" t="s">
        <v>171</v>
      </c>
      <c r="D482" s="20" t="s">
        <v>39</v>
      </c>
      <c r="E482" s="20" t="s">
        <v>40</v>
      </c>
      <c r="F482" s="21">
        <v>0.0</v>
      </c>
      <c r="G482" s="21">
        <v>74881.62</v>
      </c>
      <c r="H482" s="21">
        <v>25168.28</v>
      </c>
      <c r="I482" s="21">
        <v>1636351.7</v>
      </c>
      <c r="J482" s="22">
        <v>2175638.09</v>
      </c>
      <c r="K482" s="21">
        <v>3912039.69</v>
      </c>
    </row>
    <row r="483" ht="15.75" customHeight="1">
      <c r="A483" s="20" t="s">
        <v>170</v>
      </c>
      <c r="B483" s="20" t="s">
        <v>15</v>
      </c>
      <c r="C483" s="20" t="s">
        <v>171</v>
      </c>
      <c r="D483" s="20" t="s">
        <v>41</v>
      </c>
      <c r="E483" s="20" t="s">
        <v>42</v>
      </c>
      <c r="F483" s="21">
        <v>0.0</v>
      </c>
      <c r="G483" s="21">
        <v>1.876939081E7</v>
      </c>
      <c r="H483" s="21">
        <v>6308533.73</v>
      </c>
      <c r="I483" s="21">
        <v>4.1015836432E8</v>
      </c>
      <c r="J483" s="22">
        <v>5.45332741E8</v>
      </c>
      <c r="K483" s="21">
        <v>9.802080946800001E8</v>
      </c>
    </row>
    <row r="484" ht="15.75" customHeight="1">
      <c r="A484" s="20" t="s">
        <v>172</v>
      </c>
      <c r="B484" s="20" t="s">
        <v>15</v>
      </c>
      <c r="C484" s="20" t="s">
        <v>173</v>
      </c>
      <c r="D484" s="20" t="s">
        <v>17</v>
      </c>
      <c r="E484" s="20" t="s">
        <v>18</v>
      </c>
      <c r="F484" s="21">
        <v>0.0</v>
      </c>
      <c r="G484" s="21">
        <v>0.0</v>
      </c>
      <c r="H484" s="21">
        <v>0.0</v>
      </c>
      <c r="I484" s="21">
        <v>0.0</v>
      </c>
      <c r="J484" s="22">
        <v>-1362845.42</v>
      </c>
      <c r="K484" s="21">
        <v>-1362845.42</v>
      </c>
    </row>
    <row r="485" ht="15.75" customHeight="1">
      <c r="A485" s="20" t="s">
        <v>172</v>
      </c>
      <c r="B485" s="20" t="s">
        <v>15</v>
      </c>
      <c r="C485" s="20" t="s">
        <v>173</v>
      </c>
      <c r="D485" s="20" t="s">
        <v>74</v>
      </c>
      <c r="E485" s="20" t="s">
        <v>75</v>
      </c>
      <c r="F485" s="21">
        <v>0.0</v>
      </c>
      <c r="G485" s="21">
        <v>5788894.88</v>
      </c>
      <c r="H485" s="21">
        <v>1694052.57</v>
      </c>
      <c r="I485" s="21">
        <v>3.40345987E7</v>
      </c>
      <c r="J485" s="22">
        <v>4.263294998E7</v>
      </c>
      <c r="K485" s="21">
        <v>8.415049613E7</v>
      </c>
    </row>
    <row r="486" ht="15.75" customHeight="1">
      <c r="A486" s="20" t="s">
        <v>172</v>
      </c>
      <c r="B486" s="20" t="s">
        <v>15</v>
      </c>
      <c r="C486" s="20" t="s">
        <v>173</v>
      </c>
      <c r="D486" s="20" t="s">
        <v>19</v>
      </c>
      <c r="E486" s="20" t="s">
        <v>20</v>
      </c>
      <c r="F486" s="21">
        <v>0.0</v>
      </c>
      <c r="G486" s="21">
        <v>26100.44</v>
      </c>
      <c r="H486" s="21">
        <v>7637.99</v>
      </c>
      <c r="I486" s="21">
        <v>153452.11</v>
      </c>
      <c r="J486" s="22">
        <v>192219.58</v>
      </c>
      <c r="K486" s="21">
        <v>379410.12</v>
      </c>
    </row>
    <row r="487" ht="15.75" customHeight="1">
      <c r="A487" s="20" t="s">
        <v>172</v>
      </c>
      <c r="B487" s="20" t="s">
        <v>15</v>
      </c>
      <c r="C487" s="20" t="s">
        <v>173</v>
      </c>
      <c r="D487" s="20" t="s">
        <v>27</v>
      </c>
      <c r="E487" s="20" t="s">
        <v>28</v>
      </c>
      <c r="F487" s="21">
        <v>0.0</v>
      </c>
      <c r="G487" s="21">
        <v>0.0</v>
      </c>
      <c r="H487" s="21">
        <v>0.0</v>
      </c>
      <c r="I487" s="21">
        <v>0.0</v>
      </c>
      <c r="J487" s="22">
        <v>-380157.57</v>
      </c>
      <c r="K487" s="21">
        <v>-380157.57</v>
      </c>
    </row>
    <row r="488" ht="15.75" customHeight="1">
      <c r="A488" s="20" t="s">
        <v>172</v>
      </c>
      <c r="B488" s="20" t="s">
        <v>15</v>
      </c>
      <c r="C488" s="20" t="s">
        <v>173</v>
      </c>
      <c r="D488" s="20" t="s">
        <v>29</v>
      </c>
      <c r="E488" s="20" t="s">
        <v>30</v>
      </c>
      <c r="F488" s="21">
        <v>0.0</v>
      </c>
      <c r="G488" s="21">
        <v>443729.55</v>
      </c>
      <c r="H488" s="21">
        <v>129852.28</v>
      </c>
      <c r="I488" s="21">
        <v>2608815.25</v>
      </c>
      <c r="J488" s="22">
        <v>3267894.85</v>
      </c>
      <c r="K488" s="21">
        <v>6450291.93</v>
      </c>
    </row>
    <row r="489" ht="15.75" customHeight="1">
      <c r="A489" s="20" t="s">
        <v>172</v>
      </c>
      <c r="B489" s="20" t="s">
        <v>15</v>
      </c>
      <c r="C489" s="20" t="s">
        <v>173</v>
      </c>
      <c r="D489" s="20" t="s">
        <v>31</v>
      </c>
      <c r="E489" s="20" t="s">
        <v>32</v>
      </c>
      <c r="F489" s="21">
        <v>0.0</v>
      </c>
      <c r="G489" s="21">
        <v>0.0</v>
      </c>
      <c r="H489" s="21">
        <v>0.0</v>
      </c>
      <c r="I489" s="21">
        <v>0.0</v>
      </c>
      <c r="J489" s="22">
        <v>-133570.57</v>
      </c>
      <c r="K489" s="21">
        <v>-133570.57</v>
      </c>
    </row>
    <row r="490" ht="15.75" customHeight="1">
      <c r="A490" s="20" t="s">
        <v>172</v>
      </c>
      <c r="B490" s="20" t="s">
        <v>15</v>
      </c>
      <c r="C490" s="20" t="s">
        <v>173</v>
      </c>
      <c r="D490" s="20" t="s">
        <v>39</v>
      </c>
      <c r="E490" s="20" t="s">
        <v>40</v>
      </c>
      <c r="F490" s="21">
        <v>0.0</v>
      </c>
      <c r="G490" s="21">
        <v>268105.83</v>
      </c>
      <c r="H490" s="21">
        <v>78458.05</v>
      </c>
      <c r="I490" s="21">
        <v>1576272.29</v>
      </c>
      <c r="J490" s="22">
        <v>1974494.79</v>
      </c>
      <c r="K490" s="21">
        <v>3897330.96</v>
      </c>
    </row>
    <row r="491" ht="15.75" customHeight="1">
      <c r="A491" s="20" t="s">
        <v>172</v>
      </c>
      <c r="B491" s="20" t="s">
        <v>15</v>
      </c>
      <c r="C491" s="20" t="s">
        <v>173</v>
      </c>
      <c r="D491" s="20" t="s">
        <v>41</v>
      </c>
      <c r="E491" s="20" t="s">
        <v>42</v>
      </c>
      <c r="F491" s="21">
        <v>0.0</v>
      </c>
      <c r="G491" s="21">
        <v>2.99262743E7</v>
      </c>
      <c r="H491" s="21">
        <v>8757575.11</v>
      </c>
      <c r="I491" s="21">
        <v>1.7594528065E8</v>
      </c>
      <c r="J491" s="22">
        <v>2.2039532231E8</v>
      </c>
      <c r="K491" s="21">
        <v>4.3366160695E8</v>
      </c>
    </row>
    <row r="492" ht="15.75" customHeight="1">
      <c r="A492" s="20" t="s">
        <v>174</v>
      </c>
      <c r="B492" s="20" t="s">
        <v>15</v>
      </c>
      <c r="C492" s="20" t="s">
        <v>175</v>
      </c>
      <c r="D492" s="20" t="s">
        <v>19</v>
      </c>
      <c r="E492" s="20" t="s">
        <v>20</v>
      </c>
      <c r="F492" s="21">
        <v>0.0</v>
      </c>
      <c r="G492" s="21">
        <v>0.0</v>
      </c>
      <c r="H492" s="21">
        <v>0.0</v>
      </c>
      <c r="I492" s="21">
        <v>0.0</v>
      </c>
      <c r="J492" s="22">
        <v>-292720.73</v>
      </c>
      <c r="K492" s="21">
        <v>-292720.73</v>
      </c>
    </row>
    <row r="493" ht="15.75" customHeight="1">
      <c r="A493" s="20" t="s">
        <v>174</v>
      </c>
      <c r="B493" s="20" t="s">
        <v>15</v>
      </c>
      <c r="C493" s="20" t="s">
        <v>175</v>
      </c>
      <c r="D493" s="20" t="s">
        <v>21</v>
      </c>
      <c r="E493" s="20" t="s">
        <v>22</v>
      </c>
      <c r="F493" s="21">
        <v>0.0</v>
      </c>
      <c r="G493" s="21">
        <v>6620.68</v>
      </c>
      <c r="H493" s="21">
        <v>944.15</v>
      </c>
      <c r="I493" s="21">
        <v>28862.23</v>
      </c>
      <c r="J493" s="22">
        <v>41390.84</v>
      </c>
      <c r="K493" s="21">
        <v>77817.9</v>
      </c>
    </row>
    <row r="494" ht="15.75" customHeight="1">
      <c r="A494" s="20" t="s">
        <v>174</v>
      </c>
      <c r="B494" s="20" t="s">
        <v>15</v>
      </c>
      <c r="C494" s="20" t="s">
        <v>175</v>
      </c>
      <c r="D494" s="20" t="s">
        <v>29</v>
      </c>
      <c r="E494" s="20" t="s">
        <v>30</v>
      </c>
      <c r="F494" s="21">
        <v>0.0</v>
      </c>
      <c r="G494" s="21">
        <v>139259.21</v>
      </c>
      <c r="H494" s="21">
        <v>19859.31</v>
      </c>
      <c r="I494" s="21">
        <v>607087.78</v>
      </c>
      <c r="J494" s="22">
        <v>870614.61</v>
      </c>
      <c r="K494" s="21">
        <v>1636820.91</v>
      </c>
    </row>
    <row r="495" ht="15.75" customHeight="1">
      <c r="A495" s="20" t="s">
        <v>174</v>
      </c>
      <c r="B495" s="20" t="s">
        <v>15</v>
      </c>
      <c r="C495" s="20" t="s">
        <v>175</v>
      </c>
      <c r="D495" s="20" t="s">
        <v>31</v>
      </c>
      <c r="E495" s="20" t="s">
        <v>32</v>
      </c>
      <c r="F495" s="21">
        <v>0.0</v>
      </c>
      <c r="G495" s="21">
        <v>305674.94</v>
      </c>
      <c r="H495" s="21">
        <v>43591.33</v>
      </c>
      <c r="I495" s="21">
        <v>1332561.99</v>
      </c>
      <c r="J495" s="22">
        <v>1911005.24</v>
      </c>
      <c r="K495" s="21">
        <v>3592833.5</v>
      </c>
    </row>
    <row r="496" ht="15.75" customHeight="1">
      <c r="A496" s="20" t="s">
        <v>174</v>
      </c>
      <c r="B496" s="20" t="s">
        <v>15</v>
      </c>
      <c r="C496" s="20" t="s">
        <v>175</v>
      </c>
      <c r="D496" s="20" t="s">
        <v>39</v>
      </c>
      <c r="E496" s="20" t="s">
        <v>40</v>
      </c>
      <c r="F496" s="21">
        <v>0.0</v>
      </c>
      <c r="G496" s="21">
        <v>295276.77</v>
      </c>
      <c r="H496" s="21">
        <v>42108.48</v>
      </c>
      <c r="I496" s="21">
        <v>1287232.13</v>
      </c>
      <c r="J496" s="22">
        <v>1845998.44</v>
      </c>
      <c r="K496" s="21">
        <v>3470615.82</v>
      </c>
    </row>
    <row r="497" ht="15.75" customHeight="1">
      <c r="A497" s="20" t="s">
        <v>174</v>
      </c>
      <c r="B497" s="20" t="s">
        <v>15</v>
      </c>
      <c r="C497" s="20" t="s">
        <v>175</v>
      </c>
      <c r="D497" s="20" t="s">
        <v>45</v>
      </c>
      <c r="E497" s="20" t="s">
        <v>46</v>
      </c>
      <c r="F497" s="21">
        <v>0.0</v>
      </c>
      <c r="G497" s="21">
        <v>3.18070894E7</v>
      </c>
      <c r="H497" s="21">
        <v>4535907.73</v>
      </c>
      <c r="I497" s="21">
        <v>1.3866010087E8</v>
      </c>
      <c r="J497" s="22">
        <v>1.9885017156E8</v>
      </c>
      <c r="K497" s="21">
        <v>3.7385326956E8</v>
      </c>
    </row>
    <row r="498" ht="15.75" customHeight="1">
      <c r="A498" s="20" t="s">
        <v>176</v>
      </c>
      <c r="B498" s="20" t="s">
        <v>15</v>
      </c>
      <c r="C498" s="20" t="s">
        <v>177</v>
      </c>
      <c r="D498" s="20" t="s">
        <v>17</v>
      </c>
      <c r="E498" s="20" t="s">
        <v>18</v>
      </c>
      <c r="F498" s="21">
        <v>0.0</v>
      </c>
      <c r="G498" s="21">
        <v>0.0</v>
      </c>
      <c r="H498" s="21">
        <v>0.0</v>
      </c>
      <c r="I498" s="21">
        <v>0.0</v>
      </c>
      <c r="J498" s="22">
        <v>-2146124.8</v>
      </c>
      <c r="K498" s="21">
        <v>-2146124.8</v>
      </c>
    </row>
    <row r="499" ht="15.75" customHeight="1">
      <c r="A499" s="20" t="s">
        <v>176</v>
      </c>
      <c r="B499" s="20" t="s">
        <v>15</v>
      </c>
      <c r="C499" s="20" t="s">
        <v>177</v>
      </c>
      <c r="D499" s="20" t="s">
        <v>49</v>
      </c>
      <c r="E499" s="20" t="s">
        <v>50</v>
      </c>
      <c r="F499" s="21">
        <v>0.0</v>
      </c>
      <c r="G499" s="21">
        <v>0.0</v>
      </c>
      <c r="H499" s="21">
        <v>0.0</v>
      </c>
      <c r="I499" s="21">
        <v>0.0</v>
      </c>
      <c r="J499" s="22">
        <v>-2565771.38</v>
      </c>
      <c r="K499" s="21">
        <v>-2565771.38</v>
      </c>
    </row>
    <row r="500" ht="15.75" customHeight="1">
      <c r="A500" s="20" t="s">
        <v>176</v>
      </c>
      <c r="B500" s="20" t="s">
        <v>15</v>
      </c>
      <c r="C500" s="20" t="s">
        <v>177</v>
      </c>
      <c r="D500" s="20" t="s">
        <v>19</v>
      </c>
      <c r="E500" s="20" t="s">
        <v>20</v>
      </c>
      <c r="F500" s="21">
        <v>0.0</v>
      </c>
      <c r="G500" s="21">
        <v>1904.72</v>
      </c>
      <c r="H500" s="21">
        <v>613.28</v>
      </c>
      <c r="I500" s="21">
        <v>9587.75</v>
      </c>
      <c r="J500" s="22">
        <v>18022.95</v>
      </c>
      <c r="K500" s="21">
        <v>30128.7</v>
      </c>
    </row>
    <row r="501" ht="15.75" customHeight="1">
      <c r="A501" s="20" t="s">
        <v>176</v>
      </c>
      <c r="B501" s="20" t="s">
        <v>15</v>
      </c>
      <c r="C501" s="20" t="s">
        <v>177</v>
      </c>
      <c r="D501" s="20" t="s">
        <v>21</v>
      </c>
      <c r="E501" s="20" t="s">
        <v>22</v>
      </c>
      <c r="F501" s="21">
        <v>0.0</v>
      </c>
      <c r="G501" s="21">
        <v>11619.03</v>
      </c>
      <c r="H501" s="21">
        <v>3741.13</v>
      </c>
      <c r="I501" s="21">
        <v>58486.76</v>
      </c>
      <c r="J501" s="22">
        <v>109942.74</v>
      </c>
      <c r="K501" s="21">
        <v>183789.66</v>
      </c>
    </row>
    <row r="502" ht="15.75" customHeight="1">
      <c r="A502" s="20" t="s">
        <v>176</v>
      </c>
      <c r="B502" s="20" t="s">
        <v>15</v>
      </c>
      <c r="C502" s="20" t="s">
        <v>177</v>
      </c>
      <c r="D502" s="20" t="s">
        <v>25</v>
      </c>
      <c r="E502" s="20" t="s">
        <v>26</v>
      </c>
      <c r="F502" s="21">
        <v>0.0</v>
      </c>
      <c r="G502" s="21">
        <v>970.02</v>
      </c>
      <c r="H502" s="21">
        <v>312.33</v>
      </c>
      <c r="I502" s="21">
        <v>4882.81</v>
      </c>
      <c r="J502" s="22">
        <v>9178.64</v>
      </c>
      <c r="K502" s="21">
        <v>15343.8</v>
      </c>
    </row>
    <row r="503" ht="15.75" customHeight="1">
      <c r="A503" s="20" t="s">
        <v>176</v>
      </c>
      <c r="B503" s="20" t="s">
        <v>15</v>
      </c>
      <c r="C503" s="20" t="s">
        <v>177</v>
      </c>
      <c r="D503" s="20" t="s">
        <v>27</v>
      </c>
      <c r="E503" s="20" t="s">
        <v>28</v>
      </c>
      <c r="F503" s="21">
        <v>0.0</v>
      </c>
      <c r="G503" s="21">
        <v>1694527.02</v>
      </c>
      <c r="H503" s="21">
        <v>545608.0</v>
      </c>
      <c r="I503" s="21">
        <v>8529742.93</v>
      </c>
      <c r="J503" s="22">
        <v>1.603411467E7</v>
      </c>
      <c r="K503" s="21">
        <v>2.680399262E7</v>
      </c>
    </row>
    <row r="504" ht="15.75" customHeight="1">
      <c r="A504" s="20" t="s">
        <v>176</v>
      </c>
      <c r="B504" s="20" t="s">
        <v>15</v>
      </c>
      <c r="C504" s="20" t="s">
        <v>177</v>
      </c>
      <c r="D504" s="20" t="s">
        <v>29</v>
      </c>
      <c r="E504" s="20" t="s">
        <v>30</v>
      </c>
      <c r="F504" s="21">
        <v>0.0</v>
      </c>
      <c r="G504" s="21">
        <v>264620.6</v>
      </c>
      <c r="H504" s="21">
        <v>85203.2</v>
      </c>
      <c r="I504" s="21">
        <v>1332021.08</v>
      </c>
      <c r="J504" s="22">
        <v>2503918.22</v>
      </c>
      <c r="K504" s="21">
        <v>4185763.1</v>
      </c>
    </row>
    <row r="505" ht="15.75" customHeight="1">
      <c r="A505" s="20" t="s">
        <v>176</v>
      </c>
      <c r="B505" s="20" t="s">
        <v>15</v>
      </c>
      <c r="C505" s="20" t="s">
        <v>177</v>
      </c>
      <c r="D505" s="20" t="s">
        <v>31</v>
      </c>
      <c r="E505" s="20" t="s">
        <v>32</v>
      </c>
      <c r="F505" s="21">
        <v>0.0</v>
      </c>
      <c r="G505" s="21">
        <v>1705736.14</v>
      </c>
      <c r="H505" s="21">
        <v>549217.14</v>
      </c>
      <c r="I505" s="21">
        <v>8586166.3</v>
      </c>
      <c r="J505" s="22">
        <v>1.614017869E7</v>
      </c>
      <c r="K505" s="21">
        <v>2.698129827E7</v>
      </c>
    </row>
    <row r="506" ht="15.75" customHeight="1">
      <c r="A506" s="20" t="s">
        <v>176</v>
      </c>
      <c r="B506" s="20" t="s">
        <v>15</v>
      </c>
      <c r="C506" s="20" t="s">
        <v>177</v>
      </c>
      <c r="D506" s="20" t="s">
        <v>39</v>
      </c>
      <c r="E506" s="20" t="s">
        <v>40</v>
      </c>
      <c r="F506" s="21">
        <v>0.0</v>
      </c>
      <c r="G506" s="21">
        <v>384488.29</v>
      </c>
      <c r="H506" s="21">
        <v>123798.49</v>
      </c>
      <c r="I506" s="21">
        <v>1935399.23</v>
      </c>
      <c r="J506" s="22">
        <v>3638141.67</v>
      </c>
      <c r="K506" s="21">
        <v>6081827.68</v>
      </c>
    </row>
    <row r="507" ht="15.75" customHeight="1">
      <c r="A507" s="20" t="s">
        <v>176</v>
      </c>
      <c r="B507" s="20" t="s">
        <v>15</v>
      </c>
      <c r="C507" s="20" t="s">
        <v>177</v>
      </c>
      <c r="D507" s="20" t="s">
        <v>41</v>
      </c>
      <c r="E507" s="20" t="s">
        <v>42</v>
      </c>
      <c r="F507" s="21">
        <v>0.0</v>
      </c>
      <c r="G507" s="21">
        <v>1.927173378E7</v>
      </c>
      <c r="H507" s="21">
        <v>6205160.55</v>
      </c>
      <c r="I507" s="21">
        <v>9.700815229E7</v>
      </c>
      <c r="J507" s="22">
        <v>1.8235483198E8</v>
      </c>
      <c r="K507" s="21">
        <v>3.026937538E8</v>
      </c>
    </row>
    <row r="508" ht="15.75" customHeight="1">
      <c r="A508" s="20" t="s">
        <v>176</v>
      </c>
      <c r="B508" s="20" t="s">
        <v>15</v>
      </c>
      <c r="C508" s="20" t="s">
        <v>177</v>
      </c>
      <c r="D508" s="20" t="s">
        <v>59</v>
      </c>
      <c r="E508" s="20" t="s">
        <v>60</v>
      </c>
      <c r="F508" s="21">
        <v>0.0</v>
      </c>
      <c r="G508" s="21">
        <v>2.01063144E7</v>
      </c>
      <c r="H508" s="21">
        <v>6473880.88</v>
      </c>
      <c r="I508" s="21">
        <v>1.0120918185E8</v>
      </c>
      <c r="J508" s="22">
        <v>1.9025188008E8</v>
      </c>
      <c r="K508" s="21">
        <v>3.1804125721E8</v>
      </c>
    </row>
    <row r="509" ht="15.75" customHeight="1">
      <c r="A509" s="20" t="s">
        <v>178</v>
      </c>
      <c r="B509" s="20" t="s">
        <v>15</v>
      </c>
      <c r="C509" s="20" t="s">
        <v>179</v>
      </c>
      <c r="D509" s="20" t="s">
        <v>17</v>
      </c>
      <c r="E509" s="20" t="s">
        <v>18</v>
      </c>
      <c r="F509" s="21">
        <v>0.0</v>
      </c>
      <c r="G509" s="21">
        <v>0.0</v>
      </c>
      <c r="H509" s="21">
        <v>0.0</v>
      </c>
      <c r="I509" s="21">
        <v>0.0</v>
      </c>
      <c r="J509" s="22">
        <v>-2984469.55</v>
      </c>
      <c r="K509" s="21">
        <v>-2984469.55</v>
      </c>
    </row>
    <row r="510" ht="15.75" customHeight="1">
      <c r="A510" s="20" t="s">
        <v>178</v>
      </c>
      <c r="B510" s="20" t="s">
        <v>15</v>
      </c>
      <c r="C510" s="20" t="s">
        <v>179</v>
      </c>
      <c r="D510" s="20" t="s">
        <v>49</v>
      </c>
      <c r="E510" s="20" t="s">
        <v>50</v>
      </c>
      <c r="F510" s="21">
        <v>0.0</v>
      </c>
      <c r="G510" s="21">
        <v>0.0</v>
      </c>
      <c r="H510" s="21">
        <v>0.0</v>
      </c>
      <c r="I510" s="21">
        <v>0.0</v>
      </c>
      <c r="J510" s="22">
        <v>-1433839.12</v>
      </c>
      <c r="K510" s="21">
        <v>-1433839.12</v>
      </c>
    </row>
    <row r="511" ht="15.75" customHeight="1">
      <c r="A511" s="20" t="s">
        <v>178</v>
      </c>
      <c r="B511" s="20" t="s">
        <v>15</v>
      </c>
      <c r="C511" s="20" t="s">
        <v>179</v>
      </c>
      <c r="D511" s="20" t="s">
        <v>25</v>
      </c>
      <c r="E511" s="20" t="s">
        <v>26</v>
      </c>
      <c r="F511" s="21">
        <v>0.0</v>
      </c>
      <c r="G511" s="21">
        <v>10240.86</v>
      </c>
      <c r="H511" s="21">
        <v>219.94</v>
      </c>
      <c r="I511" s="21">
        <v>16276.38</v>
      </c>
      <c r="J511" s="22">
        <v>24973.1</v>
      </c>
      <c r="K511" s="21">
        <v>51710.28</v>
      </c>
    </row>
    <row r="512" ht="15.75" customHeight="1">
      <c r="A512" s="20" t="s">
        <v>178</v>
      </c>
      <c r="B512" s="20" t="s">
        <v>15</v>
      </c>
      <c r="C512" s="20" t="s">
        <v>179</v>
      </c>
      <c r="D512" s="20" t="s">
        <v>27</v>
      </c>
      <c r="E512" s="20" t="s">
        <v>28</v>
      </c>
      <c r="F512" s="21">
        <v>0.0</v>
      </c>
      <c r="G512" s="21">
        <v>3587115.0</v>
      </c>
      <c r="H512" s="21">
        <v>77040.96</v>
      </c>
      <c r="I512" s="21">
        <v>5701209.25</v>
      </c>
      <c r="J512" s="22">
        <v>8747451.64</v>
      </c>
      <c r="K512" s="21">
        <v>1.811281685E7</v>
      </c>
    </row>
    <row r="513" ht="15.75" customHeight="1">
      <c r="A513" s="20" t="s">
        <v>178</v>
      </c>
      <c r="B513" s="20" t="s">
        <v>15</v>
      </c>
      <c r="C513" s="20" t="s">
        <v>179</v>
      </c>
      <c r="D513" s="20" t="s">
        <v>31</v>
      </c>
      <c r="E513" s="20" t="s">
        <v>32</v>
      </c>
      <c r="F513" s="21">
        <v>0.0</v>
      </c>
      <c r="G513" s="21">
        <v>762864.32</v>
      </c>
      <c r="H513" s="21">
        <v>16384.14</v>
      </c>
      <c r="I513" s="21">
        <v>1212464.37</v>
      </c>
      <c r="J513" s="22">
        <v>1860302.43</v>
      </c>
      <c r="K513" s="21">
        <v>3852015.26</v>
      </c>
    </row>
    <row r="514" ht="15.75" customHeight="1">
      <c r="A514" s="20" t="s">
        <v>178</v>
      </c>
      <c r="B514" s="20" t="s">
        <v>15</v>
      </c>
      <c r="C514" s="20" t="s">
        <v>179</v>
      </c>
      <c r="D514" s="20" t="s">
        <v>39</v>
      </c>
      <c r="E514" s="20" t="s">
        <v>40</v>
      </c>
      <c r="F514" s="21">
        <v>0.0</v>
      </c>
      <c r="G514" s="21">
        <v>1051155.04</v>
      </c>
      <c r="H514" s="21">
        <v>22575.8</v>
      </c>
      <c r="I514" s="21">
        <v>1670661.46</v>
      </c>
      <c r="J514" s="22">
        <v>2563321.17</v>
      </c>
      <c r="K514" s="21">
        <v>5307713.47</v>
      </c>
    </row>
    <row r="515" ht="15.75" customHeight="1">
      <c r="A515" s="20" t="s">
        <v>178</v>
      </c>
      <c r="B515" s="20" t="s">
        <v>15</v>
      </c>
      <c r="C515" s="20" t="s">
        <v>179</v>
      </c>
      <c r="D515" s="20" t="s">
        <v>41</v>
      </c>
      <c r="E515" s="20" t="s">
        <v>42</v>
      </c>
      <c r="F515" s="21">
        <v>0.0</v>
      </c>
      <c r="G515" s="21">
        <v>1.2809784978E8</v>
      </c>
      <c r="H515" s="21">
        <v>2751175.16</v>
      </c>
      <c r="I515" s="21">
        <v>2.0359331854E8</v>
      </c>
      <c r="J515" s="22">
        <v>3.1237630999E8</v>
      </c>
      <c r="K515" s="21">
        <v>6.438341839200001E8</v>
      </c>
    </row>
    <row r="516" ht="15.75" customHeight="1">
      <c r="A516" s="20" t="s">
        <v>180</v>
      </c>
      <c r="B516" s="20" t="s">
        <v>15</v>
      </c>
      <c r="C516" s="20" t="s">
        <v>181</v>
      </c>
      <c r="D516" s="20" t="s">
        <v>17</v>
      </c>
      <c r="E516" s="20" t="s">
        <v>18</v>
      </c>
      <c r="F516" s="21">
        <v>0.0</v>
      </c>
      <c r="G516" s="21">
        <v>0.0</v>
      </c>
      <c r="H516" s="21">
        <v>0.0</v>
      </c>
      <c r="I516" s="21">
        <v>0.0</v>
      </c>
      <c r="J516" s="22">
        <v>-2142690.27</v>
      </c>
      <c r="K516" s="21">
        <v>-2142690.27</v>
      </c>
    </row>
    <row r="517" ht="15.75" customHeight="1">
      <c r="A517" s="20" t="s">
        <v>180</v>
      </c>
      <c r="B517" s="20" t="s">
        <v>15</v>
      </c>
      <c r="C517" s="20" t="s">
        <v>181</v>
      </c>
      <c r="D517" s="20" t="s">
        <v>27</v>
      </c>
      <c r="E517" s="20" t="s">
        <v>28</v>
      </c>
      <c r="F517" s="21">
        <v>0.0</v>
      </c>
      <c r="G517" s="21">
        <v>0.0</v>
      </c>
      <c r="H517" s="21">
        <v>0.0</v>
      </c>
      <c r="I517" s="21">
        <v>0.0</v>
      </c>
      <c r="J517" s="22">
        <v>-140072.22</v>
      </c>
      <c r="K517" s="21">
        <v>-140072.22</v>
      </c>
    </row>
    <row r="518" ht="15.75" customHeight="1">
      <c r="A518" s="20" t="s">
        <v>180</v>
      </c>
      <c r="B518" s="20" t="s">
        <v>15</v>
      </c>
      <c r="C518" s="20" t="s">
        <v>181</v>
      </c>
      <c r="D518" s="20" t="s">
        <v>29</v>
      </c>
      <c r="E518" s="20" t="s">
        <v>30</v>
      </c>
      <c r="F518" s="21">
        <v>0.0</v>
      </c>
      <c r="G518" s="21">
        <v>1296564.7</v>
      </c>
      <c r="H518" s="21">
        <v>96397.71</v>
      </c>
      <c r="I518" s="21">
        <v>1666364.04</v>
      </c>
      <c r="J518" s="22">
        <v>692095.76</v>
      </c>
      <c r="K518" s="21">
        <v>3751422.21</v>
      </c>
    </row>
    <row r="519" ht="15.75" customHeight="1">
      <c r="A519" s="20" t="s">
        <v>180</v>
      </c>
      <c r="B519" s="20" t="s">
        <v>15</v>
      </c>
      <c r="C519" s="20" t="s">
        <v>181</v>
      </c>
      <c r="D519" s="20" t="s">
        <v>31</v>
      </c>
      <c r="E519" s="20" t="s">
        <v>32</v>
      </c>
      <c r="F519" s="21">
        <v>0.0</v>
      </c>
      <c r="G519" s="21">
        <v>1386007.27</v>
      </c>
      <c r="H519" s="21">
        <v>103047.64</v>
      </c>
      <c r="I519" s="21">
        <v>1781316.95</v>
      </c>
      <c r="J519" s="22">
        <v>739839.48</v>
      </c>
      <c r="K519" s="21">
        <v>4010211.34</v>
      </c>
    </row>
    <row r="520" ht="15.75" customHeight="1">
      <c r="A520" s="20" t="s">
        <v>180</v>
      </c>
      <c r="B520" s="20" t="s">
        <v>15</v>
      </c>
      <c r="C520" s="20" t="s">
        <v>181</v>
      </c>
      <c r="D520" s="20" t="s">
        <v>39</v>
      </c>
      <c r="E520" s="20" t="s">
        <v>40</v>
      </c>
      <c r="F520" s="21">
        <v>0.0</v>
      </c>
      <c r="G520" s="21">
        <v>1486067.19</v>
      </c>
      <c r="H520" s="21">
        <v>110486.95</v>
      </c>
      <c r="I520" s="21">
        <v>1909915.42</v>
      </c>
      <c r="J520" s="22">
        <v>793250.66</v>
      </c>
      <c r="K520" s="21">
        <v>4299720.22</v>
      </c>
    </row>
    <row r="521" ht="15.75" customHeight="1">
      <c r="A521" s="20" t="s">
        <v>180</v>
      </c>
      <c r="B521" s="20" t="s">
        <v>15</v>
      </c>
      <c r="C521" s="20" t="s">
        <v>181</v>
      </c>
      <c r="D521" s="20" t="s">
        <v>41</v>
      </c>
      <c r="E521" s="20" t="s">
        <v>42</v>
      </c>
      <c r="F521" s="21">
        <v>0.0</v>
      </c>
      <c r="G521" s="21">
        <v>7.268037084E7</v>
      </c>
      <c r="H521" s="21">
        <v>5403680.7</v>
      </c>
      <c r="I521" s="21">
        <v>9.340988259E7</v>
      </c>
      <c r="J521" s="22">
        <v>3.87961949E7</v>
      </c>
      <c r="K521" s="21">
        <v>2.0814743876E8</v>
      </c>
    </row>
    <row r="522" ht="15.75" customHeight="1">
      <c r="A522" s="20" t="s">
        <v>182</v>
      </c>
      <c r="B522" s="20" t="s">
        <v>15</v>
      </c>
      <c r="C522" s="20" t="s">
        <v>183</v>
      </c>
      <c r="D522" s="20" t="s">
        <v>17</v>
      </c>
      <c r="E522" s="20" t="s">
        <v>18</v>
      </c>
      <c r="F522" s="21">
        <v>0.0</v>
      </c>
      <c r="G522" s="21">
        <v>0.0</v>
      </c>
      <c r="H522" s="21">
        <v>0.0</v>
      </c>
      <c r="I522" s="21">
        <v>0.0</v>
      </c>
      <c r="J522" s="22">
        <v>-2185417.22</v>
      </c>
      <c r="K522" s="21">
        <v>-2185417.22</v>
      </c>
    </row>
    <row r="523" ht="15.75" customHeight="1">
      <c r="A523" s="20" t="s">
        <v>182</v>
      </c>
      <c r="B523" s="20" t="s">
        <v>15</v>
      </c>
      <c r="C523" s="20" t="s">
        <v>183</v>
      </c>
      <c r="D523" s="20" t="s">
        <v>49</v>
      </c>
      <c r="E523" s="20" t="s">
        <v>50</v>
      </c>
      <c r="F523" s="21">
        <v>0.0</v>
      </c>
      <c r="G523" s="21">
        <v>0.0</v>
      </c>
      <c r="H523" s="21">
        <v>0.0</v>
      </c>
      <c r="I523" s="21">
        <v>0.0</v>
      </c>
      <c r="J523" s="22">
        <v>-1509830.67</v>
      </c>
      <c r="K523" s="21">
        <v>-1509830.67</v>
      </c>
    </row>
    <row r="524" ht="15.75" customHeight="1">
      <c r="A524" s="20" t="s">
        <v>182</v>
      </c>
      <c r="B524" s="20" t="s">
        <v>15</v>
      </c>
      <c r="C524" s="20" t="s">
        <v>183</v>
      </c>
      <c r="D524" s="20" t="s">
        <v>21</v>
      </c>
      <c r="E524" s="20" t="s">
        <v>22</v>
      </c>
      <c r="F524" s="21">
        <v>0.0</v>
      </c>
      <c r="G524" s="21">
        <v>20547.32</v>
      </c>
      <c r="H524" s="21">
        <v>26337.99</v>
      </c>
      <c r="I524" s="21">
        <v>333849.07</v>
      </c>
      <c r="J524" s="22">
        <v>698155.46</v>
      </c>
      <c r="K524" s="21">
        <v>1078889.84</v>
      </c>
    </row>
    <row r="525" ht="15.75" customHeight="1">
      <c r="A525" s="20" t="s">
        <v>182</v>
      </c>
      <c r="B525" s="20" t="s">
        <v>15</v>
      </c>
      <c r="C525" s="20" t="s">
        <v>183</v>
      </c>
      <c r="D525" s="20" t="s">
        <v>27</v>
      </c>
      <c r="E525" s="20" t="s">
        <v>28</v>
      </c>
      <c r="F525" s="21">
        <v>0.0</v>
      </c>
      <c r="G525" s="21">
        <v>56922.5</v>
      </c>
      <c r="H525" s="21">
        <v>72964.48</v>
      </c>
      <c r="I525" s="21">
        <v>924866.45</v>
      </c>
      <c r="J525" s="22">
        <v>1934109.21</v>
      </c>
      <c r="K525" s="21">
        <v>2988862.64</v>
      </c>
    </row>
    <row r="526" ht="15.75" customHeight="1">
      <c r="A526" s="20" t="s">
        <v>182</v>
      </c>
      <c r="B526" s="20" t="s">
        <v>15</v>
      </c>
      <c r="C526" s="20" t="s">
        <v>183</v>
      </c>
      <c r="D526" s="20" t="s">
        <v>29</v>
      </c>
      <c r="E526" s="20" t="s">
        <v>30</v>
      </c>
      <c r="F526" s="21">
        <v>0.0</v>
      </c>
      <c r="G526" s="21">
        <v>108479.16</v>
      </c>
      <c r="H526" s="21">
        <v>139050.93</v>
      </c>
      <c r="I526" s="21">
        <v>1762549.86</v>
      </c>
      <c r="J526" s="22">
        <v>3685898.56</v>
      </c>
      <c r="K526" s="21">
        <v>5695978.51</v>
      </c>
    </row>
    <row r="527" ht="15.75" customHeight="1">
      <c r="A527" s="20" t="s">
        <v>182</v>
      </c>
      <c r="B527" s="20" t="s">
        <v>15</v>
      </c>
      <c r="C527" s="20" t="s">
        <v>183</v>
      </c>
      <c r="D527" s="20" t="s">
        <v>31</v>
      </c>
      <c r="E527" s="20" t="s">
        <v>32</v>
      </c>
      <c r="F527" s="21">
        <v>0.0</v>
      </c>
      <c r="G527" s="21">
        <v>393429.62</v>
      </c>
      <c r="H527" s="21">
        <v>504306.56</v>
      </c>
      <c r="I527" s="21">
        <v>6392373.56</v>
      </c>
      <c r="J527" s="22">
        <v>1.336792847E7</v>
      </c>
      <c r="K527" s="21">
        <v>2.065803821E7</v>
      </c>
    </row>
    <row r="528" ht="15.75" customHeight="1">
      <c r="A528" s="20" t="s">
        <v>182</v>
      </c>
      <c r="B528" s="20" t="s">
        <v>15</v>
      </c>
      <c r="C528" s="20" t="s">
        <v>183</v>
      </c>
      <c r="D528" s="20" t="s">
        <v>39</v>
      </c>
      <c r="E528" s="20" t="s">
        <v>40</v>
      </c>
      <c r="F528" s="21">
        <v>0.0</v>
      </c>
      <c r="G528" s="21">
        <v>63209.78</v>
      </c>
      <c r="H528" s="21">
        <v>81023.66</v>
      </c>
      <c r="I528" s="21">
        <v>1027021.12</v>
      </c>
      <c r="J528" s="22">
        <v>2147738.19</v>
      </c>
      <c r="K528" s="21">
        <v>3318992.75</v>
      </c>
    </row>
    <row r="529" ht="15.75" customHeight="1">
      <c r="A529" s="20" t="s">
        <v>182</v>
      </c>
      <c r="B529" s="20" t="s">
        <v>15</v>
      </c>
      <c r="C529" s="20" t="s">
        <v>183</v>
      </c>
      <c r="D529" s="20" t="s">
        <v>41</v>
      </c>
      <c r="E529" s="20" t="s">
        <v>42</v>
      </c>
      <c r="F529" s="21">
        <v>0.0</v>
      </c>
      <c r="G529" s="21">
        <v>1.090572062E7</v>
      </c>
      <c r="H529" s="21">
        <v>1.397918738E7</v>
      </c>
      <c r="I529" s="21">
        <v>1.7719418094E8</v>
      </c>
      <c r="J529" s="22">
        <v>3.7055392879E8</v>
      </c>
      <c r="K529" s="21">
        <v>5.7044760051E8</v>
      </c>
    </row>
    <row r="530" ht="15.75" customHeight="1">
      <c r="A530" s="20" t="s">
        <v>184</v>
      </c>
      <c r="B530" s="20" t="s">
        <v>15</v>
      </c>
      <c r="C530" s="20" t="s">
        <v>185</v>
      </c>
      <c r="D530" s="20" t="s">
        <v>17</v>
      </c>
      <c r="E530" s="20" t="s">
        <v>18</v>
      </c>
      <c r="F530" s="21">
        <v>0.0</v>
      </c>
      <c r="G530" s="21">
        <v>0.0</v>
      </c>
      <c r="H530" s="21">
        <v>0.0</v>
      </c>
      <c r="I530" s="21">
        <v>0.0</v>
      </c>
      <c r="J530" s="22">
        <v>-573801.8</v>
      </c>
      <c r="K530" s="21">
        <v>-573801.8</v>
      </c>
    </row>
    <row r="531" ht="15.75" customHeight="1">
      <c r="A531" s="20" t="s">
        <v>184</v>
      </c>
      <c r="B531" s="20" t="s">
        <v>15</v>
      </c>
      <c r="C531" s="20" t="s">
        <v>185</v>
      </c>
      <c r="D531" s="20" t="s">
        <v>49</v>
      </c>
      <c r="E531" s="20" t="s">
        <v>50</v>
      </c>
      <c r="F531" s="21">
        <v>0.0</v>
      </c>
      <c r="G531" s="21">
        <v>0.0</v>
      </c>
      <c r="H531" s="21">
        <v>0.0</v>
      </c>
      <c r="I531" s="21">
        <v>0.0</v>
      </c>
      <c r="J531" s="22">
        <v>-1730663.35</v>
      </c>
      <c r="K531" s="21">
        <v>-1730663.35</v>
      </c>
    </row>
    <row r="532" ht="15.75" customHeight="1">
      <c r="A532" s="20" t="s">
        <v>184</v>
      </c>
      <c r="B532" s="20" t="s">
        <v>15</v>
      </c>
      <c r="C532" s="20" t="s">
        <v>185</v>
      </c>
      <c r="D532" s="20" t="s">
        <v>21</v>
      </c>
      <c r="E532" s="20" t="s">
        <v>22</v>
      </c>
      <c r="F532" s="21">
        <v>0.0</v>
      </c>
      <c r="G532" s="21">
        <v>10934.08</v>
      </c>
      <c r="H532" s="21">
        <v>761.65</v>
      </c>
      <c r="I532" s="21">
        <v>29939.29</v>
      </c>
      <c r="J532" s="22">
        <v>44733.92</v>
      </c>
      <c r="K532" s="21">
        <v>86368.94</v>
      </c>
    </row>
    <row r="533" ht="15.75" customHeight="1">
      <c r="A533" s="20" t="s">
        <v>184</v>
      </c>
      <c r="B533" s="20" t="s">
        <v>15</v>
      </c>
      <c r="C533" s="20" t="s">
        <v>185</v>
      </c>
      <c r="D533" s="20" t="s">
        <v>27</v>
      </c>
      <c r="E533" s="20" t="s">
        <v>28</v>
      </c>
      <c r="F533" s="21">
        <v>0.0</v>
      </c>
      <c r="G533" s="21">
        <v>0.0</v>
      </c>
      <c r="H533" s="21">
        <v>0.0</v>
      </c>
      <c r="I533" s="21">
        <v>0.0</v>
      </c>
      <c r="J533" s="22">
        <v>-421708.34</v>
      </c>
      <c r="K533" s="21">
        <v>-421708.34</v>
      </c>
    </row>
    <row r="534" ht="15.75" customHeight="1">
      <c r="A534" s="20" t="s">
        <v>184</v>
      </c>
      <c r="B534" s="20" t="s">
        <v>15</v>
      </c>
      <c r="C534" s="20" t="s">
        <v>185</v>
      </c>
      <c r="D534" s="20" t="s">
        <v>29</v>
      </c>
      <c r="E534" s="20" t="s">
        <v>30</v>
      </c>
      <c r="F534" s="21">
        <v>0.0</v>
      </c>
      <c r="G534" s="21">
        <v>1007451.03</v>
      </c>
      <c r="H534" s="21">
        <v>70177.58</v>
      </c>
      <c r="I534" s="21">
        <v>2758565.87</v>
      </c>
      <c r="J534" s="22">
        <v>4121722.68</v>
      </c>
      <c r="K534" s="21">
        <v>7957917.16</v>
      </c>
    </row>
    <row r="535" ht="15.75" customHeight="1">
      <c r="A535" s="20" t="s">
        <v>184</v>
      </c>
      <c r="B535" s="20" t="s">
        <v>15</v>
      </c>
      <c r="C535" s="20" t="s">
        <v>185</v>
      </c>
      <c r="D535" s="20" t="s">
        <v>31</v>
      </c>
      <c r="E535" s="20" t="s">
        <v>32</v>
      </c>
      <c r="F535" s="21">
        <v>0.0</v>
      </c>
      <c r="G535" s="21">
        <v>0.0</v>
      </c>
      <c r="H535" s="21">
        <v>0.0</v>
      </c>
      <c r="I535" s="21">
        <v>0.0</v>
      </c>
      <c r="J535" s="22">
        <v>-270635.3</v>
      </c>
      <c r="K535" s="21">
        <v>-270635.3</v>
      </c>
    </row>
    <row r="536" ht="15.75" customHeight="1">
      <c r="A536" s="20" t="s">
        <v>184</v>
      </c>
      <c r="B536" s="20" t="s">
        <v>15</v>
      </c>
      <c r="C536" s="20" t="s">
        <v>185</v>
      </c>
      <c r="D536" s="20" t="s">
        <v>39</v>
      </c>
      <c r="E536" s="20" t="s">
        <v>40</v>
      </c>
      <c r="F536" s="21">
        <v>0.0</v>
      </c>
      <c r="G536" s="21">
        <v>189256.37</v>
      </c>
      <c r="H536" s="21">
        <v>13183.32</v>
      </c>
      <c r="I536" s="21">
        <v>518214.92</v>
      </c>
      <c r="J536" s="22">
        <v>774292.99</v>
      </c>
      <c r="K536" s="21">
        <v>1494947.6</v>
      </c>
    </row>
    <row r="537" ht="15.75" customHeight="1">
      <c r="A537" s="20" t="s">
        <v>184</v>
      </c>
      <c r="B537" s="20" t="s">
        <v>15</v>
      </c>
      <c r="C537" s="20" t="s">
        <v>185</v>
      </c>
      <c r="D537" s="20" t="s">
        <v>41</v>
      </c>
      <c r="E537" s="20" t="s">
        <v>42</v>
      </c>
      <c r="F537" s="21">
        <v>0.0</v>
      </c>
      <c r="G537" s="21">
        <v>5.651789052E7</v>
      </c>
      <c r="H537" s="21">
        <v>3936954.45</v>
      </c>
      <c r="I537" s="21">
        <v>1.5475523892E8</v>
      </c>
      <c r="J537" s="22">
        <v>2.3122818431E8</v>
      </c>
      <c r="K537" s="21">
        <v>4.458644664E8</v>
      </c>
    </row>
    <row r="538" ht="15.75" customHeight="1">
      <c r="A538" s="20" t="s">
        <v>186</v>
      </c>
      <c r="B538" s="20" t="s">
        <v>15</v>
      </c>
      <c r="C538" s="20" t="s">
        <v>187</v>
      </c>
      <c r="D538" s="20" t="s">
        <v>17</v>
      </c>
      <c r="E538" s="20" t="s">
        <v>18</v>
      </c>
      <c r="F538" s="21">
        <v>0.0</v>
      </c>
      <c r="G538" s="21">
        <v>0.0</v>
      </c>
      <c r="H538" s="21">
        <v>0.0</v>
      </c>
      <c r="I538" s="21">
        <v>0.0</v>
      </c>
      <c r="J538" s="22">
        <v>-1231417.47</v>
      </c>
      <c r="K538" s="21">
        <v>-1231417.47</v>
      </c>
    </row>
    <row r="539" ht="15.75" customHeight="1">
      <c r="A539" s="20" t="s">
        <v>186</v>
      </c>
      <c r="B539" s="20" t="s">
        <v>15</v>
      </c>
      <c r="C539" s="20" t="s">
        <v>187</v>
      </c>
      <c r="D539" s="20" t="s">
        <v>49</v>
      </c>
      <c r="E539" s="20" t="s">
        <v>50</v>
      </c>
      <c r="F539" s="21">
        <v>0.0</v>
      </c>
      <c r="G539" s="21">
        <v>0.0</v>
      </c>
      <c r="H539" s="21">
        <v>0.0</v>
      </c>
      <c r="I539" s="21">
        <v>0.0</v>
      </c>
      <c r="J539" s="22">
        <v>-12717.12</v>
      </c>
      <c r="K539" s="21">
        <v>-12717.12</v>
      </c>
    </row>
    <row r="540" ht="15.75" customHeight="1">
      <c r="A540" s="20" t="s">
        <v>186</v>
      </c>
      <c r="B540" s="20" t="s">
        <v>15</v>
      </c>
      <c r="C540" s="20" t="s">
        <v>187</v>
      </c>
      <c r="D540" s="20" t="s">
        <v>27</v>
      </c>
      <c r="E540" s="20" t="s">
        <v>28</v>
      </c>
      <c r="F540" s="21">
        <v>0.0</v>
      </c>
      <c r="G540" s="21">
        <v>0.0</v>
      </c>
      <c r="H540" s="21">
        <v>0.0</v>
      </c>
      <c r="I540" s="21">
        <v>0.0</v>
      </c>
      <c r="J540" s="22">
        <v>-313342.02</v>
      </c>
      <c r="K540" s="21">
        <v>-313342.02</v>
      </c>
    </row>
    <row r="541" ht="15.75" customHeight="1">
      <c r="A541" s="20" t="s">
        <v>186</v>
      </c>
      <c r="B541" s="20" t="s">
        <v>15</v>
      </c>
      <c r="C541" s="20" t="s">
        <v>187</v>
      </c>
      <c r="D541" s="20" t="s">
        <v>29</v>
      </c>
      <c r="E541" s="20" t="s">
        <v>30</v>
      </c>
      <c r="F541" s="21">
        <v>0.0</v>
      </c>
      <c r="G541" s="21">
        <v>1629429.97</v>
      </c>
      <c r="H541" s="21">
        <v>84009.68</v>
      </c>
      <c r="I541" s="21">
        <v>3672531.6</v>
      </c>
      <c r="J541" s="22">
        <v>3279489.21</v>
      </c>
      <c r="K541" s="21">
        <v>8665460.46</v>
      </c>
    </row>
    <row r="542" ht="15.75" customHeight="1">
      <c r="A542" s="20" t="s">
        <v>186</v>
      </c>
      <c r="B542" s="20" t="s">
        <v>15</v>
      </c>
      <c r="C542" s="20" t="s">
        <v>187</v>
      </c>
      <c r="D542" s="20" t="s">
        <v>31</v>
      </c>
      <c r="E542" s="20" t="s">
        <v>32</v>
      </c>
      <c r="F542" s="21">
        <v>0.0</v>
      </c>
      <c r="G542" s="21">
        <v>588029.54</v>
      </c>
      <c r="H542" s="21">
        <v>30317.46</v>
      </c>
      <c r="I542" s="21">
        <v>1325345.12</v>
      </c>
      <c r="J542" s="22">
        <v>1183503.78</v>
      </c>
      <c r="K542" s="21">
        <v>3127195.9</v>
      </c>
    </row>
    <row r="543" ht="15.75" customHeight="1">
      <c r="A543" s="20" t="s">
        <v>186</v>
      </c>
      <c r="B543" s="20" t="s">
        <v>15</v>
      </c>
      <c r="C543" s="20" t="s">
        <v>187</v>
      </c>
      <c r="D543" s="20" t="s">
        <v>39</v>
      </c>
      <c r="E543" s="20" t="s">
        <v>40</v>
      </c>
      <c r="F543" s="21">
        <v>0.0</v>
      </c>
      <c r="G543" s="21">
        <v>496021.69</v>
      </c>
      <c r="H543" s="21">
        <v>25573.74</v>
      </c>
      <c r="I543" s="21">
        <v>1117970.91</v>
      </c>
      <c r="J543" s="22">
        <v>998323.21</v>
      </c>
      <c r="K543" s="21">
        <v>2637889.55</v>
      </c>
    </row>
    <row r="544" ht="15.75" customHeight="1">
      <c r="A544" s="20" t="s">
        <v>186</v>
      </c>
      <c r="B544" s="20" t="s">
        <v>15</v>
      </c>
      <c r="C544" s="20" t="s">
        <v>187</v>
      </c>
      <c r="D544" s="20" t="s">
        <v>41</v>
      </c>
      <c r="E544" s="20" t="s">
        <v>42</v>
      </c>
      <c r="F544" s="21">
        <v>0.0</v>
      </c>
      <c r="G544" s="21">
        <v>5.65096878E7</v>
      </c>
      <c r="H544" s="21">
        <v>2913510.12</v>
      </c>
      <c r="I544" s="21">
        <v>1.2736577737E8</v>
      </c>
      <c r="J544" s="22">
        <v>1.1373481243E8</v>
      </c>
      <c r="K544" s="21">
        <v>2.9929237025E8</v>
      </c>
    </row>
    <row r="545" ht="15.75" customHeight="1">
      <c r="A545" s="20" t="s">
        <v>188</v>
      </c>
      <c r="B545" s="20" t="s">
        <v>15</v>
      </c>
      <c r="C545" s="20" t="s">
        <v>189</v>
      </c>
      <c r="D545" s="20" t="s">
        <v>49</v>
      </c>
      <c r="E545" s="20" t="s">
        <v>50</v>
      </c>
      <c r="F545" s="21">
        <v>0.0</v>
      </c>
      <c r="G545" s="21">
        <v>0.0</v>
      </c>
      <c r="H545" s="21">
        <v>0.0</v>
      </c>
      <c r="I545" s="21">
        <v>0.0</v>
      </c>
      <c r="J545" s="22">
        <v>-8592606.69</v>
      </c>
      <c r="K545" s="21">
        <v>-8592606.69</v>
      </c>
    </row>
    <row r="546" ht="15.75" customHeight="1">
      <c r="A546" s="20" t="s">
        <v>188</v>
      </c>
      <c r="B546" s="20" t="s">
        <v>15</v>
      </c>
      <c r="C546" s="20" t="s">
        <v>189</v>
      </c>
      <c r="D546" s="20" t="s">
        <v>21</v>
      </c>
      <c r="E546" s="20" t="s">
        <v>22</v>
      </c>
      <c r="F546" s="21">
        <v>0.0</v>
      </c>
      <c r="G546" s="21">
        <v>194602.85</v>
      </c>
      <c r="H546" s="21">
        <v>63609.89</v>
      </c>
      <c r="I546" s="21">
        <v>745505.36</v>
      </c>
      <c r="J546" s="22">
        <v>798090.08</v>
      </c>
      <c r="K546" s="21">
        <v>1801808.18</v>
      </c>
    </row>
    <row r="547" ht="15.75" customHeight="1">
      <c r="A547" s="20" t="s">
        <v>188</v>
      </c>
      <c r="B547" s="20" t="s">
        <v>15</v>
      </c>
      <c r="C547" s="20" t="s">
        <v>189</v>
      </c>
      <c r="D547" s="20" t="s">
        <v>27</v>
      </c>
      <c r="E547" s="20" t="s">
        <v>28</v>
      </c>
      <c r="F547" s="21">
        <v>0.0</v>
      </c>
      <c r="G547" s="21">
        <v>1410773.64</v>
      </c>
      <c r="H547" s="21">
        <v>461139.96</v>
      </c>
      <c r="I547" s="21">
        <v>5404542.12</v>
      </c>
      <c r="J547" s="22">
        <v>5785755.07</v>
      </c>
      <c r="K547" s="21">
        <v>1.306221079E7</v>
      </c>
    </row>
    <row r="548" ht="15.75" customHeight="1">
      <c r="A548" s="20" t="s">
        <v>188</v>
      </c>
      <c r="B548" s="20" t="s">
        <v>15</v>
      </c>
      <c r="C548" s="20" t="s">
        <v>189</v>
      </c>
      <c r="D548" s="20" t="s">
        <v>29</v>
      </c>
      <c r="E548" s="20" t="s">
        <v>30</v>
      </c>
      <c r="F548" s="21">
        <v>0.0</v>
      </c>
      <c r="G548" s="21">
        <v>675999.2</v>
      </c>
      <c r="H548" s="21">
        <v>220964.04</v>
      </c>
      <c r="I548" s="21">
        <v>2589689.83</v>
      </c>
      <c r="J548" s="22">
        <v>2772355.31</v>
      </c>
      <c r="K548" s="21">
        <v>6259008.38</v>
      </c>
    </row>
    <row r="549" ht="15.75" customHeight="1">
      <c r="A549" s="20" t="s">
        <v>188</v>
      </c>
      <c r="B549" s="20" t="s">
        <v>15</v>
      </c>
      <c r="C549" s="20" t="s">
        <v>189</v>
      </c>
      <c r="D549" s="20" t="s">
        <v>31</v>
      </c>
      <c r="E549" s="20" t="s">
        <v>32</v>
      </c>
      <c r="F549" s="21">
        <v>0.0</v>
      </c>
      <c r="G549" s="21">
        <v>1639461.94</v>
      </c>
      <c r="H549" s="21">
        <v>535891.37</v>
      </c>
      <c r="I549" s="21">
        <v>6280625.67</v>
      </c>
      <c r="J549" s="22">
        <v>6723633.76</v>
      </c>
      <c r="K549" s="21">
        <v>1.517961274E7</v>
      </c>
    </row>
    <row r="550" ht="15.75" customHeight="1">
      <c r="A550" s="20" t="s">
        <v>188</v>
      </c>
      <c r="B550" s="20" t="s">
        <v>15</v>
      </c>
      <c r="C550" s="20" t="s">
        <v>189</v>
      </c>
      <c r="D550" s="20" t="s">
        <v>39</v>
      </c>
      <c r="E550" s="20" t="s">
        <v>40</v>
      </c>
      <c r="F550" s="21">
        <v>0.0</v>
      </c>
      <c r="G550" s="21">
        <v>794114.6</v>
      </c>
      <c r="H550" s="21">
        <v>259572.45</v>
      </c>
      <c r="I550" s="21">
        <v>3042178.89</v>
      </c>
      <c r="J550" s="22">
        <v>3256761.0</v>
      </c>
      <c r="K550" s="21">
        <v>7352626.94</v>
      </c>
    </row>
    <row r="551" ht="15.75" customHeight="1">
      <c r="A551" s="20" t="s">
        <v>188</v>
      </c>
      <c r="B551" s="20" t="s">
        <v>15</v>
      </c>
      <c r="C551" s="20" t="s">
        <v>189</v>
      </c>
      <c r="D551" s="20" t="s">
        <v>41</v>
      </c>
      <c r="E551" s="20" t="s">
        <v>42</v>
      </c>
      <c r="F551" s="21">
        <v>0.0</v>
      </c>
      <c r="G551" s="21">
        <v>1.6459712177E8</v>
      </c>
      <c r="H551" s="21">
        <v>5.380190529E7</v>
      </c>
      <c r="I551" s="21">
        <v>6.3055620836E8</v>
      </c>
      <c r="J551" s="22">
        <v>6.7503290884E8</v>
      </c>
      <c r="K551" s="21">
        <v>1.52398814426E9</v>
      </c>
    </row>
    <row r="552" ht="15.75" customHeight="1">
      <c r="A552" s="20" t="s">
        <v>190</v>
      </c>
      <c r="B552" s="20" t="s">
        <v>15</v>
      </c>
      <c r="C552" s="20" t="s">
        <v>191</v>
      </c>
      <c r="D552" s="20" t="s">
        <v>49</v>
      </c>
      <c r="E552" s="20" t="s">
        <v>50</v>
      </c>
      <c r="F552" s="21">
        <v>0.0</v>
      </c>
      <c r="G552" s="21">
        <v>0.0</v>
      </c>
      <c r="H552" s="21">
        <v>0.0</v>
      </c>
      <c r="I552" s="21">
        <v>0.0</v>
      </c>
      <c r="J552" s="22">
        <v>-1922965.24</v>
      </c>
      <c r="K552" s="21">
        <v>-1922965.24</v>
      </c>
    </row>
    <row r="553" ht="15.75" customHeight="1">
      <c r="A553" s="20" t="s">
        <v>190</v>
      </c>
      <c r="B553" s="20" t="s">
        <v>15</v>
      </c>
      <c r="C553" s="20" t="s">
        <v>191</v>
      </c>
      <c r="D553" s="20" t="s">
        <v>27</v>
      </c>
      <c r="E553" s="20" t="s">
        <v>28</v>
      </c>
      <c r="F553" s="21">
        <v>0.0</v>
      </c>
      <c r="G553" s="21">
        <v>0.0</v>
      </c>
      <c r="H553" s="21">
        <v>0.0</v>
      </c>
      <c r="I553" s="21">
        <v>0.0</v>
      </c>
      <c r="J553" s="22">
        <v>-367286.82</v>
      </c>
      <c r="K553" s="21">
        <v>-367286.82</v>
      </c>
    </row>
    <row r="554" ht="15.75" customHeight="1">
      <c r="A554" s="20" t="s">
        <v>190</v>
      </c>
      <c r="B554" s="20" t="s">
        <v>15</v>
      </c>
      <c r="C554" s="20" t="s">
        <v>191</v>
      </c>
      <c r="D554" s="20" t="s">
        <v>29</v>
      </c>
      <c r="E554" s="20" t="s">
        <v>30</v>
      </c>
      <c r="F554" s="21">
        <v>0.0</v>
      </c>
      <c r="G554" s="21">
        <v>268180.11</v>
      </c>
      <c r="H554" s="21">
        <v>33677.9</v>
      </c>
      <c r="I554" s="21">
        <v>1286654.48</v>
      </c>
      <c r="J554" s="22">
        <v>1689759.22</v>
      </c>
      <c r="K554" s="21">
        <v>3278271.71</v>
      </c>
    </row>
    <row r="555" ht="15.75" customHeight="1">
      <c r="A555" s="20" t="s">
        <v>190</v>
      </c>
      <c r="B555" s="20" t="s">
        <v>15</v>
      </c>
      <c r="C555" s="20" t="s">
        <v>191</v>
      </c>
      <c r="D555" s="20" t="s">
        <v>39</v>
      </c>
      <c r="E555" s="20" t="s">
        <v>40</v>
      </c>
      <c r="F555" s="21">
        <v>0.0</v>
      </c>
      <c r="G555" s="21">
        <v>167899.68</v>
      </c>
      <c r="H555" s="21">
        <v>21084.74</v>
      </c>
      <c r="I555" s="21">
        <v>805536.51</v>
      </c>
      <c r="J555" s="22">
        <v>1057908.52</v>
      </c>
      <c r="K555" s="21">
        <v>2052429.45</v>
      </c>
    </row>
    <row r="556" ht="15.75" customHeight="1">
      <c r="A556" s="20" t="s">
        <v>190</v>
      </c>
      <c r="B556" s="20" t="s">
        <v>15</v>
      </c>
      <c r="C556" s="20" t="s">
        <v>191</v>
      </c>
      <c r="D556" s="20" t="s">
        <v>41</v>
      </c>
      <c r="E556" s="20" t="s">
        <v>42</v>
      </c>
      <c r="F556" s="21">
        <v>0.0</v>
      </c>
      <c r="G556" s="21">
        <v>4.037286521E7</v>
      </c>
      <c r="H556" s="21">
        <v>5070000.36</v>
      </c>
      <c r="I556" s="21">
        <v>1.9369791046E8</v>
      </c>
      <c r="J556" s="22">
        <v>2.5438284665E8</v>
      </c>
      <c r="K556" s="21">
        <v>4.9352362268E8</v>
      </c>
    </row>
    <row r="557" ht="15.75" customHeight="1">
      <c r="A557" s="20" t="s">
        <v>192</v>
      </c>
      <c r="B557" s="20" t="s">
        <v>15</v>
      </c>
      <c r="C557" s="20" t="s">
        <v>193</v>
      </c>
      <c r="D557" s="20" t="s">
        <v>17</v>
      </c>
      <c r="E557" s="20" t="s">
        <v>18</v>
      </c>
      <c r="F557" s="21">
        <v>0.0</v>
      </c>
      <c r="G557" s="21">
        <v>0.0</v>
      </c>
      <c r="H557" s="21">
        <v>0.0</v>
      </c>
      <c r="I557" s="21">
        <v>0.0</v>
      </c>
      <c r="J557" s="22">
        <v>-531995.1</v>
      </c>
      <c r="K557" s="21">
        <v>-531995.1</v>
      </c>
    </row>
    <row r="558" ht="15.75" customHeight="1">
      <c r="A558" s="20" t="s">
        <v>192</v>
      </c>
      <c r="B558" s="20" t="s">
        <v>15</v>
      </c>
      <c r="C558" s="20" t="s">
        <v>193</v>
      </c>
      <c r="D558" s="20" t="s">
        <v>74</v>
      </c>
      <c r="E558" s="20" t="s">
        <v>75</v>
      </c>
      <c r="F558" s="21">
        <v>0.0</v>
      </c>
      <c r="G558" s="21">
        <v>4424950.0</v>
      </c>
      <c r="H558" s="21">
        <v>504596.36</v>
      </c>
      <c r="I558" s="21">
        <v>3.698220785E7</v>
      </c>
      <c r="J558" s="22">
        <v>4.916497947E7</v>
      </c>
      <c r="K558" s="21">
        <v>9.107673368E7</v>
      </c>
    </row>
    <row r="559" ht="15.75" customHeight="1">
      <c r="A559" s="20" t="s">
        <v>192</v>
      </c>
      <c r="B559" s="20" t="s">
        <v>15</v>
      </c>
      <c r="C559" s="20" t="s">
        <v>193</v>
      </c>
      <c r="D559" s="20" t="s">
        <v>31</v>
      </c>
      <c r="E559" s="20" t="s">
        <v>32</v>
      </c>
      <c r="F559" s="21">
        <v>0.0</v>
      </c>
      <c r="G559" s="21">
        <v>0.0</v>
      </c>
      <c r="H559" s="21">
        <v>0.0</v>
      </c>
      <c r="I559" s="21">
        <v>0.0</v>
      </c>
      <c r="J559" s="22">
        <v>-134337.6</v>
      </c>
      <c r="K559" s="21">
        <v>-134337.6</v>
      </c>
    </row>
    <row r="560" ht="15.75" customHeight="1">
      <c r="A560" s="20" t="s">
        <v>192</v>
      </c>
      <c r="B560" s="20" t="s">
        <v>15</v>
      </c>
      <c r="C560" s="20" t="s">
        <v>193</v>
      </c>
      <c r="D560" s="20" t="s">
        <v>39</v>
      </c>
      <c r="E560" s="20" t="s">
        <v>40</v>
      </c>
      <c r="F560" s="21">
        <v>0.0</v>
      </c>
      <c r="G560" s="21">
        <v>134735.57</v>
      </c>
      <c r="H560" s="21">
        <v>15364.49</v>
      </c>
      <c r="I560" s="21">
        <v>1126073.55</v>
      </c>
      <c r="J560" s="22">
        <v>1497027.53</v>
      </c>
      <c r="K560" s="21">
        <v>2773201.14</v>
      </c>
    </row>
    <row r="561" ht="15.75" customHeight="1">
      <c r="A561" s="20" t="s">
        <v>192</v>
      </c>
      <c r="B561" s="20" t="s">
        <v>15</v>
      </c>
      <c r="C561" s="20" t="s">
        <v>193</v>
      </c>
      <c r="D561" s="20" t="s">
        <v>41</v>
      </c>
      <c r="E561" s="20" t="s">
        <v>42</v>
      </c>
      <c r="F561" s="21">
        <v>0.0</v>
      </c>
      <c r="G561" s="21">
        <v>4845593.43</v>
      </c>
      <c r="H561" s="21">
        <v>552564.15</v>
      </c>
      <c r="I561" s="21">
        <v>4.04978006E7</v>
      </c>
      <c r="J561" s="22">
        <v>5.38386876E7</v>
      </c>
      <c r="K561" s="21">
        <v>9.920265068E7</v>
      </c>
    </row>
    <row r="562" ht="15.75" customHeight="1">
      <c r="A562" s="20" t="s">
        <v>194</v>
      </c>
      <c r="B562" s="20" t="s">
        <v>15</v>
      </c>
      <c r="C562" s="20" t="s">
        <v>195</v>
      </c>
      <c r="D562" s="20" t="s">
        <v>17</v>
      </c>
      <c r="E562" s="20" t="s">
        <v>18</v>
      </c>
      <c r="F562" s="21">
        <v>0.0</v>
      </c>
      <c r="G562" s="21">
        <v>0.0</v>
      </c>
      <c r="H562" s="21">
        <v>0.0</v>
      </c>
      <c r="I562" s="21">
        <v>0.0</v>
      </c>
      <c r="J562" s="22">
        <v>-2500864.24</v>
      </c>
      <c r="K562" s="21">
        <v>-2500864.24</v>
      </c>
    </row>
    <row r="563" ht="15.75" customHeight="1">
      <c r="A563" s="20" t="s">
        <v>194</v>
      </c>
      <c r="B563" s="20" t="s">
        <v>15</v>
      </c>
      <c r="C563" s="20" t="s">
        <v>195</v>
      </c>
      <c r="D563" s="20" t="s">
        <v>49</v>
      </c>
      <c r="E563" s="20" t="s">
        <v>50</v>
      </c>
      <c r="F563" s="21">
        <v>0.0</v>
      </c>
      <c r="G563" s="21">
        <v>0.0</v>
      </c>
      <c r="H563" s="21">
        <v>0.0</v>
      </c>
      <c r="I563" s="21">
        <v>0.0</v>
      </c>
      <c r="J563" s="22">
        <v>-707808.92</v>
      </c>
      <c r="K563" s="21">
        <v>-707808.92</v>
      </c>
    </row>
    <row r="564" ht="15.75" customHeight="1">
      <c r="A564" s="20" t="s">
        <v>194</v>
      </c>
      <c r="B564" s="20" t="s">
        <v>15</v>
      </c>
      <c r="C564" s="20" t="s">
        <v>195</v>
      </c>
      <c r="D564" s="20" t="s">
        <v>74</v>
      </c>
      <c r="E564" s="20" t="s">
        <v>75</v>
      </c>
      <c r="F564" s="21">
        <v>0.0</v>
      </c>
      <c r="G564" s="21">
        <v>9109414.82</v>
      </c>
      <c r="H564" s="21">
        <v>703978.56</v>
      </c>
      <c r="I564" s="21">
        <v>5.522808103E7</v>
      </c>
      <c r="J564" s="22">
        <v>6.373668645E7</v>
      </c>
      <c r="K564" s="21">
        <v>1.2877816086E8</v>
      </c>
    </row>
    <row r="565" ht="15.75" customHeight="1">
      <c r="A565" s="20" t="s">
        <v>194</v>
      </c>
      <c r="B565" s="20" t="s">
        <v>15</v>
      </c>
      <c r="C565" s="20" t="s">
        <v>195</v>
      </c>
      <c r="D565" s="20" t="s">
        <v>27</v>
      </c>
      <c r="E565" s="20" t="s">
        <v>28</v>
      </c>
      <c r="F565" s="21">
        <v>0.0</v>
      </c>
      <c r="G565" s="21">
        <v>0.0</v>
      </c>
      <c r="H565" s="21">
        <v>0.0</v>
      </c>
      <c r="I565" s="21">
        <v>0.0</v>
      </c>
      <c r="J565" s="22">
        <v>-156138.3</v>
      </c>
      <c r="K565" s="21">
        <v>-156138.3</v>
      </c>
    </row>
    <row r="566" ht="15.75" customHeight="1">
      <c r="A566" s="20" t="s">
        <v>194</v>
      </c>
      <c r="B566" s="20" t="s">
        <v>15</v>
      </c>
      <c r="C566" s="20" t="s">
        <v>195</v>
      </c>
      <c r="D566" s="20" t="s">
        <v>29</v>
      </c>
      <c r="E566" s="20" t="s">
        <v>30</v>
      </c>
      <c r="F566" s="21">
        <v>0.0</v>
      </c>
      <c r="G566" s="21">
        <v>425828.45</v>
      </c>
      <c r="H566" s="21">
        <v>32908.16</v>
      </c>
      <c r="I566" s="21">
        <v>2581690.33</v>
      </c>
      <c r="J566" s="22">
        <v>2979433.37</v>
      </c>
      <c r="K566" s="21">
        <v>6019860.31</v>
      </c>
    </row>
    <row r="567" ht="15.75" customHeight="1">
      <c r="A567" s="20" t="s">
        <v>194</v>
      </c>
      <c r="B567" s="20" t="s">
        <v>15</v>
      </c>
      <c r="C567" s="20" t="s">
        <v>195</v>
      </c>
      <c r="D567" s="20" t="s">
        <v>31</v>
      </c>
      <c r="E567" s="20" t="s">
        <v>32</v>
      </c>
      <c r="F567" s="21">
        <v>0.0</v>
      </c>
      <c r="G567" s="21">
        <v>305081.06</v>
      </c>
      <c r="H567" s="21">
        <v>23576.76</v>
      </c>
      <c r="I567" s="21">
        <v>1849629.36</v>
      </c>
      <c r="J567" s="22">
        <v>2134588.86</v>
      </c>
      <c r="K567" s="21">
        <v>4312876.04</v>
      </c>
    </row>
    <row r="568" ht="15.75" customHeight="1">
      <c r="A568" s="20" t="s">
        <v>194</v>
      </c>
      <c r="B568" s="20" t="s">
        <v>15</v>
      </c>
      <c r="C568" s="20" t="s">
        <v>195</v>
      </c>
      <c r="D568" s="20" t="s">
        <v>39</v>
      </c>
      <c r="E568" s="20" t="s">
        <v>40</v>
      </c>
      <c r="F568" s="21">
        <v>0.0</v>
      </c>
      <c r="G568" s="21">
        <v>191216.89</v>
      </c>
      <c r="H568" s="21">
        <v>14777.3</v>
      </c>
      <c r="I568" s="21">
        <v>1159299.66</v>
      </c>
      <c r="J568" s="22">
        <v>1337904.87</v>
      </c>
      <c r="K568" s="21">
        <v>2703198.72</v>
      </c>
    </row>
    <row r="569" ht="15.75" customHeight="1">
      <c r="A569" s="20" t="s">
        <v>194</v>
      </c>
      <c r="B569" s="20" t="s">
        <v>15</v>
      </c>
      <c r="C569" s="20" t="s">
        <v>195</v>
      </c>
      <c r="D569" s="20" t="s">
        <v>41</v>
      </c>
      <c r="E569" s="20" t="s">
        <v>42</v>
      </c>
      <c r="F569" s="21">
        <v>0.0</v>
      </c>
      <c r="G569" s="21">
        <v>4.944344849E7</v>
      </c>
      <c r="H569" s="21">
        <v>3821005.92</v>
      </c>
      <c r="I569" s="21">
        <v>2.9976313895E8</v>
      </c>
      <c r="J569" s="22">
        <v>3.459455559E8</v>
      </c>
      <c r="K569" s="21">
        <v>6.9647228502E8</v>
      </c>
    </row>
    <row r="570" ht="15.75" customHeight="1">
      <c r="A570" s="20" t="s">
        <v>194</v>
      </c>
      <c r="B570" s="20" t="s">
        <v>15</v>
      </c>
      <c r="C570" s="20" t="s">
        <v>195</v>
      </c>
      <c r="D570" s="20" t="s">
        <v>78</v>
      </c>
      <c r="E570" s="20" t="s">
        <v>79</v>
      </c>
      <c r="F570" s="21">
        <v>0.0</v>
      </c>
      <c r="G570" s="21">
        <v>2030171.29</v>
      </c>
      <c r="H570" s="21">
        <v>156892.3</v>
      </c>
      <c r="I570" s="21">
        <v>1.230841567E7</v>
      </c>
      <c r="J570" s="22">
        <v>1.420468746E7</v>
      </c>
      <c r="K570" s="21">
        <v>2.870016672E7</v>
      </c>
    </row>
    <row r="571" ht="15.75" customHeight="1">
      <c r="A571" s="20" t="s">
        <v>196</v>
      </c>
      <c r="B571" s="20" t="s">
        <v>15</v>
      </c>
      <c r="C571" s="20" t="s">
        <v>197</v>
      </c>
      <c r="D571" s="20" t="s">
        <v>17</v>
      </c>
      <c r="E571" s="20" t="s">
        <v>18</v>
      </c>
      <c r="F571" s="21">
        <v>0.0</v>
      </c>
      <c r="G571" s="21">
        <v>0.0</v>
      </c>
      <c r="H571" s="21">
        <v>0.0</v>
      </c>
      <c r="I571" s="21">
        <v>0.0</v>
      </c>
      <c r="J571" s="22">
        <v>-619687.53</v>
      </c>
      <c r="K571" s="21">
        <v>-619687.53</v>
      </c>
    </row>
    <row r="572" ht="15.75" customHeight="1">
      <c r="A572" s="20" t="s">
        <v>196</v>
      </c>
      <c r="B572" s="20" t="s">
        <v>15</v>
      </c>
      <c r="C572" s="20" t="s">
        <v>197</v>
      </c>
      <c r="D572" s="20" t="s">
        <v>27</v>
      </c>
      <c r="E572" s="20" t="s">
        <v>28</v>
      </c>
      <c r="F572" s="21">
        <v>0.0</v>
      </c>
      <c r="G572" s="21">
        <v>0.0</v>
      </c>
      <c r="H572" s="21">
        <v>0.0</v>
      </c>
      <c r="I572" s="21">
        <v>0.0</v>
      </c>
      <c r="J572" s="22">
        <v>-590177.07</v>
      </c>
      <c r="K572" s="21">
        <v>-590177.07</v>
      </c>
    </row>
    <row r="573" ht="15.75" customHeight="1">
      <c r="A573" s="20" t="s">
        <v>196</v>
      </c>
      <c r="B573" s="20" t="s">
        <v>15</v>
      </c>
      <c r="C573" s="20" t="s">
        <v>197</v>
      </c>
      <c r="D573" s="20" t="s">
        <v>29</v>
      </c>
      <c r="E573" s="20" t="s">
        <v>30</v>
      </c>
      <c r="F573" s="21">
        <v>0.0</v>
      </c>
      <c r="G573" s="21">
        <v>438937.08</v>
      </c>
      <c r="H573" s="21">
        <v>22466.0</v>
      </c>
      <c r="I573" s="21">
        <v>1750687.52</v>
      </c>
      <c r="J573" s="22">
        <v>1872335.2</v>
      </c>
      <c r="K573" s="21">
        <v>4084425.8</v>
      </c>
    </row>
    <row r="574" ht="15.75" customHeight="1">
      <c r="A574" s="20" t="s">
        <v>196</v>
      </c>
      <c r="B574" s="20" t="s">
        <v>15</v>
      </c>
      <c r="C574" s="20" t="s">
        <v>197</v>
      </c>
      <c r="D574" s="20" t="s">
        <v>39</v>
      </c>
      <c r="E574" s="20" t="s">
        <v>40</v>
      </c>
      <c r="F574" s="21">
        <v>0.0</v>
      </c>
      <c r="G574" s="21">
        <v>395408.03</v>
      </c>
      <c r="H574" s="21">
        <v>20238.06</v>
      </c>
      <c r="I574" s="21">
        <v>1577073.15</v>
      </c>
      <c r="J574" s="22">
        <v>1686657.12</v>
      </c>
      <c r="K574" s="21">
        <v>3679376.36</v>
      </c>
    </row>
    <row r="575" ht="15.75" customHeight="1">
      <c r="A575" s="20" t="s">
        <v>196</v>
      </c>
      <c r="B575" s="20" t="s">
        <v>15</v>
      </c>
      <c r="C575" s="20" t="s">
        <v>197</v>
      </c>
      <c r="D575" s="20" t="s">
        <v>41</v>
      </c>
      <c r="E575" s="20" t="s">
        <v>42</v>
      </c>
      <c r="F575" s="21">
        <v>0.0</v>
      </c>
      <c r="G575" s="21">
        <v>4.523685737E7</v>
      </c>
      <c r="H575" s="21">
        <v>2315345.62</v>
      </c>
      <c r="I575" s="21">
        <v>1.8042585971E8</v>
      </c>
      <c r="J575" s="22">
        <v>1.9296286983E8</v>
      </c>
      <c r="K575" s="21">
        <v>4.20321245E8</v>
      </c>
    </row>
    <row r="576" ht="15.75" customHeight="1">
      <c r="A576" s="20" t="s">
        <v>196</v>
      </c>
      <c r="B576" s="20" t="s">
        <v>15</v>
      </c>
      <c r="C576" s="20" t="s">
        <v>197</v>
      </c>
      <c r="D576" s="20" t="s">
        <v>59</v>
      </c>
      <c r="E576" s="20" t="s">
        <v>60</v>
      </c>
      <c r="F576" s="21">
        <v>0.0</v>
      </c>
      <c r="G576" s="21">
        <v>1921240.52</v>
      </c>
      <c r="H576" s="21">
        <v>98334.32</v>
      </c>
      <c r="I576" s="21">
        <v>7662810.62</v>
      </c>
      <c r="J576" s="22">
        <v>8195266.08</v>
      </c>
      <c r="K576" s="21">
        <v>1.787765154E7</v>
      </c>
    </row>
    <row r="577" ht="15.75" customHeight="1">
      <c r="A577" s="20" t="s">
        <v>198</v>
      </c>
      <c r="B577" s="20" t="s">
        <v>15</v>
      </c>
      <c r="C577" s="20" t="s">
        <v>199</v>
      </c>
      <c r="D577" s="20" t="s">
        <v>17</v>
      </c>
      <c r="E577" s="20" t="s">
        <v>18</v>
      </c>
      <c r="F577" s="21">
        <v>0.0</v>
      </c>
      <c r="G577" s="21">
        <v>0.0</v>
      </c>
      <c r="H577" s="21">
        <v>0.0</v>
      </c>
      <c r="I577" s="21">
        <v>0.0</v>
      </c>
      <c r="J577" s="22">
        <v>-4669692.89</v>
      </c>
      <c r="K577" s="21">
        <v>-4669692.89</v>
      </c>
    </row>
    <row r="578" ht="15.75" customHeight="1">
      <c r="A578" s="20" t="s">
        <v>198</v>
      </c>
      <c r="B578" s="20" t="s">
        <v>15</v>
      </c>
      <c r="C578" s="20" t="s">
        <v>199</v>
      </c>
      <c r="D578" s="20" t="s">
        <v>49</v>
      </c>
      <c r="E578" s="20" t="s">
        <v>50</v>
      </c>
      <c r="F578" s="21">
        <v>0.0</v>
      </c>
      <c r="G578" s="21">
        <v>0.0</v>
      </c>
      <c r="H578" s="21">
        <v>0.0</v>
      </c>
      <c r="I578" s="21">
        <v>0.0</v>
      </c>
      <c r="J578" s="22">
        <v>-1217561.66</v>
      </c>
      <c r="K578" s="21">
        <v>-1217561.66</v>
      </c>
    </row>
    <row r="579" ht="15.75" customHeight="1">
      <c r="A579" s="20" t="s">
        <v>198</v>
      </c>
      <c r="B579" s="20" t="s">
        <v>15</v>
      </c>
      <c r="C579" s="20" t="s">
        <v>199</v>
      </c>
      <c r="D579" s="20" t="s">
        <v>74</v>
      </c>
      <c r="E579" s="20" t="s">
        <v>75</v>
      </c>
      <c r="F579" s="21">
        <v>0.0</v>
      </c>
      <c r="G579" s="21">
        <v>4.285447051E7</v>
      </c>
      <c r="H579" s="21">
        <v>1171597.84</v>
      </c>
      <c r="I579" s="21">
        <v>7.168037525E7</v>
      </c>
      <c r="J579" s="22">
        <v>4.814570875E7</v>
      </c>
      <c r="K579" s="21">
        <v>1.6385215235E8</v>
      </c>
    </row>
    <row r="580" ht="15.75" customHeight="1">
      <c r="A580" s="20" t="s">
        <v>198</v>
      </c>
      <c r="B580" s="20" t="s">
        <v>15</v>
      </c>
      <c r="C580" s="20" t="s">
        <v>199</v>
      </c>
      <c r="D580" s="20" t="s">
        <v>21</v>
      </c>
      <c r="E580" s="20" t="s">
        <v>22</v>
      </c>
      <c r="F580" s="21">
        <v>0.0</v>
      </c>
      <c r="G580" s="21">
        <v>11199.2</v>
      </c>
      <c r="H580" s="21">
        <v>306.17</v>
      </c>
      <c r="I580" s="21">
        <v>18732.28</v>
      </c>
      <c r="J580" s="22">
        <v>12581.95</v>
      </c>
      <c r="K580" s="21">
        <v>42819.6</v>
      </c>
    </row>
    <row r="581" ht="15.75" customHeight="1">
      <c r="A581" s="20" t="s">
        <v>198</v>
      </c>
      <c r="B581" s="20" t="s">
        <v>15</v>
      </c>
      <c r="C581" s="20" t="s">
        <v>199</v>
      </c>
      <c r="D581" s="20" t="s">
        <v>27</v>
      </c>
      <c r="E581" s="20" t="s">
        <v>28</v>
      </c>
      <c r="F581" s="21">
        <v>0.0</v>
      </c>
      <c r="G581" s="21">
        <v>0.0</v>
      </c>
      <c r="H581" s="21">
        <v>0.0</v>
      </c>
      <c r="I581" s="21">
        <v>0.0</v>
      </c>
      <c r="J581" s="22">
        <v>-1172135.88</v>
      </c>
      <c r="K581" s="21">
        <v>-1172135.88</v>
      </c>
    </row>
    <row r="582" ht="15.75" customHeight="1">
      <c r="A582" s="20" t="s">
        <v>198</v>
      </c>
      <c r="B582" s="20" t="s">
        <v>15</v>
      </c>
      <c r="C582" s="20" t="s">
        <v>199</v>
      </c>
      <c r="D582" s="20" t="s">
        <v>29</v>
      </c>
      <c r="E582" s="20" t="s">
        <v>30</v>
      </c>
      <c r="F582" s="21">
        <v>0.0</v>
      </c>
      <c r="G582" s="21">
        <v>1407962.26</v>
      </c>
      <c r="H582" s="21">
        <v>38492.26</v>
      </c>
      <c r="I582" s="21">
        <v>2355022.98</v>
      </c>
      <c r="J582" s="22">
        <v>1581803.25</v>
      </c>
      <c r="K582" s="21">
        <v>5383280.75</v>
      </c>
    </row>
    <row r="583" ht="15.75" customHeight="1">
      <c r="A583" s="20" t="s">
        <v>198</v>
      </c>
      <c r="B583" s="20" t="s">
        <v>15</v>
      </c>
      <c r="C583" s="20" t="s">
        <v>199</v>
      </c>
      <c r="D583" s="20" t="s">
        <v>31</v>
      </c>
      <c r="E583" s="20" t="s">
        <v>32</v>
      </c>
      <c r="F583" s="21">
        <v>0.0</v>
      </c>
      <c r="G583" s="21">
        <v>5200810.91</v>
      </c>
      <c r="H583" s="21">
        <v>142184.91</v>
      </c>
      <c r="I583" s="21">
        <v>8699117.58</v>
      </c>
      <c r="J583" s="22">
        <v>5842954.64</v>
      </c>
      <c r="K583" s="21">
        <v>1.988506804E7</v>
      </c>
    </row>
    <row r="584" ht="15.75" customHeight="1">
      <c r="A584" s="20" t="s">
        <v>198</v>
      </c>
      <c r="B584" s="20" t="s">
        <v>15</v>
      </c>
      <c r="C584" s="20" t="s">
        <v>199</v>
      </c>
      <c r="D584" s="20" t="s">
        <v>39</v>
      </c>
      <c r="E584" s="20" t="s">
        <v>40</v>
      </c>
      <c r="F584" s="21">
        <v>0.0</v>
      </c>
      <c r="G584" s="21">
        <v>1035661.67</v>
      </c>
      <c r="H584" s="21">
        <v>28313.94</v>
      </c>
      <c r="I584" s="21">
        <v>1732295.75</v>
      </c>
      <c r="J584" s="22">
        <v>1163534.73</v>
      </c>
      <c r="K584" s="21">
        <v>3959806.09</v>
      </c>
    </row>
    <row r="585" ht="15.75" customHeight="1">
      <c r="A585" s="20" t="s">
        <v>198</v>
      </c>
      <c r="B585" s="20" t="s">
        <v>15</v>
      </c>
      <c r="C585" s="20" t="s">
        <v>199</v>
      </c>
      <c r="D585" s="20" t="s">
        <v>41</v>
      </c>
      <c r="E585" s="20" t="s">
        <v>42</v>
      </c>
      <c r="F585" s="21">
        <v>0.0</v>
      </c>
      <c r="G585" s="21">
        <v>2.5897113971E8</v>
      </c>
      <c r="H585" s="21">
        <v>7080008.81</v>
      </c>
      <c r="I585" s="21">
        <v>4.331671412E8</v>
      </c>
      <c r="J585" s="22">
        <v>2.9094628685E8</v>
      </c>
      <c r="K585" s="21">
        <v>9.854948836800001E8</v>
      </c>
    </row>
    <row r="586" ht="15.75" customHeight="1">
      <c r="A586" s="20" t="s">
        <v>198</v>
      </c>
      <c r="B586" s="20" t="s">
        <v>15</v>
      </c>
      <c r="C586" s="20" t="s">
        <v>199</v>
      </c>
      <c r="D586" s="20" t="s">
        <v>78</v>
      </c>
      <c r="E586" s="20" t="s">
        <v>79</v>
      </c>
      <c r="F586" s="21">
        <v>0.0</v>
      </c>
      <c r="G586" s="21">
        <v>2.8881640174E8</v>
      </c>
      <c r="H586" s="21">
        <v>7895948.07</v>
      </c>
      <c r="I586" s="21">
        <v>4.8308771096E8</v>
      </c>
      <c r="J586" s="22">
        <v>3.244765412E8</v>
      </c>
      <c r="K586" s="21">
        <v>1.10427660197E9</v>
      </c>
    </row>
    <row r="587" ht="15.75" customHeight="1">
      <c r="A587" s="20" t="s">
        <v>200</v>
      </c>
      <c r="B587" s="20" t="s">
        <v>15</v>
      </c>
      <c r="C587" s="20" t="s">
        <v>201</v>
      </c>
      <c r="D587" s="20" t="s">
        <v>49</v>
      </c>
      <c r="E587" s="20" t="s">
        <v>50</v>
      </c>
      <c r="F587" s="21">
        <v>0.0</v>
      </c>
      <c r="G587" s="21">
        <v>0.0</v>
      </c>
      <c r="H587" s="21">
        <v>0.0</v>
      </c>
      <c r="I587" s="21">
        <v>0.0</v>
      </c>
      <c r="J587" s="22">
        <v>-3341217.42</v>
      </c>
      <c r="K587" s="21">
        <v>-3341217.42</v>
      </c>
    </row>
    <row r="588" ht="15.75" customHeight="1">
      <c r="A588" s="20" t="s">
        <v>200</v>
      </c>
      <c r="B588" s="20" t="s">
        <v>15</v>
      </c>
      <c r="C588" s="20" t="s">
        <v>201</v>
      </c>
      <c r="D588" s="20" t="s">
        <v>27</v>
      </c>
      <c r="E588" s="20" t="s">
        <v>28</v>
      </c>
      <c r="F588" s="21">
        <v>0.0</v>
      </c>
      <c r="G588" s="21">
        <v>0.0</v>
      </c>
      <c r="H588" s="21">
        <v>0.0</v>
      </c>
      <c r="I588" s="21">
        <v>0.0</v>
      </c>
      <c r="J588" s="22">
        <v>-156138.3</v>
      </c>
      <c r="K588" s="21">
        <v>-156138.3</v>
      </c>
    </row>
    <row r="589" ht="15.75" customHeight="1">
      <c r="A589" s="20" t="s">
        <v>200</v>
      </c>
      <c r="B589" s="20" t="s">
        <v>15</v>
      </c>
      <c r="C589" s="20" t="s">
        <v>201</v>
      </c>
      <c r="D589" s="20" t="s">
        <v>29</v>
      </c>
      <c r="E589" s="20" t="s">
        <v>30</v>
      </c>
      <c r="F589" s="21">
        <v>0.0</v>
      </c>
      <c r="G589" s="21">
        <v>442090.08</v>
      </c>
      <c r="H589" s="21">
        <v>48711.05</v>
      </c>
      <c r="I589" s="21">
        <v>3850459.89</v>
      </c>
      <c r="J589" s="22">
        <v>7558360.48</v>
      </c>
      <c r="K589" s="21">
        <v>1.18996215E7</v>
      </c>
    </row>
    <row r="590" ht="15.75" customHeight="1">
      <c r="A590" s="20" t="s">
        <v>200</v>
      </c>
      <c r="B590" s="20" t="s">
        <v>15</v>
      </c>
      <c r="C590" s="20" t="s">
        <v>201</v>
      </c>
      <c r="D590" s="20" t="s">
        <v>39</v>
      </c>
      <c r="E590" s="20" t="s">
        <v>40</v>
      </c>
      <c r="F590" s="21">
        <v>0.0</v>
      </c>
      <c r="G590" s="21">
        <v>23061.53</v>
      </c>
      <c r="H590" s="21">
        <v>2541.0</v>
      </c>
      <c r="I590" s="21">
        <v>200858.39</v>
      </c>
      <c r="J590" s="22">
        <v>394280.2</v>
      </c>
      <c r="K590" s="21">
        <v>620741.12</v>
      </c>
    </row>
    <row r="591" ht="15.75" customHeight="1">
      <c r="A591" s="20" t="s">
        <v>200</v>
      </c>
      <c r="B591" s="20" t="s">
        <v>15</v>
      </c>
      <c r="C591" s="20" t="s">
        <v>201</v>
      </c>
      <c r="D591" s="20" t="s">
        <v>78</v>
      </c>
      <c r="E591" s="20" t="s">
        <v>79</v>
      </c>
      <c r="F591" s="21">
        <v>0.0</v>
      </c>
      <c r="G591" s="21">
        <v>696735.13</v>
      </c>
      <c r="H591" s="21">
        <v>76768.74</v>
      </c>
      <c r="I591" s="21">
        <v>6068334.85</v>
      </c>
      <c r="J591" s="22">
        <v>1.191199584E7</v>
      </c>
      <c r="K591" s="21">
        <v>1.875383456E7</v>
      </c>
    </row>
    <row r="592" ht="15.75" customHeight="1">
      <c r="A592" s="20" t="s">
        <v>200</v>
      </c>
      <c r="B592" s="20" t="s">
        <v>15</v>
      </c>
      <c r="C592" s="20" t="s">
        <v>201</v>
      </c>
      <c r="D592" s="20" t="s">
        <v>45</v>
      </c>
      <c r="E592" s="20" t="s">
        <v>46</v>
      </c>
      <c r="F592" s="21">
        <v>0.0</v>
      </c>
      <c r="G592" s="21">
        <v>5.451351726E7</v>
      </c>
      <c r="H592" s="21">
        <v>6006492.21</v>
      </c>
      <c r="I592" s="21">
        <v>4.7479488987E8</v>
      </c>
      <c r="J592" s="22">
        <v>9.3201098768E8</v>
      </c>
      <c r="K592" s="21">
        <v>1.46732588702E9</v>
      </c>
    </row>
    <row r="593" ht="15.75" customHeight="1">
      <c r="A593" s="20" t="s">
        <v>202</v>
      </c>
      <c r="B593" s="20" t="s">
        <v>15</v>
      </c>
      <c r="C593" s="20" t="s">
        <v>203</v>
      </c>
      <c r="D593" s="20" t="s">
        <v>17</v>
      </c>
      <c r="E593" s="20" t="s">
        <v>18</v>
      </c>
      <c r="F593" s="21">
        <v>0.0</v>
      </c>
      <c r="G593" s="21">
        <v>0.0</v>
      </c>
      <c r="H593" s="21">
        <v>0.0</v>
      </c>
      <c r="I593" s="21">
        <v>0.0</v>
      </c>
      <c r="J593" s="22">
        <v>-198082.56</v>
      </c>
      <c r="K593" s="21">
        <v>-198082.56</v>
      </c>
    </row>
    <row r="594" ht="15.75" customHeight="1">
      <c r="A594" s="20" t="s">
        <v>202</v>
      </c>
      <c r="B594" s="20" t="s">
        <v>15</v>
      </c>
      <c r="C594" s="20" t="s">
        <v>203</v>
      </c>
      <c r="D594" s="20" t="s">
        <v>27</v>
      </c>
      <c r="E594" s="20" t="s">
        <v>28</v>
      </c>
      <c r="F594" s="21">
        <v>0.0</v>
      </c>
      <c r="G594" s="21">
        <v>0.0</v>
      </c>
      <c r="H594" s="21">
        <v>0.0</v>
      </c>
      <c r="I594" s="21">
        <v>0.0</v>
      </c>
      <c r="J594" s="22">
        <v>-194303.88</v>
      </c>
      <c r="K594" s="21">
        <v>-194303.88</v>
      </c>
    </row>
    <row r="595" ht="15.75" customHeight="1">
      <c r="A595" s="20" t="s">
        <v>202</v>
      </c>
      <c r="B595" s="20" t="s">
        <v>15</v>
      </c>
      <c r="C595" s="20" t="s">
        <v>203</v>
      </c>
      <c r="D595" s="20" t="s">
        <v>29</v>
      </c>
      <c r="E595" s="20" t="s">
        <v>30</v>
      </c>
      <c r="F595" s="21">
        <v>0.0</v>
      </c>
      <c r="G595" s="21">
        <v>18724.03</v>
      </c>
      <c r="H595" s="21">
        <v>6313.26</v>
      </c>
      <c r="I595" s="21">
        <v>488363.7</v>
      </c>
      <c r="J595" s="22">
        <v>722103.44</v>
      </c>
      <c r="K595" s="21">
        <v>1235504.43</v>
      </c>
    </row>
    <row r="596" ht="15.75" customHeight="1">
      <c r="A596" s="20" t="s">
        <v>202</v>
      </c>
      <c r="B596" s="20" t="s">
        <v>15</v>
      </c>
      <c r="C596" s="20" t="s">
        <v>203</v>
      </c>
      <c r="D596" s="20" t="s">
        <v>39</v>
      </c>
      <c r="E596" s="20" t="s">
        <v>40</v>
      </c>
      <c r="F596" s="21">
        <v>0.0</v>
      </c>
      <c r="G596" s="21">
        <v>8804.19</v>
      </c>
      <c r="H596" s="21">
        <v>2968.55</v>
      </c>
      <c r="I596" s="21">
        <v>229632.66</v>
      </c>
      <c r="J596" s="22">
        <v>339539.03</v>
      </c>
      <c r="K596" s="21">
        <v>580944.43</v>
      </c>
    </row>
    <row r="597" ht="15.75" customHeight="1">
      <c r="A597" s="20" t="s">
        <v>202</v>
      </c>
      <c r="B597" s="20" t="s">
        <v>15</v>
      </c>
      <c r="C597" s="20" t="s">
        <v>203</v>
      </c>
      <c r="D597" s="20" t="s">
        <v>41</v>
      </c>
      <c r="E597" s="20" t="s">
        <v>42</v>
      </c>
      <c r="F597" s="21">
        <v>0.0</v>
      </c>
      <c r="G597" s="21">
        <v>1520090.78</v>
      </c>
      <c r="H597" s="21">
        <v>512535.19</v>
      </c>
      <c r="I597" s="21">
        <v>3.964728864E7</v>
      </c>
      <c r="J597" s="22">
        <v>5.862320125E7</v>
      </c>
      <c r="K597" s="21">
        <v>1.001050333E8</v>
      </c>
    </row>
    <row r="598" ht="15.75" customHeight="1">
      <c r="A598" s="20" t="s">
        <v>204</v>
      </c>
      <c r="B598" s="20" t="s">
        <v>15</v>
      </c>
      <c r="C598" s="20" t="s">
        <v>205</v>
      </c>
      <c r="D598" s="20" t="s">
        <v>17</v>
      </c>
      <c r="E598" s="20" t="s">
        <v>18</v>
      </c>
      <c r="F598" s="21">
        <v>0.0</v>
      </c>
      <c r="G598" s="21">
        <v>0.0</v>
      </c>
      <c r="H598" s="21">
        <v>0.0</v>
      </c>
      <c r="I598" s="21">
        <v>0.0</v>
      </c>
      <c r="J598" s="22">
        <v>-1197066.9</v>
      </c>
      <c r="K598" s="21">
        <v>-1197066.9</v>
      </c>
    </row>
    <row r="599" ht="15.75" customHeight="1">
      <c r="A599" s="20" t="s">
        <v>204</v>
      </c>
      <c r="B599" s="20" t="s">
        <v>15</v>
      </c>
      <c r="C599" s="20" t="s">
        <v>205</v>
      </c>
      <c r="D599" s="20" t="s">
        <v>21</v>
      </c>
      <c r="E599" s="20" t="s">
        <v>22</v>
      </c>
      <c r="F599" s="21">
        <v>0.0</v>
      </c>
      <c r="G599" s="21">
        <v>0.0</v>
      </c>
      <c r="H599" s="21">
        <v>0.0</v>
      </c>
      <c r="I599" s="21">
        <v>0.0</v>
      </c>
      <c r="J599" s="22">
        <v>-55039.5</v>
      </c>
      <c r="K599" s="21">
        <v>-55039.5</v>
      </c>
    </row>
    <row r="600" ht="15.75" customHeight="1">
      <c r="A600" s="20" t="s">
        <v>204</v>
      </c>
      <c r="B600" s="20" t="s">
        <v>15</v>
      </c>
      <c r="C600" s="20" t="s">
        <v>205</v>
      </c>
      <c r="D600" s="20" t="s">
        <v>27</v>
      </c>
      <c r="E600" s="20" t="s">
        <v>28</v>
      </c>
      <c r="F600" s="21">
        <v>0.0</v>
      </c>
      <c r="G600" s="21">
        <v>0.0</v>
      </c>
      <c r="H600" s="21">
        <v>0.0</v>
      </c>
      <c r="I600" s="21">
        <v>0.0</v>
      </c>
      <c r="J600" s="22">
        <v>-192823.68</v>
      </c>
      <c r="K600" s="21">
        <v>-192823.68</v>
      </c>
    </row>
    <row r="601" ht="15.75" customHeight="1">
      <c r="A601" s="20" t="s">
        <v>204</v>
      </c>
      <c r="B601" s="20" t="s">
        <v>15</v>
      </c>
      <c r="C601" s="20" t="s">
        <v>205</v>
      </c>
      <c r="D601" s="20" t="s">
        <v>29</v>
      </c>
      <c r="E601" s="20" t="s">
        <v>30</v>
      </c>
      <c r="F601" s="21">
        <v>0.0</v>
      </c>
      <c r="G601" s="21">
        <v>453307.87</v>
      </c>
      <c r="H601" s="21">
        <v>155549.68</v>
      </c>
      <c r="I601" s="21">
        <v>2056546.88</v>
      </c>
      <c r="J601" s="22">
        <v>2377462.7</v>
      </c>
      <c r="K601" s="21">
        <v>5042867.13</v>
      </c>
    </row>
    <row r="602" ht="15.75" customHeight="1">
      <c r="A602" s="20" t="s">
        <v>204</v>
      </c>
      <c r="B602" s="20" t="s">
        <v>15</v>
      </c>
      <c r="C602" s="20" t="s">
        <v>205</v>
      </c>
      <c r="D602" s="20" t="s">
        <v>31</v>
      </c>
      <c r="E602" s="20" t="s">
        <v>32</v>
      </c>
      <c r="F602" s="21">
        <v>0.0</v>
      </c>
      <c r="G602" s="21">
        <v>178666.08</v>
      </c>
      <c r="H602" s="21">
        <v>61308.12</v>
      </c>
      <c r="I602" s="21">
        <v>810564.3</v>
      </c>
      <c r="J602" s="22">
        <v>937049.58</v>
      </c>
      <c r="K602" s="21">
        <v>1987588.08</v>
      </c>
    </row>
    <row r="603" ht="15.75" customHeight="1">
      <c r="A603" s="20" t="s">
        <v>204</v>
      </c>
      <c r="B603" s="20" t="s">
        <v>15</v>
      </c>
      <c r="C603" s="20" t="s">
        <v>205</v>
      </c>
      <c r="D603" s="20" t="s">
        <v>39</v>
      </c>
      <c r="E603" s="20" t="s">
        <v>40</v>
      </c>
      <c r="F603" s="21">
        <v>0.0</v>
      </c>
      <c r="G603" s="21">
        <v>519086.26</v>
      </c>
      <c r="H603" s="21">
        <v>178121.11</v>
      </c>
      <c r="I603" s="21">
        <v>2354967.33</v>
      </c>
      <c r="J603" s="22">
        <v>2722450.47</v>
      </c>
      <c r="K603" s="21">
        <v>5774625.17</v>
      </c>
    </row>
    <row r="604" ht="15.75" customHeight="1">
      <c r="A604" s="20" t="s">
        <v>204</v>
      </c>
      <c r="B604" s="20" t="s">
        <v>15</v>
      </c>
      <c r="C604" s="20" t="s">
        <v>205</v>
      </c>
      <c r="D604" s="20" t="s">
        <v>41</v>
      </c>
      <c r="E604" s="20" t="s">
        <v>42</v>
      </c>
      <c r="F604" s="21">
        <v>0.0</v>
      </c>
      <c r="G604" s="21">
        <v>3.465908186E7</v>
      </c>
      <c r="H604" s="21">
        <v>1.189304123E7</v>
      </c>
      <c r="I604" s="21">
        <v>1.5723977453E8</v>
      </c>
      <c r="J604" s="22">
        <v>1.8177640582E8</v>
      </c>
      <c r="K604" s="21">
        <v>3.8437123654E8</v>
      </c>
    </row>
    <row r="605" ht="15.75" customHeight="1">
      <c r="A605" s="20" t="s">
        <v>204</v>
      </c>
      <c r="B605" s="20" t="s">
        <v>15</v>
      </c>
      <c r="C605" s="20" t="s">
        <v>205</v>
      </c>
      <c r="D605" s="20" t="s">
        <v>59</v>
      </c>
      <c r="E605" s="20" t="s">
        <v>60</v>
      </c>
      <c r="F605" s="21">
        <v>0.0</v>
      </c>
      <c r="G605" s="21">
        <v>1.679216893E7</v>
      </c>
      <c r="H605" s="21">
        <v>5762124.86</v>
      </c>
      <c r="I605" s="21">
        <v>7.618196196E7</v>
      </c>
      <c r="J605" s="22">
        <v>8.80698492E7</v>
      </c>
      <c r="K605" s="21">
        <v>1.8680610495E8</v>
      </c>
    </row>
    <row r="606" ht="15.75" customHeight="1">
      <c r="A606" s="20" t="s">
        <v>206</v>
      </c>
      <c r="B606" s="20" t="s">
        <v>15</v>
      </c>
      <c r="C606" s="20" t="s">
        <v>207</v>
      </c>
      <c r="D606" s="20" t="s">
        <v>17</v>
      </c>
      <c r="E606" s="20" t="s">
        <v>18</v>
      </c>
      <c r="F606" s="21">
        <v>0.0</v>
      </c>
      <c r="G606" s="21">
        <v>0.0</v>
      </c>
      <c r="H606" s="21">
        <v>0.0</v>
      </c>
      <c r="I606" s="21">
        <v>0.0</v>
      </c>
      <c r="J606" s="22">
        <v>-101734.22</v>
      </c>
      <c r="K606" s="21">
        <v>-101734.22</v>
      </c>
    </row>
    <row r="607" ht="15.75" customHeight="1">
      <c r="A607" s="20" t="s">
        <v>206</v>
      </c>
      <c r="B607" s="20" t="s">
        <v>15</v>
      </c>
      <c r="C607" s="20" t="s">
        <v>207</v>
      </c>
      <c r="D607" s="20" t="s">
        <v>49</v>
      </c>
      <c r="E607" s="20" t="s">
        <v>50</v>
      </c>
      <c r="F607" s="21">
        <v>0.0</v>
      </c>
      <c r="G607" s="21">
        <v>0.0</v>
      </c>
      <c r="H607" s="21">
        <v>0.0</v>
      </c>
      <c r="I607" s="21">
        <v>0.0</v>
      </c>
      <c r="J607" s="22">
        <v>-388374.14</v>
      </c>
      <c r="K607" s="21">
        <v>-388374.14</v>
      </c>
    </row>
    <row r="608" ht="15.75" customHeight="1">
      <c r="A608" s="20" t="s">
        <v>206</v>
      </c>
      <c r="B608" s="20" t="s">
        <v>15</v>
      </c>
      <c r="C608" s="20" t="s">
        <v>207</v>
      </c>
      <c r="D608" s="20" t="s">
        <v>27</v>
      </c>
      <c r="E608" s="20" t="s">
        <v>28</v>
      </c>
      <c r="F608" s="21">
        <v>0.0</v>
      </c>
      <c r="G608" s="21">
        <v>0.0</v>
      </c>
      <c r="H608" s="21">
        <v>0.0</v>
      </c>
      <c r="I608" s="21">
        <v>0.0</v>
      </c>
      <c r="J608" s="22">
        <v>-253648.02</v>
      </c>
      <c r="K608" s="21">
        <v>-253648.02</v>
      </c>
    </row>
    <row r="609" ht="15.75" customHeight="1">
      <c r="A609" s="20" t="s">
        <v>206</v>
      </c>
      <c r="B609" s="20" t="s">
        <v>15</v>
      </c>
      <c r="C609" s="20" t="s">
        <v>207</v>
      </c>
      <c r="D609" s="20" t="s">
        <v>29</v>
      </c>
      <c r="E609" s="20" t="s">
        <v>30</v>
      </c>
      <c r="F609" s="21">
        <v>0.0</v>
      </c>
      <c r="G609" s="21">
        <v>39281.32</v>
      </c>
      <c r="H609" s="21">
        <v>32994.27</v>
      </c>
      <c r="I609" s="21">
        <v>1671837.14</v>
      </c>
      <c r="J609" s="22">
        <v>3306730.22</v>
      </c>
      <c r="K609" s="21">
        <v>5050842.95</v>
      </c>
    </row>
    <row r="610" ht="15.75" customHeight="1">
      <c r="A610" s="20" t="s">
        <v>206</v>
      </c>
      <c r="B610" s="20" t="s">
        <v>15</v>
      </c>
      <c r="C610" s="20" t="s">
        <v>207</v>
      </c>
      <c r="D610" s="20" t="s">
        <v>39</v>
      </c>
      <c r="E610" s="20" t="s">
        <v>40</v>
      </c>
      <c r="F610" s="21">
        <v>0.0</v>
      </c>
      <c r="G610" s="21">
        <v>4906.68</v>
      </c>
      <c r="H610" s="21">
        <v>4121.36</v>
      </c>
      <c r="I610" s="21">
        <v>208831.38</v>
      </c>
      <c r="J610" s="22">
        <v>413048.02</v>
      </c>
      <c r="K610" s="21">
        <v>630907.44</v>
      </c>
    </row>
    <row r="611" ht="15.75" customHeight="1">
      <c r="A611" s="20" t="s">
        <v>206</v>
      </c>
      <c r="B611" s="20" t="s">
        <v>15</v>
      </c>
      <c r="C611" s="20" t="s">
        <v>207</v>
      </c>
      <c r="D611" s="20" t="s">
        <v>41</v>
      </c>
      <c r="E611" s="20" t="s">
        <v>42</v>
      </c>
      <c r="F611" s="21">
        <v>0.0</v>
      </c>
      <c r="G611" s="21">
        <v>1260341.02</v>
      </c>
      <c r="H611" s="21">
        <v>1058621.0</v>
      </c>
      <c r="I611" s="21">
        <v>5.364088652E7</v>
      </c>
      <c r="J611" s="22">
        <v>1.060964233E8</v>
      </c>
      <c r="K611" s="21">
        <v>1.6195453762E8</v>
      </c>
    </row>
    <row r="612" ht="15.75" customHeight="1">
      <c r="A612" s="20" t="s">
        <v>206</v>
      </c>
      <c r="B612" s="20" t="s">
        <v>15</v>
      </c>
      <c r="C612" s="20" t="s">
        <v>207</v>
      </c>
      <c r="D612" s="20" t="s">
        <v>45</v>
      </c>
      <c r="E612" s="20" t="s">
        <v>46</v>
      </c>
      <c r="F612" s="21">
        <v>0.0</v>
      </c>
      <c r="G612" s="21">
        <v>1968014.98</v>
      </c>
      <c r="H612" s="21">
        <v>1653030.37</v>
      </c>
      <c r="I612" s="21">
        <v>8.375992396E7</v>
      </c>
      <c r="J612" s="22">
        <v>1.6566893138E8</v>
      </c>
      <c r="K612" s="21">
        <v>2.5304990069E8</v>
      </c>
    </row>
    <row r="613" ht="15.75" customHeight="1">
      <c r="A613" s="20" t="s">
        <v>208</v>
      </c>
      <c r="B613" s="20" t="s">
        <v>15</v>
      </c>
      <c r="C613" s="20" t="s">
        <v>209</v>
      </c>
      <c r="D613" s="20" t="s">
        <v>17</v>
      </c>
      <c r="E613" s="20" t="s">
        <v>18</v>
      </c>
      <c r="F613" s="21">
        <v>0.0</v>
      </c>
      <c r="G613" s="21">
        <v>0.0</v>
      </c>
      <c r="H613" s="21">
        <v>0.0</v>
      </c>
      <c r="I613" s="21">
        <v>0.0</v>
      </c>
      <c r="J613" s="22">
        <v>-222034.29</v>
      </c>
      <c r="K613" s="21">
        <v>-222034.29</v>
      </c>
    </row>
    <row r="614" ht="15.75" customHeight="1">
      <c r="A614" s="20" t="s">
        <v>208</v>
      </c>
      <c r="B614" s="20" t="s">
        <v>15</v>
      </c>
      <c r="C614" s="20" t="s">
        <v>209</v>
      </c>
      <c r="D614" s="20" t="s">
        <v>49</v>
      </c>
      <c r="E614" s="20" t="s">
        <v>50</v>
      </c>
      <c r="F614" s="21">
        <v>0.0</v>
      </c>
      <c r="G614" s="21">
        <v>0.0</v>
      </c>
      <c r="H614" s="21">
        <v>0.0</v>
      </c>
      <c r="I614" s="21">
        <v>0.0</v>
      </c>
      <c r="J614" s="22">
        <v>-893161.95</v>
      </c>
      <c r="K614" s="21">
        <v>-893161.95</v>
      </c>
    </row>
    <row r="615" ht="15.75" customHeight="1">
      <c r="A615" s="20" t="s">
        <v>208</v>
      </c>
      <c r="B615" s="20" t="s">
        <v>15</v>
      </c>
      <c r="C615" s="20" t="s">
        <v>209</v>
      </c>
      <c r="D615" s="20" t="s">
        <v>27</v>
      </c>
      <c r="E615" s="20" t="s">
        <v>28</v>
      </c>
      <c r="F615" s="21">
        <v>0.0</v>
      </c>
      <c r="G615" s="21">
        <v>0.0</v>
      </c>
      <c r="H615" s="21">
        <v>0.0</v>
      </c>
      <c r="I615" s="21">
        <v>0.0</v>
      </c>
      <c r="J615" s="22">
        <v>-140072.22</v>
      </c>
      <c r="K615" s="21">
        <v>-140072.22</v>
      </c>
    </row>
    <row r="616" ht="15.75" customHeight="1">
      <c r="A616" s="20" t="s">
        <v>208</v>
      </c>
      <c r="B616" s="20" t="s">
        <v>15</v>
      </c>
      <c r="C616" s="20" t="s">
        <v>209</v>
      </c>
      <c r="D616" s="20" t="s">
        <v>29</v>
      </c>
      <c r="E616" s="20" t="s">
        <v>30</v>
      </c>
      <c r="F616" s="21">
        <v>0.0</v>
      </c>
      <c r="G616" s="21">
        <v>157279.78</v>
      </c>
      <c r="H616" s="21">
        <v>15843.36</v>
      </c>
      <c r="I616" s="21">
        <v>686702.65</v>
      </c>
      <c r="J616" s="22">
        <v>1132733.69</v>
      </c>
      <c r="K616" s="21">
        <v>1992559.48</v>
      </c>
    </row>
    <row r="617" ht="15.75" customHeight="1">
      <c r="A617" s="20" t="s">
        <v>208</v>
      </c>
      <c r="B617" s="20" t="s">
        <v>15</v>
      </c>
      <c r="C617" s="20" t="s">
        <v>209</v>
      </c>
      <c r="D617" s="20" t="s">
        <v>31</v>
      </c>
      <c r="E617" s="20" t="s">
        <v>32</v>
      </c>
      <c r="F617" s="21">
        <v>0.0</v>
      </c>
      <c r="G617" s="21">
        <v>37065.63</v>
      </c>
      <c r="H617" s="21">
        <v>3733.76</v>
      </c>
      <c r="I617" s="21">
        <v>161833.05</v>
      </c>
      <c r="J617" s="22">
        <v>266947.77</v>
      </c>
      <c r="K617" s="21">
        <v>469580.21</v>
      </c>
    </row>
    <row r="618" ht="15.75" customHeight="1">
      <c r="A618" s="20" t="s">
        <v>208</v>
      </c>
      <c r="B618" s="20" t="s">
        <v>15</v>
      </c>
      <c r="C618" s="20" t="s">
        <v>209</v>
      </c>
      <c r="D618" s="20" t="s">
        <v>39</v>
      </c>
      <c r="E618" s="20" t="s">
        <v>40</v>
      </c>
      <c r="F618" s="21">
        <v>0.0</v>
      </c>
      <c r="G618" s="21">
        <v>67576.36</v>
      </c>
      <c r="H618" s="21">
        <v>6807.21</v>
      </c>
      <c r="I618" s="21">
        <v>295046.61</v>
      </c>
      <c r="J618" s="22">
        <v>486686.98</v>
      </c>
      <c r="K618" s="21">
        <v>856117.16</v>
      </c>
    </row>
    <row r="619" ht="15.75" customHeight="1">
      <c r="A619" s="20" t="s">
        <v>208</v>
      </c>
      <c r="B619" s="20" t="s">
        <v>15</v>
      </c>
      <c r="C619" s="20" t="s">
        <v>209</v>
      </c>
      <c r="D619" s="20" t="s">
        <v>41</v>
      </c>
      <c r="E619" s="20" t="s">
        <v>42</v>
      </c>
      <c r="F619" s="21">
        <v>0.0</v>
      </c>
      <c r="G619" s="21">
        <v>6490725.91</v>
      </c>
      <c r="H619" s="21">
        <v>653834.26</v>
      </c>
      <c r="I619" s="21">
        <v>2.833929783E7</v>
      </c>
      <c r="J619" s="22">
        <v>4.674640111E7</v>
      </c>
      <c r="K619" s="21">
        <v>8.200822482E7</v>
      </c>
    </row>
    <row r="620" ht="15.75" customHeight="1">
      <c r="A620" s="20" t="s">
        <v>208</v>
      </c>
      <c r="B620" s="20" t="s">
        <v>15</v>
      </c>
      <c r="C620" s="20" t="s">
        <v>209</v>
      </c>
      <c r="D620" s="20" t="s">
        <v>45</v>
      </c>
      <c r="E620" s="20" t="s">
        <v>46</v>
      </c>
      <c r="F620" s="21">
        <v>0.0</v>
      </c>
      <c r="G620" s="21">
        <v>1.966277284E7</v>
      </c>
      <c r="H620" s="21">
        <v>1980702.12</v>
      </c>
      <c r="I620" s="21">
        <v>8.58500549E7</v>
      </c>
      <c r="J620" s="22">
        <v>1.4161187505E8</v>
      </c>
      <c r="K620" s="21">
        <v>2.4910540491E8</v>
      </c>
    </row>
    <row r="621" ht="15.75" customHeight="1">
      <c r="A621" s="20" t="s">
        <v>208</v>
      </c>
      <c r="B621" s="20" t="s">
        <v>15</v>
      </c>
      <c r="C621" s="20" t="s">
        <v>209</v>
      </c>
      <c r="D621" s="20" t="s">
        <v>59</v>
      </c>
      <c r="E621" s="20" t="s">
        <v>60</v>
      </c>
      <c r="F621" s="21">
        <v>0.0</v>
      </c>
      <c r="G621" s="21">
        <v>2901318.48</v>
      </c>
      <c r="H621" s="21">
        <v>292260.29</v>
      </c>
      <c r="I621" s="21">
        <v>1.266750896E7</v>
      </c>
      <c r="J621" s="22">
        <v>2.089538206E7</v>
      </c>
      <c r="K621" s="21">
        <v>3.675646979E7</v>
      </c>
    </row>
    <row r="622" ht="15.75" customHeight="1">
      <c r="A622" s="20" t="s">
        <v>210</v>
      </c>
      <c r="B622" s="20" t="s">
        <v>15</v>
      </c>
      <c r="C622" s="20" t="s">
        <v>211</v>
      </c>
      <c r="D622" s="20" t="s">
        <v>17</v>
      </c>
      <c r="E622" s="20" t="s">
        <v>18</v>
      </c>
      <c r="F622" s="21">
        <v>0.0</v>
      </c>
      <c r="G622" s="21">
        <v>0.0</v>
      </c>
      <c r="H622" s="21">
        <v>0.0</v>
      </c>
      <c r="I622" s="21">
        <v>0.0</v>
      </c>
      <c r="J622" s="22">
        <v>-7733995.2</v>
      </c>
      <c r="K622" s="21">
        <v>-7733995.2</v>
      </c>
    </row>
    <row r="623" ht="15.75" customHeight="1">
      <c r="A623" s="20" t="s">
        <v>210</v>
      </c>
      <c r="B623" s="20" t="s">
        <v>15</v>
      </c>
      <c r="C623" s="20" t="s">
        <v>211</v>
      </c>
      <c r="D623" s="20" t="s">
        <v>49</v>
      </c>
      <c r="E623" s="20" t="s">
        <v>50</v>
      </c>
      <c r="F623" s="21">
        <v>0.0</v>
      </c>
      <c r="G623" s="21">
        <v>0.0</v>
      </c>
      <c r="H623" s="21">
        <v>0.0</v>
      </c>
      <c r="I623" s="21">
        <v>0.0</v>
      </c>
      <c r="J623" s="22">
        <v>-38163.02</v>
      </c>
      <c r="K623" s="21">
        <v>-38163.02</v>
      </c>
    </row>
    <row r="624" ht="15.75" customHeight="1">
      <c r="A624" s="20" t="s">
        <v>210</v>
      </c>
      <c r="B624" s="20" t="s">
        <v>15</v>
      </c>
      <c r="C624" s="20" t="s">
        <v>211</v>
      </c>
      <c r="D624" s="20" t="s">
        <v>21</v>
      </c>
      <c r="E624" s="20" t="s">
        <v>22</v>
      </c>
      <c r="F624" s="21">
        <v>0.0</v>
      </c>
      <c r="G624" s="21">
        <v>9198.6</v>
      </c>
      <c r="H624" s="21">
        <v>1116.06</v>
      </c>
      <c r="I624" s="21">
        <v>21046.12</v>
      </c>
      <c r="J624" s="22">
        <v>17370.92</v>
      </c>
      <c r="K624" s="21">
        <v>48731.7</v>
      </c>
    </row>
    <row r="625" ht="15.75" customHeight="1">
      <c r="A625" s="20" t="s">
        <v>210</v>
      </c>
      <c r="B625" s="20" t="s">
        <v>15</v>
      </c>
      <c r="C625" s="20" t="s">
        <v>211</v>
      </c>
      <c r="D625" s="20" t="s">
        <v>27</v>
      </c>
      <c r="E625" s="20" t="s">
        <v>28</v>
      </c>
      <c r="F625" s="21">
        <v>0.0</v>
      </c>
      <c r="G625" s="21">
        <v>0.0</v>
      </c>
      <c r="H625" s="21">
        <v>0.0</v>
      </c>
      <c r="I625" s="21">
        <v>0.0</v>
      </c>
      <c r="J625" s="22">
        <v>-507883.5</v>
      </c>
      <c r="K625" s="21">
        <v>-507883.5</v>
      </c>
    </row>
    <row r="626" ht="15.75" customHeight="1">
      <c r="A626" s="20" t="s">
        <v>210</v>
      </c>
      <c r="B626" s="20" t="s">
        <v>15</v>
      </c>
      <c r="C626" s="20" t="s">
        <v>211</v>
      </c>
      <c r="D626" s="20" t="s">
        <v>29</v>
      </c>
      <c r="E626" s="20" t="s">
        <v>30</v>
      </c>
      <c r="F626" s="21">
        <v>0.0</v>
      </c>
      <c r="G626" s="21">
        <v>1.903737651E7</v>
      </c>
      <c r="H626" s="21">
        <v>2309791.39</v>
      </c>
      <c r="I626" s="21">
        <v>4.355695599E7</v>
      </c>
      <c r="J626" s="22">
        <v>3.595077625E7</v>
      </c>
      <c r="K626" s="21">
        <v>1.0085490014E8</v>
      </c>
    </row>
    <row r="627" ht="15.75" customHeight="1">
      <c r="A627" s="20" t="s">
        <v>210</v>
      </c>
      <c r="B627" s="20" t="s">
        <v>15</v>
      </c>
      <c r="C627" s="20" t="s">
        <v>211</v>
      </c>
      <c r="D627" s="20" t="s">
        <v>31</v>
      </c>
      <c r="E627" s="20" t="s">
        <v>32</v>
      </c>
      <c r="F627" s="21">
        <v>0.0</v>
      </c>
      <c r="G627" s="21">
        <v>3374260.78</v>
      </c>
      <c r="H627" s="21">
        <v>409396.67</v>
      </c>
      <c r="I627" s="21">
        <v>7720209.14</v>
      </c>
      <c r="J627" s="22">
        <v>6372059.41</v>
      </c>
      <c r="K627" s="21">
        <v>1.7875926E7</v>
      </c>
    </row>
    <row r="628" ht="15.75" customHeight="1">
      <c r="A628" s="20" t="s">
        <v>210</v>
      </c>
      <c r="B628" s="20" t="s">
        <v>15</v>
      </c>
      <c r="C628" s="20" t="s">
        <v>211</v>
      </c>
      <c r="D628" s="20" t="s">
        <v>33</v>
      </c>
      <c r="E628" s="20" t="s">
        <v>34</v>
      </c>
      <c r="F628" s="21">
        <v>0.0</v>
      </c>
      <c r="G628" s="21">
        <v>13952.18</v>
      </c>
      <c r="H628" s="21">
        <v>1692.81</v>
      </c>
      <c r="I628" s="21">
        <v>31922.18</v>
      </c>
      <c r="J628" s="22">
        <v>26347.73</v>
      </c>
      <c r="K628" s="21">
        <v>73914.9</v>
      </c>
    </row>
    <row r="629" ht="15.75" customHeight="1">
      <c r="A629" s="20" t="s">
        <v>210</v>
      </c>
      <c r="B629" s="20" t="s">
        <v>15</v>
      </c>
      <c r="C629" s="20" t="s">
        <v>211</v>
      </c>
      <c r="D629" s="20" t="s">
        <v>37</v>
      </c>
      <c r="E629" s="20" t="s">
        <v>38</v>
      </c>
      <c r="F629" s="21">
        <v>0.0</v>
      </c>
      <c r="G629" s="21">
        <v>0.0</v>
      </c>
      <c r="H629" s="21">
        <v>0.0</v>
      </c>
      <c r="I629" s="21">
        <v>0.0</v>
      </c>
      <c r="J629" s="22">
        <v>-16438.6</v>
      </c>
      <c r="K629" s="21">
        <v>-16438.6</v>
      </c>
    </row>
    <row r="630" ht="15.75" customHeight="1">
      <c r="A630" s="20" t="s">
        <v>210</v>
      </c>
      <c r="B630" s="20" t="s">
        <v>15</v>
      </c>
      <c r="C630" s="20" t="s">
        <v>211</v>
      </c>
      <c r="D630" s="20" t="s">
        <v>39</v>
      </c>
      <c r="E630" s="20" t="s">
        <v>40</v>
      </c>
      <c r="F630" s="21">
        <v>0.0</v>
      </c>
      <c r="G630" s="21">
        <v>1193759.12</v>
      </c>
      <c r="H630" s="21">
        <v>144837.95</v>
      </c>
      <c r="I630" s="21">
        <v>2731285.66</v>
      </c>
      <c r="J630" s="22">
        <v>2254331.99</v>
      </c>
      <c r="K630" s="21">
        <v>6324214.72</v>
      </c>
    </row>
    <row r="631" ht="15.75" customHeight="1">
      <c r="A631" s="20" t="s">
        <v>210</v>
      </c>
      <c r="B631" s="20" t="s">
        <v>15</v>
      </c>
      <c r="C631" s="20" t="s">
        <v>211</v>
      </c>
      <c r="D631" s="20" t="s">
        <v>41</v>
      </c>
      <c r="E631" s="20" t="s">
        <v>42</v>
      </c>
      <c r="F631" s="21">
        <v>0.0</v>
      </c>
      <c r="G631" s="21">
        <v>1.9802767521E8</v>
      </c>
      <c r="H631" s="21">
        <v>2.402655744E7</v>
      </c>
      <c r="I631" s="21">
        <v>4.5308148054E8</v>
      </c>
      <c r="J631" s="22">
        <v>3.7396164541E8</v>
      </c>
      <c r="K631" s="21">
        <v>1.0413633634E9</v>
      </c>
    </row>
    <row r="632" ht="15.75" customHeight="1">
      <c r="A632" s="20" t="s">
        <v>210</v>
      </c>
      <c r="B632" s="20" t="s">
        <v>15</v>
      </c>
      <c r="C632" s="20" t="s">
        <v>211</v>
      </c>
      <c r="D632" s="20" t="s">
        <v>78</v>
      </c>
      <c r="E632" s="20" t="s">
        <v>79</v>
      </c>
      <c r="F632" s="21">
        <v>0.0</v>
      </c>
      <c r="G632" s="21">
        <v>2.87265396E7</v>
      </c>
      <c r="H632" s="21">
        <v>3485370.68</v>
      </c>
      <c r="I632" s="21">
        <v>6.572547537E7</v>
      </c>
      <c r="J632" s="22">
        <v>5.424809438E7</v>
      </c>
      <c r="K632" s="21">
        <v>1.5218548003E8</v>
      </c>
    </row>
    <row r="633" ht="15.75" customHeight="1">
      <c r="A633" s="20" t="s">
        <v>212</v>
      </c>
      <c r="B633" s="20" t="s">
        <v>15</v>
      </c>
      <c r="C633" s="20" t="s">
        <v>213</v>
      </c>
      <c r="D633" s="20" t="s">
        <v>17</v>
      </c>
      <c r="E633" s="20" t="s">
        <v>18</v>
      </c>
      <c r="F633" s="21">
        <v>0.0</v>
      </c>
      <c r="G633" s="21">
        <v>0.0</v>
      </c>
      <c r="H633" s="21">
        <v>0.0</v>
      </c>
      <c r="I633" s="21">
        <v>0.0</v>
      </c>
      <c r="J633" s="22">
        <v>-1050447.38</v>
      </c>
      <c r="K633" s="21">
        <v>-1050447.38</v>
      </c>
    </row>
    <row r="634" ht="15.75" customHeight="1">
      <c r="A634" s="20" t="s">
        <v>212</v>
      </c>
      <c r="B634" s="20" t="s">
        <v>15</v>
      </c>
      <c r="C634" s="20" t="s">
        <v>213</v>
      </c>
      <c r="D634" s="20" t="s">
        <v>27</v>
      </c>
      <c r="E634" s="20" t="s">
        <v>28</v>
      </c>
      <c r="F634" s="21">
        <v>0.0</v>
      </c>
      <c r="G634" s="21">
        <v>0.0</v>
      </c>
      <c r="H634" s="21">
        <v>0.0</v>
      </c>
      <c r="I634" s="21">
        <v>0.0</v>
      </c>
      <c r="J634" s="22">
        <v>-548597.52</v>
      </c>
      <c r="K634" s="21">
        <v>-548597.52</v>
      </c>
    </row>
    <row r="635" ht="15.75" customHeight="1">
      <c r="A635" s="20" t="s">
        <v>212</v>
      </c>
      <c r="B635" s="20" t="s">
        <v>15</v>
      </c>
      <c r="C635" s="20" t="s">
        <v>213</v>
      </c>
      <c r="D635" s="20" t="s">
        <v>29</v>
      </c>
      <c r="E635" s="20" t="s">
        <v>30</v>
      </c>
      <c r="F635" s="21">
        <v>0.0</v>
      </c>
      <c r="G635" s="21">
        <v>3668238.6</v>
      </c>
      <c r="H635" s="21">
        <v>166126.71</v>
      </c>
      <c r="I635" s="21">
        <v>8912283.08</v>
      </c>
      <c r="J635" s="22">
        <v>8115690.25</v>
      </c>
      <c r="K635" s="21">
        <v>2.086233864E7</v>
      </c>
    </row>
    <row r="636" ht="15.75" customHeight="1">
      <c r="A636" s="20" t="s">
        <v>212</v>
      </c>
      <c r="B636" s="20" t="s">
        <v>15</v>
      </c>
      <c r="C636" s="20" t="s">
        <v>213</v>
      </c>
      <c r="D636" s="20" t="s">
        <v>31</v>
      </c>
      <c r="E636" s="20" t="s">
        <v>32</v>
      </c>
      <c r="F636" s="21">
        <v>0.0</v>
      </c>
      <c r="G636" s="21">
        <v>368107.57</v>
      </c>
      <c r="H636" s="21">
        <v>16670.81</v>
      </c>
      <c r="I636" s="21">
        <v>894347.2</v>
      </c>
      <c r="J636" s="22">
        <v>814409.15</v>
      </c>
      <c r="K636" s="21">
        <v>2093534.73</v>
      </c>
    </row>
    <row r="637" ht="15.75" customHeight="1">
      <c r="A637" s="20" t="s">
        <v>212</v>
      </c>
      <c r="B637" s="20" t="s">
        <v>15</v>
      </c>
      <c r="C637" s="20" t="s">
        <v>213</v>
      </c>
      <c r="D637" s="20" t="s">
        <v>33</v>
      </c>
      <c r="E637" s="20" t="s">
        <v>34</v>
      </c>
      <c r="F637" s="21">
        <v>0.0</v>
      </c>
      <c r="G637" s="21">
        <v>10713.15</v>
      </c>
      <c r="H637" s="21">
        <v>485.18</v>
      </c>
      <c r="I637" s="21">
        <v>26028.47</v>
      </c>
      <c r="J637" s="22">
        <v>23702.0</v>
      </c>
      <c r="K637" s="21">
        <v>60928.8</v>
      </c>
    </row>
    <row r="638" ht="15.75" customHeight="1">
      <c r="A638" s="20" t="s">
        <v>212</v>
      </c>
      <c r="B638" s="20" t="s">
        <v>15</v>
      </c>
      <c r="C638" s="20" t="s">
        <v>213</v>
      </c>
      <c r="D638" s="20" t="s">
        <v>39</v>
      </c>
      <c r="E638" s="20" t="s">
        <v>40</v>
      </c>
      <c r="F638" s="21">
        <v>0.0</v>
      </c>
      <c r="G638" s="21">
        <v>644108.54</v>
      </c>
      <c r="H638" s="21">
        <v>29170.3</v>
      </c>
      <c r="I638" s="21">
        <v>1564913.91</v>
      </c>
      <c r="J638" s="22">
        <v>1425039.64</v>
      </c>
      <c r="K638" s="21">
        <v>3663232.39</v>
      </c>
    </row>
    <row r="639" ht="15.75" customHeight="1">
      <c r="A639" s="20" t="s">
        <v>212</v>
      </c>
      <c r="B639" s="20" t="s">
        <v>15</v>
      </c>
      <c r="C639" s="20" t="s">
        <v>213</v>
      </c>
      <c r="D639" s="20" t="s">
        <v>41</v>
      </c>
      <c r="E639" s="20" t="s">
        <v>42</v>
      </c>
      <c r="F639" s="21">
        <v>0.0</v>
      </c>
      <c r="G639" s="21">
        <v>5.19497981E7</v>
      </c>
      <c r="H639" s="21">
        <v>2352695.61</v>
      </c>
      <c r="I639" s="21">
        <v>1.2621624617E8</v>
      </c>
      <c r="J639" s="22">
        <v>1.1493485458E8</v>
      </c>
      <c r="K639" s="21">
        <v>2.9440314708E8</v>
      </c>
    </row>
    <row r="640" ht="15.75" customHeight="1">
      <c r="A640" s="20" t="s">
        <v>212</v>
      </c>
      <c r="B640" s="20" t="s">
        <v>15</v>
      </c>
      <c r="C640" s="20" t="s">
        <v>213</v>
      </c>
      <c r="D640" s="20" t="s">
        <v>59</v>
      </c>
      <c r="E640" s="20" t="s">
        <v>60</v>
      </c>
      <c r="F640" s="21">
        <v>0.0</v>
      </c>
      <c r="G640" s="21">
        <v>1.340055104E7</v>
      </c>
      <c r="H640" s="21">
        <v>606882.39</v>
      </c>
      <c r="I640" s="21">
        <v>3.255772517E7</v>
      </c>
      <c r="J640" s="22">
        <v>2.964766836E7</v>
      </c>
      <c r="K640" s="21">
        <v>7.621282696E7</v>
      </c>
    </row>
    <row r="641" ht="15.75" customHeight="1">
      <c r="A641" s="20" t="s">
        <v>214</v>
      </c>
      <c r="B641" s="20" t="s">
        <v>15</v>
      </c>
      <c r="C641" s="20" t="s">
        <v>215</v>
      </c>
      <c r="D641" s="20" t="s">
        <v>17</v>
      </c>
      <c r="E641" s="20" t="s">
        <v>18</v>
      </c>
      <c r="F641" s="21">
        <v>0.0</v>
      </c>
      <c r="G641" s="21">
        <v>0.0</v>
      </c>
      <c r="H641" s="21">
        <v>0.0</v>
      </c>
      <c r="I641" s="21">
        <v>0.0</v>
      </c>
      <c r="J641" s="22">
        <v>-1830437.83</v>
      </c>
      <c r="K641" s="21">
        <v>-1830437.83</v>
      </c>
    </row>
    <row r="642" ht="15.75" customHeight="1">
      <c r="A642" s="20" t="s">
        <v>214</v>
      </c>
      <c r="B642" s="20" t="s">
        <v>15</v>
      </c>
      <c r="C642" s="20" t="s">
        <v>215</v>
      </c>
      <c r="D642" s="20" t="s">
        <v>21</v>
      </c>
      <c r="E642" s="20" t="s">
        <v>22</v>
      </c>
      <c r="F642" s="21">
        <v>0.0</v>
      </c>
      <c r="G642" s="21">
        <v>6172.57</v>
      </c>
      <c r="H642" s="21">
        <v>247.89</v>
      </c>
      <c r="I642" s="21">
        <v>13921.4</v>
      </c>
      <c r="J642" s="22">
        <v>13242.54</v>
      </c>
      <c r="K642" s="21">
        <v>33584.4</v>
      </c>
    </row>
    <row r="643" ht="15.75" customHeight="1">
      <c r="A643" s="20" t="s">
        <v>214</v>
      </c>
      <c r="B643" s="20" t="s">
        <v>15</v>
      </c>
      <c r="C643" s="20" t="s">
        <v>215</v>
      </c>
      <c r="D643" s="20" t="s">
        <v>27</v>
      </c>
      <c r="E643" s="20" t="s">
        <v>28</v>
      </c>
      <c r="F643" s="21">
        <v>0.0</v>
      </c>
      <c r="G643" s="21">
        <v>0.0</v>
      </c>
      <c r="H643" s="21">
        <v>0.0</v>
      </c>
      <c r="I643" s="21">
        <v>0.0</v>
      </c>
      <c r="J643" s="22">
        <v>-338841.9</v>
      </c>
      <c r="K643" s="21">
        <v>-338841.9</v>
      </c>
    </row>
    <row r="644" ht="15.75" customHeight="1">
      <c r="A644" s="20" t="s">
        <v>214</v>
      </c>
      <c r="B644" s="20" t="s">
        <v>15</v>
      </c>
      <c r="C644" s="20" t="s">
        <v>215</v>
      </c>
      <c r="D644" s="20" t="s">
        <v>29</v>
      </c>
      <c r="E644" s="20" t="s">
        <v>30</v>
      </c>
      <c r="F644" s="21">
        <v>0.0</v>
      </c>
      <c r="G644" s="21">
        <v>908175.15</v>
      </c>
      <c r="H644" s="21">
        <v>36471.56</v>
      </c>
      <c r="I644" s="21">
        <v>2048267.88</v>
      </c>
      <c r="J644" s="22">
        <v>1948386.23</v>
      </c>
      <c r="K644" s="21">
        <v>4941300.82</v>
      </c>
    </row>
    <row r="645" ht="15.75" customHeight="1">
      <c r="A645" s="20" t="s">
        <v>214</v>
      </c>
      <c r="B645" s="20" t="s">
        <v>15</v>
      </c>
      <c r="C645" s="20" t="s">
        <v>215</v>
      </c>
      <c r="D645" s="20" t="s">
        <v>31</v>
      </c>
      <c r="E645" s="20" t="s">
        <v>32</v>
      </c>
      <c r="F645" s="21">
        <v>0.0</v>
      </c>
      <c r="G645" s="21">
        <v>0.0</v>
      </c>
      <c r="H645" s="21">
        <v>0.0</v>
      </c>
      <c r="I645" s="21">
        <v>0.0</v>
      </c>
      <c r="J645" s="22">
        <v>-248225.4</v>
      </c>
      <c r="K645" s="21">
        <v>-248225.4</v>
      </c>
    </row>
    <row r="646" ht="15.75" customHeight="1">
      <c r="A646" s="20" t="s">
        <v>214</v>
      </c>
      <c r="B646" s="20" t="s">
        <v>15</v>
      </c>
      <c r="C646" s="20" t="s">
        <v>215</v>
      </c>
      <c r="D646" s="20" t="s">
        <v>33</v>
      </c>
      <c r="E646" s="20" t="s">
        <v>34</v>
      </c>
      <c r="F646" s="21">
        <v>0.0</v>
      </c>
      <c r="G646" s="21">
        <v>162289.72</v>
      </c>
      <c r="H646" s="21">
        <v>6517.42</v>
      </c>
      <c r="I646" s="21">
        <v>366022.81</v>
      </c>
      <c r="J646" s="22">
        <v>348174.09</v>
      </c>
      <c r="K646" s="21">
        <v>883004.04</v>
      </c>
    </row>
    <row r="647" ht="15.75" customHeight="1">
      <c r="A647" s="20" t="s">
        <v>214</v>
      </c>
      <c r="B647" s="20" t="s">
        <v>15</v>
      </c>
      <c r="C647" s="20" t="s">
        <v>215</v>
      </c>
      <c r="D647" s="20" t="s">
        <v>39</v>
      </c>
      <c r="E647" s="20" t="s">
        <v>40</v>
      </c>
      <c r="F647" s="21">
        <v>0.0</v>
      </c>
      <c r="G647" s="21">
        <v>1638813.4</v>
      </c>
      <c r="H647" s="21">
        <v>65813.38</v>
      </c>
      <c r="I647" s="21">
        <v>3696124.97</v>
      </c>
      <c r="J647" s="22">
        <v>3515887.31</v>
      </c>
      <c r="K647" s="21">
        <v>8916639.06</v>
      </c>
    </row>
    <row r="648" ht="15.75" customHeight="1">
      <c r="A648" s="20" t="s">
        <v>214</v>
      </c>
      <c r="B648" s="20" t="s">
        <v>15</v>
      </c>
      <c r="C648" s="20" t="s">
        <v>215</v>
      </c>
      <c r="D648" s="20" t="s">
        <v>41</v>
      </c>
      <c r="E648" s="20" t="s">
        <v>42</v>
      </c>
      <c r="F648" s="21">
        <v>0.0</v>
      </c>
      <c r="G648" s="21">
        <v>6.674301308E7</v>
      </c>
      <c r="H648" s="21">
        <v>2680343.76</v>
      </c>
      <c r="I648" s="21">
        <v>1.5052996063E8</v>
      </c>
      <c r="J648" s="22">
        <v>1.4318952479E8</v>
      </c>
      <c r="K648" s="21">
        <v>3.6131240443E8</v>
      </c>
    </row>
    <row r="649" ht="15.75" customHeight="1">
      <c r="A649" s="20" t="s">
        <v>214</v>
      </c>
      <c r="B649" s="20" t="s">
        <v>15</v>
      </c>
      <c r="C649" s="20" t="s">
        <v>215</v>
      </c>
      <c r="D649" s="20" t="s">
        <v>59</v>
      </c>
      <c r="E649" s="20" t="s">
        <v>60</v>
      </c>
      <c r="F649" s="21">
        <v>0.0</v>
      </c>
      <c r="G649" s="21">
        <v>1.642098308E7</v>
      </c>
      <c r="H649" s="21">
        <v>659452.99</v>
      </c>
      <c r="I649" s="21">
        <v>3.703533631E7</v>
      </c>
      <c r="J649" s="22">
        <v>3.522934692E7</v>
      </c>
      <c r="K649" s="21">
        <v>8.93451193E7</v>
      </c>
    </row>
    <row r="650" ht="15.75" customHeight="1">
      <c r="A650" s="20" t="s">
        <v>216</v>
      </c>
      <c r="B650" s="20" t="s">
        <v>15</v>
      </c>
      <c r="C650" s="20" t="s">
        <v>217</v>
      </c>
      <c r="D650" s="20" t="s">
        <v>17</v>
      </c>
      <c r="E650" s="20" t="s">
        <v>18</v>
      </c>
      <c r="F650" s="21">
        <v>0.0</v>
      </c>
      <c r="G650" s="21">
        <v>0.0</v>
      </c>
      <c r="H650" s="21">
        <v>0.0</v>
      </c>
      <c r="I650" s="21">
        <v>0.0</v>
      </c>
      <c r="J650" s="22">
        <v>-958068.49</v>
      </c>
      <c r="K650" s="21">
        <v>-958068.49</v>
      </c>
    </row>
    <row r="651" ht="15.75" customHeight="1">
      <c r="A651" s="20" t="s">
        <v>216</v>
      </c>
      <c r="B651" s="20" t="s">
        <v>15</v>
      </c>
      <c r="C651" s="20" t="s">
        <v>217</v>
      </c>
      <c r="D651" s="20" t="s">
        <v>49</v>
      </c>
      <c r="E651" s="20" t="s">
        <v>50</v>
      </c>
      <c r="F651" s="21">
        <v>0.0</v>
      </c>
      <c r="G651" s="21">
        <v>0.0</v>
      </c>
      <c r="H651" s="21">
        <v>0.0</v>
      </c>
      <c r="I651" s="21">
        <v>0.0</v>
      </c>
      <c r="J651" s="22">
        <v>-1.316340751E7</v>
      </c>
      <c r="K651" s="21">
        <v>-1.316340751E7</v>
      </c>
    </row>
    <row r="652" ht="15.75" customHeight="1">
      <c r="A652" s="20" t="s">
        <v>216</v>
      </c>
      <c r="B652" s="20" t="s">
        <v>15</v>
      </c>
      <c r="C652" s="20" t="s">
        <v>217</v>
      </c>
      <c r="D652" s="20" t="s">
        <v>27</v>
      </c>
      <c r="E652" s="20" t="s">
        <v>28</v>
      </c>
      <c r="F652" s="21">
        <v>0.0</v>
      </c>
      <c r="G652" s="21">
        <v>0.0</v>
      </c>
      <c r="H652" s="21">
        <v>0.0</v>
      </c>
      <c r="I652" s="21">
        <v>0.0</v>
      </c>
      <c r="J652" s="22">
        <v>-326240.94</v>
      </c>
      <c r="K652" s="21">
        <v>-326240.94</v>
      </c>
    </row>
    <row r="653" ht="15.75" customHeight="1">
      <c r="A653" s="20" t="s">
        <v>216</v>
      </c>
      <c r="B653" s="20" t="s">
        <v>15</v>
      </c>
      <c r="C653" s="20" t="s">
        <v>217</v>
      </c>
      <c r="D653" s="20" t="s">
        <v>29</v>
      </c>
      <c r="E653" s="20" t="s">
        <v>30</v>
      </c>
      <c r="F653" s="21">
        <v>0.0</v>
      </c>
      <c r="G653" s="21">
        <v>1831059.36</v>
      </c>
      <c r="H653" s="21">
        <v>93270.71</v>
      </c>
      <c r="I653" s="21">
        <v>5468840.77</v>
      </c>
      <c r="J653" s="22">
        <v>7612301.69</v>
      </c>
      <c r="K653" s="21">
        <v>1.500547253E7</v>
      </c>
    </row>
    <row r="654" ht="15.75" customHeight="1">
      <c r="A654" s="20" t="s">
        <v>216</v>
      </c>
      <c r="B654" s="20" t="s">
        <v>15</v>
      </c>
      <c r="C654" s="20" t="s">
        <v>217</v>
      </c>
      <c r="D654" s="20" t="s">
        <v>31</v>
      </c>
      <c r="E654" s="20" t="s">
        <v>32</v>
      </c>
      <c r="F654" s="21">
        <v>0.0</v>
      </c>
      <c r="G654" s="21">
        <v>708811.19</v>
      </c>
      <c r="H654" s="21">
        <v>36105.5</v>
      </c>
      <c r="I654" s="21">
        <v>2117012.46</v>
      </c>
      <c r="J654" s="22">
        <v>2946755.67</v>
      </c>
      <c r="K654" s="21">
        <v>5808684.82</v>
      </c>
    </row>
    <row r="655" ht="15.75" customHeight="1">
      <c r="A655" s="20" t="s">
        <v>216</v>
      </c>
      <c r="B655" s="20" t="s">
        <v>15</v>
      </c>
      <c r="C655" s="20" t="s">
        <v>217</v>
      </c>
      <c r="D655" s="20" t="s">
        <v>33</v>
      </c>
      <c r="E655" s="20" t="s">
        <v>34</v>
      </c>
      <c r="F655" s="21">
        <v>0.0</v>
      </c>
      <c r="G655" s="21">
        <v>7312.2</v>
      </c>
      <c r="H655" s="21">
        <v>372.47</v>
      </c>
      <c r="I655" s="21">
        <v>21839.39</v>
      </c>
      <c r="J655" s="22">
        <v>30399.14</v>
      </c>
      <c r="K655" s="21">
        <v>59923.2</v>
      </c>
    </row>
    <row r="656" ht="15.75" customHeight="1">
      <c r="A656" s="20" t="s">
        <v>216</v>
      </c>
      <c r="B656" s="20" t="s">
        <v>15</v>
      </c>
      <c r="C656" s="20" t="s">
        <v>217</v>
      </c>
      <c r="D656" s="20" t="s">
        <v>39</v>
      </c>
      <c r="E656" s="20" t="s">
        <v>40</v>
      </c>
      <c r="F656" s="21">
        <v>0.0</v>
      </c>
      <c r="G656" s="21">
        <v>514220.3</v>
      </c>
      <c r="H656" s="21">
        <v>26193.41</v>
      </c>
      <c r="I656" s="21">
        <v>1535826.2</v>
      </c>
      <c r="J656" s="22">
        <v>2137778.9</v>
      </c>
      <c r="K656" s="21">
        <v>4214018.81</v>
      </c>
    </row>
    <row r="657" ht="15.75" customHeight="1">
      <c r="A657" s="20" t="s">
        <v>216</v>
      </c>
      <c r="B657" s="20" t="s">
        <v>15</v>
      </c>
      <c r="C657" s="20" t="s">
        <v>217</v>
      </c>
      <c r="D657" s="20" t="s">
        <v>41</v>
      </c>
      <c r="E657" s="20" t="s">
        <v>42</v>
      </c>
      <c r="F657" s="21">
        <v>0.0</v>
      </c>
      <c r="G657" s="21">
        <v>2.829250622E7</v>
      </c>
      <c r="H657" s="21">
        <v>1441166.9</v>
      </c>
      <c r="I657" s="21">
        <v>8.450147202E7</v>
      </c>
      <c r="J657" s="22">
        <v>1.1762103249E8</v>
      </c>
      <c r="K657" s="21">
        <v>2.3089810914E8</v>
      </c>
    </row>
    <row r="658" ht="15.75" customHeight="1">
      <c r="A658" s="20" t="s">
        <v>216</v>
      </c>
      <c r="B658" s="20" t="s">
        <v>15</v>
      </c>
      <c r="C658" s="20" t="s">
        <v>217</v>
      </c>
      <c r="D658" s="20" t="s">
        <v>45</v>
      </c>
      <c r="E658" s="20" t="s">
        <v>46</v>
      </c>
      <c r="F658" s="21">
        <v>0.0</v>
      </c>
      <c r="G658" s="21">
        <v>9.452739073E7</v>
      </c>
      <c r="H658" s="21">
        <v>4815047.01</v>
      </c>
      <c r="I658" s="21">
        <v>2.8232577216E8</v>
      </c>
      <c r="J658" s="22">
        <v>3.9298071416E8</v>
      </c>
      <c r="K658" s="21">
        <v>7.7464892406E8</v>
      </c>
    </row>
    <row r="659" ht="15.75" customHeight="1">
      <c r="A659" s="20" t="s">
        <v>218</v>
      </c>
      <c r="B659" s="20" t="s">
        <v>15</v>
      </c>
      <c r="C659" s="20" t="s">
        <v>219</v>
      </c>
      <c r="D659" s="20" t="s">
        <v>17</v>
      </c>
      <c r="E659" s="20" t="s">
        <v>18</v>
      </c>
      <c r="F659" s="21">
        <v>0.0</v>
      </c>
      <c r="G659" s="21">
        <v>0.0</v>
      </c>
      <c r="H659" s="21">
        <v>0.0</v>
      </c>
      <c r="I659" s="21">
        <v>0.0</v>
      </c>
      <c r="J659" s="22">
        <v>-2065665.17</v>
      </c>
      <c r="K659" s="21">
        <v>-2065665.17</v>
      </c>
    </row>
    <row r="660" ht="15.75" customHeight="1">
      <c r="A660" s="20" t="s">
        <v>218</v>
      </c>
      <c r="B660" s="20" t="s">
        <v>15</v>
      </c>
      <c r="C660" s="20" t="s">
        <v>219</v>
      </c>
      <c r="D660" s="20" t="s">
        <v>27</v>
      </c>
      <c r="E660" s="20" t="s">
        <v>28</v>
      </c>
      <c r="F660" s="21">
        <v>0.0</v>
      </c>
      <c r="G660" s="21">
        <v>80029.22</v>
      </c>
      <c r="H660" s="21">
        <v>143748.5</v>
      </c>
      <c r="I660" s="21">
        <v>984302.55</v>
      </c>
      <c r="J660" s="22">
        <v>1234542.92</v>
      </c>
      <c r="K660" s="21">
        <v>2442623.19</v>
      </c>
    </row>
    <row r="661" ht="15.75" customHeight="1">
      <c r="A661" s="20" t="s">
        <v>218</v>
      </c>
      <c r="B661" s="20" t="s">
        <v>15</v>
      </c>
      <c r="C661" s="20" t="s">
        <v>219</v>
      </c>
      <c r="D661" s="20" t="s">
        <v>29</v>
      </c>
      <c r="E661" s="20" t="s">
        <v>30</v>
      </c>
      <c r="F661" s="21">
        <v>0.0</v>
      </c>
      <c r="G661" s="21">
        <v>45850.8</v>
      </c>
      <c r="H661" s="21">
        <v>82357.23</v>
      </c>
      <c r="I661" s="21">
        <v>563932.33</v>
      </c>
      <c r="J661" s="22">
        <v>707301.49</v>
      </c>
      <c r="K661" s="21">
        <v>1399441.85</v>
      </c>
    </row>
    <row r="662" ht="15.75" customHeight="1">
      <c r="A662" s="20" t="s">
        <v>218</v>
      </c>
      <c r="B662" s="20" t="s">
        <v>15</v>
      </c>
      <c r="C662" s="20" t="s">
        <v>219</v>
      </c>
      <c r="D662" s="20" t="s">
        <v>31</v>
      </c>
      <c r="E662" s="20" t="s">
        <v>32</v>
      </c>
      <c r="F662" s="21">
        <v>0.0</v>
      </c>
      <c r="G662" s="21">
        <v>141454.07</v>
      </c>
      <c r="H662" s="21">
        <v>254079.84</v>
      </c>
      <c r="I662" s="21">
        <v>1739784.64</v>
      </c>
      <c r="J662" s="22">
        <v>2182092.1</v>
      </c>
      <c r="K662" s="21">
        <v>4317410.65</v>
      </c>
    </row>
    <row r="663" ht="15.75" customHeight="1">
      <c r="A663" s="20" t="s">
        <v>218</v>
      </c>
      <c r="B663" s="20" t="s">
        <v>15</v>
      </c>
      <c r="C663" s="20" t="s">
        <v>219</v>
      </c>
      <c r="D663" s="20" t="s">
        <v>39</v>
      </c>
      <c r="E663" s="20" t="s">
        <v>40</v>
      </c>
      <c r="F663" s="21">
        <v>0.0</v>
      </c>
      <c r="G663" s="21">
        <v>190795.87</v>
      </c>
      <c r="H663" s="21">
        <v>342707.58</v>
      </c>
      <c r="I663" s="21">
        <v>2346653.66</v>
      </c>
      <c r="J663" s="22">
        <v>2943246.12</v>
      </c>
      <c r="K663" s="21">
        <v>5823403.23</v>
      </c>
    </row>
    <row r="664" ht="15.75" customHeight="1">
      <c r="A664" s="20" t="s">
        <v>218</v>
      </c>
      <c r="B664" s="20" t="s">
        <v>15</v>
      </c>
      <c r="C664" s="20" t="s">
        <v>219</v>
      </c>
      <c r="D664" s="20" t="s">
        <v>41</v>
      </c>
      <c r="E664" s="20" t="s">
        <v>42</v>
      </c>
      <c r="F664" s="21">
        <v>0.0</v>
      </c>
      <c r="G664" s="21">
        <v>6133693.69</v>
      </c>
      <c r="H664" s="21">
        <v>1.101734221E7</v>
      </c>
      <c r="I664" s="21">
        <v>7.544007698E7</v>
      </c>
      <c r="J664" s="22">
        <v>9.461929459E7</v>
      </c>
      <c r="K664" s="21">
        <v>1.851447423E8</v>
      </c>
    </row>
    <row r="665" ht="15.75" customHeight="1">
      <c r="A665" s="20" t="s">
        <v>218</v>
      </c>
      <c r="B665" s="20" t="s">
        <v>15</v>
      </c>
      <c r="C665" s="20" t="s">
        <v>219</v>
      </c>
      <c r="D665" s="20" t="s">
        <v>59</v>
      </c>
      <c r="E665" s="20" t="s">
        <v>60</v>
      </c>
      <c r="F665" s="21">
        <v>0.0</v>
      </c>
      <c r="G665" s="21">
        <v>523033.35</v>
      </c>
      <c r="H665" s="21">
        <v>939472.64</v>
      </c>
      <c r="I665" s="21">
        <v>6432938.84</v>
      </c>
      <c r="J665" s="22">
        <v>8068392.28</v>
      </c>
      <c r="K665" s="21">
        <v>1.596383711E7</v>
      </c>
    </row>
    <row r="666" ht="15.75" customHeight="1">
      <c r="A666" s="20" t="s">
        <v>220</v>
      </c>
      <c r="B666" s="20" t="s">
        <v>15</v>
      </c>
      <c r="C666" s="20" t="s">
        <v>221</v>
      </c>
      <c r="D666" s="20" t="s">
        <v>17</v>
      </c>
      <c r="E666" s="20" t="s">
        <v>18</v>
      </c>
      <c r="F666" s="21">
        <v>0.0</v>
      </c>
      <c r="G666" s="21">
        <v>0.0</v>
      </c>
      <c r="H666" s="21">
        <v>0.0</v>
      </c>
      <c r="I666" s="21">
        <v>0.0</v>
      </c>
      <c r="J666" s="22">
        <v>-5272612.43</v>
      </c>
      <c r="K666" s="21">
        <v>-5272612.43</v>
      </c>
    </row>
    <row r="667" ht="15.75" customHeight="1">
      <c r="A667" s="20" t="s">
        <v>220</v>
      </c>
      <c r="B667" s="20" t="s">
        <v>15</v>
      </c>
      <c r="C667" s="20" t="s">
        <v>221</v>
      </c>
      <c r="D667" s="20" t="s">
        <v>19</v>
      </c>
      <c r="E667" s="20" t="s">
        <v>20</v>
      </c>
      <c r="F667" s="21">
        <v>0.0</v>
      </c>
      <c r="G667" s="21">
        <v>0.0</v>
      </c>
      <c r="H667" s="21">
        <v>10492.07</v>
      </c>
      <c r="I667" s="21">
        <v>128056.92</v>
      </c>
      <c r="J667" s="22">
        <v>226832.28</v>
      </c>
      <c r="K667" s="21">
        <v>365381.27</v>
      </c>
    </row>
    <row r="668" ht="15.75" customHeight="1">
      <c r="A668" s="20" t="s">
        <v>220</v>
      </c>
      <c r="B668" s="20" t="s">
        <v>15</v>
      </c>
      <c r="C668" s="20" t="s">
        <v>221</v>
      </c>
      <c r="D668" s="20" t="s">
        <v>21</v>
      </c>
      <c r="E668" s="20" t="s">
        <v>22</v>
      </c>
      <c r="F668" s="21">
        <v>0.0</v>
      </c>
      <c r="G668" s="21">
        <v>0.0</v>
      </c>
      <c r="H668" s="21">
        <v>269881.17</v>
      </c>
      <c r="I668" s="21">
        <v>3293932.15</v>
      </c>
      <c r="J668" s="22">
        <v>5834672.42</v>
      </c>
      <c r="K668" s="21">
        <v>9398485.74</v>
      </c>
    </row>
    <row r="669" ht="15.75" customHeight="1">
      <c r="A669" s="20" t="s">
        <v>220</v>
      </c>
      <c r="B669" s="20" t="s">
        <v>15</v>
      </c>
      <c r="C669" s="20" t="s">
        <v>221</v>
      </c>
      <c r="D669" s="20" t="s">
        <v>25</v>
      </c>
      <c r="E669" s="20" t="s">
        <v>26</v>
      </c>
      <c r="F669" s="21">
        <v>0.0</v>
      </c>
      <c r="G669" s="21">
        <v>0.0</v>
      </c>
      <c r="H669" s="21">
        <v>24364.79</v>
      </c>
      <c r="I669" s="21">
        <v>297375.16</v>
      </c>
      <c r="J669" s="22">
        <v>526752.38</v>
      </c>
      <c r="K669" s="21">
        <v>848492.33</v>
      </c>
    </row>
    <row r="670" ht="15.75" customHeight="1">
      <c r="A670" s="20" t="s">
        <v>220</v>
      </c>
      <c r="B670" s="20" t="s">
        <v>15</v>
      </c>
      <c r="C670" s="20" t="s">
        <v>221</v>
      </c>
      <c r="D670" s="20" t="s">
        <v>27</v>
      </c>
      <c r="E670" s="20" t="s">
        <v>28</v>
      </c>
      <c r="F670" s="21">
        <v>0.0</v>
      </c>
      <c r="G670" s="21">
        <v>0.0</v>
      </c>
      <c r="H670" s="21">
        <v>1406748.12</v>
      </c>
      <c r="I670" s="21">
        <v>1.716952993E7</v>
      </c>
      <c r="J670" s="22">
        <v>3.041306799E7</v>
      </c>
      <c r="K670" s="21">
        <v>4.898934604E7</v>
      </c>
    </row>
    <row r="671" ht="15.75" customHeight="1">
      <c r="A671" s="20" t="s">
        <v>220</v>
      </c>
      <c r="B671" s="20" t="s">
        <v>15</v>
      </c>
      <c r="C671" s="20" t="s">
        <v>221</v>
      </c>
      <c r="D671" s="20" t="s">
        <v>29</v>
      </c>
      <c r="E671" s="20" t="s">
        <v>30</v>
      </c>
      <c r="F671" s="21">
        <v>0.0</v>
      </c>
      <c r="G671" s="21">
        <v>0.0</v>
      </c>
      <c r="H671" s="21">
        <v>601386.45</v>
      </c>
      <c r="I671" s="21">
        <v>7339993.9</v>
      </c>
      <c r="J671" s="22">
        <v>1.300162175E7</v>
      </c>
      <c r="K671" s="21">
        <v>2.09430021E7</v>
      </c>
    </row>
    <row r="672" ht="15.75" customHeight="1">
      <c r="A672" s="20" t="s">
        <v>220</v>
      </c>
      <c r="B672" s="20" t="s">
        <v>15</v>
      </c>
      <c r="C672" s="20" t="s">
        <v>221</v>
      </c>
      <c r="D672" s="20" t="s">
        <v>31</v>
      </c>
      <c r="E672" s="20" t="s">
        <v>32</v>
      </c>
      <c r="F672" s="21">
        <v>0.0</v>
      </c>
      <c r="G672" s="21">
        <v>0.0</v>
      </c>
      <c r="H672" s="21">
        <v>1052947.38</v>
      </c>
      <c r="I672" s="21">
        <v>1.285134938E7</v>
      </c>
      <c r="J672" s="22">
        <v>2.276410386E7</v>
      </c>
      <c r="K672" s="21">
        <v>3.666840062E7</v>
      </c>
    </row>
    <row r="673" ht="15.75" customHeight="1">
      <c r="A673" s="20" t="s">
        <v>220</v>
      </c>
      <c r="B673" s="20" t="s">
        <v>15</v>
      </c>
      <c r="C673" s="20" t="s">
        <v>221</v>
      </c>
      <c r="D673" s="20" t="s">
        <v>35</v>
      </c>
      <c r="E673" s="20" t="s">
        <v>36</v>
      </c>
      <c r="F673" s="21">
        <v>0.0</v>
      </c>
      <c r="G673" s="21">
        <v>0.0</v>
      </c>
      <c r="H673" s="21">
        <v>13170.68</v>
      </c>
      <c r="I673" s="21">
        <v>160749.71</v>
      </c>
      <c r="J673" s="22">
        <v>284742.31</v>
      </c>
      <c r="K673" s="21">
        <v>458662.7</v>
      </c>
    </row>
    <row r="674" ht="15.75" customHeight="1">
      <c r="A674" s="20" t="s">
        <v>220</v>
      </c>
      <c r="B674" s="20" t="s">
        <v>15</v>
      </c>
      <c r="C674" s="20" t="s">
        <v>221</v>
      </c>
      <c r="D674" s="20" t="s">
        <v>39</v>
      </c>
      <c r="E674" s="20" t="s">
        <v>40</v>
      </c>
      <c r="F674" s="21">
        <v>0.0</v>
      </c>
      <c r="G674" s="21">
        <v>0.0</v>
      </c>
      <c r="H674" s="21">
        <v>572078.43</v>
      </c>
      <c r="I674" s="21">
        <v>6982285.97</v>
      </c>
      <c r="J674" s="22">
        <v>1.236799953E7</v>
      </c>
      <c r="K674" s="21">
        <v>1.992236393E7</v>
      </c>
    </row>
    <row r="675" ht="15.75" customHeight="1">
      <c r="A675" s="20" t="s">
        <v>220</v>
      </c>
      <c r="B675" s="20" t="s">
        <v>15</v>
      </c>
      <c r="C675" s="20" t="s">
        <v>221</v>
      </c>
      <c r="D675" s="20" t="s">
        <v>41</v>
      </c>
      <c r="E675" s="20" t="s">
        <v>42</v>
      </c>
      <c r="F675" s="21">
        <v>0.0</v>
      </c>
      <c r="G675" s="21">
        <v>0.0</v>
      </c>
      <c r="H675" s="21">
        <v>2.531032624E7</v>
      </c>
      <c r="I675" s="21">
        <v>3.0891557481E8</v>
      </c>
      <c r="J675" s="22">
        <v>5.471943858E8</v>
      </c>
      <c r="K675" s="21">
        <v>8.761476744200001E8</v>
      </c>
    </row>
    <row r="676" ht="15.75" customHeight="1">
      <c r="A676" s="20" t="s">
        <v>220</v>
      </c>
      <c r="B676" s="20" t="s">
        <v>15</v>
      </c>
      <c r="C676" s="20" t="s">
        <v>221</v>
      </c>
      <c r="D676" s="20" t="s">
        <v>59</v>
      </c>
      <c r="E676" s="20" t="s">
        <v>60</v>
      </c>
      <c r="F676" s="21">
        <v>0.0</v>
      </c>
      <c r="G676" s="21">
        <v>0.0</v>
      </c>
      <c r="H676" s="21">
        <v>2926771.67</v>
      </c>
      <c r="I676" s="21">
        <v>3.572160007E7</v>
      </c>
      <c r="J676" s="22">
        <v>6.32750842E7</v>
      </c>
      <c r="K676" s="21">
        <v>1.0192345594E8</v>
      </c>
    </row>
    <row r="677" ht="15.75" customHeight="1">
      <c r="A677" s="20" t="s">
        <v>222</v>
      </c>
      <c r="B677" s="20" t="s">
        <v>15</v>
      </c>
      <c r="C677" s="20" t="s">
        <v>223</v>
      </c>
      <c r="D677" s="20" t="s">
        <v>17</v>
      </c>
      <c r="E677" s="20" t="s">
        <v>18</v>
      </c>
      <c r="F677" s="21">
        <v>0.0</v>
      </c>
      <c r="G677" s="21">
        <v>0.0</v>
      </c>
      <c r="H677" s="21">
        <v>0.0</v>
      </c>
      <c r="I677" s="21">
        <v>0.0</v>
      </c>
      <c r="J677" s="22">
        <v>-825642.74</v>
      </c>
      <c r="K677" s="21">
        <v>-825642.74</v>
      </c>
    </row>
    <row r="678" ht="15.75" customHeight="1">
      <c r="A678" s="20" t="s">
        <v>222</v>
      </c>
      <c r="B678" s="20" t="s">
        <v>15</v>
      </c>
      <c r="C678" s="20" t="s">
        <v>223</v>
      </c>
      <c r="D678" s="20" t="s">
        <v>49</v>
      </c>
      <c r="E678" s="20" t="s">
        <v>50</v>
      </c>
      <c r="F678" s="21">
        <v>0.0</v>
      </c>
      <c r="G678" s="21">
        <v>0.0</v>
      </c>
      <c r="H678" s="21">
        <v>0.0</v>
      </c>
      <c r="I678" s="21">
        <v>0.0</v>
      </c>
      <c r="J678" s="22">
        <v>-627494.06</v>
      </c>
      <c r="K678" s="21">
        <v>-627494.06</v>
      </c>
    </row>
    <row r="679" ht="15.75" customHeight="1">
      <c r="A679" s="20" t="s">
        <v>222</v>
      </c>
      <c r="B679" s="20" t="s">
        <v>15</v>
      </c>
      <c r="C679" s="20" t="s">
        <v>223</v>
      </c>
      <c r="D679" s="20" t="s">
        <v>27</v>
      </c>
      <c r="E679" s="20" t="s">
        <v>28</v>
      </c>
      <c r="F679" s="21">
        <v>0.0</v>
      </c>
      <c r="G679" s="21">
        <v>0.0</v>
      </c>
      <c r="H679" s="21">
        <v>0.0</v>
      </c>
      <c r="I679" s="21">
        <v>0.0</v>
      </c>
      <c r="J679" s="22">
        <v>-44509.92</v>
      </c>
      <c r="K679" s="21">
        <v>-44509.92</v>
      </c>
    </row>
    <row r="680" ht="15.75" customHeight="1">
      <c r="A680" s="20" t="s">
        <v>222</v>
      </c>
      <c r="B680" s="20" t="s">
        <v>15</v>
      </c>
      <c r="C680" s="20" t="s">
        <v>223</v>
      </c>
      <c r="D680" s="20" t="s">
        <v>29</v>
      </c>
      <c r="E680" s="20" t="s">
        <v>30</v>
      </c>
      <c r="F680" s="21">
        <v>0.0</v>
      </c>
      <c r="G680" s="21">
        <v>631853.68</v>
      </c>
      <c r="H680" s="21">
        <v>48507.59</v>
      </c>
      <c r="I680" s="21">
        <v>3180095.23</v>
      </c>
      <c r="J680" s="22">
        <v>3851979.2</v>
      </c>
      <c r="K680" s="21">
        <v>7712435.7</v>
      </c>
    </row>
    <row r="681" ht="15.75" customHeight="1">
      <c r="A681" s="20" t="s">
        <v>222</v>
      </c>
      <c r="B681" s="20" t="s">
        <v>15</v>
      </c>
      <c r="C681" s="20" t="s">
        <v>223</v>
      </c>
      <c r="D681" s="20" t="s">
        <v>31</v>
      </c>
      <c r="E681" s="20" t="s">
        <v>32</v>
      </c>
      <c r="F681" s="21">
        <v>0.0</v>
      </c>
      <c r="G681" s="21">
        <v>0.0</v>
      </c>
      <c r="H681" s="21">
        <v>0.0</v>
      </c>
      <c r="I681" s="21">
        <v>0.0</v>
      </c>
      <c r="J681" s="22">
        <v>-352792.97</v>
      </c>
      <c r="K681" s="21">
        <v>-352792.97</v>
      </c>
    </row>
    <row r="682" ht="15.75" customHeight="1">
      <c r="A682" s="20" t="s">
        <v>222</v>
      </c>
      <c r="B682" s="20" t="s">
        <v>15</v>
      </c>
      <c r="C682" s="20" t="s">
        <v>223</v>
      </c>
      <c r="D682" s="20" t="s">
        <v>67</v>
      </c>
      <c r="E682" s="20" t="s">
        <v>68</v>
      </c>
      <c r="F682" s="21">
        <v>0.0</v>
      </c>
      <c r="G682" s="21">
        <v>13927.87</v>
      </c>
      <c r="H682" s="21">
        <v>1069.25</v>
      </c>
      <c r="I682" s="21">
        <v>70098.45</v>
      </c>
      <c r="J682" s="22">
        <v>84908.7</v>
      </c>
      <c r="K682" s="21">
        <v>170004.27</v>
      </c>
    </row>
    <row r="683" ht="15.75" customHeight="1">
      <c r="A683" s="20" t="s">
        <v>222</v>
      </c>
      <c r="B683" s="20" t="s">
        <v>15</v>
      </c>
      <c r="C683" s="20" t="s">
        <v>223</v>
      </c>
      <c r="D683" s="20" t="s">
        <v>39</v>
      </c>
      <c r="E683" s="20" t="s">
        <v>40</v>
      </c>
      <c r="F683" s="21">
        <v>0.0</v>
      </c>
      <c r="G683" s="21">
        <v>134046.98</v>
      </c>
      <c r="H683" s="21">
        <v>10290.83</v>
      </c>
      <c r="I683" s="21">
        <v>674653.33</v>
      </c>
      <c r="J683" s="22">
        <v>817192.69</v>
      </c>
      <c r="K683" s="21">
        <v>1636183.83</v>
      </c>
    </row>
    <row r="684" ht="15.75" customHeight="1">
      <c r="A684" s="20" t="s">
        <v>222</v>
      </c>
      <c r="B684" s="20" t="s">
        <v>15</v>
      </c>
      <c r="C684" s="20" t="s">
        <v>223</v>
      </c>
      <c r="D684" s="20" t="s">
        <v>41</v>
      </c>
      <c r="E684" s="20" t="s">
        <v>42</v>
      </c>
      <c r="F684" s="21">
        <v>0.0</v>
      </c>
      <c r="G684" s="21">
        <v>2.790205814E7</v>
      </c>
      <c r="H684" s="21">
        <v>2142049.29</v>
      </c>
      <c r="I684" s="21">
        <v>1.4042998455E8</v>
      </c>
      <c r="J684" s="22">
        <v>1.7009974237E8</v>
      </c>
      <c r="K684" s="21">
        <v>3.3974819161E8</v>
      </c>
    </row>
    <row r="685" ht="15.75" customHeight="1">
      <c r="A685" s="20" t="s">
        <v>222</v>
      </c>
      <c r="B685" s="20" t="s">
        <v>15</v>
      </c>
      <c r="C685" s="20" t="s">
        <v>223</v>
      </c>
      <c r="D685" s="20" t="s">
        <v>59</v>
      </c>
      <c r="E685" s="20" t="s">
        <v>60</v>
      </c>
      <c r="F685" s="21">
        <v>0.0</v>
      </c>
      <c r="G685" s="21">
        <v>2102962.33</v>
      </c>
      <c r="H685" s="21">
        <v>161445.04</v>
      </c>
      <c r="I685" s="21">
        <v>1.058412844E7</v>
      </c>
      <c r="J685" s="22">
        <v>1.282032128E7</v>
      </c>
      <c r="K685" s="21">
        <v>2.566885709E7</v>
      </c>
    </row>
    <row r="686" ht="15.75" customHeight="1">
      <c r="A686" s="20" t="s">
        <v>224</v>
      </c>
      <c r="B686" s="20" t="s">
        <v>15</v>
      </c>
      <c r="C686" s="20" t="s">
        <v>225</v>
      </c>
      <c r="D686" s="20" t="s">
        <v>17</v>
      </c>
      <c r="E686" s="20" t="s">
        <v>18</v>
      </c>
      <c r="F686" s="21">
        <v>0.0</v>
      </c>
      <c r="G686" s="21">
        <v>0.0</v>
      </c>
      <c r="H686" s="21">
        <v>0.0</v>
      </c>
      <c r="I686" s="21">
        <v>0.0</v>
      </c>
      <c r="J686" s="22">
        <v>-2028543.82</v>
      </c>
      <c r="K686" s="21">
        <v>-2028543.82</v>
      </c>
    </row>
    <row r="687" ht="15.75" customHeight="1">
      <c r="A687" s="20" t="s">
        <v>224</v>
      </c>
      <c r="B687" s="20" t="s">
        <v>15</v>
      </c>
      <c r="C687" s="20" t="s">
        <v>225</v>
      </c>
      <c r="D687" s="20" t="s">
        <v>19</v>
      </c>
      <c r="E687" s="20" t="s">
        <v>20</v>
      </c>
      <c r="F687" s="21">
        <v>0.0</v>
      </c>
      <c r="G687" s="21">
        <v>0.0</v>
      </c>
      <c r="H687" s="21">
        <v>32162.63</v>
      </c>
      <c r="I687" s="21">
        <v>78567.67</v>
      </c>
      <c r="J687" s="22">
        <v>104997.1</v>
      </c>
      <c r="K687" s="21">
        <v>215727.4</v>
      </c>
    </row>
    <row r="688" ht="15.75" customHeight="1">
      <c r="A688" s="20" t="s">
        <v>224</v>
      </c>
      <c r="B688" s="20" t="s">
        <v>15</v>
      </c>
      <c r="C688" s="20" t="s">
        <v>225</v>
      </c>
      <c r="D688" s="20" t="s">
        <v>21</v>
      </c>
      <c r="E688" s="20" t="s">
        <v>22</v>
      </c>
      <c r="F688" s="21">
        <v>0.0</v>
      </c>
      <c r="G688" s="21">
        <v>0.0</v>
      </c>
      <c r="H688" s="21">
        <v>0.0</v>
      </c>
      <c r="I688" s="21">
        <v>0.0</v>
      </c>
      <c r="J688" s="22">
        <v>0.0</v>
      </c>
      <c r="K688" s="21">
        <v>0.0</v>
      </c>
    </row>
    <row r="689" ht="15.75" customHeight="1">
      <c r="A689" s="20" t="s">
        <v>224</v>
      </c>
      <c r="B689" s="20" t="s">
        <v>15</v>
      </c>
      <c r="C689" s="20" t="s">
        <v>225</v>
      </c>
      <c r="D689" s="20" t="s">
        <v>25</v>
      </c>
      <c r="E689" s="20" t="s">
        <v>26</v>
      </c>
      <c r="F689" s="21">
        <v>0.0</v>
      </c>
      <c r="G689" s="21">
        <v>0.0</v>
      </c>
      <c r="H689" s="21">
        <v>7265.37</v>
      </c>
      <c r="I689" s="21">
        <v>17748.03</v>
      </c>
      <c r="J689" s="22">
        <v>23718.3</v>
      </c>
      <c r="K689" s="21">
        <v>48731.7</v>
      </c>
    </row>
    <row r="690" ht="15.75" customHeight="1">
      <c r="A690" s="20" t="s">
        <v>224</v>
      </c>
      <c r="B690" s="20" t="s">
        <v>15</v>
      </c>
      <c r="C690" s="20" t="s">
        <v>225</v>
      </c>
      <c r="D690" s="20" t="s">
        <v>27</v>
      </c>
      <c r="E690" s="20" t="s">
        <v>28</v>
      </c>
      <c r="F690" s="21">
        <v>0.0</v>
      </c>
      <c r="G690" s="21">
        <v>0.0</v>
      </c>
      <c r="H690" s="21">
        <v>1471171.06</v>
      </c>
      <c r="I690" s="21">
        <v>3593813.13</v>
      </c>
      <c r="J690" s="22">
        <v>4802738.58</v>
      </c>
      <c r="K690" s="21">
        <v>9867722.77</v>
      </c>
    </row>
    <row r="691" ht="15.75" customHeight="1">
      <c r="A691" s="20" t="s">
        <v>224</v>
      </c>
      <c r="B691" s="20" t="s">
        <v>15</v>
      </c>
      <c r="C691" s="20" t="s">
        <v>225</v>
      </c>
      <c r="D691" s="20" t="s">
        <v>29</v>
      </c>
      <c r="E691" s="20" t="s">
        <v>30</v>
      </c>
      <c r="F691" s="21">
        <v>0.0</v>
      </c>
      <c r="G691" s="21">
        <v>0.0</v>
      </c>
      <c r="H691" s="21">
        <v>267422.04</v>
      </c>
      <c r="I691" s="21">
        <v>653265.2</v>
      </c>
      <c r="J691" s="22">
        <v>873017.56</v>
      </c>
      <c r="K691" s="21">
        <v>1793704.8</v>
      </c>
    </row>
    <row r="692" ht="15.75" customHeight="1">
      <c r="A692" s="20" t="s">
        <v>224</v>
      </c>
      <c r="B692" s="20" t="s">
        <v>15</v>
      </c>
      <c r="C692" s="20" t="s">
        <v>225</v>
      </c>
      <c r="D692" s="20" t="s">
        <v>31</v>
      </c>
      <c r="E692" s="20" t="s">
        <v>32</v>
      </c>
      <c r="F692" s="21">
        <v>0.0</v>
      </c>
      <c r="G692" s="21">
        <v>0.0</v>
      </c>
      <c r="H692" s="21">
        <v>38836.02</v>
      </c>
      <c r="I692" s="21">
        <v>94869.59</v>
      </c>
      <c r="J692" s="22">
        <v>126782.84</v>
      </c>
      <c r="K692" s="21">
        <v>260488.45</v>
      </c>
    </row>
    <row r="693" ht="15.75" customHeight="1">
      <c r="A693" s="20" t="s">
        <v>224</v>
      </c>
      <c r="B693" s="20" t="s">
        <v>15</v>
      </c>
      <c r="C693" s="20" t="s">
        <v>225</v>
      </c>
      <c r="D693" s="20" t="s">
        <v>39</v>
      </c>
      <c r="E693" s="20" t="s">
        <v>40</v>
      </c>
      <c r="F693" s="21">
        <v>0.0</v>
      </c>
      <c r="G693" s="21">
        <v>0.0</v>
      </c>
      <c r="H693" s="21">
        <v>249459.85</v>
      </c>
      <c r="I693" s="21">
        <v>609386.71</v>
      </c>
      <c r="J693" s="22">
        <v>814378.75</v>
      </c>
      <c r="K693" s="21">
        <v>1673225.31</v>
      </c>
    </row>
    <row r="694" ht="15.75" customHeight="1">
      <c r="A694" s="20" t="s">
        <v>224</v>
      </c>
      <c r="B694" s="20" t="s">
        <v>15</v>
      </c>
      <c r="C694" s="20" t="s">
        <v>225</v>
      </c>
      <c r="D694" s="20" t="s">
        <v>41</v>
      </c>
      <c r="E694" s="20" t="s">
        <v>42</v>
      </c>
      <c r="F694" s="21">
        <v>0.0</v>
      </c>
      <c r="G694" s="21">
        <v>0.0</v>
      </c>
      <c r="H694" s="21">
        <v>4.163536703E7</v>
      </c>
      <c r="I694" s="21">
        <v>1.0170790667E8</v>
      </c>
      <c r="J694" s="22">
        <v>1.3592150486E8</v>
      </c>
      <c r="K694" s="21">
        <v>2.7723623474E8</v>
      </c>
    </row>
    <row r="695" ht="15.75" customHeight="1">
      <c r="A695" s="20" t="s">
        <v>226</v>
      </c>
      <c r="B695" s="20" t="s">
        <v>15</v>
      </c>
      <c r="C695" s="20" t="s">
        <v>227</v>
      </c>
      <c r="D695" s="20" t="s">
        <v>17</v>
      </c>
      <c r="E695" s="20" t="s">
        <v>18</v>
      </c>
      <c r="F695" s="21">
        <v>0.0</v>
      </c>
      <c r="G695" s="21">
        <v>0.0</v>
      </c>
      <c r="H695" s="21">
        <v>0.0</v>
      </c>
      <c r="I695" s="21">
        <v>0.0</v>
      </c>
      <c r="J695" s="22">
        <v>-1199586.93</v>
      </c>
      <c r="K695" s="21">
        <v>-1199586.93</v>
      </c>
    </row>
    <row r="696" ht="15.75" customHeight="1">
      <c r="A696" s="20" t="s">
        <v>226</v>
      </c>
      <c r="B696" s="20" t="s">
        <v>15</v>
      </c>
      <c r="C696" s="20" t="s">
        <v>227</v>
      </c>
      <c r="D696" s="20" t="s">
        <v>19</v>
      </c>
      <c r="E696" s="20" t="s">
        <v>20</v>
      </c>
      <c r="F696" s="21">
        <v>0.0</v>
      </c>
      <c r="G696" s="21">
        <v>99805.41</v>
      </c>
      <c r="H696" s="21">
        <v>23473.61</v>
      </c>
      <c r="I696" s="21">
        <v>560334.87</v>
      </c>
      <c r="J696" s="22">
        <v>589763.71</v>
      </c>
      <c r="K696" s="21">
        <v>1273377.6</v>
      </c>
    </row>
    <row r="697" ht="15.75" customHeight="1">
      <c r="A697" s="20" t="s">
        <v>226</v>
      </c>
      <c r="B697" s="20" t="s">
        <v>15</v>
      </c>
      <c r="C697" s="20" t="s">
        <v>227</v>
      </c>
      <c r="D697" s="20" t="s">
        <v>21</v>
      </c>
      <c r="E697" s="20" t="s">
        <v>22</v>
      </c>
      <c r="F697" s="21">
        <v>0.0</v>
      </c>
      <c r="G697" s="21">
        <v>17747.46</v>
      </c>
      <c r="H697" s="21">
        <v>4174.09</v>
      </c>
      <c r="I697" s="21">
        <v>99639.1</v>
      </c>
      <c r="J697" s="22">
        <v>104872.16</v>
      </c>
      <c r="K697" s="21">
        <v>226432.81</v>
      </c>
    </row>
    <row r="698" ht="15.75" customHeight="1">
      <c r="A698" s="20" t="s">
        <v>226</v>
      </c>
      <c r="B698" s="20" t="s">
        <v>15</v>
      </c>
      <c r="C698" s="20" t="s">
        <v>227</v>
      </c>
      <c r="D698" s="20" t="s">
        <v>27</v>
      </c>
      <c r="E698" s="20" t="s">
        <v>28</v>
      </c>
      <c r="F698" s="21">
        <v>0.0</v>
      </c>
      <c r="G698" s="21">
        <v>0.0</v>
      </c>
      <c r="H698" s="21">
        <v>0.0</v>
      </c>
      <c r="I698" s="21">
        <v>0.0</v>
      </c>
      <c r="J698" s="22">
        <v>-890934.0</v>
      </c>
      <c r="K698" s="21">
        <v>-890934.0</v>
      </c>
    </row>
    <row r="699" ht="15.75" customHeight="1">
      <c r="A699" s="20" t="s">
        <v>226</v>
      </c>
      <c r="B699" s="20" t="s">
        <v>15</v>
      </c>
      <c r="C699" s="20" t="s">
        <v>227</v>
      </c>
      <c r="D699" s="20" t="s">
        <v>29</v>
      </c>
      <c r="E699" s="20" t="s">
        <v>30</v>
      </c>
      <c r="F699" s="21">
        <v>0.0</v>
      </c>
      <c r="G699" s="21">
        <v>257112.81</v>
      </c>
      <c r="H699" s="21">
        <v>60471.33</v>
      </c>
      <c r="I699" s="21">
        <v>1443501.67</v>
      </c>
      <c r="J699" s="22">
        <v>1519314.53</v>
      </c>
      <c r="K699" s="21">
        <v>3280400.34</v>
      </c>
    </row>
    <row r="700" ht="15.75" customHeight="1">
      <c r="A700" s="20" t="s">
        <v>226</v>
      </c>
      <c r="B700" s="20" t="s">
        <v>15</v>
      </c>
      <c r="C700" s="20" t="s">
        <v>227</v>
      </c>
      <c r="D700" s="20" t="s">
        <v>31</v>
      </c>
      <c r="E700" s="20" t="s">
        <v>32</v>
      </c>
      <c r="F700" s="21">
        <v>0.0</v>
      </c>
      <c r="G700" s="21">
        <v>240508.3</v>
      </c>
      <c r="H700" s="21">
        <v>56566.06</v>
      </c>
      <c r="I700" s="21">
        <v>1350279.43</v>
      </c>
      <c r="J700" s="22">
        <v>1421196.25</v>
      </c>
      <c r="K700" s="21">
        <v>3068550.04</v>
      </c>
    </row>
    <row r="701" ht="15.75" customHeight="1">
      <c r="A701" s="20" t="s">
        <v>226</v>
      </c>
      <c r="B701" s="20" t="s">
        <v>15</v>
      </c>
      <c r="C701" s="20" t="s">
        <v>227</v>
      </c>
      <c r="D701" s="20" t="s">
        <v>39</v>
      </c>
      <c r="E701" s="20" t="s">
        <v>40</v>
      </c>
      <c r="F701" s="21">
        <v>0.0</v>
      </c>
      <c r="G701" s="21">
        <v>230094.16</v>
      </c>
      <c r="H701" s="21">
        <v>54116.71</v>
      </c>
      <c r="I701" s="21">
        <v>1291811.55</v>
      </c>
      <c r="J701" s="22">
        <v>1359657.63</v>
      </c>
      <c r="K701" s="21">
        <v>2935680.05</v>
      </c>
    </row>
    <row r="702" ht="15.75" customHeight="1">
      <c r="A702" s="20" t="s">
        <v>226</v>
      </c>
      <c r="B702" s="20" t="s">
        <v>15</v>
      </c>
      <c r="C702" s="20" t="s">
        <v>227</v>
      </c>
      <c r="D702" s="20" t="s">
        <v>41</v>
      </c>
      <c r="E702" s="20" t="s">
        <v>42</v>
      </c>
      <c r="F702" s="21">
        <v>0.0</v>
      </c>
      <c r="G702" s="21">
        <v>2.552499777E7</v>
      </c>
      <c r="H702" s="21">
        <v>6003320.51</v>
      </c>
      <c r="I702" s="21">
        <v>1.4330432298E8</v>
      </c>
      <c r="J702" s="22">
        <v>1.5083068167E8</v>
      </c>
      <c r="K702" s="21">
        <v>3.24463736E8</v>
      </c>
    </row>
    <row r="703" ht="15.75" customHeight="1">
      <c r="A703" s="20" t="s">
        <v>226</v>
      </c>
      <c r="B703" s="20" t="s">
        <v>15</v>
      </c>
      <c r="C703" s="20" t="s">
        <v>227</v>
      </c>
      <c r="D703" s="20" t="s">
        <v>59</v>
      </c>
      <c r="E703" s="20" t="s">
        <v>60</v>
      </c>
      <c r="F703" s="21">
        <v>0.0</v>
      </c>
      <c r="G703" s="21">
        <v>2.552088709E7</v>
      </c>
      <c r="H703" s="21">
        <v>6002353.69</v>
      </c>
      <c r="I703" s="21">
        <v>1.432812444E8</v>
      </c>
      <c r="J703" s="22">
        <v>1.5080639097E8</v>
      </c>
      <c r="K703" s="21">
        <v>3.2561087615E8</v>
      </c>
    </row>
    <row r="704" ht="15.75" customHeight="1">
      <c r="A704" s="20" t="s">
        <v>228</v>
      </c>
      <c r="B704" s="20" t="s">
        <v>15</v>
      </c>
      <c r="C704" s="20" t="s">
        <v>229</v>
      </c>
      <c r="D704" s="20" t="s">
        <v>17</v>
      </c>
      <c r="E704" s="20" t="s">
        <v>18</v>
      </c>
      <c r="F704" s="21">
        <v>0.0</v>
      </c>
      <c r="G704" s="21">
        <v>0.0</v>
      </c>
      <c r="H704" s="21">
        <v>0.0</v>
      </c>
      <c r="I704" s="21">
        <v>0.0</v>
      </c>
      <c r="J704" s="22">
        <v>-344913.58</v>
      </c>
      <c r="K704" s="21">
        <v>-344913.58</v>
      </c>
    </row>
    <row r="705" ht="15.75" customHeight="1">
      <c r="A705" s="20" t="s">
        <v>228</v>
      </c>
      <c r="B705" s="20" t="s">
        <v>15</v>
      </c>
      <c r="C705" s="20" t="s">
        <v>229</v>
      </c>
      <c r="D705" s="20" t="s">
        <v>49</v>
      </c>
      <c r="E705" s="20" t="s">
        <v>50</v>
      </c>
      <c r="F705" s="21">
        <v>0.0</v>
      </c>
      <c r="G705" s="21">
        <v>0.0</v>
      </c>
      <c r="H705" s="21">
        <v>0.0</v>
      </c>
      <c r="I705" s="21">
        <v>0.0</v>
      </c>
      <c r="J705" s="22">
        <v>-96442.73</v>
      </c>
      <c r="K705" s="21">
        <v>-96442.73</v>
      </c>
    </row>
    <row r="706" ht="15.75" customHeight="1">
      <c r="A706" s="20" t="s">
        <v>228</v>
      </c>
      <c r="B706" s="20" t="s">
        <v>15</v>
      </c>
      <c r="C706" s="20" t="s">
        <v>229</v>
      </c>
      <c r="D706" s="20" t="s">
        <v>27</v>
      </c>
      <c r="E706" s="20" t="s">
        <v>28</v>
      </c>
      <c r="F706" s="21">
        <v>0.0</v>
      </c>
      <c r="G706" s="21">
        <v>0.0</v>
      </c>
      <c r="H706" s="21">
        <v>0.0</v>
      </c>
      <c r="I706" s="21">
        <v>0.0</v>
      </c>
      <c r="J706" s="22">
        <v>-246526.96</v>
      </c>
      <c r="K706" s="21">
        <v>-246526.96</v>
      </c>
    </row>
    <row r="707" ht="15.75" customHeight="1">
      <c r="A707" s="20" t="s">
        <v>228</v>
      </c>
      <c r="B707" s="20" t="s">
        <v>15</v>
      </c>
      <c r="C707" s="20" t="s">
        <v>229</v>
      </c>
      <c r="D707" s="20" t="s">
        <v>29</v>
      </c>
      <c r="E707" s="20" t="s">
        <v>30</v>
      </c>
      <c r="F707" s="21">
        <v>0.0</v>
      </c>
      <c r="G707" s="21">
        <v>356120.77</v>
      </c>
      <c r="H707" s="21">
        <v>38069.63</v>
      </c>
      <c r="I707" s="21">
        <v>2236967.48</v>
      </c>
      <c r="J707" s="22">
        <v>3370854.55</v>
      </c>
      <c r="K707" s="21">
        <v>6002012.43</v>
      </c>
    </row>
    <row r="708" ht="15.75" customHeight="1">
      <c r="A708" s="20" t="s">
        <v>228</v>
      </c>
      <c r="B708" s="20" t="s">
        <v>15</v>
      </c>
      <c r="C708" s="20" t="s">
        <v>229</v>
      </c>
      <c r="D708" s="20" t="s">
        <v>39</v>
      </c>
      <c r="E708" s="20" t="s">
        <v>40</v>
      </c>
      <c r="F708" s="21">
        <v>0.0</v>
      </c>
      <c r="G708" s="21">
        <v>244254.86</v>
      </c>
      <c r="H708" s="21">
        <v>26111.06</v>
      </c>
      <c r="I708" s="21">
        <v>1534283.33</v>
      </c>
      <c r="J708" s="22">
        <v>2311989.77</v>
      </c>
      <c r="K708" s="21">
        <v>4116639.02</v>
      </c>
    </row>
    <row r="709" ht="15.75" customHeight="1">
      <c r="A709" s="20" t="s">
        <v>228</v>
      </c>
      <c r="B709" s="20" t="s">
        <v>15</v>
      </c>
      <c r="C709" s="20" t="s">
        <v>229</v>
      </c>
      <c r="D709" s="20" t="s">
        <v>41</v>
      </c>
      <c r="E709" s="20" t="s">
        <v>42</v>
      </c>
      <c r="F709" s="21">
        <v>0.0</v>
      </c>
      <c r="G709" s="21">
        <v>1.511982837E7</v>
      </c>
      <c r="H709" s="21">
        <v>1616323.31</v>
      </c>
      <c r="I709" s="21">
        <v>9.497498419E7</v>
      </c>
      <c r="J709" s="22">
        <v>1.4311645568E8</v>
      </c>
      <c r="K709" s="21">
        <v>2.5448267797E8</v>
      </c>
    </row>
    <row r="710" ht="15.75" customHeight="1">
      <c r="A710" s="20" t="s">
        <v>230</v>
      </c>
      <c r="B710" s="20" t="s">
        <v>15</v>
      </c>
      <c r="C710" s="20" t="s">
        <v>231</v>
      </c>
      <c r="D710" s="20" t="s">
        <v>17</v>
      </c>
      <c r="E710" s="20" t="s">
        <v>18</v>
      </c>
      <c r="F710" s="21">
        <v>0.0</v>
      </c>
      <c r="G710" s="21">
        <v>0.0</v>
      </c>
      <c r="H710" s="21">
        <v>0.0</v>
      </c>
      <c r="I710" s="21">
        <v>0.0</v>
      </c>
      <c r="J710" s="22">
        <v>-726492.48</v>
      </c>
      <c r="K710" s="21">
        <v>-726492.48</v>
      </c>
    </row>
    <row r="711" ht="15.75" customHeight="1">
      <c r="A711" s="20" t="s">
        <v>230</v>
      </c>
      <c r="B711" s="20" t="s">
        <v>15</v>
      </c>
      <c r="C711" s="20" t="s">
        <v>231</v>
      </c>
      <c r="D711" s="20" t="s">
        <v>19</v>
      </c>
      <c r="E711" s="20" t="s">
        <v>20</v>
      </c>
      <c r="F711" s="21">
        <v>0.0</v>
      </c>
      <c r="G711" s="21">
        <v>0.0</v>
      </c>
      <c r="H711" s="21">
        <v>5504.16</v>
      </c>
      <c r="I711" s="21">
        <v>119419.38</v>
      </c>
      <c r="J711" s="22">
        <v>176363.46</v>
      </c>
      <c r="K711" s="21">
        <v>301287.0</v>
      </c>
    </row>
    <row r="712" ht="15.75" customHeight="1">
      <c r="A712" s="20" t="s">
        <v>230</v>
      </c>
      <c r="B712" s="20" t="s">
        <v>15</v>
      </c>
      <c r="C712" s="20" t="s">
        <v>231</v>
      </c>
      <c r="D712" s="20" t="s">
        <v>27</v>
      </c>
      <c r="E712" s="20" t="s">
        <v>28</v>
      </c>
      <c r="F712" s="21">
        <v>0.0</v>
      </c>
      <c r="G712" s="21">
        <v>0.0</v>
      </c>
      <c r="H712" s="21">
        <v>0.0</v>
      </c>
      <c r="I712" s="21">
        <v>0.0</v>
      </c>
      <c r="J712" s="22">
        <v>-475361.46</v>
      </c>
      <c r="K712" s="21">
        <v>-475361.46</v>
      </c>
    </row>
    <row r="713" ht="15.75" customHeight="1">
      <c r="A713" s="20" t="s">
        <v>230</v>
      </c>
      <c r="B713" s="20" t="s">
        <v>15</v>
      </c>
      <c r="C713" s="20" t="s">
        <v>231</v>
      </c>
      <c r="D713" s="20" t="s">
        <v>29</v>
      </c>
      <c r="E713" s="20" t="s">
        <v>30</v>
      </c>
      <c r="F713" s="21">
        <v>0.0</v>
      </c>
      <c r="G713" s="21">
        <v>0.0</v>
      </c>
      <c r="H713" s="21">
        <v>108263.95</v>
      </c>
      <c r="I713" s="21">
        <v>2348915.68</v>
      </c>
      <c r="J713" s="22">
        <v>3468975.47</v>
      </c>
      <c r="K713" s="21">
        <v>5926155.1</v>
      </c>
    </row>
    <row r="714" ht="15.75" customHeight="1">
      <c r="A714" s="20" t="s">
        <v>230</v>
      </c>
      <c r="B714" s="20" t="s">
        <v>15</v>
      </c>
      <c r="C714" s="20" t="s">
        <v>231</v>
      </c>
      <c r="D714" s="20" t="s">
        <v>31</v>
      </c>
      <c r="E714" s="20" t="s">
        <v>32</v>
      </c>
      <c r="F714" s="21">
        <v>0.0</v>
      </c>
      <c r="G714" s="21">
        <v>0.0</v>
      </c>
      <c r="H714" s="21">
        <v>100128.01</v>
      </c>
      <c r="I714" s="21">
        <v>2172396.7</v>
      </c>
      <c r="J714" s="22">
        <v>3208284.97</v>
      </c>
      <c r="K714" s="21">
        <v>5480809.68</v>
      </c>
    </row>
    <row r="715" ht="15.75" customHeight="1">
      <c r="A715" s="20" t="s">
        <v>230</v>
      </c>
      <c r="B715" s="20" t="s">
        <v>15</v>
      </c>
      <c r="C715" s="20" t="s">
        <v>231</v>
      </c>
      <c r="D715" s="20" t="s">
        <v>39</v>
      </c>
      <c r="E715" s="20" t="s">
        <v>40</v>
      </c>
      <c r="F715" s="21">
        <v>0.0</v>
      </c>
      <c r="G715" s="21">
        <v>0.0</v>
      </c>
      <c r="H715" s="21">
        <v>46494.63</v>
      </c>
      <c r="I715" s="21">
        <v>1008756.54</v>
      </c>
      <c r="J715" s="22">
        <v>1489773.23</v>
      </c>
      <c r="K715" s="21">
        <v>2545024.4</v>
      </c>
    </row>
    <row r="716" ht="15.75" customHeight="1">
      <c r="A716" s="20" t="s">
        <v>230</v>
      </c>
      <c r="B716" s="20" t="s">
        <v>15</v>
      </c>
      <c r="C716" s="20" t="s">
        <v>231</v>
      </c>
      <c r="D716" s="20" t="s">
        <v>41</v>
      </c>
      <c r="E716" s="20" t="s">
        <v>42</v>
      </c>
      <c r="F716" s="21">
        <v>0.0</v>
      </c>
      <c r="G716" s="21">
        <v>0.0</v>
      </c>
      <c r="H716" s="21">
        <v>6093671.76</v>
      </c>
      <c r="I716" s="21">
        <v>1.3220948308E8</v>
      </c>
      <c r="J716" s="22">
        <v>1.9525241282E8</v>
      </c>
      <c r="K716" s="21">
        <v>3.3282907518E8</v>
      </c>
    </row>
    <row r="717" ht="15.75" customHeight="1">
      <c r="A717" s="20" t="s">
        <v>230</v>
      </c>
      <c r="B717" s="20" t="s">
        <v>15</v>
      </c>
      <c r="C717" s="20" t="s">
        <v>231</v>
      </c>
      <c r="D717" s="20" t="s">
        <v>59</v>
      </c>
      <c r="E717" s="20" t="s">
        <v>60</v>
      </c>
      <c r="F717" s="21">
        <v>0.0</v>
      </c>
      <c r="G717" s="21">
        <v>0.0</v>
      </c>
      <c r="H717" s="21">
        <v>3294962.49</v>
      </c>
      <c r="I717" s="21">
        <v>7.148814462E7</v>
      </c>
      <c r="J717" s="22">
        <v>1.0557663794E8</v>
      </c>
      <c r="K717" s="21">
        <v>1.8035974505E8</v>
      </c>
    </row>
    <row r="718" ht="15.75" customHeight="1">
      <c r="A718" s="20" t="s">
        <v>232</v>
      </c>
      <c r="B718" s="20" t="s">
        <v>15</v>
      </c>
      <c r="C718" s="20" t="s">
        <v>233</v>
      </c>
      <c r="D718" s="20" t="s">
        <v>17</v>
      </c>
      <c r="E718" s="20" t="s">
        <v>18</v>
      </c>
      <c r="F718" s="21">
        <v>0.0</v>
      </c>
      <c r="G718" s="21">
        <v>0.0</v>
      </c>
      <c r="H718" s="21">
        <v>0.0</v>
      </c>
      <c r="I718" s="21">
        <v>0.0</v>
      </c>
      <c r="J718" s="22">
        <v>-196602.8</v>
      </c>
      <c r="K718" s="21">
        <v>-196602.8</v>
      </c>
    </row>
    <row r="719" ht="15.75" customHeight="1">
      <c r="A719" s="20" t="s">
        <v>232</v>
      </c>
      <c r="B719" s="20" t="s">
        <v>15</v>
      </c>
      <c r="C719" s="20" t="s">
        <v>233</v>
      </c>
      <c r="D719" s="20" t="s">
        <v>27</v>
      </c>
      <c r="E719" s="20" t="s">
        <v>28</v>
      </c>
      <c r="F719" s="21">
        <v>0.0</v>
      </c>
      <c r="G719" s="21">
        <v>0.0</v>
      </c>
      <c r="H719" s="21">
        <v>0.0</v>
      </c>
      <c r="I719" s="21">
        <v>0.0</v>
      </c>
      <c r="J719" s="22">
        <v>-112956.39</v>
      </c>
      <c r="K719" s="21">
        <v>-112956.39</v>
      </c>
    </row>
    <row r="720" ht="15.75" customHeight="1">
      <c r="A720" s="20" t="s">
        <v>232</v>
      </c>
      <c r="B720" s="20" t="s">
        <v>15</v>
      </c>
      <c r="C720" s="20" t="s">
        <v>233</v>
      </c>
      <c r="D720" s="20" t="s">
        <v>29</v>
      </c>
      <c r="E720" s="20" t="s">
        <v>30</v>
      </c>
      <c r="F720" s="21">
        <v>0.0</v>
      </c>
      <c r="G720" s="21">
        <v>3540.15</v>
      </c>
      <c r="H720" s="21">
        <v>5058.56</v>
      </c>
      <c r="I720" s="21">
        <v>390829.82</v>
      </c>
      <c r="J720" s="22">
        <v>562078.5</v>
      </c>
      <c r="K720" s="21">
        <v>961507.03</v>
      </c>
    </row>
    <row r="721" ht="15.75" customHeight="1">
      <c r="A721" s="20" t="s">
        <v>232</v>
      </c>
      <c r="B721" s="20" t="s">
        <v>15</v>
      </c>
      <c r="C721" s="20" t="s">
        <v>233</v>
      </c>
      <c r="D721" s="20" t="s">
        <v>35</v>
      </c>
      <c r="E721" s="20" t="s">
        <v>36</v>
      </c>
      <c r="F721" s="21">
        <v>0.0</v>
      </c>
      <c r="G721" s="21">
        <v>469.61</v>
      </c>
      <c r="H721" s="21">
        <v>671.02</v>
      </c>
      <c r="I721" s="21">
        <v>51843.95</v>
      </c>
      <c r="J721" s="22">
        <v>74560.25</v>
      </c>
      <c r="K721" s="21">
        <v>127544.83</v>
      </c>
    </row>
    <row r="722" ht="15.75" customHeight="1">
      <c r="A722" s="20" t="s">
        <v>232</v>
      </c>
      <c r="B722" s="20" t="s">
        <v>15</v>
      </c>
      <c r="C722" s="20" t="s">
        <v>233</v>
      </c>
      <c r="D722" s="20" t="s">
        <v>39</v>
      </c>
      <c r="E722" s="20" t="s">
        <v>40</v>
      </c>
      <c r="F722" s="21">
        <v>0.0</v>
      </c>
      <c r="G722" s="21">
        <v>8917.67</v>
      </c>
      <c r="H722" s="21">
        <v>12742.55</v>
      </c>
      <c r="I722" s="21">
        <v>984503.08</v>
      </c>
      <c r="J722" s="22">
        <v>1415879.69</v>
      </c>
      <c r="K722" s="21">
        <v>2422042.99</v>
      </c>
    </row>
    <row r="723" ht="15.75" customHeight="1">
      <c r="A723" s="20" t="s">
        <v>232</v>
      </c>
      <c r="B723" s="20" t="s">
        <v>15</v>
      </c>
      <c r="C723" s="20" t="s">
        <v>233</v>
      </c>
      <c r="D723" s="20" t="s">
        <v>41</v>
      </c>
      <c r="E723" s="20" t="s">
        <v>42</v>
      </c>
      <c r="F723" s="21">
        <v>0.0</v>
      </c>
      <c r="G723" s="21">
        <v>954068.57</v>
      </c>
      <c r="H723" s="21">
        <v>1363278.87</v>
      </c>
      <c r="I723" s="21">
        <v>1.0532838015E8</v>
      </c>
      <c r="J723" s="22">
        <v>1.5147978521E8</v>
      </c>
      <c r="K723" s="21">
        <v>2.5892891E8</v>
      </c>
    </row>
    <row r="724" ht="15.75" customHeight="1">
      <c r="A724" s="20" t="s">
        <v>234</v>
      </c>
      <c r="B724" s="20" t="s">
        <v>15</v>
      </c>
      <c r="C724" s="20" t="s">
        <v>235</v>
      </c>
      <c r="D724" s="20" t="s">
        <v>17</v>
      </c>
      <c r="E724" s="20" t="s">
        <v>18</v>
      </c>
      <c r="F724" s="21">
        <v>0.0</v>
      </c>
      <c r="G724" s="21">
        <v>0.0</v>
      </c>
      <c r="H724" s="21">
        <v>0.0</v>
      </c>
      <c r="I724" s="21">
        <v>0.0</v>
      </c>
      <c r="J724" s="22">
        <v>-928163.21</v>
      </c>
      <c r="K724" s="21">
        <v>-928163.21</v>
      </c>
    </row>
    <row r="725" ht="15.75" customHeight="1">
      <c r="A725" s="20" t="s">
        <v>234</v>
      </c>
      <c r="B725" s="20" t="s">
        <v>15</v>
      </c>
      <c r="C725" s="20" t="s">
        <v>235</v>
      </c>
      <c r="D725" s="20" t="s">
        <v>49</v>
      </c>
      <c r="E725" s="20" t="s">
        <v>50</v>
      </c>
      <c r="F725" s="21">
        <v>0.0</v>
      </c>
      <c r="G725" s="21">
        <v>0.0</v>
      </c>
      <c r="H725" s="21">
        <v>0.0</v>
      </c>
      <c r="I725" s="21">
        <v>0.0</v>
      </c>
      <c r="J725" s="22">
        <v>-1666766.63</v>
      </c>
      <c r="K725" s="21">
        <v>-1666766.63</v>
      </c>
    </row>
    <row r="726" ht="15.75" customHeight="1">
      <c r="A726" s="20" t="s">
        <v>234</v>
      </c>
      <c r="B726" s="20" t="s">
        <v>15</v>
      </c>
      <c r="C726" s="20" t="s">
        <v>235</v>
      </c>
      <c r="D726" s="20" t="s">
        <v>27</v>
      </c>
      <c r="E726" s="20" t="s">
        <v>28</v>
      </c>
      <c r="F726" s="21">
        <v>0.0</v>
      </c>
      <c r="G726" s="21">
        <v>0.0</v>
      </c>
      <c r="H726" s="21">
        <v>0.0</v>
      </c>
      <c r="I726" s="21">
        <v>0.0</v>
      </c>
      <c r="J726" s="22">
        <v>-335289.24</v>
      </c>
      <c r="K726" s="21">
        <v>-335289.24</v>
      </c>
    </row>
    <row r="727" ht="15.75" customHeight="1">
      <c r="A727" s="20" t="s">
        <v>234</v>
      </c>
      <c r="B727" s="20" t="s">
        <v>15</v>
      </c>
      <c r="C727" s="20" t="s">
        <v>235</v>
      </c>
      <c r="D727" s="20" t="s">
        <v>29</v>
      </c>
      <c r="E727" s="20" t="s">
        <v>30</v>
      </c>
      <c r="F727" s="21">
        <v>0.0</v>
      </c>
      <c r="G727" s="21">
        <v>666461.38</v>
      </c>
      <c r="H727" s="21">
        <v>99179.69</v>
      </c>
      <c r="I727" s="21">
        <v>2366211.84</v>
      </c>
      <c r="J727" s="22">
        <v>5776622.49</v>
      </c>
      <c r="K727" s="21">
        <v>8908475.4</v>
      </c>
    </row>
    <row r="728" ht="15.75" customHeight="1">
      <c r="A728" s="20" t="s">
        <v>234</v>
      </c>
      <c r="B728" s="20" t="s">
        <v>15</v>
      </c>
      <c r="C728" s="20" t="s">
        <v>235</v>
      </c>
      <c r="D728" s="20" t="s">
        <v>31</v>
      </c>
      <c r="E728" s="20" t="s">
        <v>32</v>
      </c>
      <c r="F728" s="21">
        <v>0.0</v>
      </c>
      <c r="G728" s="21">
        <v>243866.3</v>
      </c>
      <c r="H728" s="21">
        <v>36291.05</v>
      </c>
      <c r="I728" s="21">
        <v>865825.6</v>
      </c>
      <c r="J728" s="22">
        <v>2113736.22</v>
      </c>
      <c r="K728" s="21">
        <v>3259719.17</v>
      </c>
    </row>
    <row r="729" ht="15.75" customHeight="1">
      <c r="A729" s="20" t="s">
        <v>234</v>
      </c>
      <c r="B729" s="20" t="s">
        <v>15</v>
      </c>
      <c r="C729" s="20" t="s">
        <v>235</v>
      </c>
      <c r="D729" s="20" t="s">
        <v>39</v>
      </c>
      <c r="E729" s="20" t="s">
        <v>40</v>
      </c>
      <c r="F729" s="21">
        <v>0.0</v>
      </c>
      <c r="G729" s="21">
        <v>146162.3</v>
      </c>
      <c r="H729" s="21">
        <v>21751.19</v>
      </c>
      <c r="I729" s="21">
        <v>518936.23</v>
      </c>
      <c r="J729" s="22">
        <v>1266876.71</v>
      </c>
      <c r="K729" s="21">
        <v>1953726.43</v>
      </c>
    </row>
    <row r="730" ht="15.75" customHeight="1">
      <c r="A730" s="20" t="s">
        <v>234</v>
      </c>
      <c r="B730" s="20" t="s">
        <v>15</v>
      </c>
      <c r="C730" s="20" t="s">
        <v>235</v>
      </c>
      <c r="D730" s="20" t="s">
        <v>41</v>
      </c>
      <c r="E730" s="20" t="s">
        <v>42</v>
      </c>
      <c r="F730" s="21">
        <v>0.0</v>
      </c>
      <c r="G730" s="21">
        <v>2.626138951E7</v>
      </c>
      <c r="H730" s="21">
        <v>3908098.16</v>
      </c>
      <c r="I730" s="21">
        <v>9.323872802E7</v>
      </c>
      <c r="J730" s="22">
        <v>2.2762329391E8</v>
      </c>
      <c r="K730" s="21">
        <v>3.5010334639000005E8</v>
      </c>
    </row>
    <row r="731" ht="15.75" customHeight="1">
      <c r="A731" s="20" t="s">
        <v>234</v>
      </c>
      <c r="B731" s="20" t="s">
        <v>15</v>
      </c>
      <c r="C731" s="20" t="s">
        <v>235</v>
      </c>
      <c r="D731" s="20" t="s">
        <v>59</v>
      </c>
      <c r="E731" s="20" t="s">
        <v>60</v>
      </c>
      <c r="F731" s="21">
        <v>0.0</v>
      </c>
      <c r="G731" s="21">
        <v>1.036798151E7</v>
      </c>
      <c r="H731" s="21">
        <v>1542914.91</v>
      </c>
      <c r="I731" s="21">
        <v>3.681059631E7</v>
      </c>
      <c r="J731" s="22">
        <v>8.986554579E7</v>
      </c>
      <c r="K731" s="21">
        <v>1.3858703852E8</v>
      </c>
    </row>
    <row r="732" ht="15.75" customHeight="1">
      <c r="A732" s="20" t="s">
        <v>236</v>
      </c>
      <c r="B732" s="20" t="s">
        <v>15</v>
      </c>
      <c r="C732" s="20" t="s">
        <v>237</v>
      </c>
      <c r="D732" s="20" t="s">
        <v>17</v>
      </c>
      <c r="E732" s="20" t="s">
        <v>18</v>
      </c>
      <c r="F732" s="21">
        <v>0.0</v>
      </c>
      <c r="G732" s="21">
        <v>0.0</v>
      </c>
      <c r="H732" s="21">
        <v>0.0</v>
      </c>
      <c r="I732" s="21">
        <v>0.0</v>
      </c>
      <c r="J732" s="22">
        <v>-218583.31</v>
      </c>
      <c r="K732" s="21">
        <v>-218583.31</v>
      </c>
    </row>
    <row r="733" ht="15.75" customHeight="1">
      <c r="A733" s="20" t="s">
        <v>236</v>
      </c>
      <c r="B733" s="20" t="s">
        <v>15</v>
      </c>
      <c r="C733" s="20" t="s">
        <v>237</v>
      </c>
      <c r="D733" s="20" t="s">
        <v>49</v>
      </c>
      <c r="E733" s="20" t="s">
        <v>50</v>
      </c>
      <c r="F733" s="21">
        <v>0.0</v>
      </c>
      <c r="G733" s="21">
        <v>0.0</v>
      </c>
      <c r="H733" s="21">
        <v>0.0</v>
      </c>
      <c r="I733" s="21">
        <v>0.0</v>
      </c>
      <c r="J733" s="22">
        <v>-149844.0</v>
      </c>
      <c r="K733" s="21">
        <v>-149844.0</v>
      </c>
    </row>
    <row r="734" ht="15.75" customHeight="1">
      <c r="A734" s="20" t="s">
        <v>236</v>
      </c>
      <c r="B734" s="20" t="s">
        <v>15</v>
      </c>
      <c r="C734" s="20" t="s">
        <v>237</v>
      </c>
      <c r="D734" s="20" t="s">
        <v>27</v>
      </c>
      <c r="E734" s="20" t="s">
        <v>28</v>
      </c>
      <c r="F734" s="21">
        <v>0.0</v>
      </c>
      <c r="G734" s="21">
        <v>0.0</v>
      </c>
      <c r="H734" s="21">
        <v>0.0</v>
      </c>
      <c r="I734" s="21">
        <v>0.0</v>
      </c>
      <c r="J734" s="22">
        <v>-140072.22</v>
      </c>
      <c r="K734" s="21">
        <v>-140072.22</v>
      </c>
    </row>
    <row r="735" ht="15.75" customHeight="1">
      <c r="A735" s="20" t="s">
        <v>236</v>
      </c>
      <c r="B735" s="20" t="s">
        <v>15</v>
      </c>
      <c r="C735" s="20" t="s">
        <v>237</v>
      </c>
      <c r="D735" s="20" t="s">
        <v>29</v>
      </c>
      <c r="E735" s="20" t="s">
        <v>30</v>
      </c>
      <c r="F735" s="21">
        <v>0.0</v>
      </c>
      <c r="G735" s="21">
        <v>36445.74</v>
      </c>
      <c r="H735" s="21">
        <v>19161.35</v>
      </c>
      <c r="I735" s="21">
        <v>1518326.23</v>
      </c>
      <c r="J735" s="22">
        <v>1717984.02</v>
      </c>
      <c r="K735" s="21">
        <v>3291917.34</v>
      </c>
    </row>
    <row r="736" ht="15.75" customHeight="1">
      <c r="A736" s="20" t="s">
        <v>236</v>
      </c>
      <c r="B736" s="20" t="s">
        <v>15</v>
      </c>
      <c r="C736" s="20" t="s">
        <v>237</v>
      </c>
      <c r="D736" s="20" t="s">
        <v>39</v>
      </c>
      <c r="E736" s="20" t="s">
        <v>40</v>
      </c>
      <c r="F736" s="21">
        <v>0.0</v>
      </c>
      <c r="G736" s="21">
        <v>7683.91</v>
      </c>
      <c r="H736" s="21">
        <v>4039.82</v>
      </c>
      <c r="I736" s="21">
        <v>320111.14</v>
      </c>
      <c r="J736" s="22">
        <v>362205.31</v>
      </c>
      <c r="K736" s="21">
        <v>694040.18</v>
      </c>
    </row>
    <row r="737" ht="15.75" customHeight="1">
      <c r="A737" s="20" t="s">
        <v>236</v>
      </c>
      <c r="B737" s="20" t="s">
        <v>15</v>
      </c>
      <c r="C737" s="20" t="s">
        <v>237</v>
      </c>
      <c r="D737" s="20" t="s">
        <v>41</v>
      </c>
      <c r="E737" s="20" t="s">
        <v>42</v>
      </c>
      <c r="F737" s="21">
        <v>0.0</v>
      </c>
      <c r="G737" s="21">
        <v>1011997.35</v>
      </c>
      <c r="H737" s="21">
        <v>532057.83</v>
      </c>
      <c r="I737" s="21">
        <v>4.215972363E7</v>
      </c>
      <c r="J737" s="22">
        <v>4.770366904E7</v>
      </c>
      <c r="K737" s="21">
        <v>9.118886453999999E7</v>
      </c>
    </row>
    <row r="738" ht="15.75" customHeight="1">
      <c r="A738" s="20" t="s">
        <v>238</v>
      </c>
      <c r="B738" s="20" t="s">
        <v>15</v>
      </c>
      <c r="C738" s="20" t="s">
        <v>239</v>
      </c>
      <c r="D738" s="20" t="s">
        <v>17</v>
      </c>
      <c r="E738" s="20" t="s">
        <v>18</v>
      </c>
      <c r="F738" s="21">
        <v>0.0</v>
      </c>
      <c r="G738" s="21">
        <v>0.0</v>
      </c>
      <c r="H738" s="21">
        <v>0.0</v>
      </c>
      <c r="I738" s="21">
        <v>0.0</v>
      </c>
      <c r="J738" s="22">
        <v>-3021677.99</v>
      </c>
      <c r="K738" s="21">
        <v>-3021677.99</v>
      </c>
    </row>
    <row r="739" ht="15.75" customHeight="1">
      <c r="A739" s="20" t="s">
        <v>238</v>
      </c>
      <c r="B739" s="20" t="s">
        <v>15</v>
      </c>
      <c r="C739" s="20" t="s">
        <v>239</v>
      </c>
      <c r="D739" s="20" t="s">
        <v>49</v>
      </c>
      <c r="E739" s="20" t="s">
        <v>50</v>
      </c>
      <c r="F739" s="21">
        <v>0.0</v>
      </c>
      <c r="G739" s="21">
        <v>0.0</v>
      </c>
      <c r="H739" s="21">
        <v>0.0</v>
      </c>
      <c r="I739" s="21">
        <v>0.0</v>
      </c>
      <c r="J739" s="22">
        <v>-15051.4</v>
      </c>
      <c r="K739" s="21">
        <v>-15051.4</v>
      </c>
    </row>
    <row r="740" ht="15.75" customHeight="1">
      <c r="A740" s="20" t="s">
        <v>238</v>
      </c>
      <c r="B740" s="20" t="s">
        <v>15</v>
      </c>
      <c r="C740" s="20" t="s">
        <v>239</v>
      </c>
      <c r="D740" s="20" t="s">
        <v>74</v>
      </c>
      <c r="E740" s="20" t="s">
        <v>75</v>
      </c>
      <c r="F740" s="21">
        <v>0.0</v>
      </c>
      <c r="G740" s="21">
        <v>3767788.07</v>
      </c>
      <c r="H740" s="21">
        <v>356543.83</v>
      </c>
      <c r="I740" s="21">
        <v>2.816978009E7</v>
      </c>
      <c r="J740" s="22">
        <v>3.283486611E7</v>
      </c>
      <c r="K740" s="21">
        <v>6.51289781E7</v>
      </c>
    </row>
    <row r="741" ht="15.75" customHeight="1">
      <c r="A741" s="20" t="s">
        <v>238</v>
      </c>
      <c r="B741" s="20" t="s">
        <v>15</v>
      </c>
      <c r="C741" s="20" t="s">
        <v>239</v>
      </c>
      <c r="D741" s="20" t="s">
        <v>27</v>
      </c>
      <c r="E741" s="20" t="s">
        <v>28</v>
      </c>
      <c r="F741" s="21">
        <v>0.0</v>
      </c>
      <c r="G741" s="21">
        <v>0.0</v>
      </c>
      <c r="H741" s="21">
        <v>0.0</v>
      </c>
      <c r="I741" s="21">
        <v>0.0</v>
      </c>
      <c r="J741" s="22">
        <v>-241807.68</v>
      </c>
      <c r="K741" s="21">
        <v>-241807.68</v>
      </c>
    </row>
    <row r="742" ht="15.75" customHeight="1">
      <c r="A742" s="20" t="s">
        <v>238</v>
      </c>
      <c r="B742" s="20" t="s">
        <v>15</v>
      </c>
      <c r="C742" s="20" t="s">
        <v>239</v>
      </c>
      <c r="D742" s="20" t="s">
        <v>29</v>
      </c>
      <c r="E742" s="20" t="s">
        <v>30</v>
      </c>
      <c r="F742" s="21">
        <v>0.0</v>
      </c>
      <c r="G742" s="21">
        <v>191079.37</v>
      </c>
      <c r="H742" s="21">
        <v>18081.74</v>
      </c>
      <c r="I742" s="21">
        <v>1428600.45</v>
      </c>
      <c r="J742" s="22">
        <v>1665185.32</v>
      </c>
      <c r="K742" s="21">
        <v>3302946.88</v>
      </c>
    </row>
    <row r="743" ht="15.75" customHeight="1">
      <c r="A743" s="20" t="s">
        <v>238</v>
      </c>
      <c r="B743" s="20" t="s">
        <v>15</v>
      </c>
      <c r="C743" s="20" t="s">
        <v>239</v>
      </c>
      <c r="D743" s="20" t="s">
        <v>31</v>
      </c>
      <c r="E743" s="20" t="s">
        <v>32</v>
      </c>
      <c r="F743" s="21">
        <v>0.0</v>
      </c>
      <c r="G743" s="21">
        <v>127531.13</v>
      </c>
      <c r="H743" s="21">
        <v>12068.21</v>
      </c>
      <c r="I743" s="21">
        <v>953483.61</v>
      </c>
      <c r="J743" s="22">
        <v>1111386.26</v>
      </c>
      <c r="K743" s="21">
        <v>2204469.21</v>
      </c>
    </row>
    <row r="744" ht="15.75" customHeight="1">
      <c r="A744" s="20" t="s">
        <v>238</v>
      </c>
      <c r="B744" s="20" t="s">
        <v>15</v>
      </c>
      <c r="C744" s="20" t="s">
        <v>239</v>
      </c>
      <c r="D744" s="20" t="s">
        <v>39</v>
      </c>
      <c r="E744" s="20" t="s">
        <v>40</v>
      </c>
      <c r="F744" s="21">
        <v>0.0</v>
      </c>
      <c r="G744" s="21">
        <v>41938.54</v>
      </c>
      <c r="H744" s="21">
        <v>3968.62</v>
      </c>
      <c r="I744" s="21">
        <v>313552.5</v>
      </c>
      <c r="J744" s="22">
        <v>365478.7</v>
      </c>
      <c r="K744" s="21">
        <v>724938.36</v>
      </c>
    </row>
    <row r="745" ht="15.75" customHeight="1">
      <c r="A745" s="20" t="s">
        <v>238</v>
      </c>
      <c r="B745" s="20" t="s">
        <v>15</v>
      </c>
      <c r="C745" s="20" t="s">
        <v>239</v>
      </c>
      <c r="D745" s="20" t="s">
        <v>41</v>
      </c>
      <c r="E745" s="20" t="s">
        <v>42</v>
      </c>
      <c r="F745" s="21">
        <v>0.0</v>
      </c>
      <c r="G745" s="21">
        <v>4.425894986E7</v>
      </c>
      <c r="H745" s="21">
        <v>4188201.49</v>
      </c>
      <c r="I745" s="21">
        <v>3.3090101199E8</v>
      </c>
      <c r="J745" s="22">
        <v>3.8570022156E8</v>
      </c>
      <c r="K745" s="21">
        <v>7.6202670691E8</v>
      </c>
    </row>
    <row r="746" ht="15.75" customHeight="1">
      <c r="A746" s="20" t="s">
        <v>238</v>
      </c>
      <c r="B746" s="20" t="s">
        <v>15</v>
      </c>
      <c r="C746" s="20" t="s">
        <v>239</v>
      </c>
      <c r="D746" s="20" t="s">
        <v>78</v>
      </c>
      <c r="E746" s="20" t="s">
        <v>79</v>
      </c>
      <c r="F746" s="21">
        <v>0.0</v>
      </c>
      <c r="G746" s="21">
        <v>7094249.03</v>
      </c>
      <c r="H746" s="21">
        <v>671325.11</v>
      </c>
      <c r="I746" s="21">
        <v>5.303998836E7</v>
      </c>
      <c r="J746" s="22">
        <v>6.182373133E7</v>
      </c>
      <c r="K746" s="21">
        <v>1.2262929383E8</v>
      </c>
    </row>
    <row r="747" ht="15.75" customHeight="1">
      <c r="A747" s="20" t="s">
        <v>240</v>
      </c>
      <c r="B747" s="20" t="s">
        <v>15</v>
      </c>
      <c r="C747" s="20" t="s">
        <v>241</v>
      </c>
      <c r="D747" s="20" t="s">
        <v>17</v>
      </c>
      <c r="E747" s="20" t="s">
        <v>18</v>
      </c>
      <c r="F747" s="21">
        <v>0.0</v>
      </c>
      <c r="G747" s="21">
        <v>0.0</v>
      </c>
      <c r="H747" s="21">
        <v>0.0</v>
      </c>
      <c r="I747" s="21">
        <v>0.0</v>
      </c>
      <c r="J747" s="22">
        <v>-1412854.08</v>
      </c>
      <c r="K747" s="21">
        <v>-1412854.08</v>
      </c>
    </row>
    <row r="748" ht="15.75" customHeight="1">
      <c r="A748" s="20" t="s">
        <v>240</v>
      </c>
      <c r="B748" s="20" t="s">
        <v>15</v>
      </c>
      <c r="C748" s="20" t="s">
        <v>241</v>
      </c>
      <c r="D748" s="20" t="s">
        <v>49</v>
      </c>
      <c r="E748" s="20" t="s">
        <v>50</v>
      </c>
      <c r="F748" s="21">
        <v>0.0</v>
      </c>
      <c r="G748" s="21">
        <v>0.0</v>
      </c>
      <c r="H748" s="21">
        <v>0.0</v>
      </c>
      <c r="I748" s="21">
        <v>0.0</v>
      </c>
      <c r="J748" s="22">
        <v>-46924.2</v>
      </c>
      <c r="K748" s="21">
        <v>-46924.2</v>
      </c>
    </row>
    <row r="749" ht="15.75" customHeight="1">
      <c r="A749" s="20" t="s">
        <v>240</v>
      </c>
      <c r="B749" s="20" t="s">
        <v>15</v>
      </c>
      <c r="C749" s="20" t="s">
        <v>241</v>
      </c>
      <c r="D749" s="20" t="s">
        <v>19</v>
      </c>
      <c r="E749" s="20" t="s">
        <v>20</v>
      </c>
      <c r="F749" s="21">
        <v>0.0</v>
      </c>
      <c r="G749" s="21">
        <v>22631.96</v>
      </c>
      <c r="H749" s="21">
        <v>3902.39</v>
      </c>
      <c r="I749" s="21">
        <v>224001.07</v>
      </c>
      <c r="J749" s="22">
        <v>284537.45</v>
      </c>
      <c r="K749" s="21">
        <v>535072.87</v>
      </c>
    </row>
    <row r="750" ht="15.75" customHeight="1">
      <c r="A750" s="20" t="s">
        <v>240</v>
      </c>
      <c r="B750" s="20" t="s">
        <v>15</v>
      </c>
      <c r="C750" s="20" t="s">
        <v>241</v>
      </c>
      <c r="D750" s="20" t="s">
        <v>21</v>
      </c>
      <c r="E750" s="20" t="s">
        <v>22</v>
      </c>
      <c r="F750" s="21">
        <v>0.0</v>
      </c>
      <c r="G750" s="21">
        <v>0.0</v>
      </c>
      <c r="H750" s="21">
        <v>0.0</v>
      </c>
      <c r="I750" s="21">
        <v>0.0</v>
      </c>
      <c r="J750" s="22">
        <v>-207697.5</v>
      </c>
      <c r="K750" s="21">
        <v>-207697.5</v>
      </c>
    </row>
    <row r="751" ht="15.75" customHeight="1">
      <c r="A751" s="20" t="s">
        <v>240</v>
      </c>
      <c r="B751" s="20" t="s">
        <v>15</v>
      </c>
      <c r="C751" s="20" t="s">
        <v>241</v>
      </c>
      <c r="D751" s="20" t="s">
        <v>27</v>
      </c>
      <c r="E751" s="20" t="s">
        <v>28</v>
      </c>
      <c r="F751" s="21">
        <v>0.0</v>
      </c>
      <c r="G751" s="21">
        <v>0.0</v>
      </c>
      <c r="H751" s="21">
        <v>0.0</v>
      </c>
      <c r="I751" s="21">
        <v>0.0</v>
      </c>
      <c r="J751" s="22">
        <v>-399014.94</v>
      </c>
      <c r="K751" s="21">
        <v>-399014.94</v>
      </c>
    </row>
    <row r="752" ht="15.75" customHeight="1">
      <c r="A752" s="20" t="s">
        <v>240</v>
      </c>
      <c r="B752" s="20" t="s">
        <v>15</v>
      </c>
      <c r="C752" s="20" t="s">
        <v>241</v>
      </c>
      <c r="D752" s="20" t="s">
        <v>29</v>
      </c>
      <c r="E752" s="20" t="s">
        <v>30</v>
      </c>
      <c r="F752" s="21">
        <v>0.0</v>
      </c>
      <c r="G752" s="21">
        <v>616408.48</v>
      </c>
      <c r="H752" s="21">
        <v>106286.17</v>
      </c>
      <c r="I752" s="21">
        <v>6100936.07</v>
      </c>
      <c r="J752" s="22">
        <v>7749716.24</v>
      </c>
      <c r="K752" s="21">
        <v>1.457334696E7</v>
      </c>
    </row>
    <row r="753" ht="15.75" customHeight="1">
      <c r="A753" s="20" t="s">
        <v>240</v>
      </c>
      <c r="B753" s="20" t="s">
        <v>15</v>
      </c>
      <c r="C753" s="20" t="s">
        <v>241</v>
      </c>
      <c r="D753" s="20" t="s">
        <v>67</v>
      </c>
      <c r="E753" s="20" t="s">
        <v>68</v>
      </c>
      <c r="F753" s="21">
        <v>0.0</v>
      </c>
      <c r="G753" s="21">
        <v>3866.74</v>
      </c>
      <c r="H753" s="21">
        <v>666.74</v>
      </c>
      <c r="I753" s="21">
        <v>38271.34</v>
      </c>
      <c r="J753" s="22">
        <v>48614.18</v>
      </c>
      <c r="K753" s="21">
        <v>91419.0</v>
      </c>
    </row>
    <row r="754" ht="15.75" customHeight="1">
      <c r="A754" s="20" t="s">
        <v>240</v>
      </c>
      <c r="B754" s="20" t="s">
        <v>15</v>
      </c>
      <c r="C754" s="20" t="s">
        <v>241</v>
      </c>
      <c r="D754" s="20" t="s">
        <v>39</v>
      </c>
      <c r="E754" s="20" t="s">
        <v>40</v>
      </c>
      <c r="F754" s="21">
        <v>0.0</v>
      </c>
      <c r="G754" s="21">
        <v>278546.0</v>
      </c>
      <c r="H754" s="21">
        <v>48029.17</v>
      </c>
      <c r="I754" s="21">
        <v>2756924.0</v>
      </c>
      <c r="J754" s="22">
        <v>3501983.71</v>
      </c>
      <c r="K754" s="21">
        <v>6585482.88</v>
      </c>
    </row>
    <row r="755" ht="15.75" customHeight="1">
      <c r="A755" s="20" t="s">
        <v>240</v>
      </c>
      <c r="B755" s="20" t="s">
        <v>15</v>
      </c>
      <c r="C755" s="20" t="s">
        <v>241</v>
      </c>
      <c r="D755" s="20" t="s">
        <v>41</v>
      </c>
      <c r="E755" s="20" t="s">
        <v>42</v>
      </c>
      <c r="F755" s="21">
        <v>0.0</v>
      </c>
      <c r="G755" s="21">
        <v>1.974269582E7</v>
      </c>
      <c r="H755" s="21">
        <v>3404196.53</v>
      </c>
      <c r="I755" s="21">
        <v>1.9540439452E8</v>
      </c>
      <c r="J755" s="22">
        <v>2.4821250224E8</v>
      </c>
      <c r="K755" s="21">
        <v>4.6535093503000003E8</v>
      </c>
    </row>
    <row r="756" ht="15.75" customHeight="1">
      <c r="A756" s="20" t="s">
        <v>242</v>
      </c>
      <c r="B756" s="20" t="s">
        <v>15</v>
      </c>
      <c r="C756" s="20" t="s">
        <v>243</v>
      </c>
      <c r="D756" s="20" t="s">
        <v>17</v>
      </c>
      <c r="E756" s="20" t="s">
        <v>18</v>
      </c>
      <c r="F756" s="21">
        <v>0.0</v>
      </c>
      <c r="G756" s="21">
        <v>0.0</v>
      </c>
      <c r="H756" s="21">
        <v>0.0</v>
      </c>
      <c r="I756" s="21">
        <v>0.0</v>
      </c>
      <c r="J756" s="22">
        <v>-4243755.39</v>
      </c>
      <c r="K756" s="21">
        <v>-4243755.39</v>
      </c>
    </row>
    <row r="757" ht="15.75" customHeight="1">
      <c r="A757" s="20" t="s">
        <v>242</v>
      </c>
      <c r="B757" s="20" t="s">
        <v>15</v>
      </c>
      <c r="C757" s="20" t="s">
        <v>243</v>
      </c>
      <c r="D757" s="20" t="s">
        <v>21</v>
      </c>
      <c r="E757" s="20" t="s">
        <v>22</v>
      </c>
      <c r="F757" s="21">
        <v>0.0</v>
      </c>
      <c r="G757" s="21">
        <v>0.0</v>
      </c>
      <c r="H757" s="21">
        <v>28760.99</v>
      </c>
      <c r="I757" s="21">
        <v>242083.51</v>
      </c>
      <c r="J757" s="22">
        <v>279297.18</v>
      </c>
      <c r="K757" s="21">
        <v>550141.68</v>
      </c>
    </row>
    <row r="758" ht="15.75" customHeight="1">
      <c r="A758" s="20" t="s">
        <v>242</v>
      </c>
      <c r="B758" s="20" t="s">
        <v>15</v>
      </c>
      <c r="C758" s="20" t="s">
        <v>243</v>
      </c>
      <c r="D758" s="20" t="s">
        <v>27</v>
      </c>
      <c r="E758" s="20" t="s">
        <v>28</v>
      </c>
      <c r="F758" s="21">
        <v>0.0</v>
      </c>
      <c r="G758" s="21">
        <v>0.0</v>
      </c>
      <c r="H758" s="21">
        <v>0.0</v>
      </c>
      <c r="I758" s="21">
        <v>0.0</v>
      </c>
      <c r="J758" s="22">
        <v>-473471.13</v>
      </c>
      <c r="K758" s="21">
        <v>-473471.13</v>
      </c>
    </row>
    <row r="759" ht="15.75" customHeight="1">
      <c r="A759" s="20" t="s">
        <v>242</v>
      </c>
      <c r="B759" s="20" t="s">
        <v>15</v>
      </c>
      <c r="C759" s="20" t="s">
        <v>243</v>
      </c>
      <c r="D759" s="20" t="s">
        <v>29</v>
      </c>
      <c r="E759" s="20" t="s">
        <v>30</v>
      </c>
      <c r="F759" s="21">
        <v>0.0</v>
      </c>
      <c r="G759" s="21">
        <v>0.0</v>
      </c>
      <c r="H759" s="21">
        <v>141771.53</v>
      </c>
      <c r="I759" s="21">
        <v>1193301.96</v>
      </c>
      <c r="J759" s="22">
        <v>1376739.25</v>
      </c>
      <c r="K759" s="21">
        <v>2711812.74</v>
      </c>
    </row>
    <row r="760" ht="15.75" customHeight="1">
      <c r="A760" s="20" t="s">
        <v>242</v>
      </c>
      <c r="B760" s="20" t="s">
        <v>15</v>
      </c>
      <c r="C760" s="20" t="s">
        <v>243</v>
      </c>
      <c r="D760" s="20" t="s">
        <v>31</v>
      </c>
      <c r="E760" s="20" t="s">
        <v>32</v>
      </c>
      <c r="F760" s="21">
        <v>0.0</v>
      </c>
      <c r="G760" s="21">
        <v>0.0</v>
      </c>
      <c r="H760" s="21">
        <v>1073009.03</v>
      </c>
      <c r="I760" s="21">
        <v>9031600.12</v>
      </c>
      <c r="J760" s="22">
        <v>1.041995966E7</v>
      </c>
      <c r="K760" s="21">
        <v>2.052456881E7</v>
      </c>
    </row>
    <row r="761" ht="15.75" customHeight="1">
      <c r="A761" s="20" t="s">
        <v>242</v>
      </c>
      <c r="B761" s="20" t="s">
        <v>15</v>
      </c>
      <c r="C761" s="20" t="s">
        <v>243</v>
      </c>
      <c r="D761" s="20" t="s">
        <v>39</v>
      </c>
      <c r="E761" s="20" t="s">
        <v>40</v>
      </c>
      <c r="F761" s="21">
        <v>0.0</v>
      </c>
      <c r="G761" s="21">
        <v>0.0</v>
      </c>
      <c r="H761" s="21">
        <v>238280.72</v>
      </c>
      <c r="I761" s="21">
        <v>2005627.3</v>
      </c>
      <c r="J761" s="22">
        <v>2313937.22</v>
      </c>
      <c r="K761" s="21">
        <v>4557845.24</v>
      </c>
    </row>
    <row r="762" ht="15.75" customHeight="1">
      <c r="A762" s="20" t="s">
        <v>242</v>
      </c>
      <c r="B762" s="20" t="s">
        <v>15</v>
      </c>
      <c r="C762" s="20" t="s">
        <v>243</v>
      </c>
      <c r="D762" s="20" t="s">
        <v>41</v>
      </c>
      <c r="E762" s="20" t="s">
        <v>42</v>
      </c>
      <c r="F762" s="21">
        <v>0.0</v>
      </c>
      <c r="G762" s="21">
        <v>0.0</v>
      </c>
      <c r="H762" s="21">
        <v>2.238532773E7</v>
      </c>
      <c r="I762" s="21">
        <v>1.8841903811E8</v>
      </c>
      <c r="J762" s="22">
        <v>2.1738327111E8</v>
      </c>
      <c r="K762" s="21">
        <v>4.2394388156E8</v>
      </c>
    </row>
    <row r="763" ht="15.75" customHeight="1">
      <c r="A763" s="20" t="s">
        <v>244</v>
      </c>
      <c r="B763" s="20" t="s">
        <v>15</v>
      </c>
      <c r="C763" s="20" t="s">
        <v>245</v>
      </c>
      <c r="D763" s="20" t="s">
        <v>17</v>
      </c>
      <c r="E763" s="20" t="s">
        <v>18</v>
      </c>
      <c r="F763" s="21">
        <v>0.0</v>
      </c>
      <c r="G763" s="21">
        <v>0.0</v>
      </c>
      <c r="H763" s="21">
        <v>0.0</v>
      </c>
      <c r="I763" s="21">
        <v>0.0</v>
      </c>
      <c r="J763" s="22">
        <v>-3914475.91</v>
      </c>
      <c r="K763" s="21">
        <v>-3914475.91</v>
      </c>
    </row>
    <row r="764" ht="15.75" customHeight="1">
      <c r="A764" s="20" t="s">
        <v>244</v>
      </c>
      <c r="B764" s="20" t="s">
        <v>15</v>
      </c>
      <c r="C764" s="20" t="s">
        <v>245</v>
      </c>
      <c r="D764" s="20" t="s">
        <v>27</v>
      </c>
      <c r="E764" s="20" t="s">
        <v>28</v>
      </c>
      <c r="F764" s="21">
        <v>0.0</v>
      </c>
      <c r="G764" s="21">
        <v>0.0</v>
      </c>
      <c r="H764" s="21">
        <v>0.0</v>
      </c>
      <c r="I764" s="21">
        <v>0.0</v>
      </c>
      <c r="J764" s="22">
        <v>-397945.98</v>
      </c>
      <c r="K764" s="21">
        <v>-397945.98</v>
      </c>
    </row>
    <row r="765" ht="15.75" customHeight="1">
      <c r="A765" s="20" t="s">
        <v>244</v>
      </c>
      <c r="B765" s="20" t="s">
        <v>15</v>
      </c>
      <c r="C765" s="20" t="s">
        <v>245</v>
      </c>
      <c r="D765" s="20" t="s">
        <v>29</v>
      </c>
      <c r="E765" s="20" t="s">
        <v>30</v>
      </c>
      <c r="F765" s="21">
        <v>0.0</v>
      </c>
      <c r="G765" s="21">
        <v>608831.61</v>
      </c>
      <c r="H765" s="21">
        <v>49270.27</v>
      </c>
      <c r="I765" s="21">
        <v>3306667.21</v>
      </c>
      <c r="J765" s="22">
        <v>3546131.88</v>
      </c>
      <c r="K765" s="21">
        <v>7510900.97</v>
      </c>
    </row>
    <row r="766" ht="15.75" customHeight="1">
      <c r="A766" s="20" t="s">
        <v>244</v>
      </c>
      <c r="B766" s="20" t="s">
        <v>15</v>
      </c>
      <c r="C766" s="20" t="s">
        <v>245</v>
      </c>
      <c r="D766" s="20" t="s">
        <v>31</v>
      </c>
      <c r="E766" s="20" t="s">
        <v>32</v>
      </c>
      <c r="F766" s="21">
        <v>0.0</v>
      </c>
      <c r="G766" s="21">
        <v>644485.53</v>
      </c>
      <c r="H766" s="21">
        <v>52155.59</v>
      </c>
      <c r="I766" s="21">
        <v>3500309.63</v>
      </c>
      <c r="J766" s="22">
        <v>3753797.64</v>
      </c>
      <c r="K766" s="21">
        <v>7950748.39</v>
      </c>
    </row>
    <row r="767" ht="15.75" customHeight="1">
      <c r="A767" s="20" t="s">
        <v>244</v>
      </c>
      <c r="B767" s="20" t="s">
        <v>15</v>
      </c>
      <c r="C767" s="20" t="s">
        <v>245</v>
      </c>
      <c r="D767" s="20" t="s">
        <v>39</v>
      </c>
      <c r="E767" s="20" t="s">
        <v>40</v>
      </c>
      <c r="F767" s="21">
        <v>0.0</v>
      </c>
      <c r="G767" s="21">
        <v>87014.76</v>
      </c>
      <c r="H767" s="21">
        <v>7041.75</v>
      </c>
      <c r="I767" s="21">
        <v>472591.85</v>
      </c>
      <c r="J767" s="22">
        <v>506816.36</v>
      </c>
      <c r="K767" s="21">
        <v>1073464.72</v>
      </c>
    </row>
    <row r="768" ht="15.75" customHeight="1">
      <c r="A768" s="20" t="s">
        <v>244</v>
      </c>
      <c r="B768" s="20" t="s">
        <v>15</v>
      </c>
      <c r="C768" s="20" t="s">
        <v>245</v>
      </c>
      <c r="D768" s="20" t="s">
        <v>41</v>
      </c>
      <c r="E768" s="20" t="s">
        <v>42</v>
      </c>
      <c r="F768" s="21">
        <v>0.0</v>
      </c>
      <c r="G768" s="21">
        <v>1.160251221E8</v>
      </c>
      <c r="H768" s="21">
        <v>9389441.39</v>
      </c>
      <c r="I768" s="21">
        <v>6.3015201731E8</v>
      </c>
      <c r="J768" s="22">
        <v>6.7578683203E8</v>
      </c>
      <c r="K768" s="21">
        <v>1.4274389369199998E9</v>
      </c>
    </row>
    <row r="769" ht="15.75" customHeight="1">
      <c r="A769" s="20" t="s">
        <v>246</v>
      </c>
      <c r="B769" s="20" t="s">
        <v>15</v>
      </c>
      <c r="C769" s="20" t="s">
        <v>247</v>
      </c>
      <c r="D769" s="20" t="s">
        <v>17</v>
      </c>
      <c r="E769" s="20" t="s">
        <v>18</v>
      </c>
      <c r="F769" s="21">
        <v>0.0</v>
      </c>
      <c r="G769" s="21">
        <v>0.0</v>
      </c>
      <c r="H769" s="21">
        <v>0.0</v>
      </c>
      <c r="I769" s="21">
        <v>0.0</v>
      </c>
      <c r="J769" s="22">
        <v>-2215695.38</v>
      </c>
      <c r="K769" s="21">
        <v>-2215695.38</v>
      </c>
    </row>
    <row r="770" ht="15.75" customHeight="1">
      <c r="A770" s="20" t="s">
        <v>246</v>
      </c>
      <c r="B770" s="20" t="s">
        <v>15</v>
      </c>
      <c r="C770" s="20" t="s">
        <v>247</v>
      </c>
      <c r="D770" s="20" t="s">
        <v>27</v>
      </c>
      <c r="E770" s="20" t="s">
        <v>28</v>
      </c>
      <c r="F770" s="21">
        <v>0.0</v>
      </c>
      <c r="G770" s="21">
        <v>0.0</v>
      </c>
      <c r="H770" s="21">
        <v>0.0</v>
      </c>
      <c r="I770" s="21">
        <v>0.0</v>
      </c>
      <c r="J770" s="22">
        <v>-248535.54</v>
      </c>
      <c r="K770" s="21">
        <v>-248535.54</v>
      </c>
    </row>
    <row r="771" ht="15.75" customHeight="1">
      <c r="A771" s="20" t="s">
        <v>246</v>
      </c>
      <c r="B771" s="20" t="s">
        <v>15</v>
      </c>
      <c r="C771" s="20" t="s">
        <v>247</v>
      </c>
      <c r="D771" s="20" t="s">
        <v>29</v>
      </c>
      <c r="E771" s="20" t="s">
        <v>30</v>
      </c>
      <c r="F771" s="21">
        <v>0.0</v>
      </c>
      <c r="G771" s="21">
        <v>210815.29</v>
      </c>
      <c r="H771" s="21">
        <v>59342.38</v>
      </c>
      <c r="I771" s="21">
        <v>1040660.59</v>
      </c>
      <c r="J771" s="22">
        <v>1288026.74</v>
      </c>
      <c r="K771" s="21">
        <v>2598845.0</v>
      </c>
    </row>
    <row r="772" ht="15.75" customHeight="1">
      <c r="A772" s="20" t="s">
        <v>246</v>
      </c>
      <c r="B772" s="20" t="s">
        <v>15</v>
      </c>
      <c r="C772" s="20" t="s">
        <v>247</v>
      </c>
      <c r="D772" s="20" t="s">
        <v>31</v>
      </c>
      <c r="E772" s="20" t="s">
        <v>32</v>
      </c>
      <c r="F772" s="21">
        <v>0.0</v>
      </c>
      <c r="G772" s="21">
        <v>592128.47</v>
      </c>
      <c r="H772" s="21">
        <v>166678.2</v>
      </c>
      <c r="I772" s="21">
        <v>2922960.43</v>
      </c>
      <c r="J772" s="22">
        <v>3617751.3</v>
      </c>
      <c r="K772" s="21">
        <v>7299518.4</v>
      </c>
    </row>
    <row r="773" ht="15.75" customHeight="1">
      <c r="A773" s="20" t="s">
        <v>246</v>
      </c>
      <c r="B773" s="20" t="s">
        <v>15</v>
      </c>
      <c r="C773" s="20" t="s">
        <v>247</v>
      </c>
      <c r="D773" s="20" t="s">
        <v>39</v>
      </c>
      <c r="E773" s="20" t="s">
        <v>40</v>
      </c>
      <c r="F773" s="21">
        <v>0.0</v>
      </c>
      <c r="G773" s="21">
        <v>101485.96</v>
      </c>
      <c r="H773" s="21">
        <v>28567.28</v>
      </c>
      <c r="I773" s="21">
        <v>500971.44</v>
      </c>
      <c r="J773" s="22">
        <v>620052.88</v>
      </c>
      <c r="K773" s="21">
        <v>1251077.56</v>
      </c>
    </row>
    <row r="774" ht="15.75" customHeight="1">
      <c r="A774" s="20" t="s">
        <v>246</v>
      </c>
      <c r="B774" s="20" t="s">
        <v>15</v>
      </c>
      <c r="C774" s="20" t="s">
        <v>247</v>
      </c>
      <c r="D774" s="20" t="s">
        <v>41</v>
      </c>
      <c r="E774" s="20" t="s">
        <v>42</v>
      </c>
      <c r="F774" s="21">
        <v>0.0</v>
      </c>
      <c r="G774" s="21">
        <v>3.664378799E7</v>
      </c>
      <c r="H774" s="21">
        <v>1.031485708E7</v>
      </c>
      <c r="I774" s="21">
        <v>1.8088699918E8</v>
      </c>
      <c r="J774" s="22">
        <v>2.2388403475E8</v>
      </c>
      <c r="K774" s="21">
        <v>4.4951398362E8</v>
      </c>
    </row>
    <row r="775" ht="15.75" customHeight="1">
      <c r="A775" s="20" t="s">
        <v>246</v>
      </c>
      <c r="B775" s="20" t="s">
        <v>15</v>
      </c>
      <c r="C775" s="20" t="s">
        <v>247</v>
      </c>
      <c r="D775" s="20" t="s">
        <v>59</v>
      </c>
      <c r="E775" s="20" t="s">
        <v>60</v>
      </c>
      <c r="F775" s="21">
        <v>0.0</v>
      </c>
      <c r="G775" s="21">
        <v>2623021.29</v>
      </c>
      <c r="H775" s="21">
        <v>738354.06</v>
      </c>
      <c r="I775" s="21">
        <v>1.294818236E7</v>
      </c>
      <c r="J775" s="22">
        <v>1.602597933E7</v>
      </c>
      <c r="K775" s="21">
        <v>3.233553704E7</v>
      </c>
    </row>
    <row r="776" ht="15.75" customHeight="1">
      <c r="A776" s="20" t="s">
        <v>248</v>
      </c>
      <c r="B776" s="20" t="s">
        <v>15</v>
      </c>
      <c r="C776" s="20" t="s">
        <v>249</v>
      </c>
      <c r="D776" s="20" t="s">
        <v>17</v>
      </c>
      <c r="E776" s="20" t="s">
        <v>18</v>
      </c>
      <c r="F776" s="21">
        <v>0.0</v>
      </c>
      <c r="G776" s="21">
        <v>0.0</v>
      </c>
      <c r="H776" s="21">
        <v>0.0</v>
      </c>
      <c r="I776" s="21">
        <v>0.0</v>
      </c>
      <c r="J776" s="22">
        <v>-3050780.79</v>
      </c>
      <c r="K776" s="21">
        <v>-3050780.79</v>
      </c>
    </row>
    <row r="777" ht="15.75" customHeight="1">
      <c r="A777" s="20" t="s">
        <v>248</v>
      </c>
      <c r="B777" s="20" t="s">
        <v>15</v>
      </c>
      <c r="C777" s="20" t="s">
        <v>249</v>
      </c>
      <c r="D777" s="20" t="s">
        <v>49</v>
      </c>
      <c r="E777" s="20" t="s">
        <v>50</v>
      </c>
      <c r="F777" s="21">
        <v>0.0</v>
      </c>
      <c r="G777" s="21">
        <v>0.0</v>
      </c>
      <c r="H777" s="21">
        <v>0.0</v>
      </c>
      <c r="I777" s="21">
        <v>0.0</v>
      </c>
      <c r="J777" s="22">
        <v>-43858.53</v>
      </c>
      <c r="K777" s="21">
        <v>-43858.53</v>
      </c>
    </row>
    <row r="778" ht="15.75" customHeight="1">
      <c r="A778" s="20" t="s">
        <v>248</v>
      </c>
      <c r="B778" s="20" t="s">
        <v>15</v>
      </c>
      <c r="C778" s="20" t="s">
        <v>249</v>
      </c>
      <c r="D778" s="20" t="s">
        <v>21</v>
      </c>
      <c r="E778" s="20" t="s">
        <v>22</v>
      </c>
      <c r="F778" s="21">
        <v>0.0</v>
      </c>
      <c r="G778" s="21">
        <v>0.0</v>
      </c>
      <c r="H778" s="21">
        <v>0.0</v>
      </c>
      <c r="I778" s="21">
        <v>0.0</v>
      </c>
      <c r="J778" s="22">
        <v>-78376.8</v>
      </c>
      <c r="K778" s="21">
        <v>-78376.8</v>
      </c>
    </row>
    <row r="779" ht="15.75" customHeight="1">
      <c r="A779" s="20" t="s">
        <v>248</v>
      </c>
      <c r="B779" s="20" t="s">
        <v>15</v>
      </c>
      <c r="C779" s="20" t="s">
        <v>249</v>
      </c>
      <c r="D779" s="20" t="s">
        <v>27</v>
      </c>
      <c r="E779" s="20" t="s">
        <v>28</v>
      </c>
      <c r="F779" s="21">
        <v>0.0</v>
      </c>
      <c r="G779" s="21">
        <v>0.0</v>
      </c>
      <c r="H779" s="21">
        <v>0.0</v>
      </c>
      <c r="I779" s="21">
        <v>0.0</v>
      </c>
      <c r="J779" s="22">
        <v>-1362680.28</v>
      </c>
      <c r="K779" s="21">
        <v>-1362680.28</v>
      </c>
    </row>
    <row r="780" ht="15.75" customHeight="1">
      <c r="A780" s="20" t="s">
        <v>248</v>
      </c>
      <c r="B780" s="20" t="s">
        <v>15</v>
      </c>
      <c r="C780" s="20" t="s">
        <v>249</v>
      </c>
      <c r="D780" s="20" t="s">
        <v>29</v>
      </c>
      <c r="E780" s="20" t="s">
        <v>30</v>
      </c>
      <c r="F780" s="21">
        <v>0.0</v>
      </c>
      <c r="G780" s="21">
        <v>1362221.1</v>
      </c>
      <c r="H780" s="21">
        <v>281049.76</v>
      </c>
      <c r="I780" s="21">
        <v>6547769.86</v>
      </c>
      <c r="J780" s="22">
        <v>7570347.74</v>
      </c>
      <c r="K780" s="21">
        <v>1.576138846E7</v>
      </c>
    </row>
    <row r="781" ht="15.75" customHeight="1">
      <c r="A781" s="20" t="s">
        <v>248</v>
      </c>
      <c r="B781" s="20" t="s">
        <v>15</v>
      </c>
      <c r="C781" s="20" t="s">
        <v>249</v>
      </c>
      <c r="D781" s="20" t="s">
        <v>31</v>
      </c>
      <c r="E781" s="20" t="s">
        <v>32</v>
      </c>
      <c r="F781" s="21">
        <v>0.0</v>
      </c>
      <c r="G781" s="21">
        <v>624543.4</v>
      </c>
      <c r="H781" s="21">
        <v>128854.1</v>
      </c>
      <c r="I781" s="21">
        <v>3001984.36</v>
      </c>
      <c r="J781" s="22">
        <v>3470810.05</v>
      </c>
      <c r="K781" s="21">
        <v>7226191.91</v>
      </c>
    </row>
    <row r="782" ht="15.75" customHeight="1">
      <c r="A782" s="20" t="s">
        <v>248</v>
      </c>
      <c r="B782" s="20" t="s">
        <v>15</v>
      </c>
      <c r="C782" s="20" t="s">
        <v>249</v>
      </c>
      <c r="D782" s="20" t="s">
        <v>39</v>
      </c>
      <c r="E782" s="20" t="s">
        <v>40</v>
      </c>
      <c r="F782" s="21">
        <v>0.0</v>
      </c>
      <c r="G782" s="21">
        <v>441274.73</v>
      </c>
      <c r="H782" s="21">
        <v>91042.6</v>
      </c>
      <c r="I782" s="21">
        <v>2121069.3</v>
      </c>
      <c r="J782" s="22">
        <v>2452320.8</v>
      </c>
      <c r="K782" s="21">
        <v>5105707.43</v>
      </c>
    </row>
    <row r="783" ht="15.75" customHeight="1">
      <c r="A783" s="20" t="s">
        <v>248</v>
      </c>
      <c r="B783" s="20" t="s">
        <v>15</v>
      </c>
      <c r="C783" s="20" t="s">
        <v>249</v>
      </c>
      <c r="D783" s="20" t="s">
        <v>41</v>
      </c>
      <c r="E783" s="20" t="s">
        <v>42</v>
      </c>
      <c r="F783" s="21">
        <v>0.0</v>
      </c>
      <c r="G783" s="21">
        <v>5.704561177E7</v>
      </c>
      <c r="H783" s="21">
        <v>1.176949554E7</v>
      </c>
      <c r="I783" s="21">
        <v>2.7420037448E8</v>
      </c>
      <c r="J783" s="22">
        <v>3.170227766E8</v>
      </c>
      <c r="K783" s="21">
        <v>6.569874776E8</v>
      </c>
    </row>
    <row r="784" ht="15.75" customHeight="1">
      <c r="A784" s="20" t="s">
        <v>250</v>
      </c>
      <c r="B784" s="20" t="s">
        <v>15</v>
      </c>
      <c r="C784" s="20" t="s">
        <v>251</v>
      </c>
      <c r="D784" s="20" t="s">
        <v>17</v>
      </c>
      <c r="E784" s="20" t="s">
        <v>18</v>
      </c>
      <c r="F784" s="21">
        <v>0.0</v>
      </c>
      <c r="G784" s="21">
        <v>0.0</v>
      </c>
      <c r="H784" s="21">
        <v>0.0</v>
      </c>
      <c r="I784" s="21">
        <v>0.0</v>
      </c>
      <c r="J784" s="22">
        <v>-1768212.15</v>
      </c>
      <c r="K784" s="21">
        <v>-1768212.15</v>
      </c>
    </row>
    <row r="785" ht="15.75" customHeight="1">
      <c r="A785" s="20" t="s">
        <v>250</v>
      </c>
      <c r="B785" s="20" t="s">
        <v>15</v>
      </c>
      <c r="C785" s="20" t="s">
        <v>251</v>
      </c>
      <c r="D785" s="20" t="s">
        <v>27</v>
      </c>
      <c r="E785" s="20" t="s">
        <v>28</v>
      </c>
      <c r="F785" s="21">
        <v>0.0</v>
      </c>
      <c r="G785" s="21">
        <v>0.0</v>
      </c>
      <c r="H785" s="21">
        <v>0.0</v>
      </c>
      <c r="I785" s="21">
        <v>0.0</v>
      </c>
      <c r="J785" s="22">
        <v>-1688792.59</v>
      </c>
      <c r="K785" s="21">
        <v>-1688792.59</v>
      </c>
    </row>
    <row r="786" ht="15.75" customHeight="1">
      <c r="A786" s="20" t="s">
        <v>250</v>
      </c>
      <c r="B786" s="20" t="s">
        <v>15</v>
      </c>
      <c r="C786" s="20" t="s">
        <v>251</v>
      </c>
      <c r="D786" s="20" t="s">
        <v>29</v>
      </c>
      <c r="E786" s="20" t="s">
        <v>30</v>
      </c>
      <c r="F786" s="21">
        <v>0.0</v>
      </c>
      <c r="G786" s="21">
        <v>565183.77</v>
      </c>
      <c r="H786" s="21">
        <v>25315.33</v>
      </c>
      <c r="I786" s="21">
        <v>1261168.11</v>
      </c>
      <c r="J786" s="22">
        <v>1094451.08</v>
      </c>
      <c r="K786" s="21">
        <v>2946118.29</v>
      </c>
    </row>
    <row r="787" ht="15.75" customHeight="1">
      <c r="A787" s="20" t="s">
        <v>250</v>
      </c>
      <c r="B787" s="20" t="s">
        <v>15</v>
      </c>
      <c r="C787" s="20" t="s">
        <v>251</v>
      </c>
      <c r="D787" s="20" t="s">
        <v>31</v>
      </c>
      <c r="E787" s="20" t="s">
        <v>32</v>
      </c>
      <c r="F787" s="21">
        <v>0.0</v>
      </c>
      <c r="G787" s="21">
        <v>26492.02</v>
      </c>
      <c r="H787" s="21">
        <v>1186.61</v>
      </c>
      <c r="I787" s="21">
        <v>59115.07</v>
      </c>
      <c r="J787" s="22">
        <v>51300.5</v>
      </c>
      <c r="K787" s="21">
        <v>138094.2</v>
      </c>
    </row>
    <row r="788" ht="15.75" customHeight="1">
      <c r="A788" s="20" t="s">
        <v>250</v>
      </c>
      <c r="B788" s="20" t="s">
        <v>15</v>
      </c>
      <c r="C788" s="20" t="s">
        <v>251</v>
      </c>
      <c r="D788" s="20" t="s">
        <v>39</v>
      </c>
      <c r="E788" s="20" t="s">
        <v>40</v>
      </c>
      <c r="F788" s="21">
        <v>0.0</v>
      </c>
      <c r="G788" s="21">
        <v>463873.26</v>
      </c>
      <c r="H788" s="21">
        <v>20777.5</v>
      </c>
      <c r="I788" s="21">
        <v>1035100.79</v>
      </c>
      <c r="J788" s="22">
        <v>898268.18</v>
      </c>
      <c r="K788" s="21">
        <v>2418019.73</v>
      </c>
    </row>
    <row r="789" ht="15.75" customHeight="1">
      <c r="A789" s="20" t="s">
        <v>250</v>
      </c>
      <c r="B789" s="20" t="s">
        <v>15</v>
      </c>
      <c r="C789" s="20" t="s">
        <v>251</v>
      </c>
      <c r="D789" s="20" t="s">
        <v>41</v>
      </c>
      <c r="E789" s="20" t="s">
        <v>42</v>
      </c>
      <c r="F789" s="21">
        <v>0.0</v>
      </c>
      <c r="G789" s="21">
        <v>1.2763641795E8</v>
      </c>
      <c r="H789" s="21">
        <v>5717003.56</v>
      </c>
      <c r="I789" s="21">
        <v>2.8481175203E8</v>
      </c>
      <c r="J789" s="22">
        <v>2.4716176088E8</v>
      </c>
      <c r="K789" s="21">
        <v>6.6355872227E8</v>
      </c>
    </row>
    <row r="790" ht="15.75" customHeight="1">
      <c r="A790" s="20" t="s">
        <v>252</v>
      </c>
      <c r="B790" s="20" t="s">
        <v>15</v>
      </c>
      <c r="C790" s="20" t="s">
        <v>253</v>
      </c>
      <c r="D790" s="20" t="s">
        <v>17</v>
      </c>
      <c r="E790" s="20" t="s">
        <v>18</v>
      </c>
      <c r="F790" s="21">
        <v>0.0</v>
      </c>
      <c r="G790" s="21">
        <v>0.0</v>
      </c>
      <c r="H790" s="21">
        <v>0.0</v>
      </c>
      <c r="I790" s="21">
        <v>0.0</v>
      </c>
      <c r="J790" s="22">
        <v>-881659.08</v>
      </c>
      <c r="K790" s="21">
        <v>-881659.08</v>
      </c>
    </row>
    <row r="791" ht="15.75" customHeight="1">
      <c r="A791" s="20" t="s">
        <v>252</v>
      </c>
      <c r="B791" s="20" t="s">
        <v>15</v>
      </c>
      <c r="C791" s="20" t="s">
        <v>253</v>
      </c>
      <c r="D791" s="20" t="s">
        <v>19</v>
      </c>
      <c r="E791" s="20" t="s">
        <v>20</v>
      </c>
      <c r="F791" s="21">
        <v>0.0</v>
      </c>
      <c r="G791" s="21">
        <v>16038.83</v>
      </c>
      <c r="H791" s="21">
        <v>1601.71</v>
      </c>
      <c r="I791" s="21">
        <v>53029.87</v>
      </c>
      <c r="J791" s="22">
        <v>71222.99</v>
      </c>
      <c r="K791" s="21">
        <v>141893.4</v>
      </c>
    </row>
    <row r="792" ht="15.75" customHeight="1">
      <c r="A792" s="20" t="s">
        <v>252</v>
      </c>
      <c r="B792" s="20" t="s">
        <v>15</v>
      </c>
      <c r="C792" s="20" t="s">
        <v>253</v>
      </c>
      <c r="D792" s="20" t="s">
        <v>21</v>
      </c>
      <c r="E792" s="20" t="s">
        <v>22</v>
      </c>
      <c r="F792" s="21">
        <v>0.0</v>
      </c>
      <c r="G792" s="21">
        <v>0.0</v>
      </c>
      <c r="H792" s="21">
        <v>0.0</v>
      </c>
      <c r="I792" s="21">
        <v>0.0</v>
      </c>
      <c r="J792" s="22">
        <v>-90386.1</v>
      </c>
      <c r="K792" s="21">
        <v>-90386.1</v>
      </c>
    </row>
    <row r="793" ht="15.75" customHeight="1">
      <c r="A793" s="20" t="s">
        <v>252</v>
      </c>
      <c r="B793" s="20" t="s">
        <v>15</v>
      </c>
      <c r="C793" s="20" t="s">
        <v>253</v>
      </c>
      <c r="D793" s="20" t="s">
        <v>27</v>
      </c>
      <c r="E793" s="20" t="s">
        <v>28</v>
      </c>
      <c r="F793" s="21">
        <v>0.0</v>
      </c>
      <c r="G793" s="21">
        <v>0.0</v>
      </c>
      <c r="H793" s="21">
        <v>0.0</v>
      </c>
      <c r="I793" s="21">
        <v>0.0</v>
      </c>
      <c r="J793" s="22">
        <v>-586320.81</v>
      </c>
      <c r="K793" s="21">
        <v>-586320.81</v>
      </c>
    </row>
    <row r="794" ht="15.75" customHeight="1">
      <c r="A794" s="20" t="s">
        <v>252</v>
      </c>
      <c r="B794" s="20" t="s">
        <v>15</v>
      </c>
      <c r="C794" s="20" t="s">
        <v>253</v>
      </c>
      <c r="D794" s="20" t="s">
        <v>29</v>
      </c>
      <c r="E794" s="20" t="s">
        <v>30</v>
      </c>
      <c r="F794" s="21">
        <v>0.0</v>
      </c>
      <c r="G794" s="21">
        <v>1171660.66</v>
      </c>
      <c r="H794" s="21">
        <v>117007.46</v>
      </c>
      <c r="I794" s="21">
        <v>3873911.73</v>
      </c>
      <c r="J794" s="22">
        <v>5202946.24</v>
      </c>
      <c r="K794" s="21">
        <v>1.036552609E7</v>
      </c>
    </row>
    <row r="795" ht="15.75" customHeight="1">
      <c r="A795" s="20" t="s">
        <v>252</v>
      </c>
      <c r="B795" s="20" t="s">
        <v>15</v>
      </c>
      <c r="C795" s="20" t="s">
        <v>253</v>
      </c>
      <c r="D795" s="20" t="s">
        <v>31</v>
      </c>
      <c r="E795" s="20" t="s">
        <v>32</v>
      </c>
      <c r="F795" s="21">
        <v>0.0</v>
      </c>
      <c r="G795" s="21">
        <v>573521.41</v>
      </c>
      <c r="H795" s="21">
        <v>57274.5</v>
      </c>
      <c r="I795" s="21">
        <v>1896258.35</v>
      </c>
      <c r="J795" s="22">
        <v>2546813.39</v>
      </c>
      <c r="K795" s="21">
        <v>5073867.65</v>
      </c>
    </row>
    <row r="796" ht="15.75" customHeight="1">
      <c r="A796" s="20" t="s">
        <v>252</v>
      </c>
      <c r="B796" s="20" t="s">
        <v>15</v>
      </c>
      <c r="C796" s="20" t="s">
        <v>253</v>
      </c>
      <c r="D796" s="20" t="s">
        <v>39</v>
      </c>
      <c r="E796" s="20" t="s">
        <v>40</v>
      </c>
      <c r="F796" s="21">
        <v>0.0</v>
      </c>
      <c r="G796" s="21">
        <v>266416.93</v>
      </c>
      <c r="H796" s="21">
        <v>26605.63</v>
      </c>
      <c r="I796" s="21">
        <v>880865.68</v>
      </c>
      <c r="J796" s="22">
        <v>1183066.91</v>
      </c>
      <c r="K796" s="21">
        <v>2356955.15</v>
      </c>
    </row>
    <row r="797" ht="15.75" customHeight="1">
      <c r="A797" s="20" t="s">
        <v>252</v>
      </c>
      <c r="B797" s="20" t="s">
        <v>15</v>
      </c>
      <c r="C797" s="20" t="s">
        <v>253</v>
      </c>
      <c r="D797" s="20" t="s">
        <v>41</v>
      </c>
      <c r="E797" s="20" t="s">
        <v>42</v>
      </c>
      <c r="F797" s="21">
        <v>0.0</v>
      </c>
      <c r="G797" s="21">
        <v>5.163333983E7</v>
      </c>
      <c r="H797" s="21">
        <v>5156344.46</v>
      </c>
      <c r="I797" s="21">
        <v>1.7071751842E8</v>
      </c>
      <c r="J797" s="22">
        <v>2.2928608897E8</v>
      </c>
      <c r="K797" s="21">
        <v>4.559116326E8</v>
      </c>
    </row>
    <row r="798" ht="15.75" customHeight="1">
      <c r="A798" s="20" t="s">
        <v>252</v>
      </c>
      <c r="B798" s="20" t="s">
        <v>15</v>
      </c>
      <c r="C798" s="20" t="s">
        <v>253</v>
      </c>
      <c r="D798" s="20" t="s">
        <v>45</v>
      </c>
      <c r="E798" s="20" t="s">
        <v>46</v>
      </c>
      <c r="F798" s="21">
        <v>0.0</v>
      </c>
      <c r="G798" s="21">
        <v>2.916446486E7</v>
      </c>
      <c r="H798" s="21">
        <v>2912498.54</v>
      </c>
      <c r="I798" s="21">
        <v>9.642771673E7</v>
      </c>
      <c r="J798" s="22">
        <v>1.2950946243E8</v>
      </c>
      <c r="K798" s="21">
        <v>2.5801414256E8</v>
      </c>
    </row>
    <row r="799" ht="15.75" customHeight="1">
      <c r="A799" s="20" t="s">
        <v>252</v>
      </c>
      <c r="B799" s="20" t="s">
        <v>15</v>
      </c>
      <c r="C799" s="20" t="s">
        <v>253</v>
      </c>
      <c r="D799" s="20" t="s">
        <v>59</v>
      </c>
      <c r="E799" s="20" t="s">
        <v>60</v>
      </c>
      <c r="F799" s="21">
        <v>0.0</v>
      </c>
      <c r="G799" s="21">
        <v>7349946.48</v>
      </c>
      <c r="H799" s="21">
        <v>733999.7</v>
      </c>
      <c r="I799" s="21">
        <v>2.430144222E7</v>
      </c>
      <c r="J799" s="22">
        <v>3.263861083E7</v>
      </c>
      <c r="K799" s="21">
        <v>6.502399923E7</v>
      </c>
    </row>
    <row r="800" ht="15.75" customHeight="1">
      <c r="A800" s="20" t="s">
        <v>254</v>
      </c>
      <c r="B800" s="20" t="s">
        <v>15</v>
      </c>
      <c r="C800" s="20" t="s">
        <v>255</v>
      </c>
      <c r="D800" s="20" t="s">
        <v>17</v>
      </c>
      <c r="E800" s="20" t="s">
        <v>18</v>
      </c>
      <c r="F800" s="21">
        <v>0.0</v>
      </c>
      <c r="G800" s="21">
        <v>0.0</v>
      </c>
      <c r="H800" s="21">
        <v>0.0</v>
      </c>
      <c r="I800" s="21">
        <v>0.0</v>
      </c>
      <c r="J800" s="22">
        <v>-5706001.09</v>
      </c>
      <c r="K800" s="21">
        <v>-5706001.09</v>
      </c>
    </row>
    <row r="801" ht="15.75" customHeight="1">
      <c r="A801" s="20" t="s">
        <v>254</v>
      </c>
      <c r="B801" s="20" t="s">
        <v>15</v>
      </c>
      <c r="C801" s="20" t="s">
        <v>255</v>
      </c>
      <c r="D801" s="20" t="s">
        <v>21</v>
      </c>
      <c r="E801" s="20" t="s">
        <v>22</v>
      </c>
      <c r="F801" s="21">
        <v>0.0</v>
      </c>
      <c r="G801" s="21">
        <v>365491.51</v>
      </c>
      <c r="H801" s="21">
        <v>123141.08</v>
      </c>
      <c r="I801" s="21">
        <v>1136936.8</v>
      </c>
      <c r="J801" s="22">
        <v>1074367.24</v>
      </c>
      <c r="K801" s="21">
        <v>2699936.63</v>
      </c>
    </row>
    <row r="802" ht="15.75" customHeight="1">
      <c r="A802" s="20" t="s">
        <v>254</v>
      </c>
      <c r="B802" s="20" t="s">
        <v>15</v>
      </c>
      <c r="C802" s="20" t="s">
        <v>255</v>
      </c>
      <c r="D802" s="20" t="s">
        <v>27</v>
      </c>
      <c r="E802" s="20" t="s">
        <v>28</v>
      </c>
      <c r="F802" s="21">
        <v>0.0</v>
      </c>
      <c r="G802" s="21">
        <v>1469079.85</v>
      </c>
      <c r="H802" s="21">
        <v>494961.09</v>
      </c>
      <c r="I802" s="21">
        <v>4569876.2</v>
      </c>
      <c r="J802" s="22">
        <v>4318380.14</v>
      </c>
      <c r="K802" s="21">
        <v>1.085229728E7</v>
      </c>
    </row>
    <row r="803" ht="15.75" customHeight="1">
      <c r="A803" s="20" t="s">
        <v>254</v>
      </c>
      <c r="B803" s="20" t="s">
        <v>15</v>
      </c>
      <c r="C803" s="20" t="s">
        <v>255</v>
      </c>
      <c r="D803" s="20" t="s">
        <v>29</v>
      </c>
      <c r="E803" s="20" t="s">
        <v>30</v>
      </c>
      <c r="F803" s="21">
        <v>0.0</v>
      </c>
      <c r="G803" s="21">
        <v>1647199.95</v>
      </c>
      <c r="H803" s="21">
        <v>554973.17</v>
      </c>
      <c r="I803" s="21">
        <v>5123955.57</v>
      </c>
      <c r="J803" s="22">
        <v>4841966.59</v>
      </c>
      <c r="K803" s="21">
        <v>1.216809528E7</v>
      </c>
    </row>
    <row r="804" ht="15.75" customHeight="1">
      <c r="A804" s="20" t="s">
        <v>254</v>
      </c>
      <c r="B804" s="20" t="s">
        <v>15</v>
      </c>
      <c r="C804" s="20" t="s">
        <v>255</v>
      </c>
      <c r="D804" s="20" t="s">
        <v>31</v>
      </c>
      <c r="E804" s="20" t="s">
        <v>32</v>
      </c>
      <c r="F804" s="21">
        <v>0.0</v>
      </c>
      <c r="G804" s="21">
        <v>3383646.63</v>
      </c>
      <c r="H804" s="21">
        <v>1140015.26</v>
      </c>
      <c r="I804" s="21">
        <v>1.052553149E7</v>
      </c>
      <c r="J804" s="22">
        <v>9946275.15</v>
      </c>
      <c r="K804" s="21">
        <v>2.499546853E7</v>
      </c>
    </row>
    <row r="805" ht="15.75" customHeight="1">
      <c r="A805" s="20" t="s">
        <v>254</v>
      </c>
      <c r="B805" s="20" t="s">
        <v>15</v>
      </c>
      <c r="C805" s="20" t="s">
        <v>255</v>
      </c>
      <c r="D805" s="20" t="s">
        <v>39</v>
      </c>
      <c r="E805" s="20" t="s">
        <v>40</v>
      </c>
      <c r="F805" s="21">
        <v>0.0</v>
      </c>
      <c r="G805" s="21">
        <v>477521.91</v>
      </c>
      <c r="H805" s="21">
        <v>160886.27</v>
      </c>
      <c r="I805" s="21">
        <v>1485430.52</v>
      </c>
      <c r="J805" s="22">
        <v>1403682.15</v>
      </c>
      <c r="K805" s="21">
        <v>3527520.85</v>
      </c>
    </row>
    <row r="806" ht="15.75" customHeight="1">
      <c r="A806" s="20" t="s">
        <v>254</v>
      </c>
      <c r="B806" s="20" t="s">
        <v>15</v>
      </c>
      <c r="C806" s="20" t="s">
        <v>255</v>
      </c>
      <c r="D806" s="20" t="s">
        <v>41</v>
      </c>
      <c r="E806" s="20" t="s">
        <v>42</v>
      </c>
      <c r="F806" s="21">
        <v>0.0</v>
      </c>
      <c r="G806" s="21">
        <v>1.0312587115E8</v>
      </c>
      <c r="H806" s="21">
        <v>3.474507813E7</v>
      </c>
      <c r="I806" s="21">
        <v>3.2079431542E8</v>
      </c>
      <c r="J806" s="22">
        <v>3.0313989647E8</v>
      </c>
      <c r="K806" s="21">
        <v>7.560991600799999E8</v>
      </c>
    </row>
    <row r="807" ht="15.75" customHeight="1">
      <c r="A807" s="20" t="s">
        <v>256</v>
      </c>
      <c r="B807" s="20" t="s">
        <v>15</v>
      </c>
      <c r="C807" s="20" t="s">
        <v>257</v>
      </c>
      <c r="D807" s="20" t="s">
        <v>17</v>
      </c>
      <c r="E807" s="20" t="s">
        <v>18</v>
      </c>
      <c r="F807" s="21">
        <v>0.0</v>
      </c>
      <c r="G807" s="21">
        <v>0.0</v>
      </c>
      <c r="H807" s="21">
        <v>0.0</v>
      </c>
      <c r="I807" s="21">
        <v>0.0</v>
      </c>
      <c r="J807" s="22">
        <v>-1924815.33</v>
      </c>
      <c r="K807" s="21">
        <v>-1924815.33</v>
      </c>
    </row>
    <row r="808" ht="15.75" customHeight="1">
      <c r="A808" s="20" t="s">
        <v>256</v>
      </c>
      <c r="B808" s="20" t="s">
        <v>15</v>
      </c>
      <c r="C808" s="20" t="s">
        <v>257</v>
      </c>
      <c r="D808" s="20" t="s">
        <v>27</v>
      </c>
      <c r="E808" s="20" t="s">
        <v>28</v>
      </c>
      <c r="F808" s="21">
        <v>0.0</v>
      </c>
      <c r="G808" s="21">
        <v>0.0</v>
      </c>
      <c r="H808" s="21">
        <v>0.0</v>
      </c>
      <c r="I808" s="21">
        <v>0.0</v>
      </c>
      <c r="J808" s="22">
        <v>-388607.76</v>
      </c>
      <c r="K808" s="21">
        <v>-388607.76</v>
      </c>
    </row>
    <row r="809" ht="15.75" customHeight="1">
      <c r="A809" s="20" t="s">
        <v>256</v>
      </c>
      <c r="B809" s="20" t="s">
        <v>15</v>
      </c>
      <c r="C809" s="20" t="s">
        <v>257</v>
      </c>
      <c r="D809" s="20" t="s">
        <v>29</v>
      </c>
      <c r="E809" s="20" t="s">
        <v>30</v>
      </c>
      <c r="F809" s="21">
        <v>0.0</v>
      </c>
      <c r="G809" s="21">
        <v>1175726.3</v>
      </c>
      <c r="H809" s="21">
        <v>108880.43</v>
      </c>
      <c r="I809" s="21">
        <v>2761289.74</v>
      </c>
      <c r="J809" s="22">
        <v>2600831.83</v>
      </c>
      <c r="K809" s="21">
        <v>6646728.3</v>
      </c>
    </row>
    <row r="810" ht="15.75" customHeight="1">
      <c r="A810" s="20" t="s">
        <v>256</v>
      </c>
      <c r="B810" s="20" t="s">
        <v>15</v>
      </c>
      <c r="C810" s="20" t="s">
        <v>257</v>
      </c>
      <c r="D810" s="20" t="s">
        <v>31</v>
      </c>
      <c r="E810" s="20" t="s">
        <v>32</v>
      </c>
      <c r="F810" s="21">
        <v>0.0</v>
      </c>
      <c r="G810" s="21">
        <v>0.0</v>
      </c>
      <c r="H810" s="21">
        <v>0.0</v>
      </c>
      <c r="I810" s="21">
        <v>0.0</v>
      </c>
      <c r="J810" s="22">
        <v>-78793.04</v>
      </c>
      <c r="K810" s="21">
        <v>-78793.04</v>
      </c>
    </row>
    <row r="811" ht="15.75" customHeight="1">
      <c r="A811" s="20" t="s">
        <v>256</v>
      </c>
      <c r="B811" s="20" t="s">
        <v>15</v>
      </c>
      <c r="C811" s="20" t="s">
        <v>257</v>
      </c>
      <c r="D811" s="20" t="s">
        <v>39</v>
      </c>
      <c r="E811" s="20" t="s">
        <v>40</v>
      </c>
      <c r="F811" s="21">
        <v>0.0</v>
      </c>
      <c r="G811" s="21">
        <v>404669.78</v>
      </c>
      <c r="H811" s="21">
        <v>37475.23</v>
      </c>
      <c r="I811" s="21">
        <v>950400.19</v>
      </c>
      <c r="J811" s="22">
        <v>895172.66</v>
      </c>
      <c r="K811" s="21">
        <v>2287717.86</v>
      </c>
    </row>
    <row r="812" ht="15.75" customHeight="1">
      <c r="A812" s="20" t="s">
        <v>256</v>
      </c>
      <c r="B812" s="20" t="s">
        <v>15</v>
      </c>
      <c r="C812" s="20" t="s">
        <v>257</v>
      </c>
      <c r="D812" s="20" t="s">
        <v>41</v>
      </c>
      <c r="E812" s="20" t="s">
        <v>42</v>
      </c>
      <c r="F812" s="21">
        <v>0.0</v>
      </c>
      <c r="G812" s="21">
        <v>6.051926392E7</v>
      </c>
      <c r="H812" s="21">
        <v>5604504.34</v>
      </c>
      <c r="I812" s="21">
        <v>1.4213445907E8</v>
      </c>
      <c r="J812" s="22">
        <v>1.3387505816E8</v>
      </c>
      <c r="K812" s="21">
        <v>3.4020847016E8</v>
      </c>
    </row>
    <row r="813" ht="15.75" customHeight="1">
      <c r="A813" s="20" t="s">
        <v>258</v>
      </c>
      <c r="B813" s="20" t="s">
        <v>15</v>
      </c>
      <c r="C813" s="20" t="s">
        <v>259</v>
      </c>
      <c r="D813" s="20" t="s">
        <v>17</v>
      </c>
      <c r="E813" s="20" t="s">
        <v>18</v>
      </c>
      <c r="F813" s="21">
        <v>0.0</v>
      </c>
      <c r="G813" s="21">
        <v>0.0</v>
      </c>
      <c r="H813" s="21">
        <v>0.0</v>
      </c>
      <c r="I813" s="21">
        <v>0.0</v>
      </c>
      <c r="J813" s="22">
        <v>-1844515.91</v>
      </c>
      <c r="K813" s="21">
        <v>-1844515.91</v>
      </c>
    </row>
    <row r="814" ht="15.75" customHeight="1">
      <c r="A814" s="20" t="s">
        <v>258</v>
      </c>
      <c r="B814" s="20" t="s">
        <v>15</v>
      </c>
      <c r="C814" s="20" t="s">
        <v>259</v>
      </c>
      <c r="D814" s="20" t="s">
        <v>49</v>
      </c>
      <c r="E814" s="20" t="s">
        <v>50</v>
      </c>
      <c r="F814" s="21">
        <v>0.0</v>
      </c>
      <c r="G814" s="21">
        <v>0.0</v>
      </c>
      <c r="H814" s="21">
        <v>0.0</v>
      </c>
      <c r="I814" s="21">
        <v>0.0</v>
      </c>
      <c r="J814" s="22">
        <v>-1567774.28</v>
      </c>
      <c r="K814" s="21">
        <v>-1567774.28</v>
      </c>
    </row>
    <row r="815" ht="15.75" customHeight="1">
      <c r="A815" s="20" t="s">
        <v>258</v>
      </c>
      <c r="B815" s="20" t="s">
        <v>15</v>
      </c>
      <c r="C815" s="20" t="s">
        <v>259</v>
      </c>
      <c r="D815" s="20" t="s">
        <v>21</v>
      </c>
      <c r="E815" s="20" t="s">
        <v>22</v>
      </c>
      <c r="F815" s="21">
        <v>0.0</v>
      </c>
      <c r="G815" s="21">
        <v>0.0</v>
      </c>
      <c r="H815" s="21">
        <v>0.0</v>
      </c>
      <c r="I815" s="21">
        <v>0.0</v>
      </c>
      <c r="J815" s="22">
        <v>-90386.1</v>
      </c>
      <c r="K815" s="21">
        <v>-90386.1</v>
      </c>
    </row>
    <row r="816" ht="15.75" customHeight="1">
      <c r="A816" s="20" t="s">
        <v>258</v>
      </c>
      <c r="B816" s="20" t="s">
        <v>15</v>
      </c>
      <c r="C816" s="20" t="s">
        <v>259</v>
      </c>
      <c r="D816" s="20" t="s">
        <v>27</v>
      </c>
      <c r="E816" s="20" t="s">
        <v>28</v>
      </c>
      <c r="F816" s="21">
        <v>0.0</v>
      </c>
      <c r="G816" s="21">
        <v>70999.33</v>
      </c>
      <c r="H816" s="21">
        <v>5020.08</v>
      </c>
      <c r="I816" s="21">
        <v>401543.54</v>
      </c>
      <c r="J816" s="22">
        <v>533209.39</v>
      </c>
      <c r="K816" s="21">
        <v>1010772.34</v>
      </c>
    </row>
    <row r="817" ht="15.75" customHeight="1">
      <c r="A817" s="20" t="s">
        <v>258</v>
      </c>
      <c r="B817" s="20" t="s">
        <v>15</v>
      </c>
      <c r="C817" s="20" t="s">
        <v>259</v>
      </c>
      <c r="D817" s="20" t="s">
        <v>29</v>
      </c>
      <c r="E817" s="20" t="s">
        <v>30</v>
      </c>
      <c r="F817" s="21">
        <v>0.0</v>
      </c>
      <c r="G817" s="21">
        <v>337665.85</v>
      </c>
      <c r="H817" s="21">
        <v>23875.02</v>
      </c>
      <c r="I817" s="21">
        <v>1909701.75</v>
      </c>
      <c r="J817" s="22">
        <v>2535891.6</v>
      </c>
      <c r="K817" s="21">
        <v>4807134.22</v>
      </c>
    </row>
    <row r="818" ht="15.75" customHeight="1">
      <c r="A818" s="20" t="s">
        <v>258</v>
      </c>
      <c r="B818" s="20" t="s">
        <v>15</v>
      </c>
      <c r="C818" s="20" t="s">
        <v>259</v>
      </c>
      <c r="D818" s="20" t="s">
        <v>31</v>
      </c>
      <c r="E818" s="20" t="s">
        <v>32</v>
      </c>
      <c r="F818" s="21">
        <v>0.0</v>
      </c>
      <c r="G818" s="21">
        <v>810325.06</v>
      </c>
      <c r="H818" s="21">
        <v>57294.89</v>
      </c>
      <c r="I818" s="21">
        <v>4582871.41</v>
      </c>
      <c r="J818" s="22">
        <v>6085591.68</v>
      </c>
      <c r="K818" s="21">
        <v>1.153608304E7</v>
      </c>
    </row>
    <row r="819" ht="15.75" customHeight="1">
      <c r="A819" s="20" t="s">
        <v>258</v>
      </c>
      <c r="B819" s="20" t="s">
        <v>15</v>
      </c>
      <c r="C819" s="20" t="s">
        <v>259</v>
      </c>
      <c r="D819" s="20" t="s">
        <v>33</v>
      </c>
      <c r="E819" s="20" t="s">
        <v>34</v>
      </c>
      <c r="F819" s="21">
        <v>0.0</v>
      </c>
      <c r="G819" s="21">
        <v>3349.82</v>
      </c>
      <c r="H819" s="21">
        <v>236.85</v>
      </c>
      <c r="I819" s="21">
        <v>18945.21</v>
      </c>
      <c r="J819" s="22">
        <v>25157.32</v>
      </c>
      <c r="K819" s="21">
        <v>47689.2</v>
      </c>
    </row>
    <row r="820" ht="15.75" customHeight="1">
      <c r="A820" s="20" t="s">
        <v>258</v>
      </c>
      <c r="B820" s="20" t="s">
        <v>15</v>
      </c>
      <c r="C820" s="20" t="s">
        <v>259</v>
      </c>
      <c r="D820" s="20" t="s">
        <v>39</v>
      </c>
      <c r="E820" s="20" t="s">
        <v>40</v>
      </c>
      <c r="F820" s="21">
        <v>0.0</v>
      </c>
      <c r="G820" s="21">
        <v>487677.28</v>
      </c>
      <c r="H820" s="21">
        <v>34481.74</v>
      </c>
      <c r="I820" s="21">
        <v>2758105.83</v>
      </c>
      <c r="J820" s="22">
        <v>3662486.78</v>
      </c>
      <c r="K820" s="21">
        <v>6942751.63</v>
      </c>
    </row>
    <row r="821" ht="15.75" customHeight="1">
      <c r="A821" s="20" t="s">
        <v>258</v>
      </c>
      <c r="B821" s="20" t="s">
        <v>15</v>
      </c>
      <c r="C821" s="20" t="s">
        <v>259</v>
      </c>
      <c r="D821" s="20" t="s">
        <v>41</v>
      </c>
      <c r="E821" s="20" t="s">
        <v>42</v>
      </c>
      <c r="F821" s="21">
        <v>0.0</v>
      </c>
      <c r="G821" s="21">
        <v>5.510232366E7</v>
      </c>
      <c r="H821" s="21">
        <v>3896068.42</v>
      </c>
      <c r="I821" s="21">
        <v>3.1163650126E8</v>
      </c>
      <c r="J821" s="22">
        <v>4.1382188849E8</v>
      </c>
      <c r="K821" s="21">
        <v>7.826122659200001E8</v>
      </c>
    </row>
    <row r="822" ht="15.75" customHeight="1">
      <c r="A822" s="20" t="s">
        <v>260</v>
      </c>
      <c r="B822" s="20" t="s">
        <v>15</v>
      </c>
      <c r="C822" s="20" t="s">
        <v>261</v>
      </c>
      <c r="D822" s="20" t="s">
        <v>17</v>
      </c>
      <c r="E822" s="20" t="s">
        <v>18</v>
      </c>
      <c r="F822" s="21">
        <v>0.0</v>
      </c>
      <c r="G822" s="21">
        <v>0.0</v>
      </c>
      <c r="H822" s="21">
        <v>0.0</v>
      </c>
      <c r="I822" s="21">
        <v>0.0</v>
      </c>
      <c r="J822" s="22">
        <v>-1799518.57</v>
      </c>
      <c r="K822" s="21">
        <v>-1799518.57</v>
      </c>
    </row>
    <row r="823" ht="15.75" customHeight="1">
      <c r="A823" s="20" t="s">
        <v>260</v>
      </c>
      <c r="B823" s="20" t="s">
        <v>15</v>
      </c>
      <c r="C823" s="20" t="s">
        <v>261</v>
      </c>
      <c r="D823" s="20" t="s">
        <v>49</v>
      </c>
      <c r="E823" s="20" t="s">
        <v>50</v>
      </c>
      <c r="F823" s="21">
        <v>0.0</v>
      </c>
      <c r="G823" s="21">
        <v>0.0</v>
      </c>
      <c r="H823" s="21">
        <v>0.0</v>
      </c>
      <c r="I823" s="21">
        <v>0.0</v>
      </c>
      <c r="J823" s="22">
        <v>-5596057.54</v>
      </c>
      <c r="K823" s="21">
        <v>-5596057.54</v>
      </c>
    </row>
    <row r="824" ht="15.75" customHeight="1">
      <c r="A824" s="20" t="s">
        <v>260</v>
      </c>
      <c r="B824" s="20" t="s">
        <v>15</v>
      </c>
      <c r="C824" s="20" t="s">
        <v>261</v>
      </c>
      <c r="D824" s="20" t="s">
        <v>74</v>
      </c>
      <c r="E824" s="20" t="s">
        <v>75</v>
      </c>
      <c r="F824" s="21">
        <v>0.0</v>
      </c>
      <c r="G824" s="21">
        <v>2.216458656E7</v>
      </c>
      <c r="H824" s="21">
        <v>685231.92</v>
      </c>
      <c r="I824" s="21">
        <v>5.350445312E7</v>
      </c>
      <c r="J824" s="22">
        <v>7.167091478E7</v>
      </c>
      <c r="K824" s="21">
        <v>1.4802518638E8</v>
      </c>
    </row>
    <row r="825" ht="15.75" customHeight="1">
      <c r="A825" s="20" t="s">
        <v>260</v>
      </c>
      <c r="B825" s="20" t="s">
        <v>15</v>
      </c>
      <c r="C825" s="20" t="s">
        <v>261</v>
      </c>
      <c r="D825" s="20" t="s">
        <v>21</v>
      </c>
      <c r="E825" s="20" t="s">
        <v>22</v>
      </c>
      <c r="F825" s="21">
        <v>0.0</v>
      </c>
      <c r="G825" s="21">
        <v>0.0</v>
      </c>
      <c r="H825" s="21">
        <v>0.0</v>
      </c>
      <c r="I825" s="21">
        <v>0.0</v>
      </c>
      <c r="J825" s="22">
        <v>-47689.2</v>
      </c>
      <c r="K825" s="21">
        <v>-47689.2</v>
      </c>
    </row>
    <row r="826" ht="15.75" customHeight="1">
      <c r="A826" s="20" t="s">
        <v>260</v>
      </c>
      <c r="B826" s="20" t="s">
        <v>15</v>
      </c>
      <c r="C826" s="20" t="s">
        <v>261</v>
      </c>
      <c r="D826" s="20" t="s">
        <v>27</v>
      </c>
      <c r="E826" s="20" t="s">
        <v>28</v>
      </c>
      <c r="F826" s="21">
        <v>0.0</v>
      </c>
      <c r="G826" s="21">
        <v>0.0</v>
      </c>
      <c r="H826" s="21">
        <v>0.0</v>
      </c>
      <c r="I826" s="21">
        <v>0.0</v>
      </c>
      <c r="J826" s="22">
        <v>-598319.82</v>
      </c>
      <c r="K826" s="21">
        <v>-598319.82</v>
      </c>
    </row>
    <row r="827" ht="15.75" customHeight="1">
      <c r="A827" s="20" t="s">
        <v>260</v>
      </c>
      <c r="B827" s="20" t="s">
        <v>15</v>
      </c>
      <c r="C827" s="20" t="s">
        <v>261</v>
      </c>
      <c r="D827" s="20" t="s">
        <v>29</v>
      </c>
      <c r="E827" s="20" t="s">
        <v>30</v>
      </c>
      <c r="F827" s="21">
        <v>0.0</v>
      </c>
      <c r="G827" s="21">
        <v>7623669.84</v>
      </c>
      <c r="H827" s="21">
        <v>235690.47</v>
      </c>
      <c r="I827" s="21">
        <v>1.840324359E7</v>
      </c>
      <c r="J827" s="22">
        <v>2.465172945E7</v>
      </c>
      <c r="K827" s="21">
        <v>5.091433335E7</v>
      </c>
    </row>
    <row r="828" ht="15.75" customHeight="1">
      <c r="A828" s="20" t="s">
        <v>260</v>
      </c>
      <c r="B828" s="20" t="s">
        <v>15</v>
      </c>
      <c r="C828" s="20" t="s">
        <v>261</v>
      </c>
      <c r="D828" s="20" t="s">
        <v>31</v>
      </c>
      <c r="E828" s="20" t="s">
        <v>32</v>
      </c>
      <c r="F828" s="21">
        <v>0.0</v>
      </c>
      <c r="G828" s="21">
        <v>3409993.45</v>
      </c>
      <c r="H828" s="21">
        <v>105422.06</v>
      </c>
      <c r="I828" s="21">
        <v>8231592.05</v>
      </c>
      <c r="J828" s="22">
        <v>1.102647906E7</v>
      </c>
      <c r="K828" s="21">
        <v>2.277348662E7</v>
      </c>
    </row>
    <row r="829" ht="15.75" customHeight="1">
      <c r="A829" s="20" t="s">
        <v>260</v>
      </c>
      <c r="B829" s="20" t="s">
        <v>15</v>
      </c>
      <c r="C829" s="20" t="s">
        <v>261</v>
      </c>
      <c r="D829" s="20" t="s">
        <v>39</v>
      </c>
      <c r="E829" s="20" t="s">
        <v>40</v>
      </c>
      <c r="F829" s="21">
        <v>0.0</v>
      </c>
      <c r="G829" s="21">
        <v>578883.21</v>
      </c>
      <c r="H829" s="21">
        <v>17896.53</v>
      </c>
      <c r="I829" s="21">
        <v>1397401.63</v>
      </c>
      <c r="J829" s="22">
        <v>1871863.88</v>
      </c>
      <c r="K829" s="21">
        <v>3866045.25</v>
      </c>
    </row>
    <row r="830" ht="15.75" customHeight="1">
      <c r="A830" s="20" t="s">
        <v>260</v>
      </c>
      <c r="B830" s="20" t="s">
        <v>15</v>
      </c>
      <c r="C830" s="20" t="s">
        <v>261</v>
      </c>
      <c r="D830" s="20" t="s">
        <v>41</v>
      </c>
      <c r="E830" s="20" t="s">
        <v>42</v>
      </c>
      <c r="F830" s="21">
        <v>0.0</v>
      </c>
      <c r="G830" s="21">
        <v>6.499096581E7</v>
      </c>
      <c r="H830" s="21">
        <v>2009235.94</v>
      </c>
      <c r="I830" s="21">
        <v>1.5688567316E8</v>
      </c>
      <c r="J830" s="22">
        <v>2.1015334339E8</v>
      </c>
      <c r="K830" s="21">
        <v>4.3223969973E8</v>
      </c>
    </row>
    <row r="831" ht="15.75" customHeight="1">
      <c r="A831" s="20" t="s">
        <v>260</v>
      </c>
      <c r="B831" s="20" t="s">
        <v>15</v>
      </c>
      <c r="C831" s="20" t="s">
        <v>261</v>
      </c>
      <c r="D831" s="20" t="s">
        <v>45</v>
      </c>
      <c r="E831" s="20" t="s">
        <v>46</v>
      </c>
      <c r="F831" s="21">
        <v>0.0</v>
      </c>
      <c r="G831" s="21">
        <v>1.0643228813E8</v>
      </c>
      <c r="H831" s="21">
        <v>3290420.08</v>
      </c>
      <c r="I831" s="21">
        <v>2.5692341945E8</v>
      </c>
      <c r="J831" s="22">
        <v>3.441570827E8</v>
      </c>
      <c r="K831" s="21">
        <v>7.1080321036E8</v>
      </c>
    </row>
    <row r="832" ht="15.75" customHeight="1">
      <c r="A832" s="20" t="s">
        <v>262</v>
      </c>
      <c r="B832" s="20" t="s">
        <v>15</v>
      </c>
      <c r="C832" s="20" t="s">
        <v>263</v>
      </c>
      <c r="D832" s="20" t="s">
        <v>17</v>
      </c>
      <c r="E832" s="20" t="s">
        <v>18</v>
      </c>
      <c r="F832" s="21">
        <v>0.0</v>
      </c>
      <c r="G832" s="21">
        <v>0.0</v>
      </c>
      <c r="H832" s="21">
        <v>0.0</v>
      </c>
      <c r="I832" s="21">
        <v>0.0</v>
      </c>
      <c r="J832" s="22">
        <v>-3628638.0</v>
      </c>
      <c r="K832" s="21">
        <v>-3628638.0</v>
      </c>
    </row>
    <row r="833" ht="15.75" customHeight="1">
      <c r="A833" s="20" t="s">
        <v>262</v>
      </c>
      <c r="B833" s="20" t="s">
        <v>15</v>
      </c>
      <c r="C833" s="20" t="s">
        <v>263</v>
      </c>
      <c r="D833" s="20" t="s">
        <v>49</v>
      </c>
      <c r="E833" s="20" t="s">
        <v>50</v>
      </c>
      <c r="F833" s="21">
        <v>0.0</v>
      </c>
      <c r="G833" s="21">
        <v>0.0</v>
      </c>
      <c r="H833" s="21">
        <v>0.0</v>
      </c>
      <c r="I833" s="21">
        <v>0.0</v>
      </c>
      <c r="J833" s="22">
        <v>-261907.12</v>
      </c>
      <c r="K833" s="21">
        <v>-261907.12</v>
      </c>
    </row>
    <row r="834" ht="15.75" customHeight="1">
      <c r="A834" s="20" t="s">
        <v>262</v>
      </c>
      <c r="B834" s="20" t="s">
        <v>15</v>
      </c>
      <c r="C834" s="20" t="s">
        <v>263</v>
      </c>
      <c r="D834" s="20" t="s">
        <v>19</v>
      </c>
      <c r="E834" s="20" t="s">
        <v>20</v>
      </c>
      <c r="F834" s="21">
        <v>0.0</v>
      </c>
      <c r="G834" s="21">
        <v>25987.14</v>
      </c>
      <c r="H834" s="21">
        <v>4178.8</v>
      </c>
      <c r="I834" s="21">
        <v>94513.34</v>
      </c>
      <c r="J834" s="22">
        <v>110230.02</v>
      </c>
      <c r="K834" s="21">
        <v>234909.3</v>
      </c>
    </row>
    <row r="835" ht="15.75" customHeight="1">
      <c r="A835" s="20" t="s">
        <v>262</v>
      </c>
      <c r="B835" s="20" t="s">
        <v>15</v>
      </c>
      <c r="C835" s="20" t="s">
        <v>263</v>
      </c>
      <c r="D835" s="20" t="s">
        <v>21</v>
      </c>
      <c r="E835" s="20" t="s">
        <v>22</v>
      </c>
      <c r="F835" s="21">
        <v>0.0</v>
      </c>
      <c r="G835" s="21">
        <v>8176.93</v>
      </c>
      <c r="H835" s="21">
        <v>1314.87</v>
      </c>
      <c r="I835" s="21">
        <v>29738.9</v>
      </c>
      <c r="J835" s="22">
        <v>34684.2</v>
      </c>
      <c r="K835" s="21">
        <v>73914.9</v>
      </c>
    </row>
    <row r="836" ht="15.75" customHeight="1">
      <c r="A836" s="20" t="s">
        <v>262</v>
      </c>
      <c r="B836" s="20" t="s">
        <v>15</v>
      </c>
      <c r="C836" s="20" t="s">
        <v>263</v>
      </c>
      <c r="D836" s="20" t="s">
        <v>27</v>
      </c>
      <c r="E836" s="20" t="s">
        <v>28</v>
      </c>
      <c r="F836" s="21">
        <v>0.0</v>
      </c>
      <c r="G836" s="21">
        <v>0.0</v>
      </c>
      <c r="H836" s="21">
        <v>0.0</v>
      </c>
      <c r="I836" s="21">
        <v>0.0</v>
      </c>
      <c r="J836" s="22">
        <v>-1114473.06</v>
      </c>
      <c r="K836" s="21">
        <v>-1114473.06</v>
      </c>
    </row>
    <row r="837" ht="15.75" customHeight="1">
      <c r="A837" s="20" t="s">
        <v>262</v>
      </c>
      <c r="B837" s="20" t="s">
        <v>15</v>
      </c>
      <c r="C837" s="20" t="s">
        <v>263</v>
      </c>
      <c r="D837" s="20" t="s">
        <v>29</v>
      </c>
      <c r="E837" s="20" t="s">
        <v>30</v>
      </c>
      <c r="F837" s="21">
        <v>0.0</v>
      </c>
      <c r="G837" s="21">
        <v>796234.82</v>
      </c>
      <c r="H837" s="21">
        <v>128036.73</v>
      </c>
      <c r="I837" s="21">
        <v>2895848.41</v>
      </c>
      <c r="J837" s="22">
        <v>3377401.12</v>
      </c>
      <c r="K837" s="21">
        <v>7197521.08</v>
      </c>
    </row>
    <row r="838" ht="15.75" customHeight="1">
      <c r="A838" s="20" t="s">
        <v>262</v>
      </c>
      <c r="B838" s="20" t="s">
        <v>15</v>
      </c>
      <c r="C838" s="20" t="s">
        <v>263</v>
      </c>
      <c r="D838" s="20" t="s">
        <v>31</v>
      </c>
      <c r="E838" s="20" t="s">
        <v>32</v>
      </c>
      <c r="F838" s="21">
        <v>0.0</v>
      </c>
      <c r="G838" s="21">
        <v>1400069.77</v>
      </c>
      <c r="H838" s="21">
        <v>225135.04</v>
      </c>
      <c r="I838" s="21">
        <v>5091952.44</v>
      </c>
      <c r="J838" s="22">
        <v>5938696.88</v>
      </c>
      <c r="K838" s="21">
        <v>1.265585413E7</v>
      </c>
    </row>
    <row r="839" ht="15.75" customHeight="1">
      <c r="A839" s="20" t="s">
        <v>262</v>
      </c>
      <c r="B839" s="20" t="s">
        <v>15</v>
      </c>
      <c r="C839" s="20" t="s">
        <v>263</v>
      </c>
      <c r="D839" s="20" t="s">
        <v>39</v>
      </c>
      <c r="E839" s="20" t="s">
        <v>40</v>
      </c>
      <c r="F839" s="21">
        <v>0.0</v>
      </c>
      <c r="G839" s="21">
        <v>370611.09</v>
      </c>
      <c r="H839" s="21">
        <v>59595.28</v>
      </c>
      <c r="I839" s="21">
        <v>1347885.74</v>
      </c>
      <c r="J839" s="22">
        <v>1572026.64</v>
      </c>
      <c r="K839" s="21">
        <v>3350118.75</v>
      </c>
    </row>
    <row r="840" ht="15.75" customHeight="1">
      <c r="A840" s="20" t="s">
        <v>262</v>
      </c>
      <c r="B840" s="20" t="s">
        <v>15</v>
      </c>
      <c r="C840" s="20" t="s">
        <v>263</v>
      </c>
      <c r="D840" s="20" t="s">
        <v>41</v>
      </c>
      <c r="E840" s="20" t="s">
        <v>42</v>
      </c>
      <c r="F840" s="21">
        <v>0.0</v>
      </c>
      <c r="G840" s="21">
        <v>1.3475072537E8</v>
      </c>
      <c r="H840" s="21">
        <v>2.166828441E7</v>
      </c>
      <c r="I840" s="21">
        <v>4.9007863593E8</v>
      </c>
      <c r="J840" s="22">
        <v>5.7157416584E8</v>
      </c>
      <c r="K840" s="21">
        <v>1.21444317355E9</v>
      </c>
    </row>
    <row r="841" ht="15.75" customHeight="1">
      <c r="A841" s="20" t="s">
        <v>262</v>
      </c>
      <c r="B841" s="20" t="s">
        <v>15</v>
      </c>
      <c r="C841" s="20" t="s">
        <v>263</v>
      </c>
      <c r="D841" s="20" t="s">
        <v>59</v>
      </c>
      <c r="E841" s="20" t="s">
        <v>60</v>
      </c>
      <c r="F841" s="21">
        <v>0.0</v>
      </c>
      <c r="G841" s="21">
        <v>9198188.88</v>
      </c>
      <c r="H841" s="21">
        <v>1479093.87</v>
      </c>
      <c r="I841" s="21">
        <v>3.345314724E7</v>
      </c>
      <c r="J841" s="22">
        <v>3.901609523E7</v>
      </c>
      <c r="K841" s="21">
        <v>8.314652522E7</v>
      </c>
    </row>
    <row r="842" ht="15.75" customHeight="1">
      <c r="A842" s="20" t="s">
        <v>264</v>
      </c>
      <c r="B842" s="20" t="s">
        <v>15</v>
      </c>
      <c r="C842" s="20" t="s">
        <v>265</v>
      </c>
      <c r="D842" s="20" t="s">
        <v>17</v>
      </c>
      <c r="E842" s="20" t="s">
        <v>18</v>
      </c>
      <c r="F842" s="21">
        <v>0.0</v>
      </c>
      <c r="G842" s="21">
        <v>0.0</v>
      </c>
      <c r="H842" s="21">
        <v>0.0</v>
      </c>
      <c r="I842" s="21">
        <v>0.0</v>
      </c>
      <c r="J842" s="22">
        <v>-985979.81</v>
      </c>
      <c r="K842" s="21">
        <v>-985979.81</v>
      </c>
    </row>
    <row r="843" ht="15.75" customHeight="1">
      <c r="A843" s="20" t="s">
        <v>264</v>
      </c>
      <c r="B843" s="20" t="s">
        <v>15</v>
      </c>
      <c r="C843" s="20" t="s">
        <v>265</v>
      </c>
      <c r="D843" s="20" t="s">
        <v>49</v>
      </c>
      <c r="E843" s="20" t="s">
        <v>50</v>
      </c>
      <c r="F843" s="21">
        <v>0.0</v>
      </c>
      <c r="G843" s="21">
        <v>0.0</v>
      </c>
      <c r="H843" s="21">
        <v>0.0</v>
      </c>
      <c r="I843" s="21">
        <v>0.0</v>
      </c>
      <c r="J843" s="22">
        <v>-588178.71</v>
      </c>
      <c r="K843" s="21">
        <v>-588178.71</v>
      </c>
    </row>
    <row r="844" ht="15.75" customHeight="1">
      <c r="A844" s="20" t="s">
        <v>264</v>
      </c>
      <c r="B844" s="20" t="s">
        <v>15</v>
      </c>
      <c r="C844" s="20" t="s">
        <v>265</v>
      </c>
      <c r="D844" s="20" t="s">
        <v>27</v>
      </c>
      <c r="E844" s="20" t="s">
        <v>28</v>
      </c>
      <c r="F844" s="21">
        <v>0.0</v>
      </c>
      <c r="G844" s="21">
        <v>0.0</v>
      </c>
      <c r="H844" s="21">
        <v>0.0</v>
      </c>
      <c r="I844" s="21">
        <v>0.0</v>
      </c>
      <c r="J844" s="22">
        <v>-460221.54</v>
      </c>
      <c r="K844" s="21">
        <v>-460221.54</v>
      </c>
    </row>
    <row r="845" ht="15.75" customHeight="1">
      <c r="A845" s="20" t="s">
        <v>264</v>
      </c>
      <c r="B845" s="20" t="s">
        <v>15</v>
      </c>
      <c r="C845" s="20" t="s">
        <v>265</v>
      </c>
      <c r="D845" s="20" t="s">
        <v>29</v>
      </c>
      <c r="E845" s="20" t="s">
        <v>30</v>
      </c>
      <c r="F845" s="21">
        <v>0.0</v>
      </c>
      <c r="G845" s="21">
        <v>3459243.15</v>
      </c>
      <c r="H845" s="21">
        <v>102192.88</v>
      </c>
      <c r="I845" s="21">
        <v>3881060.82</v>
      </c>
      <c r="J845" s="22">
        <v>4903469.63</v>
      </c>
      <c r="K845" s="21">
        <v>1.234596648E7</v>
      </c>
    </row>
    <row r="846" ht="15.75" customHeight="1">
      <c r="A846" s="20" t="s">
        <v>264</v>
      </c>
      <c r="B846" s="20" t="s">
        <v>15</v>
      </c>
      <c r="C846" s="20" t="s">
        <v>265</v>
      </c>
      <c r="D846" s="20" t="s">
        <v>31</v>
      </c>
      <c r="E846" s="20" t="s">
        <v>32</v>
      </c>
      <c r="F846" s="21">
        <v>0.0</v>
      </c>
      <c r="G846" s="21">
        <v>540229.74</v>
      </c>
      <c r="H846" s="21">
        <v>15959.45</v>
      </c>
      <c r="I846" s="21">
        <v>606104.97</v>
      </c>
      <c r="J846" s="22">
        <v>765774.47</v>
      </c>
      <c r="K846" s="21">
        <v>1928068.63</v>
      </c>
    </row>
    <row r="847" ht="15.75" customHeight="1">
      <c r="A847" s="20" t="s">
        <v>264</v>
      </c>
      <c r="B847" s="20" t="s">
        <v>15</v>
      </c>
      <c r="C847" s="20" t="s">
        <v>265</v>
      </c>
      <c r="D847" s="20" t="s">
        <v>39</v>
      </c>
      <c r="E847" s="20" t="s">
        <v>40</v>
      </c>
      <c r="F847" s="21">
        <v>0.0</v>
      </c>
      <c r="G847" s="21">
        <v>512352.27</v>
      </c>
      <c r="H847" s="21">
        <v>15135.9</v>
      </c>
      <c r="I847" s="21">
        <v>574828.15</v>
      </c>
      <c r="J847" s="22">
        <v>726258.23</v>
      </c>
      <c r="K847" s="21">
        <v>1828574.55</v>
      </c>
    </row>
    <row r="848" ht="15.75" customHeight="1">
      <c r="A848" s="20" t="s">
        <v>264</v>
      </c>
      <c r="B848" s="20" t="s">
        <v>15</v>
      </c>
      <c r="C848" s="20" t="s">
        <v>265</v>
      </c>
      <c r="D848" s="20" t="s">
        <v>41</v>
      </c>
      <c r="E848" s="20" t="s">
        <v>42</v>
      </c>
      <c r="F848" s="21">
        <v>0.0</v>
      </c>
      <c r="G848" s="21">
        <v>1.4616082284E8</v>
      </c>
      <c r="H848" s="21">
        <v>4317879.77</v>
      </c>
      <c r="I848" s="21">
        <v>1.6398357106E8</v>
      </c>
      <c r="J848" s="22">
        <v>2.0718264849E8</v>
      </c>
      <c r="K848" s="21">
        <v>5.2065894235E8</v>
      </c>
    </row>
    <row r="849" ht="15.75" customHeight="1">
      <c r="A849" s="20" t="s">
        <v>266</v>
      </c>
      <c r="B849" s="20" t="s">
        <v>15</v>
      </c>
      <c r="C849" s="20" t="s">
        <v>267</v>
      </c>
      <c r="D849" s="20" t="s">
        <v>17</v>
      </c>
      <c r="E849" s="20" t="s">
        <v>18</v>
      </c>
      <c r="F849" s="21">
        <v>0.0</v>
      </c>
      <c r="G849" s="21">
        <v>0.0</v>
      </c>
      <c r="H849" s="21">
        <v>0.0</v>
      </c>
      <c r="I849" s="21">
        <v>0.0</v>
      </c>
      <c r="J849" s="22">
        <v>-642724.68</v>
      </c>
      <c r="K849" s="21">
        <v>-642724.68</v>
      </c>
    </row>
    <row r="850" ht="15.75" customHeight="1">
      <c r="A850" s="20" t="s">
        <v>266</v>
      </c>
      <c r="B850" s="20" t="s">
        <v>15</v>
      </c>
      <c r="C850" s="20" t="s">
        <v>267</v>
      </c>
      <c r="D850" s="20" t="s">
        <v>19</v>
      </c>
      <c r="E850" s="20" t="s">
        <v>20</v>
      </c>
      <c r="F850" s="21">
        <v>0.0</v>
      </c>
      <c r="G850" s="21">
        <v>20791.94</v>
      </c>
      <c r="H850" s="21">
        <v>4602.84</v>
      </c>
      <c r="I850" s="21">
        <v>73702.38</v>
      </c>
      <c r="J850" s="22">
        <v>97785.86</v>
      </c>
      <c r="K850" s="21">
        <v>196883.02</v>
      </c>
    </row>
    <row r="851" ht="15.75" customHeight="1">
      <c r="A851" s="20" t="s">
        <v>266</v>
      </c>
      <c r="B851" s="20" t="s">
        <v>15</v>
      </c>
      <c r="C851" s="20" t="s">
        <v>267</v>
      </c>
      <c r="D851" s="20" t="s">
        <v>27</v>
      </c>
      <c r="E851" s="20" t="s">
        <v>28</v>
      </c>
      <c r="F851" s="21">
        <v>0.0</v>
      </c>
      <c r="G851" s="21">
        <v>0.0</v>
      </c>
      <c r="H851" s="21">
        <v>0.0</v>
      </c>
      <c r="I851" s="21">
        <v>0.0</v>
      </c>
      <c r="J851" s="22">
        <v>-171681.12</v>
      </c>
      <c r="K851" s="21">
        <v>-171681.12</v>
      </c>
    </row>
    <row r="852" ht="15.75" customHeight="1">
      <c r="A852" s="20" t="s">
        <v>266</v>
      </c>
      <c r="B852" s="20" t="s">
        <v>15</v>
      </c>
      <c r="C852" s="20" t="s">
        <v>267</v>
      </c>
      <c r="D852" s="20" t="s">
        <v>29</v>
      </c>
      <c r="E852" s="20" t="s">
        <v>30</v>
      </c>
      <c r="F852" s="21">
        <v>0.0</v>
      </c>
      <c r="G852" s="21">
        <v>91991.06</v>
      </c>
      <c r="H852" s="21">
        <v>20364.61</v>
      </c>
      <c r="I852" s="21">
        <v>326085.93</v>
      </c>
      <c r="J852" s="22">
        <v>432639.92</v>
      </c>
      <c r="K852" s="21">
        <v>871081.52</v>
      </c>
    </row>
    <row r="853" ht="15.75" customHeight="1">
      <c r="A853" s="20" t="s">
        <v>266</v>
      </c>
      <c r="B853" s="20" t="s">
        <v>15</v>
      </c>
      <c r="C853" s="20" t="s">
        <v>267</v>
      </c>
      <c r="D853" s="20" t="s">
        <v>31</v>
      </c>
      <c r="E853" s="20" t="s">
        <v>32</v>
      </c>
      <c r="F853" s="21">
        <v>0.0</v>
      </c>
      <c r="G853" s="21">
        <v>742249.02</v>
      </c>
      <c r="H853" s="21">
        <v>164316.13</v>
      </c>
      <c r="I853" s="21">
        <v>2631092.38</v>
      </c>
      <c r="J853" s="22">
        <v>3490845.42</v>
      </c>
      <c r="K853" s="21">
        <v>7028502.95</v>
      </c>
    </row>
    <row r="854" ht="15.75" customHeight="1">
      <c r="A854" s="20" t="s">
        <v>266</v>
      </c>
      <c r="B854" s="20" t="s">
        <v>15</v>
      </c>
      <c r="C854" s="20" t="s">
        <v>267</v>
      </c>
      <c r="D854" s="20" t="s">
        <v>39</v>
      </c>
      <c r="E854" s="20" t="s">
        <v>40</v>
      </c>
      <c r="F854" s="21">
        <v>0.0</v>
      </c>
      <c r="G854" s="21">
        <v>139005.07</v>
      </c>
      <c r="H854" s="21">
        <v>30772.39</v>
      </c>
      <c r="I854" s="21">
        <v>492739.2</v>
      </c>
      <c r="J854" s="22">
        <v>653749.89</v>
      </c>
      <c r="K854" s="21">
        <v>1316266.55</v>
      </c>
    </row>
    <row r="855" ht="15.75" customHeight="1">
      <c r="A855" s="20" t="s">
        <v>266</v>
      </c>
      <c r="B855" s="20" t="s">
        <v>15</v>
      </c>
      <c r="C855" s="20" t="s">
        <v>267</v>
      </c>
      <c r="D855" s="20" t="s">
        <v>41</v>
      </c>
      <c r="E855" s="20" t="s">
        <v>42</v>
      </c>
      <c r="F855" s="21">
        <v>0.0</v>
      </c>
      <c r="G855" s="21">
        <v>6231045.76</v>
      </c>
      <c r="H855" s="21">
        <v>1379404.06</v>
      </c>
      <c r="I855" s="21">
        <v>2.208754287E7</v>
      </c>
      <c r="J855" s="22">
        <v>2.930501359E7</v>
      </c>
      <c r="K855" s="21">
        <v>5.83602816E7</v>
      </c>
    </row>
    <row r="856" ht="15.75" customHeight="1">
      <c r="A856" s="20" t="s">
        <v>266</v>
      </c>
      <c r="B856" s="20" t="s">
        <v>15</v>
      </c>
      <c r="C856" s="20" t="s">
        <v>267</v>
      </c>
      <c r="D856" s="20" t="s">
        <v>45</v>
      </c>
      <c r="E856" s="20" t="s">
        <v>46</v>
      </c>
      <c r="F856" s="21">
        <v>0.0</v>
      </c>
      <c r="G856" s="21">
        <v>4.926202215E7</v>
      </c>
      <c r="H856" s="21">
        <v>1.090542997E7</v>
      </c>
      <c r="I856" s="21">
        <v>1.7462189624E8</v>
      </c>
      <c r="J856" s="22">
        <v>2.3168249502E8</v>
      </c>
      <c r="K856" s="21">
        <v>4.6647184338E8</v>
      </c>
    </row>
    <row r="857" ht="15.75" customHeight="1">
      <c r="A857" s="20" t="s">
        <v>268</v>
      </c>
      <c r="B857" s="20" t="s">
        <v>15</v>
      </c>
      <c r="C857" s="20" t="s">
        <v>269</v>
      </c>
      <c r="D857" s="20" t="s">
        <v>17</v>
      </c>
      <c r="E857" s="20" t="s">
        <v>18</v>
      </c>
      <c r="F857" s="21">
        <v>0.0</v>
      </c>
      <c r="G857" s="21">
        <v>0.0</v>
      </c>
      <c r="H857" s="21">
        <v>0.0</v>
      </c>
      <c r="I857" s="21">
        <v>0.0</v>
      </c>
      <c r="J857" s="22">
        <v>-602942.73</v>
      </c>
      <c r="K857" s="21">
        <v>-602942.73</v>
      </c>
    </row>
    <row r="858" ht="15.75" customHeight="1">
      <c r="A858" s="20" t="s">
        <v>268</v>
      </c>
      <c r="B858" s="20" t="s">
        <v>15</v>
      </c>
      <c r="C858" s="20" t="s">
        <v>269</v>
      </c>
      <c r="D858" s="20" t="s">
        <v>49</v>
      </c>
      <c r="E858" s="20" t="s">
        <v>50</v>
      </c>
      <c r="F858" s="21">
        <v>0.0</v>
      </c>
      <c r="G858" s="21">
        <v>0.0</v>
      </c>
      <c r="H858" s="21">
        <v>0.0</v>
      </c>
      <c r="I858" s="21">
        <v>0.0</v>
      </c>
      <c r="J858" s="22">
        <v>-224194.32</v>
      </c>
      <c r="K858" s="21">
        <v>-224194.32</v>
      </c>
    </row>
    <row r="859" ht="15.75" customHeight="1">
      <c r="A859" s="20" t="s">
        <v>268</v>
      </c>
      <c r="B859" s="20" t="s">
        <v>15</v>
      </c>
      <c r="C859" s="20" t="s">
        <v>269</v>
      </c>
      <c r="D859" s="20" t="s">
        <v>27</v>
      </c>
      <c r="E859" s="20" t="s">
        <v>28</v>
      </c>
      <c r="F859" s="21">
        <v>0.0</v>
      </c>
      <c r="G859" s="21">
        <v>0.0</v>
      </c>
      <c r="H859" s="21">
        <v>0.0</v>
      </c>
      <c r="I859" s="21">
        <v>0.0</v>
      </c>
      <c r="J859" s="22">
        <v>-786668.66</v>
      </c>
      <c r="K859" s="21">
        <v>-786668.66</v>
      </c>
    </row>
    <row r="860" ht="15.75" customHeight="1">
      <c r="A860" s="20" t="s">
        <v>268</v>
      </c>
      <c r="B860" s="20" t="s">
        <v>15</v>
      </c>
      <c r="C860" s="20" t="s">
        <v>269</v>
      </c>
      <c r="D860" s="20" t="s">
        <v>29</v>
      </c>
      <c r="E860" s="20" t="s">
        <v>30</v>
      </c>
      <c r="F860" s="21">
        <v>0.0</v>
      </c>
      <c r="G860" s="21">
        <v>6166344.19</v>
      </c>
      <c r="H860" s="21">
        <v>106012.92</v>
      </c>
      <c r="I860" s="21">
        <v>6657152.63</v>
      </c>
      <c r="J860" s="22">
        <v>1624340.03</v>
      </c>
      <c r="K860" s="21">
        <v>1.455384977E7</v>
      </c>
    </row>
    <row r="861" ht="15.75" customHeight="1">
      <c r="A861" s="20" t="s">
        <v>268</v>
      </c>
      <c r="B861" s="20" t="s">
        <v>15</v>
      </c>
      <c r="C861" s="20" t="s">
        <v>269</v>
      </c>
      <c r="D861" s="20" t="s">
        <v>31</v>
      </c>
      <c r="E861" s="20" t="s">
        <v>32</v>
      </c>
      <c r="F861" s="21">
        <v>0.0</v>
      </c>
      <c r="G861" s="21">
        <v>0.0</v>
      </c>
      <c r="H861" s="21">
        <v>0.0</v>
      </c>
      <c r="I861" s="21">
        <v>0.0</v>
      </c>
      <c r="J861" s="22">
        <v>-483802.8</v>
      </c>
      <c r="K861" s="21">
        <v>-483802.8</v>
      </c>
    </row>
    <row r="862" ht="15.75" customHeight="1">
      <c r="A862" s="20" t="s">
        <v>268</v>
      </c>
      <c r="B862" s="20" t="s">
        <v>15</v>
      </c>
      <c r="C862" s="20" t="s">
        <v>269</v>
      </c>
      <c r="D862" s="20" t="s">
        <v>39</v>
      </c>
      <c r="E862" s="20" t="s">
        <v>40</v>
      </c>
      <c r="F862" s="21">
        <v>0.0</v>
      </c>
      <c r="G862" s="21">
        <v>1478737.12</v>
      </c>
      <c r="H862" s="21">
        <v>25422.72</v>
      </c>
      <c r="I862" s="21">
        <v>1596436.79</v>
      </c>
      <c r="J862" s="22">
        <v>389529.33</v>
      </c>
      <c r="K862" s="21">
        <v>3490125.96</v>
      </c>
    </row>
    <row r="863" ht="15.75" customHeight="1">
      <c r="A863" s="20" t="s">
        <v>268</v>
      </c>
      <c r="B863" s="20" t="s">
        <v>15</v>
      </c>
      <c r="C863" s="20" t="s">
        <v>269</v>
      </c>
      <c r="D863" s="20" t="s">
        <v>41</v>
      </c>
      <c r="E863" s="20" t="s">
        <v>42</v>
      </c>
      <c r="F863" s="21">
        <v>0.0</v>
      </c>
      <c r="G863" s="21">
        <v>1.6107188396E8</v>
      </c>
      <c r="H863" s="21">
        <v>2769177.29</v>
      </c>
      <c r="I863" s="21">
        <v>1.7389235536E8</v>
      </c>
      <c r="J863" s="22">
        <v>4.242959872E7</v>
      </c>
      <c r="K863" s="21">
        <v>3.7956007259999996E8</v>
      </c>
    </row>
    <row r="864" ht="15.75" customHeight="1">
      <c r="A864" s="20" t="s">
        <v>268</v>
      </c>
      <c r="B864" s="20" t="s">
        <v>15</v>
      </c>
      <c r="C864" s="20" t="s">
        <v>269</v>
      </c>
      <c r="D864" s="20" t="s">
        <v>45</v>
      </c>
      <c r="E864" s="20" t="s">
        <v>46</v>
      </c>
      <c r="F864" s="21">
        <v>0.0</v>
      </c>
      <c r="G864" s="21">
        <v>4.5277182673E8</v>
      </c>
      <c r="H864" s="21">
        <v>7784136.07</v>
      </c>
      <c r="I864" s="21">
        <v>4.8881007322E8</v>
      </c>
      <c r="J864" s="22">
        <v>1.1926927561E8</v>
      </c>
      <c r="K864" s="21">
        <v>1.06863531163E9</v>
      </c>
    </row>
    <row r="865" ht="15.75" customHeight="1">
      <c r="A865" s="20" t="s">
        <v>270</v>
      </c>
      <c r="B865" s="20" t="s">
        <v>15</v>
      </c>
      <c r="C865" s="20" t="s">
        <v>271</v>
      </c>
      <c r="D865" s="20" t="s">
        <v>17</v>
      </c>
      <c r="E865" s="20" t="s">
        <v>18</v>
      </c>
      <c r="F865" s="21">
        <v>0.0</v>
      </c>
      <c r="G865" s="21">
        <v>0.0</v>
      </c>
      <c r="H865" s="21">
        <v>0.0</v>
      </c>
      <c r="I865" s="21">
        <v>0.0</v>
      </c>
      <c r="J865" s="22">
        <v>-871861.52</v>
      </c>
      <c r="K865" s="21">
        <v>-871861.52</v>
      </c>
    </row>
    <row r="866" ht="15.75" customHeight="1">
      <c r="A866" s="20" t="s">
        <v>270</v>
      </c>
      <c r="B866" s="20" t="s">
        <v>15</v>
      </c>
      <c r="C866" s="20" t="s">
        <v>271</v>
      </c>
      <c r="D866" s="20" t="s">
        <v>19</v>
      </c>
      <c r="E866" s="20" t="s">
        <v>20</v>
      </c>
      <c r="F866" s="21">
        <v>0.0</v>
      </c>
      <c r="G866" s="21">
        <v>36787.5</v>
      </c>
      <c r="H866" s="21">
        <v>3358.04</v>
      </c>
      <c r="I866" s="21">
        <v>260239.18</v>
      </c>
      <c r="J866" s="22">
        <v>314897.14</v>
      </c>
      <c r="K866" s="21">
        <v>615281.86</v>
      </c>
    </row>
    <row r="867" ht="15.75" customHeight="1">
      <c r="A867" s="20" t="s">
        <v>270</v>
      </c>
      <c r="B867" s="20" t="s">
        <v>15</v>
      </c>
      <c r="C867" s="20" t="s">
        <v>271</v>
      </c>
      <c r="D867" s="20" t="s">
        <v>27</v>
      </c>
      <c r="E867" s="20" t="s">
        <v>28</v>
      </c>
      <c r="F867" s="21">
        <v>0.0</v>
      </c>
      <c r="G867" s="21">
        <v>0.0</v>
      </c>
      <c r="H867" s="21">
        <v>0.0</v>
      </c>
      <c r="I867" s="21">
        <v>0.0</v>
      </c>
      <c r="J867" s="22">
        <v>-194303.88</v>
      </c>
      <c r="K867" s="21">
        <v>-194303.88</v>
      </c>
    </row>
    <row r="868" ht="15.75" customHeight="1">
      <c r="A868" s="20" t="s">
        <v>270</v>
      </c>
      <c r="B868" s="20" t="s">
        <v>15</v>
      </c>
      <c r="C868" s="20" t="s">
        <v>271</v>
      </c>
      <c r="D868" s="20" t="s">
        <v>29</v>
      </c>
      <c r="E868" s="20" t="s">
        <v>30</v>
      </c>
      <c r="F868" s="21">
        <v>0.0</v>
      </c>
      <c r="G868" s="21">
        <v>277327.42</v>
      </c>
      <c r="H868" s="21">
        <v>25315.05</v>
      </c>
      <c r="I868" s="21">
        <v>1961847.48</v>
      </c>
      <c r="J868" s="22">
        <v>2373893.79</v>
      </c>
      <c r="K868" s="21">
        <v>4638383.74</v>
      </c>
    </row>
    <row r="869" ht="15.75" customHeight="1">
      <c r="A869" s="20" t="s">
        <v>270</v>
      </c>
      <c r="B869" s="20" t="s">
        <v>15</v>
      </c>
      <c r="C869" s="20" t="s">
        <v>271</v>
      </c>
      <c r="D869" s="20" t="s">
        <v>39</v>
      </c>
      <c r="E869" s="20" t="s">
        <v>40</v>
      </c>
      <c r="F869" s="21">
        <v>0.0</v>
      </c>
      <c r="G869" s="21">
        <v>45928.43</v>
      </c>
      <c r="H869" s="21">
        <v>4192.45</v>
      </c>
      <c r="I869" s="21">
        <v>324903.24</v>
      </c>
      <c r="J869" s="22">
        <v>393142.58</v>
      </c>
      <c r="K869" s="21">
        <v>768166.7</v>
      </c>
    </row>
    <row r="870" ht="15.75" customHeight="1">
      <c r="A870" s="20" t="s">
        <v>270</v>
      </c>
      <c r="B870" s="20" t="s">
        <v>15</v>
      </c>
      <c r="C870" s="20" t="s">
        <v>271</v>
      </c>
      <c r="D870" s="20" t="s">
        <v>41</v>
      </c>
      <c r="E870" s="20" t="s">
        <v>42</v>
      </c>
      <c r="F870" s="21">
        <v>0.0</v>
      </c>
      <c r="G870" s="21">
        <v>1.008202865E7</v>
      </c>
      <c r="H870" s="21">
        <v>920309.46</v>
      </c>
      <c r="I870" s="21">
        <v>7.13214821E7</v>
      </c>
      <c r="J870" s="22">
        <v>8.630111395E7</v>
      </c>
      <c r="K870" s="21">
        <v>1.6775307264E8</v>
      </c>
    </row>
    <row r="871" ht="15.75" customHeight="1">
      <c r="A871" s="20" t="s">
        <v>272</v>
      </c>
      <c r="B871" s="20" t="s">
        <v>15</v>
      </c>
      <c r="C871" s="20" t="s">
        <v>273</v>
      </c>
      <c r="D871" s="20" t="s">
        <v>17</v>
      </c>
      <c r="E871" s="20" t="s">
        <v>18</v>
      </c>
      <c r="F871" s="21">
        <v>0.0</v>
      </c>
      <c r="G871" s="21">
        <v>0.0</v>
      </c>
      <c r="H871" s="21">
        <v>0.0</v>
      </c>
      <c r="I871" s="21">
        <v>0.0</v>
      </c>
      <c r="J871" s="22">
        <v>-1139716.89</v>
      </c>
      <c r="K871" s="21">
        <v>-1139716.89</v>
      </c>
    </row>
    <row r="872" ht="15.75" customHeight="1">
      <c r="A872" s="20" t="s">
        <v>272</v>
      </c>
      <c r="B872" s="20" t="s">
        <v>15</v>
      </c>
      <c r="C872" s="20" t="s">
        <v>273</v>
      </c>
      <c r="D872" s="20" t="s">
        <v>49</v>
      </c>
      <c r="E872" s="20" t="s">
        <v>50</v>
      </c>
      <c r="F872" s="21">
        <v>0.0</v>
      </c>
      <c r="G872" s="21">
        <v>0.0</v>
      </c>
      <c r="H872" s="21">
        <v>0.0</v>
      </c>
      <c r="I872" s="21">
        <v>0.0</v>
      </c>
      <c r="J872" s="22">
        <v>-660595.86</v>
      </c>
      <c r="K872" s="21">
        <v>-660595.86</v>
      </c>
    </row>
    <row r="873" ht="15.75" customHeight="1">
      <c r="A873" s="20" t="s">
        <v>272</v>
      </c>
      <c r="B873" s="20" t="s">
        <v>15</v>
      </c>
      <c r="C873" s="20" t="s">
        <v>273</v>
      </c>
      <c r="D873" s="20" t="s">
        <v>27</v>
      </c>
      <c r="E873" s="20" t="s">
        <v>28</v>
      </c>
      <c r="F873" s="21">
        <v>0.0</v>
      </c>
      <c r="G873" s="21">
        <v>0.0</v>
      </c>
      <c r="H873" s="21">
        <v>0.0</v>
      </c>
      <c r="I873" s="21">
        <v>0.0</v>
      </c>
      <c r="J873" s="22">
        <v>-162694.98</v>
      </c>
      <c r="K873" s="21">
        <v>-162694.98</v>
      </c>
    </row>
    <row r="874" ht="15.75" customHeight="1">
      <c r="A874" s="20" t="s">
        <v>272</v>
      </c>
      <c r="B874" s="20" t="s">
        <v>15</v>
      </c>
      <c r="C874" s="20" t="s">
        <v>273</v>
      </c>
      <c r="D874" s="20" t="s">
        <v>29</v>
      </c>
      <c r="E874" s="20" t="s">
        <v>30</v>
      </c>
      <c r="F874" s="21">
        <v>0.0</v>
      </c>
      <c r="G874" s="21">
        <v>132648.35</v>
      </c>
      <c r="H874" s="21">
        <v>118652.61</v>
      </c>
      <c r="I874" s="21">
        <v>1719185.25</v>
      </c>
      <c r="J874" s="22">
        <v>3460743.64</v>
      </c>
      <c r="K874" s="21">
        <v>5431229.85</v>
      </c>
    </row>
    <row r="875" ht="15.75" customHeight="1">
      <c r="A875" s="20" t="s">
        <v>272</v>
      </c>
      <c r="B875" s="20" t="s">
        <v>15</v>
      </c>
      <c r="C875" s="20" t="s">
        <v>273</v>
      </c>
      <c r="D875" s="20" t="s">
        <v>31</v>
      </c>
      <c r="E875" s="20" t="s">
        <v>32</v>
      </c>
      <c r="F875" s="21">
        <v>0.0</v>
      </c>
      <c r="G875" s="21">
        <v>47652.13</v>
      </c>
      <c r="H875" s="21">
        <v>42624.35</v>
      </c>
      <c r="I875" s="21">
        <v>617594.11</v>
      </c>
      <c r="J875" s="22">
        <v>1243225.48</v>
      </c>
      <c r="K875" s="21">
        <v>1951096.07</v>
      </c>
    </row>
    <row r="876" ht="15.75" customHeight="1">
      <c r="A876" s="20" t="s">
        <v>272</v>
      </c>
      <c r="B876" s="20" t="s">
        <v>15</v>
      </c>
      <c r="C876" s="20" t="s">
        <v>273</v>
      </c>
      <c r="D876" s="20" t="s">
        <v>39</v>
      </c>
      <c r="E876" s="20" t="s">
        <v>40</v>
      </c>
      <c r="F876" s="21">
        <v>0.0</v>
      </c>
      <c r="G876" s="21">
        <v>60155.07</v>
      </c>
      <c r="H876" s="21">
        <v>53808.11</v>
      </c>
      <c r="I876" s="21">
        <v>779638.19</v>
      </c>
      <c r="J876" s="22">
        <v>1569422.43</v>
      </c>
      <c r="K876" s="21">
        <v>2463023.8</v>
      </c>
    </row>
    <row r="877" ht="15.75" customHeight="1">
      <c r="A877" s="20" t="s">
        <v>272</v>
      </c>
      <c r="B877" s="20" t="s">
        <v>15</v>
      </c>
      <c r="C877" s="20" t="s">
        <v>273</v>
      </c>
      <c r="D877" s="20" t="s">
        <v>41</v>
      </c>
      <c r="E877" s="20" t="s">
        <v>42</v>
      </c>
      <c r="F877" s="21">
        <v>0.0</v>
      </c>
      <c r="G877" s="21">
        <v>6324565.45</v>
      </c>
      <c r="H877" s="21">
        <v>5657259.93</v>
      </c>
      <c r="I877" s="21">
        <v>8.196935545E7</v>
      </c>
      <c r="J877" s="22">
        <v>1.650054437E8</v>
      </c>
      <c r="K877" s="21">
        <v>2.5781690764000002E8</v>
      </c>
    </row>
    <row r="878" ht="15.75" customHeight="1">
      <c r="A878" s="20" t="s">
        <v>274</v>
      </c>
      <c r="B878" s="20" t="s">
        <v>15</v>
      </c>
      <c r="C878" s="20" t="s">
        <v>275</v>
      </c>
      <c r="D878" s="20" t="s">
        <v>17</v>
      </c>
      <c r="E878" s="20" t="s">
        <v>18</v>
      </c>
      <c r="F878" s="21">
        <v>0.0</v>
      </c>
      <c r="G878" s="21">
        <v>0.0</v>
      </c>
      <c r="H878" s="21">
        <v>0.0</v>
      </c>
      <c r="I878" s="21">
        <v>0.0</v>
      </c>
      <c r="J878" s="22">
        <v>-599905.0</v>
      </c>
      <c r="K878" s="21">
        <v>-599905.0</v>
      </c>
    </row>
    <row r="879" ht="15.75" customHeight="1">
      <c r="A879" s="20" t="s">
        <v>274</v>
      </c>
      <c r="B879" s="20" t="s">
        <v>15</v>
      </c>
      <c r="C879" s="20" t="s">
        <v>275</v>
      </c>
      <c r="D879" s="20" t="s">
        <v>49</v>
      </c>
      <c r="E879" s="20" t="s">
        <v>50</v>
      </c>
      <c r="F879" s="21">
        <v>0.0</v>
      </c>
      <c r="G879" s="21">
        <v>0.0</v>
      </c>
      <c r="H879" s="21">
        <v>0.0</v>
      </c>
      <c r="I879" s="21">
        <v>0.0</v>
      </c>
      <c r="J879" s="22">
        <v>-283255.58</v>
      </c>
      <c r="K879" s="21">
        <v>-283255.58</v>
      </c>
    </row>
    <row r="880" ht="15.75" customHeight="1">
      <c r="A880" s="20" t="s">
        <v>274</v>
      </c>
      <c r="B880" s="20" t="s">
        <v>15</v>
      </c>
      <c r="C880" s="20" t="s">
        <v>275</v>
      </c>
      <c r="D880" s="20" t="s">
        <v>29</v>
      </c>
      <c r="E880" s="20" t="s">
        <v>30</v>
      </c>
      <c r="F880" s="21">
        <v>0.0</v>
      </c>
      <c r="G880" s="21">
        <v>12800.3</v>
      </c>
      <c r="H880" s="21">
        <v>21580.66</v>
      </c>
      <c r="I880" s="21">
        <v>1720210.24</v>
      </c>
      <c r="J880" s="22">
        <v>3631874.19</v>
      </c>
      <c r="K880" s="21">
        <v>5386465.39</v>
      </c>
    </row>
    <row r="881" ht="15.75" customHeight="1">
      <c r="A881" s="20" t="s">
        <v>274</v>
      </c>
      <c r="B881" s="20" t="s">
        <v>15</v>
      </c>
      <c r="C881" s="20" t="s">
        <v>275</v>
      </c>
      <c r="D881" s="20" t="s">
        <v>39</v>
      </c>
      <c r="E881" s="20" t="s">
        <v>40</v>
      </c>
      <c r="F881" s="21">
        <v>0.0</v>
      </c>
      <c r="G881" s="21">
        <v>11490.97</v>
      </c>
      <c r="H881" s="21">
        <v>19373.2</v>
      </c>
      <c r="I881" s="21">
        <v>1544252.01</v>
      </c>
      <c r="J881" s="22">
        <v>3260374.18</v>
      </c>
      <c r="K881" s="21">
        <v>4835490.36</v>
      </c>
    </row>
    <row r="882" ht="15.75" customHeight="1">
      <c r="A882" s="20" t="s">
        <v>274</v>
      </c>
      <c r="B882" s="20" t="s">
        <v>15</v>
      </c>
      <c r="C882" s="20" t="s">
        <v>275</v>
      </c>
      <c r="D882" s="20" t="s">
        <v>41</v>
      </c>
      <c r="E882" s="20" t="s">
        <v>42</v>
      </c>
      <c r="F882" s="21">
        <v>0.0</v>
      </c>
      <c r="G882" s="21">
        <v>659113.73</v>
      </c>
      <c r="H882" s="21">
        <v>1111233.14</v>
      </c>
      <c r="I882" s="21">
        <v>8.857718475E7</v>
      </c>
      <c r="J882" s="22">
        <v>1.8701271761E8</v>
      </c>
      <c r="K882" s="21">
        <v>2.7676034423E8</v>
      </c>
    </row>
    <row r="883" ht="15.75" customHeight="1">
      <c r="A883" s="20" t="s">
        <v>276</v>
      </c>
      <c r="B883" s="20" t="s">
        <v>15</v>
      </c>
      <c r="C883" s="20" t="s">
        <v>277</v>
      </c>
      <c r="D883" s="20" t="s">
        <v>17</v>
      </c>
      <c r="E883" s="20" t="s">
        <v>18</v>
      </c>
      <c r="F883" s="21">
        <v>0.0</v>
      </c>
      <c r="G883" s="21">
        <v>0.0</v>
      </c>
      <c r="H883" s="21">
        <v>0.0</v>
      </c>
      <c r="I883" s="21">
        <v>0.0</v>
      </c>
      <c r="J883" s="22">
        <v>-1.050984937E7</v>
      </c>
      <c r="K883" s="21">
        <v>-1.050984937E7</v>
      </c>
    </row>
    <row r="884" ht="15.75" customHeight="1">
      <c r="A884" s="20" t="s">
        <v>276</v>
      </c>
      <c r="B884" s="20" t="s">
        <v>15</v>
      </c>
      <c r="C884" s="20" t="s">
        <v>277</v>
      </c>
      <c r="D884" s="20" t="s">
        <v>49</v>
      </c>
      <c r="E884" s="20" t="s">
        <v>50</v>
      </c>
      <c r="F884" s="21">
        <v>0.0</v>
      </c>
      <c r="G884" s="21">
        <v>0.0</v>
      </c>
      <c r="H884" s="21">
        <v>0.0</v>
      </c>
      <c r="I884" s="21">
        <v>0.0</v>
      </c>
      <c r="J884" s="22">
        <v>-5188641.91</v>
      </c>
      <c r="K884" s="21">
        <v>-5188641.91</v>
      </c>
    </row>
    <row r="885" ht="15.75" customHeight="1">
      <c r="A885" s="20" t="s">
        <v>276</v>
      </c>
      <c r="B885" s="20" t="s">
        <v>15</v>
      </c>
      <c r="C885" s="20" t="s">
        <v>277</v>
      </c>
      <c r="D885" s="20" t="s">
        <v>74</v>
      </c>
      <c r="E885" s="20" t="s">
        <v>75</v>
      </c>
      <c r="F885" s="21">
        <v>0.0</v>
      </c>
      <c r="G885" s="21">
        <v>2.757633465E7</v>
      </c>
      <c r="H885" s="21">
        <v>2327143.41</v>
      </c>
      <c r="I885" s="21">
        <v>1.4102946E8</v>
      </c>
      <c r="J885" s="22">
        <v>1.6837897729E8</v>
      </c>
      <c r="K885" s="21">
        <v>3.3931191535E8</v>
      </c>
    </row>
    <row r="886" ht="15.75" customHeight="1">
      <c r="A886" s="20" t="s">
        <v>276</v>
      </c>
      <c r="B886" s="20" t="s">
        <v>15</v>
      </c>
      <c r="C886" s="20" t="s">
        <v>277</v>
      </c>
      <c r="D886" s="20" t="s">
        <v>21</v>
      </c>
      <c r="E886" s="20" t="s">
        <v>22</v>
      </c>
      <c r="F886" s="21">
        <v>0.0</v>
      </c>
      <c r="G886" s="21">
        <v>11436.66</v>
      </c>
      <c r="H886" s="21">
        <v>965.13</v>
      </c>
      <c r="I886" s="21">
        <v>58488.75</v>
      </c>
      <c r="J886" s="22">
        <v>69831.34</v>
      </c>
      <c r="K886" s="21">
        <v>140721.88</v>
      </c>
    </row>
    <row r="887" ht="15.75" customHeight="1">
      <c r="A887" s="20" t="s">
        <v>276</v>
      </c>
      <c r="B887" s="20" t="s">
        <v>15</v>
      </c>
      <c r="C887" s="20" t="s">
        <v>277</v>
      </c>
      <c r="D887" s="20" t="s">
        <v>27</v>
      </c>
      <c r="E887" s="20" t="s">
        <v>28</v>
      </c>
      <c r="F887" s="21">
        <v>0.0</v>
      </c>
      <c r="G887" s="21">
        <v>1530960.79</v>
      </c>
      <c r="H887" s="21">
        <v>129196.48</v>
      </c>
      <c r="I887" s="21">
        <v>7829560.27</v>
      </c>
      <c r="J887" s="22">
        <v>9347928.81</v>
      </c>
      <c r="K887" s="21">
        <v>1.883764635E7</v>
      </c>
    </row>
    <row r="888" ht="15.75" customHeight="1">
      <c r="A888" s="20" t="s">
        <v>276</v>
      </c>
      <c r="B888" s="20" t="s">
        <v>15</v>
      </c>
      <c r="C888" s="20" t="s">
        <v>277</v>
      </c>
      <c r="D888" s="20" t="s">
        <v>29</v>
      </c>
      <c r="E888" s="20" t="s">
        <v>30</v>
      </c>
      <c r="F888" s="21">
        <v>0.0</v>
      </c>
      <c r="G888" s="21">
        <v>2975142.6</v>
      </c>
      <c r="H888" s="21">
        <v>251069.75</v>
      </c>
      <c r="I888" s="21">
        <v>1.521531993E7</v>
      </c>
      <c r="J888" s="22">
        <v>1.816599176E7</v>
      </c>
      <c r="K888" s="21">
        <v>3.660752404E7</v>
      </c>
    </row>
    <row r="889" ht="15.75" customHeight="1">
      <c r="A889" s="20" t="s">
        <v>276</v>
      </c>
      <c r="B889" s="20" t="s">
        <v>15</v>
      </c>
      <c r="C889" s="20" t="s">
        <v>277</v>
      </c>
      <c r="D889" s="20" t="s">
        <v>31</v>
      </c>
      <c r="E889" s="20" t="s">
        <v>32</v>
      </c>
      <c r="F889" s="21">
        <v>0.0</v>
      </c>
      <c r="G889" s="21">
        <v>7210891.72</v>
      </c>
      <c r="H889" s="21">
        <v>608521.02</v>
      </c>
      <c r="I889" s="21">
        <v>3.687756834E7</v>
      </c>
      <c r="J889" s="22">
        <v>4.402914996E7</v>
      </c>
      <c r="K889" s="21">
        <v>8.872613104E7</v>
      </c>
    </row>
    <row r="890" ht="15.75" customHeight="1">
      <c r="A890" s="20" t="s">
        <v>276</v>
      </c>
      <c r="B890" s="20" t="s">
        <v>15</v>
      </c>
      <c r="C890" s="20" t="s">
        <v>277</v>
      </c>
      <c r="D890" s="20" t="s">
        <v>35</v>
      </c>
      <c r="E890" s="20" t="s">
        <v>36</v>
      </c>
      <c r="F890" s="21">
        <v>0.0</v>
      </c>
      <c r="G890" s="21">
        <v>4458.1</v>
      </c>
      <c r="H890" s="21">
        <v>376.22</v>
      </c>
      <c r="I890" s="21">
        <v>22799.39</v>
      </c>
      <c r="J890" s="22">
        <v>27220.81</v>
      </c>
      <c r="K890" s="21">
        <v>54854.52</v>
      </c>
    </row>
    <row r="891" ht="15.75" customHeight="1">
      <c r="A891" s="20" t="s">
        <v>276</v>
      </c>
      <c r="B891" s="20" t="s">
        <v>15</v>
      </c>
      <c r="C891" s="20" t="s">
        <v>277</v>
      </c>
      <c r="D891" s="20" t="s">
        <v>39</v>
      </c>
      <c r="E891" s="20" t="s">
        <v>40</v>
      </c>
      <c r="F891" s="21">
        <v>0.0</v>
      </c>
      <c r="G891" s="21">
        <v>2428513.57</v>
      </c>
      <c r="H891" s="21">
        <v>204940.19</v>
      </c>
      <c r="I891" s="21">
        <v>1.241977811E7</v>
      </c>
      <c r="J891" s="22">
        <v>1.482831699E7</v>
      </c>
      <c r="K891" s="21">
        <v>2.988154886E7</v>
      </c>
    </row>
    <row r="892" ht="15.75" customHeight="1">
      <c r="A892" s="20" t="s">
        <v>276</v>
      </c>
      <c r="B892" s="20" t="s">
        <v>15</v>
      </c>
      <c r="C892" s="20" t="s">
        <v>277</v>
      </c>
      <c r="D892" s="20" t="s">
        <v>41</v>
      </c>
      <c r="E892" s="20" t="s">
        <v>42</v>
      </c>
      <c r="F892" s="21">
        <v>0.0</v>
      </c>
      <c r="G892" s="21">
        <v>1.9595381354E8</v>
      </c>
      <c r="H892" s="21">
        <v>1.653637558E7</v>
      </c>
      <c r="I892" s="21">
        <v>1.00213682726E9</v>
      </c>
      <c r="J892" s="22">
        <v>1.19647890654E9</v>
      </c>
      <c r="K892" s="21">
        <v>2.40059607355E9</v>
      </c>
    </row>
    <row r="893" ht="15.75" customHeight="1">
      <c r="A893" s="20" t="s">
        <v>276</v>
      </c>
      <c r="B893" s="20" t="s">
        <v>15</v>
      </c>
      <c r="C893" s="20" t="s">
        <v>277</v>
      </c>
      <c r="D893" s="20" t="s">
        <v>78</v>
      </c>
      <c r="E893" s="20" t="s">
        <v>79</v>
      </c>
      <c r="F893" s="21">
        <v>0.0</v>
      </c>
      <c r="G893" s="21">
        <v>1.7305318737E8</v>
      </c>
      <c r="H893" s="21">
        <v>1.460381122E7</v>
      </c>
      <c r="I893" s="21">
        <v>8.8501963295E8</v>
      </c>
      <c r="J893" s="22">
        <v>1.05664944535E9</v>
      </c>
      <c r="K893" s="21">
        <v>2.12932607689E9</v>
      </c>
    </row>
    <row r="894" ht="15.75" customHeight="1">
      <c r="A894" s="20" t="s">
        <v>278</v>
      </c>
      <c r="B894" s="20" t="s">
        <v>15</v>
      </c>
      <c r="C894" s="20" t="s">
        <v>279</v>
      </c>
      <c r="D894" s="20" t="s">
        <v>49</v>
      </c>
      <c r="E894" s="20" t="s">
        <v>50</v>
      </c>
      <c r="F894" s="21">
        <v>0.0</v>
      </c>
      <c r="G894" s="21">
        <v>0.0</v>
      </c>
      <c r="H894" s="21">
        <v>0.0</v>
      </c>
      <c r="I894" s="21">
        <v>0.0</v>
      </c>
      <c r="J894" s="22">
        <v>-352394.12</v>
      </c>
      <c r="K894" s="21">
        <v>-352394.12</v>
      </c>
    </row>
    <row r="895" ht="15.75" customHeight="1">
      <c r="A895" s="20" t="s">
        <v>278</v>
      </c>
      <c r="B895" s="20" t="s">
        <v>15</v>
      </c>
      <c r="C895" s="20" t="s">
        <v>279</v>
      </c>
      <c r="D895" s="20" t="s">
        <v>74</v>
      </c>
      <c r="E895" s="20" t="s">
        <v>75</v>
      </c>
      <c r="F895" s="21">
        <v>0.0</v>
      </c>
      <c r="G895" s="21">
        <v>1577475.97</v>
      </c>
      <c r="H895" s="21">
        <v>85230.76</v>
      </c>
      <c r="I895" s="21">
        <v>6661304.88</v>
      </c>
      <c r="J895" s="22">
        <v>8113613.21</v>
      </c>
      <c r="K895" s="21">
        <v>1.643762482E7</v>
      </c>
    </row>
    <row r="896" ht="15.75" customHeight="1">
      <c r="A896" s="20" t="s">
        <v>278</v>
      </c>
      <c r="B896" s="20" t="s">
        <v>15</v>
      </c>
      <c r="C896" s="20" t="s">
        <v>279</v>
      </c>
      <c r="D896" s="20" t="s">
        <v>21</v>
      </c>
      <c r="E896" s="20" t="s">
        <v>22</v>
      </c>
      <c r="F896" s="21">
        <v>0.0</v>
      </c>
      <c r="G896" s="21">
        <v>5847.18</v>
      </c>
      <c r="H896" s="21">
        <v>315.92</v>
      </c>
      <c r="I896" s="21">
        <v>24691.24</v>
      </c>
      <c r="J896" s="22">
        <v>30074.46</v>
      </c>
      <c r="K896" s="21">
        <v>60928.8</v>
      </c>
    </row>
    <row r="897" ht="15.75" customHeight="1">
      <c r="A897" s="20" t="s">
        <v>278</v>
      </c>
      <c r="B897" s="20" t="s">
        <v>15</v>
      </c>
      <c r="C897" s="20" t="s">
        <v>279</v>
      </c>
      <c r="D897" s="20" t="s">
        <v>27</v>
      </c>
      <c r="E897" s="20" t="s">
        <v>28</v>
      </c>
      <c r="F897" s="21">
        <v>0.0</v>
      </c>
      <c r="G897" s="21">
        <v>0.0</v>
      </c>
      <c r="H897" s="21">
        <v>0.0</v>
      </c>
      <c r="I897" s="21">
        <v>0.0</v>
      </c>
      <c r="J897" s="22">
        <v>-303594.41</v>
      </c>
      <c r="K897" s="21">
        <v>-303594.41</v>
      </c>
    </row>
    <row r="898" ht="15.75" customHeight="1">
      <c r="A898" s="20" t="s">
        <v>278</v>
      </c>
      <c r="B898" s="20" t="s">
        <v>15</v>
      </c>
      <c r="C898" s="20" t="s">
        <v>279</v>
      </c>
      <c r="D898" s="20" t="s">
        <v>29</v>
      </c>
      <c r="E898" s="20" t="s">
        <v>30</v>
      </c>
      <c r="F898" s="21">
        <v>0.0</v>
      </c>
      <c r="G898" s="21">
        <v>383330.94</v>
      </c>
      <c r="H898" s="21">
        <v>20711.31</v>
      </c>
      <c r="I898" s="21">
        <v>1618715.16</v>
      </c>
      <c r="J898" s="22">
        <v>1971630.03</v>
      </c>
      <c r="K898" s="21">
        <v>3994387.44</v>
      </c>
    </row>
    <row r="899" ht="15.75" customHeight="1">
      <c r="A899" s="20" t="s">
        <v>278</v>
      </c>
      <c r="B899" s="20" t="s">
        <v>15</v>
      </c>
      <c r="C899" s="20" t="s">
        <v>279</v>
      </c>
      <c r="D899" s="20" t="s">
        <v>39</v>
      </c>
      <c r="E899" s="20" t="s">
        <v>40</v>
      </c>
      <c r="F899" s="21">
        <v>0.0</v>
      </c>
      <c r="G899" s="21">
        <v>31998.4</v>
      </c>
      <c r="H899" s="21">
        <v>1728.87</v>
      </c>
      <c r="I899" s="21">
        <v>135121.6</v>
      </c>
      <c r="J899" s="22">
        <v>164581.03</v>
      </c>
      <c r="K899" s="21">
        <v>333429.9</v>
      </c>
    </row>
    <row r="900" ht="15.75" customHeight="1">
      <c r="A900" s="20" t="s">
        <v>278</v>
      </c>
      <c r="B900" s="20" t="s">
        <v>15</v>
      </c>
      <c r="C900" s="20" t="s">
        <v>279</v>
      </c>
      <c r="D900" s="20" t="s">
        <v>45</v>
      </c>
      <c r="E900" s="20" t="s">
        <v>46</v>
      </c>
      <c r="F900" s="21">
        <v>0.0</v>
      </c>
      <c r="G900" s="21">
        <v>2.653238151E7</v>
      </c>
      <c r="H900" s="21">
        <v>1433540.14</v>
      </c>
      <c r="I900" s="21">
        <v>1.1203992112E8</v>
      </c>
      <c r="J900" s="22">
        <v>1.3646704357E8</v>
      </c>
      <c r="K900" s="21">
        <v>2.7647288634E8</v>
      </c>
    </row>
    <row r="901" ht="15.75" customHeight="1">
      <c r="A901" s="20" t="s">
        <v>280</v>
      </c>
      <c r="B901" s="20" t="s">
        <v>15</v>
      </c>
      <c r="C901" s="20" t="s">
        <v>281</v>
      </c>
      <c r="D901" s="20" t="s">
        <v>17</v>
      </c>
      <c r="E901" s="20" t="s">
        <v>18</v>
      </c>
      <c r="F901" s="21">
        <v>0.0</v>
      </c>
      <c r="G901" s="21">
        <v>0.0</v>
      </c>
      <c r="H901" s="21">
        <v>0.0</v>
      </c>
      <c r="I901" s="21">
        <v>0.0</v>
      </c>
      <c r="J901" s="22">
        <v>-1914898.02</v>
      </c>
      <c r="K901" s="21">
        <v>-1914898.02</v>
      </c>
    </row>
    <row r="902" ht="15.75" customHeight="1">
      <c r="A902" s="20" t="s">
        <v>280</v>
      </c>
      <c r="B902" s="20" t="s">
        <v>15</v>
      </c>
      <c r="C902" s="20" t="s">
        <v>281</v>
      </c>
      <c r="D902" s="20" t="s">
        <v>49</v>
      </c>
      <c r="E902" s="20" t="s">
        <v>50</v>
      </c>
      <c r="F902" s="21">
        <v>0.0</v>
      </c>
      <c r="G902" s="21">
        <v>0.0</v>
      </c>
      <c r="H902" s="21">
        <v>0.0</v>
      </c>
      <c r="I902" s="21">
        <v>0.0</v>
      </c>
      <c r="J902" s="22">
        <v>-1130142.0</v>
      </c>
      <c r="K902" s="21">
        <v>-1130142.0</v>
      </c>
    </row>
    <row r="903" ht="15.75" customHeight="1">
      <c r="A903" s="20" t="s">
        <v>280</v>
      </c>
      <c r="B903" s="20" t="s">
        <v>15</v>
      </c>
      <c r="C903" s="20" t="s">
        <v>281</v>
      </c>
      <c r="D903" s="20" t="s">
        <v>27</v>
      </c>
      <c r="E903" s="20" t="s">
        <v>28</v>
      </c>
      <c r="F903" s="21">
        <v>0.0</v>
      </c>
      <c r="G903" s="21">
        <v>0.0</v>
      </c>
      <c r="H903" s="21">
        <v>0.0</v>
      </c>
      <c r="I903" s="21">
        <v>0.0</v>
      </c>
      <c r="J903" s="22">
        <v>-1319903.09</v>
      </c>
      <c r="K903" s="21">
        <v>-1319903.09</v>
      </c>
    </row>
    <row r="904" ht="15.75" customHeight="1">
      <c r="A904" s="20" t="s">
        <v>280</v>
      </c>
      <c r="B904" s="20" t="s">
        <v>15</v>
      </c>
      <c r="C904" s="20" t="s">
        <v>281</v>
      </c>
      <c r="D904" s="20" t="s">
        <v>29</v>
      </c>
      <c r="E904" s="20" t="s">
        <v>30</v>
      </c>
      <c r="F904" s="21">
        <v>0.0</v>
      </c>
      <c r="G904" s="21">
        <v>489816.25</v>
      </c>
      <c r="H904" s="21">
        <v>54396.26</v>
      </c>
      <c r="I904" s="21">
        <v>1662325.78</v>
      </c>
      <c r="J904" s="22">
        <v>2151828.77</v>
      </c>
      <c r="K904" s="21">
        <v>4358367.06</v>
      </c>
    </row>
    <row r="905" ht="15.75" customHeight="1">
      <c r="A905" s="20" t="s">
        <v>280</v>
      </c>
      <c r="B905" s="20" t="s">
        <v>15</v>
      </c>
      <c r="C905" s="20" t="s">
        <v>281</v>
      </c>
      <c r="D905" s="20" t="s">
        <v>31</v>
      </c>
      <c r="E905" s="20" t="s">
        <v>32</v>
      </c>
      <c r="F905" s="21">
        <v>0.0</v>
      </c>
      <c r="G905" s="21">
        <v>753229.33</v>
      </c>
      <c r="H905" s="21">
        <v>83649.45</v>
      </c>
      <c r="I905" s="21">
        <v>2556290.29</v>
      </c>
      <c r="J905" s="22">
        <v>3309037.89</v>
      </c>
      <c r="K905" s="21">
        <v>6702206.96</v>
      </c>
    </row>
    <row r="906" ht="15.75" customHeight="1">
      <c r="A906" s="20" t="s">
        <v>280</v>
      </c>
      <c r="B906" s="20" t="s">
        <v>15</v>
      </c>
      <c r="C906" s="20" t="s">
        <v>281</v>
      </c>
      <c r="D906" s="20" t="s">
        <v>39</v>
      </c>
      <c r="E906" s="20" t="s">
        <v>40</v>
      </c>
      <c r="F906" s="21">
        <v>0.0</v>
      </c>
      <c r="G906" s="21">
        <v>515601.1</v>
      </c>
      <c r="H906" s="21">
        <v>57259.78</v>
      </c>
      <c r="I906" s="21">
        <v>1749833.73</v>
      </c>
      <c r="J906" s="22">
        <v>2265105.07</v>
      </c>
      <c r="K906" s="21">
        <v>4587799.68</v>
      </c>
    </row>
    <row r="907" ht="15.75" customHeight="1">
      <c r="A907" s="20" t="s">
        <v>280</v>
      </c>
      <c r="B907" s="20" t="s">
        <v>15</v>
      </c>
      <c r="C907" s="20" t="s">
        <v>281</v>
      </c>
      <c r="D907" s="20" t="s">
        <v>41</v>
      </c>
      <c r="E907" s="20" t="s">
        <v>42</v>
      </c>
      <c r="F907" s="21">
        <v>0.0</v>
      </c>
      <c r="G907" s="21">
        <v>1.5617385332E8</v>
      </c>
      <c r="H907" s="21">
        <v>1.734379751E7</v>
      </c>
      <c r="I907" s="21">
        <v>5.300188022E8</v>
      </c>
      <c r="J907" s="22">
        <v>6.8609277571E8</v>
      </c>
      <c r="K907" s="21">
        <v>1.38771433072E9</v>
      </c>
    </row>
    <row r="908" ht="15.75" customHeight="1">
      <c r="A908" s="20" t="s">
        <v>282</v>
      </c>
      <c r="B908" s="20" t="s">
        <v>15</v>
      </c>
      <c r="C908" s="20" t="s">
        <v>283</v>
      </c>
      <c r="D908" s="20" t="s">
        <v>49</v>
      </c>
      <c r="E908" s="20" t="s">
        <v>50</v>
      </c>
      <c r="F908" s="21">
        <v>0.0</v>
      </c>
      <c r="G908" s="21">
        <v>0.0</v>
      </c>
      <c r="H908" s="21">
        <v>0.0</v>
      </c>
      <c r="I908" s="21">
        <v>0.0</v>
      </c>
      <c r="J908" s="22">
        <v>-2831150.67</v>
      </c>
      <c r="K908" s="21">
        <v>-2831150.67</v>
      </c>
    </row>
    <row r="909" ht="15.75" customHeight="1">
      <c r="A909" s="20" t="s">
        <v>282</v>
      </c>
      <c r="B909" s="20" t="s">
        <v>15</v>
      </c>
      <c r="C909" s="20" t="s">
        <v>283</v>
      </c>
      <c r="D909" s="20" t="s">
        <v>27</v>
      </c>
      <c r="E909" s="20" t="s">
        <v>28</v>
      </c>
      <c r="F909" s="21">
        <v>0.0</v>
      </c>
      <c r="G909" s="21">
        <v>0.0</v>
      </c>
      <c r="H909" s="21">
        <v>0.0</v>
      </c>
      <c r="I909" s="21">
        <v>0.0</v>
      </c>
      <c r="J909" s="22">
        <v>-944987.23</v>
      </c>
      <c r="K909" s="21">
        <v>-944987.23</v>
      </c>
    </row>
    <row r="910" ht="15.75" customHeight="1">
      <c r="A910" s="20" t="s">
        <v>282</v>
      </c>
      <c r="B910" s="20" t="s">
        <v>15</v>
      </c>
      <c r="C910" s="20" t="s">
        <v>283</v>
      </c>
      <c r="D910" s="20" t="s">
        <v>29</v>
      </c>
      <c r="E910" s="20" t="s">
        <v>30</v>
      </c>
      <c r="F910" s="21">
        <v>0.0</v>
      </c>
      <c r="G910" s="21">
        <v>1564023.79</v>
      </c>
      <c r="H910" s="21">
        <v>41519.32</v>
      </c>
      <c r="I910" s="21">
        <v>3236204.48</v>
      </c>
      <c r="J910" s="22">
        <v>3046074.92</v>
      </c>
      <c r="K910" s="21">
        <v>7887822.51</v>
      </c>
    </row>
    <row r="911" ht="15.75" customHeight="1">
      <c r="A911" s="20" t="s">
        <v>282</v>
      </c>
      <c r="B911" s="20" t="s">
        <v>15</v>
      </c>
      <c r="C911" s="20" t="s">
        <v>283</v>
      </c>
      <c r="D911" s="20" t="s">
        <v>31</v>
      </c>
      <c r="E911" s="20" t="s">
        <v>32</v>
      </c>
      <c r="F911" s="21">
        <v>0.0</v>
      </c>
      <c r="G911" s="21">
        <v>0.0</v>
      </c>
      <c r="H911" s="21">
        <v>0.0</v>
      </c>
      <c r="I911" s="21">
        <v>0.0</v>
      </c>
      <c r="J911" s="22">
        <v>-33584.4</v>
      </c>
      <c r="K911" s="21">
        <v>-33584.4</v>
      </c>
    </row>
    <row r="912" ht="15.75" customHeight="1">
      <c r="A912" s="20" t="s">
        <v>282</v>
      </c>
      <c r="B912" s="20" t="s">
        <v>15</v>
      </c>
      <c r="C912" s="20" t="s">
        <v>283</v>
      </c>
      <c r="D912" s="20" t="s">
        <v>39</v>
      </c>
      <c r="E912" s="20" t="s">
        <v>40</v>
      </c>
      <c r="F912" s="21">
        <v>0.0</v>
      </c>
      <c r="G912" s="21">
        <v>285511.42</v>
      </c>
      <c r="H912" s="21">
        <v>7579.32</v>
      </c>
      <c r="I912" s="21">
        <v>590766.8</v>
      </c>
      <c r="J912" s="22">
        <v>556058.79</v>
      </c>
      <c r="K912" s="21">
        <v>1439916.33</v>
      </c>
    </row>
    <row r="913" ht="15.75" customHeight="1">
      <c r="A913" s="20" t="s">
        <v>282</v>
      </c>
      <c r="B913" s="20" t="s">
        <v>15</v>
      </c>
      <c r="C913" s="20" t="s">
        <v>283</v>
      </c>
      <c r="D913" s="20" t="s">
        <v>78</v>
      </c>
      <c r="E913" s="20" t="s">
        <v>79</v>
      </c>
      <c r="F913" s="21">
        <v>0.0</v>
      </c>
      <c r="G913" s="21">
        <v>1822988.9</v>
      </c>
      <c r="H913" s="21">
        <v>48393.93</v>
      </c>
      <c r="I913" s="21">
        <v>3772042.9</v>
      </c>
      <c r="J913" s="22">
        <v>3550432.41</v>
      </c>
      <c r="K913" s="21">
        <v>9193858.14</v>
      </c>
    </row>
    <row r="914" ht="15.75" customHeight="1">
      <c r="A914" s="20" t="s">
        <v>282</v>
      </c>
      <c r="B914" s="20" t="s">
        <v>15</v>
      </c>
      <c r="C914" s="20" t="s">
        <v>283</v>
      </c>
      <c r="D914" s="20" t="s">
        <v>45</v>
      </c>
      <c r="E914" s="20" t="s">
        <v>46</v>
      </c>
      <c r="F914" s="21">
        <v>0.0</v>
      </c>
      <c r="G914" s="21">
        <v>1.3542037389E8</v>
      </c>
      <c r="H914" s="21">
        <v>3594933.43</v>
      </c>
      <c r="I914" s="21">
        <v>2.8020546882E8</v>
      </c>
      <c r="J914" s="22">
        <v>2.637431772E8</v>
      </c>
      <c r="K914" s="21">
        <v>6.8296395334E8</v>
      </c>
    </row>
    <row r="915" ht="15.75" customHeight="1">
      <c r="A915" s="20" t="s">
        <v>284</v>
      </c>
      <c r="B915" s="20" t="s">
        <v>15</v>
      </c>
      <c r="C915" s="20" t="s">
        <v>285</v>
      </c>
      <c r="D915" s="20" t="s">
        <v>17</v>
      </c>
      <c r="E915" s="20" t="s">
        <v>18</v>
      </c>
      <c r="F915" s="21">
        <v>0.0</v>
      </c>
      <c r="G915" s="21">
        <v>0.0</v>
      </c>
      <c r="H915" s="21">
        <v>0.0</v>
      </c>
      <c r="I915" s="21">
        <v>0.0</v>
      </c>
      <c r="J915" s="22">
        <v>-806185.63</v>
      </c>
      <c r="K915" s="21">
        <v>-806185.63</v>
      </c>
    </row>
    <row r="916" ht="15.75" customHeight="1">
      <c r="A916" s="20" t="s">
        <v>284</v>
      </c>
      <c r="B916" s="20" t="s">
        <v>15</v>
      </c>
      <c r="C916" s="20" t="s">
        <v>285</v>
      </c>
      <c r="D916" s="20" t="s">
        <v>49</v>
      </c>
      <c r="E916" s="20" t="s">
        <v>50</v>
      </c>
      <c r="F916" s="21">
        <v>0.0</v>
      </c>
      <c r="G916" s="21">
        <v>0.0</v>
      </c>
      <c r="H916" s="21">
        <v>0.0</v>
      </c>
      <c r="I916" s="21">
        <v>0.0</v>
      </c>
      <c r="J916" s="22">
        <v>-151822.06</v>
      </c>
      <c r="K916" s="21">
        <v>-151822.06</v>
      </c>
    </row>
    <row r="917" ht="15.75" customHeight="1">
      <c r="A917" s="20" t="s">
        <v>284</v>
      </c>
      <c r="B917" s="20" t="s">
        <v>15</v>
      </c>
      <c r="C917" s="20" t="s">
        <v>285</v>
      </c>
      <c r="D917" s="20" t="s">
        <v>74</v>
      </c>
      <c r="E917" s="20" t="s">
        <v>75</v>
      </c>
      <c r="F917" s="21">
        <v>0.0</v>
      </c>
      <c r="G917" s="21">
        <v>657375.6</v>
      </c>
      <c r="H917" s="21">
        <v>203234.68</v>
      </c>
      <c r="I917" s="21">
        <v>1.024781759E7</v>
      </c>
      <c r="J917" s="22">
        <v>2.078601921E7</v>
      </c>
      <c r="K917" s="21">
        <v>3.189444708E7</v>
      </c>
    </row>
    <row r="918" ht="15.75" customHeight="1">
      <c r="A918" s="20" t="s">
        <v>284</v>
      </c>
      <c r="B918" s="20" t="s">
        <v>15</v>
      </c>
      <c r="C918" s="20" t="s">
        <v>285</v>
      </c>
      <c r="D918" s="20" t="s">
        <v>19</v>
      </c>
      <c r="E918" s="20" t="s">
        <v>20</v>
      </c>
      <c r="F918" s="21">
        <v>0.0</v>
      </c>
      <c r="G918" s="21">
        <v>23058.38</v>
      </c>
      <c r="H918" s="21">
        <v>7128.75</v>
      </c>
      <c r="I918" s="21">
        <v>359456.73</v>
      </c>
      <c r="J918" s="22">
        <v>729099.1</v>
      </c>
      <c r="K918" s="21">
        <v>1118742.96</v>
      </c>
    </row>
    <row r="919" ht="15.75" customHeight="1">
      <c r="A919" s="20" t="s">
        <v>284</v>
      </c>
      <c r="B919" s="20" t="s">
        <v>15</v>
      </c>
      <c r="C919" s="20" t="s">
        <v>285</v>
      </c>
      <c r="D919" s="20" t="s">
        <v>21</v>
      </c>
      <c r="E919" s="20" t="s">
        <v>22</v>
      </c>
      <c r="F919" s="21">
        <v>0.0</v>
      </c>
      <c r="G919" s="21">
        <v>0.0</v>
      </c>
      <c r="H919" s="21">
        <v>0.0</v>
      </c>
      <c r="I919" s="21">
        <v>0.0</v>
      </c>
      <c r="J919" s="22">
        <v>0.0</v>
      </c>
      <c r="K919" s="21">
        <v>0.0</v>
      </c>
    </row>
    <row r="920" ht="15.75" customHeight="1">
      <c r="A920" s="20" t="s">
        <v>284</v>
      </c>
      <c r="B920" s="20" t="s">
        <v>15</v>
      </c>
      <c r="C920" s="20" t="s">
        <v>285</v>
      </c>
      <c r="D920" s="20" t="s">
        <v>27</v>
      </c>
      <c r="E920" s="20" t="s">
        <v>28</v>
      </c>
      <c r="F920" s="21">
        <v>0.0</v>
      </c>
      <c r="G920" s="21">
        <v>0.0</v>
      </c>
      <c r="H920" s="21">
        <v>0.0</v>
      </c>
      <c r="I920" s="21">
        <v>0.0</v>
      </c>
      <c r="J920" s="22">
        <v>-235450.62</v>
      </c>
      <c r="K920" s="21">
        <v>-235450.62</v>
      </c>
    </row>
    <row r="921" ht="15.75" customHeight="1">
      <c r="A921" s="20" t="s">
        <v>284</v>
      </c>
      <c r="B921" s="20" t="s">
        <v>15</v>
      </c>
      <c r="C921" s="20" t="s">
        <v>285</v>
      </c>
      <c r="D921" s="20" t="s">
        <v>29</v>
      </c>
      <c r="E921" s="20" t="s">
        <v>30</v>
      </c>
      <c r="F921" s="21">
        <v>0.0</v>
      </c>
      <c r="G921" s="21">
        <v>153979.23</v>
      </c>
      <c r="H921" s="21">
        <v>47604.32</v>
      </c>
      <c r="I921" s="21">
        <v>2400379.73</v>
      </c>
      <c r="J921" s="22">
        <v>4868777.06</v>
      </c>
      <c r="K921" s="21">
        <v>7470740.34</v>
      </c>
    </row>
    <row r="922" ht="15.75" customHeight="1">
      <c r="A922" s="20" t="s">
        <v>284</v>
      </c>
      <c r="B922" s="20" t="s">
        <v>15</v>
      </c>
      <c r="C922" s="20" t="s">
        <v>285</v>
      </c>
      <c r="D922" s="20" t="s">
        <v>31</v>
      </c>
      <c r="E922" s="20" t="s">
        <v>32</v>
      </c>
      <c r="F922" s="21">
        <v>0.0</v>
      </c>
      <c r="G922" s="21">
        <v>0.0</v>
      </c>
      <c r="H922" s="21">
        <v>0.0</v>
      </c>
      <c r="I922" s="21">
        <v>0.0</v>
      </c>
      <c r="J922" s="22">
        <v>-340343.69</v>
      </c>
      <c r="K922" s="21">
        <v>-340343.69</v>
      </c>
    </row>
    <row r="923" ht="15.75" customHeight="1">
      <c r="A923" s="20" t="s">
        <v>284</v>
      </c>
      <c r="B923" s="20" t="s">
        <v>15</v>
      </c>
      <c r="C923" s="20" t="s">
        <v>285</v>
      </c>
      <c r="D923" s="20" t="s">
        <v>39</v>
      </c>
      <c r="E923" s="20" t="s">
        <v>40</v>
      </c>
      <c r="F923" s="21">
        <v>0.0</v>
      </c>
      <c r="G923" s="21">
        <v>32996.03</v>
      </c>
      <c r="H923" s="21">
        <v>10201.07</v>
      </c>
      <c r="I923" s="21">
        <v>514374.47</v>
      </c>
      <c r="J923" s="22">
        <v>1043324.36</v>
      </c>
      <c r="K923" s="21">
        <v>1600895.93</v>
      </c>
    </row>
    <row r="924" ht="15.75" customHeight="1">
      <c r="A924" s="20" t="s">
        <v>284</v>
      </c>
      <c r="B924" s="20" t="s">
        <v>15</v>
      </c>
      <c r="C924" s="20" t="s">
        <v>285</v>
      </c>
      <c r="D924" s="20" t="s">
        <v>41</v>
      </c>
      <c r="E924" s="20" t="s">
        <v>42</v>
      </c>
      <c r="F924" s="21">
        <v>0.0</v>
      </c>
      <c r="G924" s="21">
        <v>4044172.76</v>
      </c>
      <c r="H924" s="21">
        <v>1250299.18</v>
      </c>
      <c r="I924" s="21">
        <v>6.304454448E7</v>
      </c>
      <c r="J924" s="22">
        <v>1.2787553069E8</v>
      </c>
      <c r="K924" s="21">
        <v>1.9540836148000002E8</v>
      </c>
    </row>
    <row r="925" ht="15.75" customHeight="1">
      <c r="A925" s="20" t="s">
        <v>286</v>
      </c>
      <c r="B925" s="20" t="s">
        <v>15</v>
      </c>
      <c r="C925" s="20" t="s">
        <v>287</v>
      </c>
      <c r="D925" s="20" t="s">
        <v>17</v>
      </c>
      <c r="E925" s="20" t="s">
        <v>18</v>
      </c>
      <c r="F925" s="21">
        <v>0.0</v>
      </c>
      <c r="G925" s="21">
        <v>0.0</v>
      </c>
      <c r="H925" s="21">
        <v>0.0</v>
      </c>
      <c r="I925" s="21">
        <v>0.0</v>
      </c>
      <c r="J925" s="22">
        <v>-577763.66</v>
      </c>
      <c r="K925" s="21">
        <v>-577763.66</v>
      </c>
    </row>
    <row r="926" ht="15.75" customHeight="1">
      <c r="A926" s="20" t="s">
        <v>286</v>
      </c>
      <c r="B926" s="20" t="s">
        <v>15</v>
      </c>
      <c r="C926" s="20" t="s">
        <v>287</v>
      </c>
      <c r="D926" s="20" t="s">
        <v>49</v>
      </c>
      <c r="E926" s="20" t="s">
        <v>50</v>
      </c>
      <c r="F926" s="21">
        <v>0.0</v>
      </c>
      <c r="G926" s="21">
        <v>0.0</v>
      </c>
      <c r="H926" s="21">
        <v>0.0</v>
      </c>
      <c r="I926" s="21">
        <v>0.0</v>
      </c>
      <c r="J926" s="22">
        <v>-476053.98</v>
      </c>
      <c r="K926" s="21">
        <v>-476053.98</v>
      </c>
    </row>
    <row r="927" ht="15.75" customHeight="1">
      <c r="A927" s="20" t="s">
        <v>286</v>
      </c>
      <c r="B927" s="20" t="s">
        <v>15</v>
      </c>
      <c r="C927" s="20" t="s">
        <v>287</v>
      </c>
      <c r="D927" s="20" t="s">
        <v>27</v>
      </c>
      <c r="E927" s="20" t="s">
        <v>28</v>
      </c>
      <c r="F927" s="21">
        <v>0.0</v>
      </c>
      <c r="G927" s="21">
        <v>0.0</v>
      </c>
      <c r="H927" s="21">
        <v>0.0</v>
      </c>
      <c r="I927" s="21">
        <v>0.0</v>
      </c>
      <c r="J927" s="22">
        <v>-140072.22</v>
      </c>
      <c r="K927" s="21">
        <v>-140072.22</v>
      </c>
    </row>
    <row r="928" ht="15.75" customHeight="1">
      <c r="A928" s="20" t="s">
        <v>286</v>
      </c>
      <c r="B928" s="20" t="s">
        <v>15</v>
      </c>
      <c r="C928" s="20" t="s">
        <v>287</v>
      </c>
      <c r="D928" s="20" t="s">
        <v>29</v>
      </c>
      <c r="E928" s="20" t="s">
        <v>30</v>
      </c>
      <c r="F928" s="21">
        <v>0.0</v>
      </c>
      <c r="G928" s="21">
        <v>381550.29</v>
      </c>
      <c r="H928" s="21">
        <v>63969.5</v>
      </c>
      <c r="I928" s="21">
        <v>2571243.51</v>
      </c>
      <c r="J928" s="22">
        <v>3718437.17</v>
      </c>
      <c r="K928" s="21">
        <v>6735200.47</v>
      </c>
    </row>
    <row r="929" ht="15.75" customHeight="1">
      <c r="A929" s="20" t="s">
        <v>286</v>
      </c>
      <c r="B929" s="20" t="s">
        <v>15</v>
      </c>
      <c r="C929" s="20" t="s">
        <v>287</v>
      </c>
      <c r="D929" s="20" t="s">
        <v>31</v>
      </c>
      <c r="E929" s="20" t="s">
        <v>32</v>
      </c>
      <c r="F929" s="21">
        <v>0.0</v>
      </c>
      <c r="G929" s="21">
        <v>300494.86</v>
      </c>
      <c r="H929" s="21">
        <v>50380.01</v>
      </c>
      <c r="I929" s="21">
        <v>2025016.08</v>
      </c>
      <c r="J929" s="22">
        <v>2928503.29</v>
      </c>
      <c r="K929" s="21">
        <v>5304394.24</v>
      </c>
    </row>
    <row r="930" ht="15.75" customHeight="1">
      <c r="A930" s="20" t="s">
        <v>286</v>
      </c>
      <c r="B930" s="20" t="s">
        <v>15</v>
      </c>
      <c r="C930" s="20" t="s">
        <v>287</v>
      </c>
      <c r="D930" s="20" t="s">
        <v>39</v>
      </c>
      <c r="E930" s="20" t="s">
        <v>40</v>
      </c>
      <c r="F930" s="21">
        <v>0.0</v>
      </c>
      <c r="G930" s="21">
        <v>235987.63</v>
      </c>
      <c r="H930" s="21">
        <v>39564.93</v>
      </c>
      <c r="I930" s="21">
        <v>1590305.87</v>
      </c>
      <c r="J930" s="22">
        <v>2299841.48</v>
      </c>
      <c r="K930" s="21">
        <v>4165699.91</v>
      </c>
    </row>
    <row r="931" ht="15.75" customHeight="1">
      <c r="A931" s="20" t="s">
        <v>286</v>
      </c>
      <c r="B931" s="20" t="s">
        <v>15</v>
      </c>
      <c r="C931" s="20" t="s">
        <v>287</v>
      </c>
      <c r="D931" s="20" t="s">
        <v>41</v>
      </c>
      <c r="E931" s="20" t="s">
        <v>42</v>
      </c>
      <c r="F931" s="21">
        <v>0.0</v>
      </c>
      <c r="G931" s="21">
        <v>3.128218822E7</v>
      </c>
      <c r="H931" s="21">
        <v>5244671.56</v>
      </c>
      <c r="I931" s="21">
        <v>2.1080870954E8</v>
      </c>
      <c r="J931" s="22">
        <v>3.0486375187E8</v>
      </c>
      <c r="K931" s="21">
        <v>5.516215575300001E8</v>
      </c>
    </row>
    <row r="932" ht="15.75" customHeight="1">
      <c r="A932" s="20" t="s">
        <v>288</v>
      </c>
      <c r="B932" s="20" t="s">
        <v>15</v>
      </c>
      <c r="C932" s="20" t="s">
        <v>289</v>
      </c>
      <c r="D932" s="20" t="s">
        <v>17</v>
      </c>
      <c r="E932" s="20" t="s">
        <v>18</v>
      </c>
      <c r="F932" s="21">
        <v>0.0</v>
      </c>
      <c r="G932" s="21">
        <v>0.0</v>
      </c>
      <c r="H932" s="21">
        <v>0.0</v>
      </c>
      <c r="I932" s="21">
        <v>0.0</v>
      </c>
      <c r="J932" s="22">
        <v>-1804436.56</v>
      </c>
      <c r="K932" s="21">
        <v>-1804436.56</v>
      </c>
    </row>
    <row r="933" ht="15.75" customHeight="1">
      <c r="A933" s="20" t="s">
        <v>288</v>
      </c>
      <c r="B933" s="20" t="s">
        <v>15</v>
      </c>
      <c r="C933" s="20" t="s">
        <v>289</v>
      </c>
      <c r="D933" s="20" t="s">
        <v>27</v>
      </c>
      <c r="E933" s="20" t="s">
        <v>28</v>
      </c>
      <c r="F933" s="21">
        <v>0.0</v>
      </c>
      <c r="G933" s="21">
        <v>0.0</v>
      </c>
      <c r="H933" s="21">
        <v>0.0</v>
      </c>
      <c r="I933" s="21">
        <v>0.0</v>
      </c>
      <c r="J933" s="22">
        <v>-527133.6</v>
      </c>
      <c r="K933" s="21">
        <v>-527133.6</v>
      </c>
    </row>
    <row r="934" ht="15.75" customHeight="1">
      <c r="A934" s="20" t="s">
        <v>288</v>
      </c>
      <c r="B934" s="20" t="s">
        <v>15</v>
      </c>
      <c r="C934" s="20" t="s">
        <v>289</v>
      </c>
      <c r="D934" s="20" t="s">
        <v>29</v>
      </c>
      <c r="E934" s="20" t="s">
        <v>30</v>
      </c>
      <c r="F934" s="21">
        <v>0.0</v>
      </c>
      <c r="G934" s="21">
        <v>830437.82</v>
      </c>
      <c r="H934" s="21">
        <v>130430.31</v>
      </c>
      <c r="I934" s="21">
        <v>3646690.31</v>
      </c>
      <c r="J934" s="22">
        <v>4185936.13</v>
      </c>
      <c r="K934" s="21">
        <v>8793494.57</v>
      </c>
    </row>
    <row r="935" ht="15.75" customHeight="1">
      <c r="A935" s="20" t="s">
        <v>288</v>
      </c>
      <c r="B935" s="20" t="s">
        <v>15</v>
      </c>
      <c r="C935" s="20" t="s">
        <v>289</v>
      </c>
      <c r="D935" s="20" t="s">
        <v>31</v>
      </c>
      <c r="E935" s="20" t="s">
        <v>32</v>
      </c>
      <c r="F935" s="21">
        <v>0.0</v>
      </c>
      <c r="G935" s="21">
        <v>305176.57</v>
      </c>
      <c r="H935" s="21">
        <v>47931.68</v>
      </c>
      <c r="I935" s="21">
        <v>1340117.74</v>
      </c>
      <c r="J935" s="22">
        <v>1538284.53</v>
      </c>
      <c r="K935" s="21">
        <v>3231510.52</v>
      </c>
    </row>
    <row r="936" ht="15.75" customHeight="1">
      <c r="A936" s="20" t="s">
        <v>288</v>
      </c>
      <c r="B936" s="20" t="s">
        <v>15</v>
      </c>
      <c r="C936" s="20" t="s">
        <v>289</v>
      </c>
      <c r="D936" s="20" t="s">
        <v>37</v>
      </c>
      <c r="E936" s="20" t="s">
        <v>38</v>
      </c>
      <c r="F936" s="21">
        <v>0.0</v>
      </c>
      <c r="G936" s="21">
        <v>6340.79</v>
      </c>
      <c r="H936" s="21">
        <v>995.9</v>
      </c>
      <c r="I936" s="21">
        <v>27844.23</v>
      </c>
      <c r="J936" s="22">
        <v>31961.63</v>
      </c>
      <c r="K936" s="21">
        <v>67142.55</v>
      </c>
    </row>
    <row r="937" ht="15.75" customHeight="1">
      <c r="A937" s="20" t="s">
        <v>288</v>
      </c>
      <c r="B937" s="20" t="s">
        <v>15</v>
      </c>
      <c r="C937" s="20" t="s">
        <v>289</v>
      </c>
      <c r="D937" s="20" t="s">
        <v>39</v>
      </c>
      <c r="E937" s="20" t="s">
        <v>40</v>
      </c>
      <c r="F937" s="21">
        <v>0.0</v>
      </c>
      <c r="G937" s="21">
        <v>506639.21</v>
      </c>
      <c r="H937" s="21">
        <v>79573.82</v>
      </c>
      <c r="I937" s="21">
        <v>2224797.86</v>
      </c>
      <c r="J937" s="22">
        <v>2553784.65</v>
      </c>
      <c r="K937" s="21">
        <v>5364795.54</v>
      </c>
    </row>
    <row r="938" ht="15.75" customHeight="1">
      <c r="A938" s="20" t="s">
        <v>288</v>
      </c>
      <c r="B938" s="20" t="s">
        <v>15</v>
      </c>
      <c r="C938" s="20" t="s">
        <v>289</v>
      </c>
      <c r="D938" s="20" t="s">
        <v>41</v>
      </c>
      <c r="E938" s="20" t="s">
        <v>42</v>
      </c>
      <c r="F938" s="21">
        <v>0.0</v>
      </c>
      <c r="G938" s="21">
        <v>3.048032661E7</v>
      </c>
      <c r="H938" s="21">
        <v>4787304.29</v>
      </c>
      <c r="I938" s="21">
        <v>1.3384784386E8</v>
      </c>
      <c r="J938" s="22">
        <v>1.5364028141E8</v>
      </c>
      <c r="K938" s="21">
        <v>3.2095131961E8</v>
      </c>
    </row>
    <row r="939" ht="15.75" customHeight="1">
      <c r="A939" s="20" t="s">
        <v>290</v>
      </c>
      <c r="B939" s="20" t="s">
        <v>15</v>
      </c>
      <c r="C939" s="20" t="s">
        <v>291</v>
      </c>
      <c r="D939" s="20" t="s">
        <v>17</v>
      </c>
      <c r="E939" s="20" t="s">
        <v>18</v>
      </c>
      <c r="F939" s="21">
        <v>0.0</v>
      </c>
      <c r="G939" s="21">
        <v>0.0</v>
      </c>
      <c r="H939" s="21">
        <v>0.0</v>
      </c>
      <c r="I939" s="21">
        <v>0.0</v>
      </c>
      <c r="J939" s="22">
        <v>-292930.49</v>
      </c>
      <c r="K939" s="21">
        <v>-292930.49</v>
      </c>
    </row>
    <row r="940" ht="15.75" customHeight="1">
      <c r="A940" s="20" t="s">
        <v>290</v>
      </c>
      <c r="B940" s="20" t="s">
        <v>15</v>
      </c>
      <c r="C940" s="20" t="s">
        <v>291</v>
      </c>
      <c r="D940" s="20" t="s">
        <v>74</v>
      </c>
      <c r="E940" s="20" t="s">
        <v>75</v>
      </c>
      <c r="F940" s="21">
        <v>0.0</v>
      </c>
      <c r="G940" s="21">
        <v>3887335.15</v>
      </c>
      <c r="H940" s="21">
        <v>226148.68</v>
      </c>
      <c r="I940" s="21">
        <v>1.721809829E7</v>
      </c>
      <c r="J940" s="22">
        <v>1.566585162E7</v>
      </c>
      <c r="K940" s="21">
        <v>3.699743374E7</v>
      </c>
    </row>
    <row r="941" ht="15.75" customHeight="1">
      <c r="A941" s="20" t="s">
        <v>290</v>
      </c>
      <c r="B941" s="20" t="s">
        <v>15</v>
      </c>
      <c r="C941" s="20" t="s">
        <v>291</v>
      </c>
      <c r="D941" s="20" t="s">
        <v>27</v>
      </c>
      <c r="E941" s="20" t="s">
        <v>28</v>
      </c>
      <c r="F941" s="21">
        <v>0.0</v>
      </c>
      <c r="G941" s="21">
        <v>0.0</v>
      </c>
      <c r="H941" s="21">
        <v>0.0</v>
      </c>
      <c r="I941" s="21">
        <v>0.0</v>
      </c>
      <c r="J941" s="22">
        <v>-60451.92</v>
      </c>
      <c r="K941" s="21">
        <v>-60451.92</v>
      </c>
    </row>
    <row r="942" ht="15.75" customHeight="1">
      <c r="A942" s="20" t="s">
        <v>290</v>
      </c>
      <c r="B942" s="20" t="s">
        <v>15</v>
      </c>
      <c r="C942" s="20" t="s">
        <v>291</v>
      </c>
      <c r="D942" s="20" t="s">
        <v>29</v>
      </c>
      <c r="E942" s="20" t="s">
        <v>30</v>
      </c>
      <c r="F942" s="21">
        <v>0.0</v>
      </c>
      <c r="G942" s="21">
        <v>173008.04</v>
      </c>
      <c r="H942" s="21">
        <v>10064.87</v>
      </c>
      <c r="I942" s="21">
        <v>766301.14</v>
      </c>
      <c r="J942" s="22">
        <v>697217.53</v>
      </c>
      <c r="K942" s="21">
        <v>1646591.58</v>
      </c>
    </row>
    <row r="943" ht="15.75" customHeight="1">
      <c r="A943" s="20" t="s">
        <v>290</v>
      </c>
      <c r="B943" s="20" t="s">
        <v>15</v>
      </c>
      <c r="C943" s="20" t="s">
        <v>291</v>
      </c>
      <c r="D943" s="20" t="s">
        <v>39</v>
      </c>
      <c r="E943" s="20" t="s">
        <v>40</v>
      </c>
      <c r="F943" s="21">
        <v>0.0</v>
      </c>
      <c r="G943" s="21">
        <v>32161.86</v>
      </c>
      <c r="H943" s="21">
        <v>1871.04</v>
      </c>
      <c r="I943" s="21">
        <v>142453.91</v>
      </c>
      <c r="J943" s="22">
        <v>129611.41</v>
      </c>
      <c r="K943" s="21">
        <v>306098.22</v>
      </c>
    </row>
    <row r="944" ht="15.75" customHeight="1">
      <c r="A944" s="20" t="s">
        <v>290</v>
      </c>
      <c r="B944" s="20" t="s">
        <v>15</v>
      </c>
      <c r="C944" s="20" t="s">
        <v>291</v>
      </c>
      <c r="D944" s="20" t="s">
        <v>41</v>
      </c>
      <c r="E944" s="20" t="s">
        <v>42</v>
      </c>
      <c r="F944" s="21">
        <v>0.0</v>
      </c>
      <c r="G944" s="21">
        <v>2.900789595E7</v>
      </c>
      <c r="H944" s="21">
        <v>1687556.41</v>
      </c>
      <c r="I944" s="21">
        <v>1.2848411166E8</v>
      </c>
      <c r="J944" s="22">
        <v>1.1690100698E8</v>
      </c>
      <c r="K944" s="21">
        <v>2.7578764051E8</v>
      </c>
    </row>
    <row r="945" ht="15.75" customHeight="1">
      <c r="A945" s="20" t="s">
        <v>292</v>
      </c>
      <c r="B945" s="20" t="s">
        <v>15</v>
      </c>
      <c r="C945" s="20" t="s">
        <v>293</v>
      </c>
      <c r="D945" s="20" t="s">
        <v>17</v>
      </c>
      <c r="E945" s="20" t="s">
        <v>18</v>
      </c>
      <c r="F945" s="21">
        <v>0.0</v>
      </c>
      <c r="G945" s="21">
        <v>0.0</v>
      </c>
      <c r="H945" s="21">
        <v>0.0</v>
      </c>
      <c r="I945" s="21">
        <v>0.0</v>
      </c>
      <c r="J945" s="22">
        <v>-152468.34</v>
      </c>
      <c r="K945" s="21">
        <v>-152468.34</v>
      </c>
    </row>
    <row r="946" ht="15.75" customHeight="1">
      <c r="A946" s="20" t="s">
        <v>292</v>
      </c>
      <c r="B946" s="20" t="s">
        <v>15</v>
      </c>
      <c r="C946" s="20" t="s">
        <v>293</v>
      </c>
      <c r="D946" s="20" t="s">
        <v>49</v>
      </c>
      <c r="E946" s="20" t="s">
        <v>50</v>
      </c>
      <c r="F946" s="21">
        <v>0.0</v>
      </c>
      <c r="G946" s="21">
        <v>0.0</v>
      </c>
      <c r="H946" s="21">
        <v>0.0</v>
      </c>
      <c r="I946" s="21">
        <v>0.0</v>
      </c>
      <c r="J946" s="22">
        <v>-111087.48</v>
      </c>
      <c r="K946" s="21">
        <v>-111087.48</v>
      </c>
    </row>
    <row r="947" ht="15.75" customHeight="1">
      <c r="A947" s="20" t="s">
        <v>292</v>
      </c>
      <c r="B947" s="20" t="s">
        <v>15</v>
      </c>
      <c r="C947" s="20" t="s">
        <v>293</v>
      </c>
      <c r="D947" s="20" t="s">
        <v>27</v>
      </c>
      <c r="E947" s="20" t="s">
        <v>28</v>
      </c>
      <c r="F947" s="21">
        <v>0.0</v>
      </c>
      <c r="G947" s="21">
        <v>0.0</v>
      </c>
      <c r="H947" s="21">
        <v>0.0</v>
      </c>
      <c r="I947" s="21">
        <v>0.0</v>
      </c>
      <c r="J947" s="22">
        <v>-85840.56</v>
      </c>
      <c r="K947" s="21">
        <v>-85840.56</v>
      </c>
    </row>
    <row r="948" ht="15.75" customHeight="1">
      <c r="A948" s="20" t="s">
        <v>292</v>
      </c>
      <c r="B948" s="20" t="s">
        <v>15</v>
      </c>
      <c r="C948" s="20" t="s">
        <v>293</v>
      </c>
      <c r="D948" s="20" t="s">
        <v>29</v>
      </c>
      <c r="E948" s="20" t="s">
        <v>30</v>
      </c>
      <c r="F948" s="21">
        <v>0.0</v>
      </c>
      <c r="G948" s="21">
        <v>435596.03</v>
      </c>
      <c r="H948" s="21">
        <v>53286.71</v>
      </c>
      <c r="I948" s="21">
        <v>1576855.06</v>
      </c>
      <c r="J948" s="22">
        <v>2259167.45</v>
      </c>
      <c r="K948" s="21">
        <v>4324905.25</v>
      </c>
    </row>
    <row r="949" ht="15.75" customHeight="1">
      <c r="A949" s="20" t="s">
        <v>292</v>
      </c>
      <c r="B949" s="20" t="s">
        <v>15</v>
      </c>
      <c r="C949" s="20" t="s">
        <v>293</v>
      </c>
      <c r="D949" s="20" t="s">
        <v>31</v>
      </c>
      <c r="E949" s="20" t="s">
        <v>32</v>
      </c>
      <c r="F949" s="21">
        <v>0.0</v>
      </c>
      <c r="G949" s="21">
        <v>0.0</v>
      </c>
      <c r="H949" s="21">
        <v>0.0</v>
      </c>
      <c r="I949" s="21">
        <v>0.0</v>
      </c>
      <c r="J949" s="22">
        <v>-59760.23</v>
      </c>
      <c r="K949" s="21">
        <v>-59760.23</v>
      </c>
    </row>
    <row r="950" ht="15.75" customHeight="1">
      <c r="A950" s="20" t="s">
        <v>292</v>
      </c>
      <c r="B950" s="20" t="s">
        <v>15</v>
      </c>
      <c r="C950" s="20" t="s">
        <v>293</v>
      </c>
      <c r="D950" s="20" t="s">
        <v>39</v>
      </c>
      <c r="E950" s="20" t="s">
        <v>40</v>
      </c>
      <c r="F950" s="21">
        <v>0.0</v>
      </c>
      <c r="G950" s="21">
        <v>164136.39</v>
      </c>
      <c r="H950" s="21">
        <v>20078.9</v>
      </c>
      <c r="I950" s="21">
        <v>594172.76</v>
      </c>
      <c r="J950" s="22">
        <v>851274.03</v>
      </c>
      <c r="K950" s="21">
        <v>1629662.08</v>
      </c>
    </row>
    <row r="951" ht="15.75" customHeight="1">
      <c r="A951" s="20" t="s">
        <v>292</v>
      </c>
      <c r="B951" s="20" t="s">
        <v>15</v>
      </c>
      <c r="C951" s="20" t="s">
        <v>293</v>
      </c>
      <c r="D951" s="20" t="s">
        <v>41</v>
      </c>
      <c r="E951" s="20" t="s">
        <v>42</v>
      </c>
      <c r="F951" s="21">
        <v>0.0</v>
      </c>
      <c r="G951" s="21">
        <v>2.254706035E7</v>
      </c>
      <c r="H951" s="21">
        <v>2758194.82</v>
      </c>
      <c r="I951" s="21">
        <v>8.162022608E7</v>
      </c>
      <c r="J951" s="22">
        <v>1.169376715E8</v>
      </c>
      <c r="K951" s="21">
        <v>2.2371068441E8</v>
      </c>
    </row>
    <row r="952" ht="15.75" customHeight="1">
      <c r="A952" s="20" t="s">
        <v>292</v>
      </c>
      <c r="B952" s="20" t="s">
        <v>15</v>
      </c>
      <c r="C952" s="20" t="s">
        <v>293</v>
      </c>
      <c r="D952" s="20" t="s">
        <v>78</v>
      </c>
      <c r="E952" s="20" t="s">
        <v>79</v>
      </c>
      <c r="F952" s="21">
        <v>0.0</v>
      </c>
      <c r="G952" s="21">
        <v>7241661.23</v>
      </c>
      <c r="H952" s="21">
        <v>885876.57</v>
      </c>
      <c r="I952" s="21">
        <v>2.62147711E7</v>
      </c>
      <c r="J952" s="22">
        <v>3.755802255E7</v>
      </c>
      <c r="K952" s="21">
        <v>7.190033145E7</v>
      </c>
    </row>
    <row r="953" ht="15.75" customHeight="1">
      <c r="A953" s="20" t="s">
        <v>294</v>
      </c>
      <c r="B953" s="20" t="s">
        <v>15</v>
      </c>
      <c r="C953" s="20" t="s">
        <v>295</v>
      </c>
      <c r="D953" s="20" t="s">
        <v>17</v>
      </c>
      <c r="E953" s="20" t="s">
        <v>18</v>
      </c>
      <c r="F953" s="21">
        <v>0.0</v>
      </c>
      <c r="G953" s="21">
        <v>0.0</v>
      </c>
      <c r="H953" s="21">
        <v>0.0</v>
      </c>
      <c r="I953" s="21">
        <v>0.0</v>
      </c>
      <c r="J953" s="22">
        <v>-6396872.3</v>
      </c>
      <c r="K953" s="21">
        <v>-6396872.3</v>
      </c>
    </row>
    <row r="954" ht="15.75" customHeight="1">
      <c r="A954" s="20" t="s">
        <v>294</v>
      </c>
      <c r="B954" s="20" t="s">
        <v>15</v>
      </c>
      <c r="C954" s="20" t="s">
        <v>295</v>
      </c>
      <c r="D954" s="20" t="s">
        <v>49</v>
      </c>
      <c r="E954" s="20" t="s">
        <v>50</v>
      </c>
      <c r="F954" s="21">
        <v>0.0</v>
      </c>
      <c r="G954" s="21">
        <v>0.0</v>
      </c>
      <c r="H954" s="21">
        <v>0.0</v>
      </c>
      <c r="I954" s="21">
        <v>0.0</v>
      </c>
      <c r="J954" s="22">
        <v>-813208.21</v>
      </c>
      <c r="K954" s="21">
        <v>-813208.21</v>
      </c>
    </row>
    <row r="955" ht="15.75" customHeight="1">
      <c r="A955" s="20" t="s">
        <v>294</v>
      </c>
      <c r="B955" s="20" t="s">
        <v>15</v>
      </c>
      <c r="C955" s="20" t="s">
        <v>295</v>
      </c>
      <c r="D955" s="20" t="s">
        <v>19</v>
      </c>
      <c r="E955" s="20" t="s">
        <v>20</v>
      </c>
      <c r="F955" s="21">
        <v>0.0</v>
      </c>
      <c r="G955" s="21">
        <v>0.0</v>
      </c>
      <c r="H955" s="21">
        <v>0.0</v>
      </c>
      <c r="I955" s="21">
        <v>0.0</v>
      </c>
      <c r="J955" s="22">
        <v>-115959.1</v>
      </c>
      <c r="K955" s="21">
        <v>-115959.1</v>
      </c>
    </row>
    <row r="956" ht="15.75" customHeight="1">
      <c r="A956" s="20" t="s">
        <v>294</v>
      </c>
      <c r="B956" s="20" t="s">
        <v>15</v>
      </c>
      <c r="C956" s="20" t="s">
        <v>295</v>
      </c>
      <c r="D956" s="20" t="s">
        <v>21</v>
      </c>
      <c r="E956" s="20" t="s">
        <v>22</v>
      </c>
      <c r="F956" s="21">
        <v>0.0</v>
      </c>
      <c r="G956" s="21">
        <v>26325.63</v>
      </c>
      <c r="H956" s="21">
        <v>4348.08</v>
      </c>
      <c r="I956" s="21">
        <v>99191.02</v>
      </c>
      <c r="J956" s="22">
        <v>90857.56</v>
      </c>
      <c r="K956" s="21">
        <v>220722.29</v>
      </c>
    </row>
    <row r="957" ht="15.75" customHeight="1">
      <c r="A957" s="20" t="s">
        <v>294</v>
      </c>
      <c r="B957" s="20" t="s">
        <v>15</v>
      </c>
      <c r="C957" s="20" t="s">
        <v>295</v>
      </c>
      <c r="D957" s="20" t="s">
        <v>27</v>
      </c>
      <c r="E957" s="20" t="s">
        <v>28</v>
      </c>
      <c r="F957" s="21">
        <v>0.0</v>
      </c>
      <c r="G957" s="21">
        <v>921203.14</v>
      </c>
      <c r="H957" s="21">
        <v>152150.64</v>
      </c>
      <c r="I957" s="21">
        <v>3470954.74</v>
      </c>
      <c r="J957" s="22">
        <v>3179344.68</v>
      </c>
      <c r="K957" s="21">
        <v>7723653.2</v>
      </c>
    </row>
    <row r="958" ht="15.75" customHeight="1">
      <c r="A958" s="20" t="s">
        <v>294</v>
      </c>
      <c r="B958" s="20" t="s">
        <v>15</v>
      </c>
      <c r="C958" s="20" t="s">
        <v>295</v>
      </c>
      <c r="D958" s="20" t="s">
        <v>29</v>
      </c>
      <c r="E958" s="20" t="s">
        <v>30</v>
      </c>
      <c r="F958" s="21">
        <v>0.0</v>
      </c>
      <c r="G958" s="21">
        <v>2599930.87</v>
      </c>
      <c r="H958" s="21">
        <v>429417.92</v>
      </c>
      <c r="I958" s="21">
        <v>9796148.02</v>
      </c>
      <c r="J958" s="22">
        <v>8973130.89</v>
      </c>
      <c r="K958" s="21">
        <v>2.17986277E7</v>
      </c>
    </row>
    <row r="959" ht="15.75" customHeight="1">
      <c r="A959" s="20" t="s">
        <v>294</v>
      </c>
      <c r="B959" s="20" t="s">
        <v>15</v>
      </c>
      <c r="C959" s="20" t="s">
        <v>295</v>
      </c>
      <c r="D959" s="20" t="s">
        <v>31</v>
      </c>
      <c r="E959" s="20" t="s">
        <v>32</v>
      </c>
      <c r="F959" s="21">
        <v>0.0</v>
      </c>
      <c r="G959" s="21">
        <v>3099836.18</v>
      </c>
      <c r="H959" s="21">
        <v>511984.85</v>
      </c>
      <c r="I959" s="21">
        <v>1.167971597E7</v>
      </c>
      <c r="J959" s="22">
        <v>1.069845208E7</v>
      </c>
      <c r="K959" s="21">
        <v>2.598998908E7</v>
      </c>
    </row>
    <row r="960" ht="15.75" customHeight="1">
      <c r="A960" s="20" t="s">
        <v>294</v>
      </c>
      <c r="B960" s="20" t="s">
        <v>15</v>
      </c>
      <c r="C960" s="20" t="s">
        <v>295</v>
      </c>
      <c r="D960" s="20" t="s">
        <v>37</v>
      </c>
      <c r="E960" s="20" t="s">
        <v>38</v>
      </c>
      <c r="F960" s="21">
        <v>0.0</v>
      </c>
      <c r="G960" s="21">
        <v>3593.46</v>
      </c>
      <c r="H960" s="21">
        <v>593.52</v>
      </c>
      <c r="I960" s="21">
        <v>13539.62</v>
      </c>
      <c r="J960" s="22">
        <v>12402.1</v>
      </c>
      <c r="K960" s="21">
        <v>30128.7</v>
      </c>
    </row>
    <row r="961" ht="15.75" customHeight="1">
      <c r="A961" s="20" t="s">
        <v>294</v>
      </c>
      <c r="B961" s="20" t="s">
        <v>15</v>
      </c>
      <c r="C961" s="20" t="s">
        <v>295</v>
      </c>
      <c r="D961" s="20" t="s">
        <v>39</v>
      </c>
      <c r="E961" s="20" t="s">
        <v>40</v>
      </c>
      <c r="F961" s="21">
        <v>0.0</v>
      </c>
      <c r="G961" s="21">
        <v>475130.09</v>
      </c>
      <c r="H961" s="21">
        <v>78474.92</v>
      </c>
      <c r="I961" s="21">
        <v>1790218.64</v>
      </c>
      <c r="J961" s="22">
        <v>1639814.56</v>
      </c>
      <c r="K961" s="21">
        <v>3983638.21</v>
      </c>
    </row>
    <row r="962" ht="15.75" customHeight="1">
      <c r="A962" s="20" t="s">
        <v>294</v>
      </c>
      <c r="B962" s="20" t="s">
        <v>15</v>
      </c>
      <c r="C962" s="20" t="s">
        <v>295</v>
      </c>
      <c r="D962" s="20" t="s">
        <v>41</v>
      </c>
      <c r="E962" s="20" t="s">
        <v>42</v>
      </c>
      <c r="F962" s="21">
        <v>0.0</v>
      </c>
      <c r="G962" s="21">
        <v>1.2466144092E8</v>
      </c>
      <c r="H962" s="21">
        <v>2.058972337E7</v>
      </c>
      <c r="I962" s="21">
        <v>4.697055395E8</v>
      </c>
      <c r="J962" s="22">
        <v>4.3024352785E8</v>
      </c>
      <c r="K962" s="21">
        <v>1.03880335934E9</v>
      </c>
    </row>
    <row r="963" ht="15.75" customHeight="1">
      <c r="A963" s="20" t="s">
        <v>294</v>
      </c>
      <c r="B963" s="20" t="s">
        <v>15</v>
      </c>
      <c r="C963" s="20" t="s">
        <v>295</v>
      </c>
      <c r="D963" s="20" t="s">
        <v>45</v>
      </c>
      <c r="E963" s="20" t="s">
        <v>46</v>
      </c>
      <c r="F963" s="21">
        <v>0.0</v>
      </c>
      <c r="G963" s="21">
        <v>3.839832671E7</v>
      </c>
      <c r="H963" s="21">
        <v>6342064.7</v>
      </c>
      <c r="I963" s="21">
        <v>1.4467911349E8</v>
      </c>
      <c r="J963" s="22">
        <v>1.3252398995E8</v>
      </c>
      <c r="K963" s="21">
        <v>3.2194349485E8</v>
      </c>
    </row>
    <row r="964" ht="15.75" customHeight="1">
      <c r="A964" s="20" t="s">
        <v>296</v>
      </c>
      <c r="B964" s="20" t="s">
        <v>15</v>
      </c>
      <c r="C964" s="20" t="s">
        <v>297</v>
      </c>
      <c r="D964" s="20" t="s">
        <v>17</v>
      </c>
      <c r="E964" s="20" t="s">
        <v>18</v>
      </c>
      <c r="F964" s="21">
        <v>0.0</v>
      </c>
      <c r="G964" s="21">
        <v>0.0</v>
      </c>
      <c r="H964" s="21">
        <v>0.0</v>
      </c>
      <c r="I964" s="21">
        <v>0.0</v>
      </c>
      <c r="J964" s="22">
        <v>-978730.08</v>
      </c>
      <c r="K964" s="21">
        <v>-978730.08</v>
      </c>
    </row>
    <row r="965" ht="15.75" customHeight="1">
      <c r="A965" s="20" t="s">
        <v>296</v>
      </c>
      <c r="B965" s="20" t="s">
        <v>15</v>
      </c>
      <c r="C965" s="20" t="s">
        <v>297</v>
      </c>
      <c r="D965" s="20" t="s">
        <v>49</v>
      </c>
      <c r="E965" s="20" t="s">
        <v>50</v>
      </c>
      <c r="F965" s="21">
        <v>0.0</v>
      </c>
      <c r="G965" s="21">
        <v>0.0</v>
      </c>
      <c r="H965" s="21">
        <v>0.0</v>
      </c>
      <c r="I965" s="21">
        <v>0.0</v>
      </c>
      <c r="J965" s="22">
        <v>-4266436.08</v>
      </c>
      <c r="K965" s="21">
        <v>-4266436.08</v>
      </c>
    </row>
    <row r="966" ht="15.75" customHeight="1">
      <c r="A966" s="20" t="s">
        <v>296</v>
      </c>
      <c r="B966" s="20" t="s">
        <v>15</v>
      </c>
      <c r="C966" s="20" t="s">
        <v>297</v>
      </c>
      <c r="D966" s="20" t="s">
        <v>27</v>
      </c>
      <c r="E966" s="20" t="s">
        <v>28</v>
      </c>
      <c r="F966" s="21">
        <v>0.0</v>
      </c>
      <c r="G966" s="21">
        <v>0.0</v>
      </c>
      <c r="H966" s="21">
        <v>0.0</v>
      </c>
      <c r="I966" s="21">
        <v>0.0</v>
      </c>
      <c r="J966" s="22">
        <v>-451825.56</v>
      </c>
      <c r="K966" s="21">
        <v>-451825.56</v>
      </c>
    </row>
    <row r="967" ht="15.75" customHeight="1">
      <c r="A967" s="20" t="s">
        <v>296</v>
      </c>
      <c r="B967" s="20" t="s">
        <v>15</v>
      </c>
      <c r="C967" s="20" t="s">
        <v>297</v>
      </c>
      <c r="D967" s="20" t="s">
        <v>29</v>
      </c>
      <c r="E967" s="20" t="s">
        <v>30</v>
      </c>
      <c r="F967" s="21">
        <v>0.0</v>
      </c>
      <c r="G967" s="21">
        <v>1359682.22</v>
      </c>
      <c r="H967" s="21">
        <v>68355.01</v>
      </c>
      <c r="I967" s="21">
        <v>3097416.49</v>
      </c>
      <c r="J967" s="22">
        <v>4151978.74</v>
      </c>
      <c r="K967" s="21">
        <v>8677432.46</v>
      </c>
    </row>
    <row r="968" ht="15.75" customHeight="1">
      <c r="A968" s="20" t="s">
        <v>296</v>
      </c>
      <c r="B968" s="20" t="s">
        <v>15</v>
      </c>
      <c r="C968" s="20" t="s">
        <v>297</v>
      </c>
      <c r="D968" s="20" t="s">
        <v>31</v>
      </c>
      <c r="E968" s="20" t="s">
        <v>32</v>
      </c>
      <c r="F968" s="21">
        <v>0.0</v>
      </c>
      <c r="G968" s="21">
        <v>0.0</v>
      </c>
      <c r="H968" s="21">
        <v>0.0</v>
      </c>
      <c r="I968" s="21">
        <v>0.0</v>
      </c>
      <c r="J968" s="22">
        <v>-275111.33</v>
      </c>
      <c r="K968" s="21">
        <v>-275111.33</v>
      </c>
    </row>
    <row r="969" ht="15.75" customHeight="1">
      <c r="A969" s="20" t="s">
        <v>296</v>
      </c>
      <c r="B969" s="20" t="s">
        <v>15</v>
      </c>
      <c r="C969" s="20" t="s">
        <v>297</v>
      </c>
      <c r="D969" s="20" t="s">
        <v>39</v>
      </c>
      <c r="E969" s="20" t="s">
        <v>40</v>
      </c>
      <c r="F969" s="21">
        <v>0.0</v>
      </c>
      <c r="G969" s="21">
        <v>972427.45</v>
      </c>
      <c r="H969" s="21">
        <v>48886.63</v>
      </c>
      <c r="I969" s="21">
        <v>2215232.91</v>
      </c>
      <c r="J969" s="22">
        <v>2969442.42</v>
      </c>
      <c r="K969" s="21">
        <v>6205989.41</v>
      </c>
    </row>
    <row r="970" ht="15.75" customHeight="1">
      <c r="A970" s="20" t="s">
        <v>296</v>
      </c>
      <c r="B970" s="20" t="s">
        <v>15</v>
      </c>
      <c r="C970" s="20" t="s">
        <v>297</v>
      </c>
      <c r="D970" s="20" t="s">
        <v>41</v>
      </c>
      <c r="E970" s="20" t="s">
        <v>42</v>
      </c>
      <c r="F970" s="21">
        <v>0.0</v>
      </c>
      <c r="G970" s="21">
        <v>8.242099942E7</v>
      </c>
      <c r="H970" s="21">
        <v>4143533.02</v>
      </c>
      <c r="I970" s="21">
        <v>1.8775869698E8</v>
      </c>
      <c r="J970" s="22">
        <v>2.5168398243E8</v>
      </c>
      <c r="K970" s="21">
        <v>5.2502848177000004E8</v>
      </c>
    </row>
    <row r="971" ht="15.75" customHeight="1">
      <c r="A971" s="20" t="s">
        <v>296</v>
      </c>
      <c r="B971" s="20" t="s">
        <v>15</v>
      </c>
      <c r="C971" s="20" t="s">
        <v>297</v>
      </c>
      <c r="D971" s="20" t="s">
        <v>45</v>
      </c>
      <c r="E971" s="20" t="s">
        <v>46</v>
      </c>
      <c r="F971" s="21">
        <v>0.0</v>
      </c>
      <c r="G971" s="21">
        <v>5.743004791E7</v>
      </c>
      <c r="H971" s="21">
        <v>2887168.34</v>
      </c>
      <c r="I971" s="21">
        <v>1.3082819962E8</v>
      </c>
      <c r="J971" s="22">
        <v>1.75370637E8</v>
      </c>
      <c r="K971" s="21">
        <v>3.6651605287E8</v>
      </c>
    </row>
    <row r="972" ht="15.75" customHeight="1">
      <c r="A972" s="20" t="s">
        <v>298</v>
      </c>
      <c r="B972" s="20" t="s">
        <v>15</v>
      </c>
      <c r="C972" s="20" t="s">
        <v>299</v>
      </c>
      <c r="D972" s="20" t="s">
        <v>17</v>
      </c>
      <c r="E972" s="20" t="s">
        <v>18</v>
      </c>
      <c r="F972" s="21">
        <v>0.0</v>
      </c>
      <c r="G972" s="21">
        <v>0.0</v>
      </c>
      <c r="H972" s="21">
        <v>0.0</v>
      </c>
      <c r="I972" s="21">
        <v>0.0</v>
      </c>
      <c r="J972" s="22">
        <v>-1312828.27</v>
      </c>
      <c r="K972" s="21">
        <v>-1312828.27</v>
      </c>
    </row>
    <row r="973" ht="15.75" customHeight="1">
      <c r="A973" s="20" t="s">
        <v>298</v>
      </c>
      <c r="B973" s="20" t="s">
        <v>15</v>
      </c>
      <c r="C973" s="20" t="s">
        <v>299</v>
      </c>
      <c r="D973" s="20" t="s">
        <v>49</v>
      </c>
      <c r="E973" s="20" t="s">
        <v>50</v>
      </c>
      <c r="F973" s="21">
        <v>0.0</v>
      </c>
      <c r="G973" s="21">
        <v>0.0</v>
      </c>
      <c r="H973" s="21">
        <v>0.0</v>
      </c>
      <c r="I973" s="21">
        <v>0.0</v>
      </c>
      <c r="J973" s="22">
        <v>-2484281.3</v>
      </c>
      <c r="K973" s="21">
        <v>-2484281.3</v>
      </c>
    </row>
    <row r="974" ht="15.75" customHeight="1">
      <c r="A974" s="20" t="s">
        <v>298</v>
      </c>
      <c r="B974" s="20" t="s">
        <v>15</v>
      </c>
      <c r="C974" s="20" t="s">
        <v>299</v>
      </c>
      <c r="D974" s="20" t="s">
        <v>19</v>
      </c>
      <c r="E974" s="20" t="s">
        <v>20</v>
      </c>
      <c r="F974" s="21">
        <v>0.0</v>
      </c>
      <c r="G974" s="21">
        <v>2790.33</v>
      </c>
      <c r="H974" s="21">
        <v>285.3</v>
      </c>
      <c r="I974" s="21">
        <v>21593.18</v>
      </c>
      <c r="J974" s="22">
        <v>46804.35</v>
      </c>
      <c r="K974" s="21">
        <v>71473.16</v>
      </c>
    </row>
    <row r="975" ht="15.75" customHeight="1">
      <c r="A975" s="20" t="s">
        <v>298</v>
      </c>
      <c r="B975" s="20" t="s">
        <v>15</v>
      </c>
      <c r="C975" s="20" t="s">
        <v>299</v>
      </c>
      <c r="D975" s="20" t="s">
        <v>29</v>
      </c>
      <c r="E975" s="20" t="s">
        <v>30</v>
      </c>
      <c r="F975" s="21">
        <v>0.0</v>
      </c>
      <c r="G975" s="21">
        <v>111207.43</v>
      </c>
      <c r="H975" s="21">
        <v>11370.67</v>
      </c>
      <c r="I975" s="21">
        <v>860588.91</v>
      </c>
      <c r="J975" s="22">
        <v>1865372.18</v>
      </c>
      <c r="K975" s="21">
        <v>2848539.19</v>
      </c>
    </row>
    <row r="976" ht="15.75" customHeight="1">
      <c r="A976" s="20" t="s">
        <v>298</v>
      </c>
      <c r="B976" s="20" t="s">
        <v>15</v>
      </c>
      <c r="C976" s="20" t="s">
        <v>299</v>
      </c>
      <c r="D976" s="20" t="s">
        <v>31</v>
      </c>
      <c r="E976" s="20" t="s">
        <v>32</v>
      </c>
      <c r="F976" s="21">
        <v>0.0</v>
      </c>
      <c r="G976" s="21">
        <v>130773.1</v>
      </c>
      <c r="H976" s="21">
        <v>13371.2</v>
      </c>
      <c r="I976" s="21">
        <v>1011999.62</v>
      </c>
      <c r="J976" s="22">
        <v>2193562.93</v>
      </c>
      <c r="K976" s="21">
        <v>3349706.85</v>
      </c>
    </row>
    <row r="977" ht="15.75" customHeight="1">
      <c r="A977" s="20" t="s">
        <v>298</v>
      </c>
      <c r="B977" s="20" t="s">
        <v>15</v>
      </c>
      <c r="C977" s="20" t="s">
        <v>299</v>
      </c>
      <c r="D977" s="20" t="s">
        <v>39</v>
      </c>
      <c r="E977" s="20" t="s">
        <v>40</v>
      </c>
      <c r="F977" s="21">
        <v>0.0</v>
      </c>
      <c r="G977" s="21">
        <v>206369.02</v>
      </c>
      <c r="H977" s="21">
        <v>21100.69</v>
      </c>
      <c r="I977" s="21">
        <v>1597005.56</v>
      </c>
      <c r="J977" s="22">
        <v>3461594.35</v>
      </c>
      <c r="K977" s="21">
        <v>5286069.62</v>
      </c>
    </row>
    <row r="978" ht="15.75" customHeight="1">
      <c r="A978" s="20" t="s">
        <v>298</v>
      </c>
      <c r="B978" s="20" t="s">
        <v>15</v>
      </c>
      <c r="C978" s="20" t="s">
        <v>299</v>
      </c>
      <c r="D978" s="20" t="s">
        <v>41</v>
      </c>
      <c r="E978" s="20" t="s">
        <v>42</v>
      </c>
      <c r="F978" s="21">
        <v>0.0</v>
      </c>
      <c r="G978" s="21">
        <v>2.776522812E7</v>
      </c>
      <c r="H978" s="21">
        <v>2838921.14</v>
      </c>
      <c r="I978" s="21">
        <v>2.1486376073E8</v>
      </c>
      <c r="J978" s="22">
        <v>4.6572861277E8</v>
      </c>
      <c r="K978" s="21">
        <v>7.0988369449E8</v>
      </c>
    </row>
    <row r="979" ht="15.75" customHeight="1">
      <c r="A979" s="20" t="s">
        <v>300</v>
      </c>
      <c r="B979" s="20" t="s">
        <v>15</v>
      </c>
      <c r="C979" s="20" t="s">
        <v>301</v>
      </c>
      <c r="D979" s="20" t="s">
        <v>17</v>
      </c>
      <c r="E979" s="20" t="s">
        <v>18</v>
      </c>
      <c r="F979" s="21">
        <v>0.0</v>
      </c>
      <c r="G979" s="21">
        <v>0.0</v>
      </c>
      <c r="H979" s="21">
        <v>0.0</v>
      </c>
      <c r="I979" s="21">
        <v>0.0</v>
      </c>
      <c r="J979" s="22">
        <v>-803121.36</v>
      </c>
      <c r="K979" s="21">
        <v>-803121.36</v>
      </c>
    </row>
    <row r="980" ht="15.75" customHeight="1">
      <c r="A980" s="20" t="s">
        <v>300</v>
      </c>
      <c r="B980" s="20" t="s">
        <v>15</v>
      </c>
      <c r="C980" s="20" t="s">
        <v>301</v>
      </c>
      <c r="D980" s="20" t="s">
        <v>49</v>
      </c>
      <c r="E980" s="20" t="s">
        <v>50</v>
      </c>
      <c r="F980" s="21">
        <v>0.0</v>
      </c>
      <c r="G980" s="21">
        <v>0.0</v>
      </c>
      <c r="H980" s="21">
        <v>0.0</v>
      </c>
      <c r="I980" s="21">
        <v>0.0</v>
      </c>
      <c r="J980" s="22">
        <v>-707955.42</v>
      </c>
      <c r="K980" s="21">
        <v>-707955.42</v>
      </c>
    </row>
    <row r="981" ht="15.75" customHeight="1">
      <c r="A981" s="20" t="s">
        <v>300</v>
      </c>
      <c r="B981" s="20" t="s">
        <v>15</v>
      </c>
      <c r="C981" s="20" t="s">
        <v>301</v>
      </c>
      <c r="D981" s="20" t="s">
        <v>74</v>
      </c>
      <c r="E981" s="20" t="s">
        <v>75</v>
      </c>
      <c r="F981" s="21">
        <v>0.0</v>
      </c>
      <c r="G981" s="21">
        <v>1.251248505E7</v>
      </c>
      <c r="H981" s="21">
        <v>1047658.67</v>
      </c>
      <c r="I981" s="21">
        <v>6.252277323E7</v>
      </c>
      <c r="J981" s="22">
        <v>7.036229025E7</v>
      </c>
      <c r="K981" s="21">
        <v>1.464452072E8</v>
      </c>
    </row>
    <row r="982" ht="15.75" customHeight="1">
      <c r="A982" s="20" t="s">
        <v>300</v>
      </c>
      <c r="B982" s="20" t="s">
        <v>15</v>
      </c>
      <c r="C982" s="20" t="s">
        <v>301</v>
      </c>
      <c r="D982" s="20" t="s">
        <v>27</v>
      </c>
      <c r="E982" s="20" t="s">
        <v>28</v>
      </c>
      <c r="F982" s="21">
        <v>0.0</v>
      </c>
      <c r="G982" s="21">
        <v>0.0</v>
      </c>
      <c r="H982" s="21">
        <v>0.0</v>
      </c>
      <c r="I982" s="21">
        <v>0.0</v>
      </c>
      <c r="J982" s="22">
        <v>-646202.97</v>
      </c>
      <c r="K982" s="21">
        <v>-646202.97</v>
      </c>
    </row>
    <row r="983" ht="15.75" customHeight="1">
      <c r="A983" s="20" t="s">
        <v>300</v>
      </c>
      <c r="B983" s="20" t="s">
        <v>15</v>
      </c>
      <c r="C983" s="20" t="s">
        <v>301</v>
      </c>
      <c r="D983" s="20" t="s">
        <v>29</v>
      </c>
      <c r="E983" s="20" t="s">
        <v>30</v>
      </c>
      <c r="F983" s="21">
        <v>0.0</v>
      </c>
      <c r="G983" s="21">
        <v>1223855.69</v>
      </c>
      <c r="H983" s="21">
        <v>102472.29</v>
      </c>
      <c r="I983" s="21">
        <v>6115400.04</v>
      </c>
      <c r="J983" s="22">
        <v>6882189.16</v>
      </c>
      <c r="K983" s="21">
        <v>1.432391718E7</v>
      </c>
    </row>
    <row r="984" ht="15.75" customHeight="1">
      <c r="A984" s="20" t="s">
        <v>300</v>
      </c>
      <c r="B984" s="20" t="s">
        <v>15</v>
      </c>
      <c r="C984" s="20" t="s">
        <v>301</v>
      </c>
      <c r="D984" s="20" t="s">
        <v>31</v>
      </c>
      <c r="E984" s="20" t="s">
        <v>32</v>
      </c>
      <c r="F984" s="21">
        <v>0.0</v>
      </c>
      <c r="G984" s="21">
        <v>0.0</v>
      </c>
      <c r="H984" s="21">
        <v>0.0</v>
      </c>
      <c r="I984" s="21">
        <v>0.0</v>
      </c>
      <c r="J984" s="22">
        <v>-30128.7</v>
      </c>
      <c r="K984" s="21">
        <v>-30128.7</v>
      </c>
    </row>
    <row r="985" ht="15.75" customHeight="1">
      <c r="A985" s="20" t="s">
        <v>300</v>
      </c>
      <c r="B985" s="20" t="s">
        <v>15</v>
      </c>
      <c r="C985" s="20" t="s">
        <v>301</v>
      </c>
      <c r="D985" s="20" t="s">
        <v>39</v>
      </c>
      <c r="E985" s="20" t="s">
        <v>40</v>
      </c>
      <c r="F985" s="21">
        <v>0.0</v>
      </c>
      <c r="G985" s="21">
        <v>138402.63</v>
      </c>
      <c r="H985" s="21">
        <v>11588.32</v>
      </c>
      <c r="I985" s="21">
        <v>691574.55</v>
      </c>
      <c r="J985" s="22">
        <v>778288.72</v>
      </c>
      <c r="K985" s="21">
        <v>1619854.22</v>
      </c>
    </row>
    <row r="986" ht="15.75" customHeight="1">
      <c r="A986" s="20" t="s">
        <v>300</v>
      </c>
      <c r="B986" s="20" t="s">
        <v>15</v>
      </c>
      <c r="C986" s="20" t="s">
        <v>301</v>
      </c>
      <c r="D986" s="20" t="s">
        <v>41</v>
      </c>
      <c r="E986" s="20" t="s">
        <v>42</v>
      </c>
      <c r="F986" s="21">
        <v>0.0</v>
      </c>
      <c r="G986" s="21">
        <v>1.552207428E7</v>
      </c>
      <c r="H986" s="21">
        <v>1299648.75</v>
      </c>
      <c r="I986" s="21">
        <v>7.756118197E7</v>
      </c>
      <c r="J986" s="22">
        <v>8.728631371E7</v>
      </c>
      <c r="K986" s="21">
        <v>1.8086609735E8</v>
      </c>
    </row>
    <row r="987" ht="15.75" customHeight="1">
      <c r="A987" s="20" t="s">
        <v>300</v>
      </c>
      <c r="B987" s="20" t="s">
        <v>15</v>
      </c>
      <c r="C987" s="20" t="s">
        <v>301</v>
      </c>
      <c r="D987" s="20" t="s">
        <v>45</v>
      </c>
      <c r="E987" s="20" t="s">
        <v>46</v>
      </c>
      <c r="F987" s="21">
        <v>0.0</v>
      </c>
      <c r="G987" s="21">
        <v>6.508383935E7</v>
      </c>
      <c r="H987" s="21">
        <v>5449408.97</v>
      </c>
      <c r="I987" s="21">
        <v>3.2521294621E8</v>
      </c>
      <c r="J987" s="22">
        <v>3.6599028695E8</v>
      </c>
      <c r="K987" s="21">
        <v>7.6173648148E8</v>
      </c>
    </row>
    <row r="988" ht="15.75" customHeight="1">
      <c r="A988" s="23" t="s">
        <v>302</v>
      </c>
      <c r="B988" s="16"/>
      <c r="C988" s="16"/>
      <c r="D988" s="16"/>
      <c r="E988" s="24"/>
      <c r="F988" s="25">
        <f t="shared" ref="F988:K988" si="1">SUM(F8:F987)</f>
        <v>0</v>
      </c>
      <c r="G988" s="25">
        <f t="shared" si="1"/>
        <v>18858031570</v>
      </c>
      <c r="H988" s="25">
        <f t="shared" si="1"/>
        <v>2195238095</v>
      </c>
      <c r="I988" s="25">
        <f t="shared" si="1"/>
        <v>50415444167</v>
      </c>
      <c r="J988" s="25">
        <f t="shared" si="1"/>
        <v>63014038137</v>
      </c>
      <c r="K988" s="25">
        <f t="shared" si="1"/>
        <v>134024138911</v>
      </c>
    </row>
    <row r="989" ht="74.25" customHeight="1">
      <c r="A989" s="26" t="s">
        <v>303</v>
      </c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5.75" customHeight="1">
      <c r="E990" s="29"/>
      <c r="F990" s="29"/>
      <c r="G990" s="29"/>
      <c r="H990" s="29"/>
      <c r="I990" s="29"/>
      <c r="J990" s="29"/>
      <c r="K990" s="29"/>
    </row>
    <row r="991" ht="15.75" customHeight="1">
      <c r="E991" s="29"/>
      <c r="F991" s="29"/>
      <c r="G991" s="29"/>
      <c r="H991" s="29"/>
      <c r="I991" s="29"/>
      <c r="J991" s="29"/>
    </row>
    <row r="992" ht="15.75" customHeight="1">
      <c r="E992" s="29"/>
      <c r="F992" s="29"/>
      <c r="G992" s="29"/>
      <c r="H992" s="29"/>
      <c r="I992" s="29"/>
      <c r="J992" s="29"/>
    </row>
    <row r="993" ht="15.75" customHeight="1">
      <c r="E993" s="29"/>
      <c r="F993" s="29"/>
      <c r="G993" s="29"/>
      <c r="H993" s="29"/>
      <c r="I993" s="29"/>
      <c r="J993" s="29"/>
    </row>
    <row r="994" ht="15.75" customHeight="1">
      <c r="E994" s="29"/>
      <c r="F994" s="29"/>
      <c r="G994" s="29"/>
      <c r="H994" s="29"/>
      <c r="I994" s="29"/>
      <c r="J994" s="29"/>
    </row>
    <row r="995" ht="15.75" customHeight="1">
      <c r="E995" s="29"/>
      <c r="F995" s="29"/>
      <c r="G995" s="29"/>
      <c r="H995" s="29"/>
      <c r="I995" s="29"/>
      <c r="J995" s="29"/>
    </row>
    <row r="996" ht="15.75" customHeight="1">
      <c r="E996" s="29"/>
      <c r="F996" s="29"/>
      <c r="G996" s="29"/>
      <c r="H996" s="29"/>
      <c r="I996" s="29"/>
      <c r="J996" s="29"/>
    </row>
    <row r="997" ht="15.75" customHeight="1">
      <c r="E997" s="29"/>
      <c r="F997" s="29"/>
      <c r="G997" s="29"/>
      <c r="H997" s="29"/>
      <c r="I997" s="29"/>
      <c r="J997" s="29"/>
    </row>
    <row r="998" ht="15.75" customHeight="1">
      <c r="E998" s="29"/>
      <c r="F998" s="29"/>
      <c r="G998" s="29"/>
      <c r="H998" s="29"/>
      <c r="I998" s="29"/>
      <c r="J998" s="29"/>
    </row>
    <row r="999" ht="15.75" customHeight="1">
      <c r="E999" s="29"/>
      <c r="F999" s="29"/>
      <c r="G999" s="29"/>
      <c r="H999" s="29"/>
      <c r="I999" s="29"/>
      <c r="J999" s="29"/>
    </row>
    <row r="1000" ht="15.75" customHeight="1">
      <c r="E1000" s="29"/>
      <c r="F1000" s="29"/>
      <c r="G1000" s="29"/>
      <c r="H1000" s="29"/>
      <c r="I1000" s="29"/>
      <c r="J1000" s="29"/>
    </row>
  </sheetData>
  <mergeCells count="5">
    <mergeCell ref="A1:J4"/>
    <mergeCell ref="A5:C5"/>
    <mergeCell ref="A6:D6"/>
    <mergeCell ref="A988:E988"/>
    <mergeCell ref="A989:K98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hidden="1" min="1" max="1" width="7.14"/>
    <col customWidth="1" hidden="1" min="2" max="2" width="12.0"/>
    <col customWidth="1" min="3" max="3" width="13.29"/>
    <col customWidth="1" min="4" max="4" width="8.86"/>
    <col customWidth="1" min="5" max="5" width="27.71"/>
    <col customWidth="1" min="6" max="6" width="17.43"/>
    <col customWidth="1" min="7" max="7" width="15.71"/>
    <col customWidth="1" min="8" max="8" width="8.71"/>
    <col customWidth="1" min="9" max="9" width="17.86"/>
    <col customWidth="1" min="10" max="10" width="16.14"/>
    <col customWidth="1" min="11" max="11" width="14.71"/>
    <col customWidth="1" min="12" max="12" width="14.0"/>
    <col customWidth="1" min="13" max="13" width="14.57"/>
    <col customWidth="1" min="14" max="14" width="15.14"/>
    <col customWidth="1" min="15" max="15" width="12.57"/>
    <col customWidth="1" min="16" max="19" width="14.14"/>
    <col customWidth="1" min="20" max="26" width="10.0"/>
  </cols>
  <sheetData>
    <row r="1">
      <c r="E1" s="29"/>
      <c r="F1" s="29"/>
      <c r="G1" s="29"/>
      <c r="H1" s="29"/>
      <c r="I1" s="29"/>
      <c r="J1" s="29"/>
    </row>
    <row r="2" ht="75.0" customHeight="1">
      <c r="A2" s="18" t="s">
        <v>3</v>
      </c>
      <c r="B2" s="18" t="s">
        <v>4</v>
      </c>
      <c r="C2" s="18" t="s">
        <v>5</v>
      </c>
      <c r="D2" s="18" t="s">
        <v>6</v>
      </c>
      <c r="E2" s="18" t="s">
        <v>7</v>
      </c>
      <c r="F2" s="19" t="s">
        <v>9</v>
      </c>
      <c r="G2" s="19" t="s">
        <v>304</v>
      </c>
      <c r="H2" s="30" t="s">
        <v>305</v>
      </c>
      <c r="I2" s="31" t="s">
        <v>306</v>
      </c>
      <c r="J2" s="31" t="s">
        <v>307</v>
      </c>
      <c r="K2" s="31" t="s">
        <v>308</v>
      </c>
      <c r="L2" s="31" t="s">
        <v>309</v>
      </c>
      <c r="M2" s="32" t="s">
        <v>310</v>
      </c>
      <c r="N2" s="31" t="s">
        <v>311</v>
      </c>
      <c r="O2" s="33" t="s">
        <v>312</v>
      </c>
      <c r="P2" s="34" t="s">
        <v>313</v>
      </c>
      <c r="Q2" s="35" t="s">
        <v>314</v>
      </c>
      <c r="R2" s="36" t="s">
        <v>315</v>
      </c>
      <c r="S2" s="37" t="s">
        <v>316</v>
      </c>
      <c r="T2" s="38" t="s">
        <v>317</v>
      </c>
      <c r="U2" s="38" t="s">
        <v>318</v>
      </c>
      <c r="V2" s="38" t="s">
        <v>319</v>
      </c>
      <c r="W2" s="38" t="s">
        <v>320</v>
      </c>
      <c r="X2" s="38" t="s">
        <v>321</v>
      </c>
      <c r="Y2" s="38" t="s">
        <v>322</v>
      </c>
      <c r="Z2" s="38" t="s">
        <v>323</v>
      </c>
    </row>
    <row r="3">
      <c r="A3" s="20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1">
        <v>0.0</v>
      </c>
      <c r="G3" s="21">
        <v>0.0</v>
      </c>
      <c r="H3" s="39">
        <f t="shared" ref="H3:H16" si="1">+F3/$F$16</f>
        <v>0</v>
      </c>
      <c r="I3" s="21" t="str">
        <f t="shared" ref="I3:I15" si="2">+VLOOKUP(C3,'[1]ESFUERZO PROPIO 2015'!$D$10:$J$135,3,0)</f>
        <v>#REF!</v>
      </c>
      <c r="J3" s="21" t="str">
        <f t="shared" ref="J3:J15" si="3">+VLOOKUP(C3,'[1]ESFUERZO PROPIO 2015'!$D$10:$J$135,2,0)</f>
        <v>#REF!</v>
      </c>
      <c r="K3" s="21" t="str">
        <f t="shared" ref="K3:K15" si="4">+I3/11</f>
        <v>#REF!</v>
      </c>
      <c r="L3" s="21" t="str">
        <f t="shared" ref="L3:L15" si="5">+H3*K3</f>
        <v>#REF!</v>
      </c>
      <c r="M3" s="21" t="str">
        <f t="shared" ref="M3:M15" si="6">+IF(F3-Q3&lt;1,0,F3-Q3)</f>
        <v>#REF!</v>
      </c>
      <c r="N3" s="21" t="str">
        <f t="shared" ref="N3:N15" si="7">+VLOOKUP(C3,'[1]ESFUERZO PROPIO 2015'!$D$10:$J$135,7,0)</f>
        <v>#REF!</v>
      </c>
      <c r="O3" s="21" t="str">
        <f t="shared" ref="O3:O15" si="8">+VLOOKUP(C3,'[1]ESFUERZO PROPIO 2015'!$D$10:$J$135,6,0)</f>
        <v>#REF!</v>
      </c>
      <c r="P3" s="21" t="str">
        <f t="shared" ref="P3:P15" si="9">+F3-L3</f>
        <v>#REF!</v>
      </c>
      <c r="Q3" s="21" t="str">
        <f t="shared" ref="Q3:Q15" si="10">+ROUND(P3,0)</f>
        <v>#REF!</v>
      </c>
      <c r="R3" s="21" t="str">
        <f t="shared" ref="R3:R15" si="11">+M3+Q3</f>
        <v>#REF!</v>
      </c>
      <c r="S3" s="21" t="str">
        <f t="shared" ref="S3:S15" si="12">+Q3</f>
        <v>#REF!</v>
      </c>
    </row>
    <row r="4">
      <c r="A4" s="20" t="s">
        <v>14</v>
      </c>
      <c r="B4" s="20" t="s">
        <v>15</v>
      </c>
      <c r="C4" s="20" t="s">
        <v>16</v>
      </c>
      <c r="D4" s="20" t="s">
        <v>19</v>
      </c>
      <c r="E4" s="20" t="s">
        <v>20</v>
      </c>
      <c r="F4" s="21">
        <v>1.944416651E7</v>
      </c>
      <c r="G4" s="21">
        <v>1898324.46</v>
      </c>
      <c r="H4" s="39">
        <f t="shared" si="1"/>
        <v>0.002093596558</v>
      </c>
      <c r="I4" s="21" t="str">
        <f t="shared" si="2"/>
        <v>#REF!</v>
      </c>
      <c r="J4" s="21" t="str">
        <f t="shared" si="3"/>
        <v>#REF!</v>
      </c>
      <c r="K4" s="21" t="str">
        <f t="shared" si="4"/>
        <v>#REF!</v>
      </c>
      <c r="L4" s="21" t="str">
        <f t="shared" si="5"/>
        <v>#REF!</v>
      </c>
      <c r="M4" s="21" t="str">
        <f t="shared" si="6"/>
        <v>#REF!</v>
      </c>
      <c r="N4" s="21" t="str">
        <f t="shared" si="7"/>
        <v>#REF!</v>
      </c>
      <c r="O4" s="21" t="str">
        <f t="shared" si="8"/>
        <v>#REF!</v>
      </c>
      <c r="P4" s="21" t="str">
        <f t="shared" si="9"/>
        <v>#REF!</v>
      </c>
      <c r="Q4" s="21" t="str">
        <f t="shared" si="10"/>
        <v>#REF!</v>
      </c>
      <c r="R4" s="21" t="str">
        <f t="shared" si="11"/>
        <v>#REF!</v>
      </c>
      <c r="S4" s="21" t="str">
        <f t="shared" si="12"/>
        <v>#REF!</v>
      </c>
      <c r="U4" s="29"/>
    </row>
    <row r="5">
      <c r="A5" s="20" t="s">
        <v>14</v>
      </c>
      <c r="B5" s="20" t="s">
        <v>15</v>
      </c>
      <c r="C5" s="20" t="s">
        <v>16</v>
      </c>
      <c r="D5" s="20" t="s">
        <v>21</v>
      </c>
      <c r="E5" s="20" t="s">
        <v>22</v>
      </c>
      <c r="F5" s="21">
        <v>2.1229637043E8</v>
      </c>
      <c r="G5" s="21">
        <v>2.072639077E7</v>
      </c>
      <c r="H5" s="39">
        <f t="shared" si="1"/>
        <v>0.02285842133</v>
      </c>
      <c r="I5" s="21" t="str">
        <f t="shared" si="2"/>
        <v>#REF!</v>
      </c>
      <c r="J5" s="21" t="str">
        <f t="shared" si="3"/>
        <v>#REF!</v>
      </c>
      <c r="K5" s="21" t="str">
        <f t="shared" si="4"/>
        <v>#REF!</v>
      </c>
      <c r="L5" s="21" t="str">
        <f t="shared" si="5"/>
        <v>#REF!</v>
      </c>
      <c r="M5" s="21" t="str">
        <f t="shared" si="6"/>
        <v>#REF!</v>
      </c>
      <c r="N5" s="21" t="str">
        <f t="shared" si="7"/>
        <v>#REF!</v>
      </c>
      <c r="O5" s="21" t="str">
        <f t="shared" si="8"/>
        <v>#REF!</v>
      </c>
      <c r="P5" s="21" t="str">
        <f t="shared" si="9"/>
        <v>#REF!</v>
      </c>
      <c r="Q5" s="21" t="str">
        <f t="shared" si="10"/>
        <v>#REF!</v>
      </c>
      <c r="R5" s="21" t="str">
        <f t="shared" si="11"/>
        <v>#REF!</v>
      </c>
      <c r="S5" s="21" t="str">
        <f t="shared" si="12"/>
        <v>#REF!</v>
      </c>
      <c r="U5" s="29"/>
    </row>
    <row r="6">
      <c r="A6" s="20" t="s">
        <v>14</v>
      </c>
      <c r="B6" s="20" t="s">
        <v>15</v>
      </c>
      <c r="C6" s="20" t="s">
        <v>16</v>
      </c>
      <c r="D6" s="20" t="s">
        <v>23</v>
      </c>
      <c r="E6" s="20" t="s">
        <v>24</v>
      </c>
      <c r="F6" s="21">
        <v>0.0</v>
      </c>
      <c r="G6" s="21">
        <v>0.0</v>
      </c>
      <c r="H6" s="39">
        <f t="shared" si="1"/>
        <v>0</v>
      </c>
      <c r="I6" s="21" t="str">
        <f t="shared" si="2"/>
        <v>#REF!</v>
      </c>
      <c r="J6" s="21" t="str">
        <f t="shared" si="3"/>
        <v>#REF!</v>
      </c>
      <c r="K6" s="21" t="str">
        <f t="shared" si="4"/>
        <v>#REF!</v>
      </c>
      <c r="L6" s="21" t="str">
        <f t="shared" si="5"/>
        <v>#REF!</v>
      </c>
      <c r="M6" s="21" t="str">
        <f t="shared" si="6"/>
        <v>#REF!</v>
      </c>
      <c r="N6" s="21" t="str">
        <f t="shared" si="7"/>
        <v>#REF!</v>
      </c>
      <c r="O6" s="21" t="str">
        <f t="shared" si="8"/>
        <v>#REF!</v>
      </c>
      <c r="P6" s="21" t="str">
        <f t="shared" si="9"/>
        <v>#REF!</v>
      </c>
      <c r="Q6" s="21" t="str">
        <f t="shared" si="10"/>
        <v>#REF!</v>
      </c>
      <c r="R6" s="21" t="str">
        <f t="shared" si="11"/>
        <v>#REF!</v>
      </c>
      <c r="S6" s="21" t="str">
        <f t="shared" si="12"/>
        <v>#REF!</v>
      </c>
      <c r="U6" s="29"/>
    </row>
    <row r="7">
      <c r="A7" s="20" t="s">
        <v>14</v>
      </c>
      <c r="B7" s="20" t="s">
        <v>15</v>
      </c>
      <c r="C7" s="20" t="s">
        <v>16</v>
      </c>
      <c r="D7" s="20" t="s">
        <v>25</v>
      </c>
      <c r="E7" s="20" t="s">
        <v>26</v>
      </c>
      <c r="F7" s="21">
        <v>8416126.98</v>
      </c>
      <c r="G7" s="21">
        <v>821662.36</v>
      </c>
      <c r="H7" s="39">
        <f t="shared" si="1"/>
        <v>0.0009061830689</v>
      </c>
      <c r="I7" s="21" t="str">
        <f t="shared" si="2"/>
        <v>#REF!</v>
      </c>
      <c r="J7" s="21" t="str">
        <f t="shared" si="3"/>
        <v>#REF!</v>
      </c>
      <c r="K7" s="21" t="str">
        <f t="shared" si="4"/>
        <v>#REF!</v>
      </c>
      <c r="L7" s="21" t="str">
        <f t="shared" si="5"/>
        <v>#REF!</v>
      </c>
      <c r="M7" s="21" t="str">
        <f t="shared" si="6"/>
        <v>#REF!</v>
      </c>
      <c r="N7" s="21" t="str">
        <f t="shared" si="7"/>
        <v>#REF!</v>
      </c>
      <c r="O7" s="21" t="str">
        <f t="shared" si="8"/>
        <v>#REF!</v>
      </c>
      <c r="P7" s="21" t="str">
        <f t="shared" si="9"/>
        <v>#REF!</v>
      </c>
      <c r="Q7" s="21" t="str">
        <f t="shared" si="10"/>
        <v>#REF!</v>
      </c>
      <c r="R7" s="21" t="str">
        <f t="shared" si="11"/>
        <v>#REF!</v>
      </c>
      <c r="S7" s="21" t="str">
        <f t="shared" si="12"/>
        <v>#REF!</v>
      </c>
      <c r="U7" s="29"/>
    </row>
    <row r="8">
      <c r="A8" s="20" t="s">
        <v>14</v>
      </c>
      <c r="B8" s="20" t="s">
        <v>15</v>
      </c>
      <c r="C8" s="20" t="s">
        <v>16</v>
      </c>
      <c r="D8" s="20" t="s">
        <v>27</v>
      </c>
      <c r="E8" s="20" t="s">
        <v>28</v>
      </c>
      <c r="F8" s="21">
        <v>4.8441028458E8</v>
      </c>
      <c r="G8" s="21">
        <v>4.729273907E7</v>
      </c>
      <c r="H8" s="39">
        <f t="shared" si="1"/>
        <v>0.05215753034</v>
      </c>
      <c r="I8" s="21" t="str">
        <f t="shared" si="2"/>
        <v>#REF!</v>
      </c>
      <c r="J8" s="21" t="str">
        <f t="shared" si="3"/>
        <v>#REF!</v>
      </c>
      <c r="K8" s="21" t="str">
        <f t="shared" si="4"/>
        <v>#REF!</v>
      </c>
      <c r="L8" s="21" t="str">
        <f t="shared" si="5"/>
        <v>#REF!</v>
      </c>
      <c r="M8" s="21" t="str">
        <f t="shared" si="6"/>
        <v>#REF!</v>
      </c>
      <c r="N8" s="21" t="str">
        <f t="shared" si="7"/>
        <v>#REF!</v>
      </c>
      <c r="O8" s="21" t="str">
        <f t="shared" si="8"/>
        <v>#REF!</v>
      </c>
      <c r="P8" s="21" t="str">
        <f t="shared" si="9"/>
        <v>#REF!</v>
      </c>
      <c r="Q8" s="21" t="str">
        <f t="shared" si="10"/>
        <v>#REF!</v>
      </c>
      <c r="R8" s="21" t="str">
        <f t="shared" si="11"/>
        <v>#REF!</v>
      </c>
      <c r="S8" s="21" t="str">
        <f t="shared" si="12"/>
        <v>#REF!</v>
      </c>
      <c r="U8" s="29"/>
    </row>
    <row r="9">
      <c r="A9" s="20" t="s">
        <v>14</v>
      </c>
      <c r="B9" s="20" t="s">
        <v>15</v>
      </c>
      <c r="C9" s="20" t="s">
        <v>16</v>
      </c>
      <c r="D9" s="20" t="s">
        <v>29</v>
      </c>
      <c r="E9" s="20" t="s">
        <v>30</v>
      </c>
      <c r="F9" s="21">
        <v>1.220134336E8</v>
      </c>
      <c r="G9" s="21">
        <v>1.191211182E7</v>
      </c>
      <c r="H9" s="39">
        <f t="shared" si="1"/>
        <v>0.01313745717</v>
      </c>
      <c r="I9" s="21" t="str">
        <f t="shared" si="2"/>
        <v>#REF!</v>
      </c>
      <c r="J9" s="21" t="str">
        <f t="shared" si="3"/>
        <v>#REF!</v>
      </c>
      <c r="K9" s="21" t="str">
        <f t="shared" si="4"/>
        <v>#REF!</v>
      </c>
      <c r="L9" s="21" t="str">
        <f t="shared" si="5"/>
        <v>#REF!</v>
      </c>
      <c r="M9" s="21" t="str">
        <f t="shared" si="6"/>
        <v>#REF!</v>
      </c>
      <c r="N9" s="21" t="str">
        <f t="shared" si="7"/>
        <v>#REF!</v>
      </c>
      <c r="O9" s="21" t="str">
        <f t="shared" si="8"/>
        <v>#REF!</v>
      </c>
      <c r="P9" s="21" t="str">
        <f t="shared" si="9"/>
        <v>#REF!</v>
      </c>
      <c r="Q9" s="21" t="str">
        <f t="shared" si="10"/>
        <v>#REF!</v>
      </c>
      <c r="R9" s="21" t="str">
        <f t="shared" si="11"/>
        <v>#REF!</v>
      </c>
      <c r="S9" s="21" t="str">
        <f t="shared" si="12"/>
        <v>#REF!</v>
      </c>
      <c r="U9" s="29"/>
    </row>
    <row r="10">
      <c r="A10" s="20" t="s">
        <v>14</v>
      </c>
      <c r="B10" s="20" t="s">
        <v>15</v>
      </c>
      <c r="C10" s="20" t="s">
        <v>16</v>
      </c>
      <c r="D10" s="20" t="s">
        <v>31</v>
      </c>
      <c r="E10" s="20" t="s">
        <v>32</v>
      </c>
      <c r="F10" s="21">
        <v>1.1130139753E8</v>
      </c>
      <c r="G10" s="21">
        <v>1.086630098E7</v>
      </c>
      <c r="H10" s="39">
        <f t="shared" si="1"/>
        <v>0.01198406847</v>
      </c>
      <c r="I10" s="21" t="str">
        <f t="shared" si="2"/>
        <v>#REF!</v>
      </c>
      <c r="J10" s="21" t="str">
        <f t="shared" si="3"/>
        <v>#REF!</v>
      </c>
      <c r="K10" s="21" t="str">
        <f t="shared" si="4"/>
        <v>#REF!</v>
      </c>
      <c r="L10" s="21" t="str">
        <f t="shared" si="5"/>
        <v>#REF!</v>
      </c>
      <c r="M10" s="21" t="str">
        <f t="shared" si="6"/>
        <v>#REF!</v>
      </c>
      <c r="N10" s="21" t="str">
        <f t="shared" si="7"/>
        <v>#REF!</v>
      </c>
      <c r="O10" s="21" t="str">
        <f t="shared" si="8"/>
        <v>#REF!</v>
      </c>
      <c r="P10" s="21" t="str">
        <f t="shared" si="9"/>
        <v>#REF!</v>
      </c>
      <c r="Q10" s="21" t="str">
        <f t="shared" si="10"/>
        <v>#REF!</v>
      </c>
      <c r="R10" s="21" t="str">
        <f t="shared" si="11"/>
        <v>#REF!</v>
      </c>
      <c r="S10" s="21" t="str">
        <f t="shared" si="12"/>
        <v>#REF!</v>
      </c>
      <c r="U10" s="29"/>
    </row>
    <row r="11">
      <c r="A11" s="20" t="s">
        <v>14</v>
      </c>
      <c r="B11" s="20" t="s">
        <v>15</v>
      </c>
      <c r="C11" s="20" t="s">
        <v>16</v>
      </c>
      <c r="D11" s="20" t="s">
        <v>33</v>
      </c>
      <c r="E11" s="20" t="s">
        <v>34</v>
      </c>
      <c r="F11" s="21">
        <v>1012393.74</v>
      </c>
      <c r="G11" s="21">
        <v>98839.51</v>
      </c>
      <c r="H11" s="39">
        <f t="shared" si="1"/>
        <v>0.0001090066807</v>
      </c>
      <c r="I11" s="21" t="str">
        <f t="shared" si="2"/>
        <v>#REF!</v>
      </c>
      <c r="J11" s="21" t="str">
        <f t="shared" si="3"/>
        <v>#REF!</v>
      </c>
      <c r="K11" s="21" t="str">
        <f t="shared" si="4"/>
        <v>#REF!</v>
      </c>
      <c r="L11" s="21" t="str">
        <f t="shared" si="5"/>
        <v>#REF!</v>
      </c>
      <c r="M11" s="21" t="str">
        <f t="shared" si="6"/>
        <v>#REF!</v>
      </c>
      <c r="N11" s="21" t="str">
        <f t="shared" si="7"/>
        <v>#REF!</v>
      </c>
      <c r="O11" s="21" t="str">
        <f t="shared" si="8"/>
        <v>#REF!</v>
      </c>
      <c r="P11" s="21" t="str">
        <f t="shared" si="9"/>
        <v>#REF!</v>
      </c>
      <c r="Q11" s="21" t="str">
        <f t="shared" si="10"/>
        <v>#REF!</v>
      </c>
      <c r="R11" s="21" t="str">
        <f t="shared" si="11"/>
        <v>#REF!</v>
      </c>
      <c r="S11" s="21" t="str">
        <f t="shared" si="12"/>
        <v>#REF!</v>
      </c>
      <c r="U11" s="29"/>
    </row>
    <row r="12">
      <c r="A12" s="20" t="s">
        <v>14</v>
      </c>
      <c r="B12" s="20" t="s">
        <v>15</v>
      </c>
      <c r="C12" s="20" t="s">
        <v>16</v>
      </c>
      <c r="D12" s="20" t="s">
        <v>35</v>
      </c>
      <c r="E12" s="20" t="s">
        <v>36</v>
      </c>
      <c r="F12" s="21">
        <v>4565919.82</v>
      </c>
      <c r="G12" s="21">
        <v>445768.52</v>
      </c>
      <c r="H12" s="39">
        <f t="shared" si="1"/>
        <v>0.0004916227196</v>
      </c>
      <c r="I12" s="21" t="str">
        <f t="shared" si="2"/>
        <v>#REF!</v>
      </c>
      <c r="J12" s="21" t="str">
        <f t="shared" si="3"/>
        <v>#REF!</v>
      </c>
      <c r="K12" s="21" t="str">
        <f t="shared" si="4"/>
        <v>#REF!</v>
      </c>
      <c r="L12" s="21" t="str">
        <f t="shared" si="5"/>
        <v>#REF!</v>
      </c>
      <c r="M12" s="21" t="str">
        <f t="shared" si="6"/>
        <v>#REF!</v>
      </c>
      <c r="N12" s="21" t="str">
        <f t="shared" si="7"/>
        <v>#REF!</v>
      </c>
      <c r="O12" s="21" t="str">
        <f t="shared" si="8"/>
        <v>#REF!</v>
      </c>
      <c r="P12" s="21" t="str">
        <f t="shared" si="9"/>
        <v>#REF!</v>
      </c>
      <c r="Q12" s="21" t="str">
        <f t="shared" si="10"/>
        <v>#REF!</v>
      </c>
      <c r="R12" s="21" t="str">
        <f t="shared" si="11"/>
        <v>#REF!</v>
      </c>
      <c r="S12" s="21" t="str">
        <f t="shared" si="12"/>
        <v>#REF!</v>
      </c>
      <c r="U12" s="29"/>
    </row>
    <row r="13">
      <c r="A13" s="20" t="s">
        <v>14</v>
      </c>
      <c r="B13" s="20" t="s">
        <v>15</v>
      </c>
      <c r="C13" s="20" t="s">
        <v>16</v>
      </c>
      <c r="D13" s="20" t="s">
        <v>37</v>
      </c>
      <c r="E13" s="20" t="s">
        <v>38</v>
      </c>
      <c r="F13" s="21">
        <v>4.190025425E7</v>
      </c>
      <c r="G13" s="21">
        <v>4090701.32</v>
      </c>
      <c r="H13" s="39">
        <f t="shared" si="1"/>
        <v>0.00451149336</v>
      </c>
      <c r="I13" s="21" t="str">
        <f t="shared" si="2"/>
        <v>#REF!</v>
      </c>
      <c r="J13" s="21" t="str">
        <f t="shared" si="3"/>
        <v>#REF!</v>
      </c>
      <c r="K13" s="21" t="str">
        <f t="shared" si="4"/>
        <v>#REF!</v>
      </c>
      <c r="L13" s="21" t="str">
        <f t="shared" si="5"/>
        <v>#REF!</v>
      </c>
      <c r="M13" s="21" t="str">
        <f t="shared" si="6"/>
        <v>#REF!</v>
      </c>
      <c r="N13" s="21" t="str">
        <f t="shared" si="7"/>
        <v>#REF!</v>
      </c>
      <c r="O13" s="21" t="str">
        <f t="shared" si="8"/>
        <v>#REF!</v>
      </c>
      <c r="P13" s="21" t="str">
        <f t="shared" si="9"/>
        <v>#REF!</v>
      </c>
      <c r="Q13" s="21" t="str">
        <f t="shared" si="10"/>
        <v>#REF!</v>
      </c>
      <c r="R13" s="21" t="str">
        <f t="shared" si="11"/>
        <v>#REF!</v>
      </c>
      <c r="S13" s="21" t="str">
        <f t="shared" si="12"/>
        <v>#REF!</v>
      </c>
      <c r="U13" s="29"/>
    </row>
    <row r="14">
      <c r="A14" s="20" t="s">
        <v>14</v>
      </c>
      <c r="B14" s="20" t="s">
        <v>15</v>
      </c>
      <c r="C14" s="20" t="s">
        <v>16</v>
      </c>
      <c r="D14" s="20" t="s">
        <v>39</v>
      </c>
      <c r="E14" s="20" t="s">
        <v>40</v>
      </c>
      <c r="F14" s="21">
        <v>1.371048259E8</v>
      </c>
      <c r="G14" s="21">
        <v>1.338547707E7</v>
      </c>
      <c r="H14" s="39">
        <f t="shared" si="1"/>
        <v>0.01476238087</v>
      </c>
      <c r="I14" s="21" t="str">
        <f t="shared" si="2"/>
        <v>#REF!</v>
      </c>
      <c r="J14" s="21" t="str">
        <f t="shared" si="3"/>
        <v>#REF!</v>
      </c>
      <c r="K14" s="21" t="str">
        <f t="shared" si="4"/>
        <v>#REF!</v>
      </c>
      <c r="L14" s="21" t="str">
        <f t="shared" si="5"/>
        <v>#REF!</v>
      </c>
      <c r="M14" s="21" t="str">
        <f t="shared" si="6"/>
        <v>#REF!</v>
      </c>
      <c r="N14" s="21" t="str">
        <f t="shared" si="7"/>
        <v>#REF!</v>
      </c>
      <c r="O14" s="21" t="str">
        <f t="shared" si="8"/>
        <v>#REF!</v>
      </c>
      <c r="P14" s="21" t="str">
        <f t="shared" si="9"/>
        <v>#REF!</v>
      </c>
      <c r="Q14" s="21" t="str">
        <f t="shared" si="10"/>
        <v>#REF!</v>
      </c>
      <c r="R14" s="21" t="str">
        <f t="shared" si="11"/>
        <v>#REF!</v>
      </c>
      <c r="S14" s="21" t="str">
        <f t="shared" si="12"/>
        <v>#REF!</v>
      </c>
      <c r="U14" s="29"/>
    </row>
    <row r="15">
      <c r="A15" s="20" t="s">
        <v>14</v>
      </c>
      <c r="B15" s="20" t="s">
        <v>15</v>
      </c>
      <c r="C15" s="20" t="s">
        <v>16</v>
      </c>
      <c r="D15" s="20" t="s">
        <v>41</v>
      </c>
      <c r="E15" s="20" t="s">
        <v>42</v>
      </c>
      <c r="F15" s="21">
        <v>8.14498155666E9</v>
      </c>
      <c r="G15" s="21">
        <v>7.9519056412E8</v>
      </c>
      <c r="H15" s="39">
        <f t="shared" si="1"/>
        <v>0.8769882394</v>
      </c>
      <c r="I15" s="21" t="str">
        <f t="shared" si="2"/>
        <v>#REF!</v>
      </c>
      <c r="J15" s="21" t="str">
        <f t="shared" si="3"/>
        <v>#REF!</v>
      </c>
      <c r="K15" s="21" t="str">
        <f t="shared" si="4"/>
        <v>#REF!</v>
      </c>
      <c r="L15" s="21" t="str">
        <f t="shared" si="5"/>
        <v>#REF!</v>
      </c>
      <c r="M15" s="21" t="str">
        <f t="shared" si="6"/>
        <v>#REF!</v>
      </c>
      <c r="N15" s="21" t="str">
        <f t="shared" si="7"/>
        <v>#REF!</v>
      </c>
      <c r="O15" s="21" t="str">
        <f t="shared" si="8"/>
        <v>#REF!</v>
      </c>
      <c r="P15" s="21" t="str">
        <f t="shared" si="9"/>
        <v>#REF!</v>
      </c>
      <c r="Q15" s="21" t="str">
        <f t="shared" si="10"/>
        <v>#REF!</v>
      </c>
      <c r="R15" s="21" t="str">
        <f t="shared" si="11"/>
        <v>#REF!</v>
      </c>
      <c r="S15" s="21" t="str">
        <f t="shared" si="12"/>
        <v>#REF!</v>
      </c>
      <c r="U15" s="29"/>
    </row>
    <row r="16">
      <c r="A16" s="20"/>
      <c r="B16" s="20"/>
      <c r="C16" s="20"/>
      <c r="D16" s="20"/>
      <c r="E16" s="20"/>
      <c r="F16" s="25">
        <f>SUBTOTAL(9,F3:F15)</f>
        <v>9287446730</v>
      </c>
      <c r="G16" s="21"/>
      <c r="H16" s="39">
        <f t="shared" si="1"/>
        <v>1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U16" s="29"/>
    </row>
    <row r="17">
      <c r="A17" s="20" t="s">
        <v>43</v>
      </c>
      <c r="B17" s="20" t="s">
        <v>15</v>
      </c>
      <c r="C17" s="20" t="s">
        <v>44</v>
      </c>
      <c r="D17" s="20" t="s">
        <v>17</v>
      </c>
      <c r="E17" s="20" t="s">
        <v>18</v>
      </c>
      <c r="F17" s="21">
        <v>0.0</v>
      </c>
      <c r="G17" s="21">
        <v>0.0</v>
      </c>
      <c r="I17" s="21" t="str">
        <f t="shared" ref="I17:I110" si="13">+VLOOKUP(C17,'[1]ESFUERZO PROPIO 2015'!$D$10:$J$135,3,0)</f>
        <v>#REF!</v>
      </c>
      <c r="J17" s="21" t="str">
        <f t="shared" ref="J17:J110" si="14">+VLOOKUP(C17,'[1]ESFUERZO PROPIO 2015'!$D$10:$J$135,2,0)</f>
        <v>#REF!</v>
      </c>
      <c r="K17" s="21" t="str">
        <f t="shared" ref="K17:K110" si="15">+I17/11</f>
        <v>#REF!</v>
      </c>
      <c r="L17" s="21" t="str">
        <f t="shared" ref="L17:L110" si="16">+H17*K17</f>
        <v>#REF!</v>
      </c>
      <c r="M17" s="21" t="str">
        <f t="shared" ref="M17:M110" si="17">+IF(F17-Q17&lt;1,0,F17-Q17)</f>
        <v>#REF!</v>
      </c>
      <c r="N17" s="21" t="str">
        <f t="shared" ref="N17:N110" si="18">+VLOOKUP(C17,'[1]ESFUERZO PROPIO 2015'!$D$10:$J$135,7,0)</f>
        <v>#REF!</v>
      </c>
      <c r="O17" s="21" t="str">
        <f t="shared" ref="O17:O110" si="19">+VLOOKUP(C17,'[1]ESFUERZO PROPIO 2015'!$D$10:$J$135,6,0)</f>
        <v>#REF!</v>
      </c>
      <c r="P17" s="21" t="str">
        <f t="shared" ref="P17:P110" si="20">+F17-L17</f>
        <v>#REF!</v>
      </c>
      <c r="Q17" s="21" t="str">
        <f t="shared" ref="Q17:Q101" si="21">+ROUND(P17,0)</f>
        <v>#REF!</v>
      </c>
      <c r="R17" s="21" t="str">
        <f t="shared" ref="R17:R110" si="22">+M17+Q17</f>
        <v>#REF!</v>
      </c>
      <c r="S17" s="21" t="str">
        <f t="shared" ref="S17:S110" si="23">+Q17</f>
        <v>#REF!</v>
      </c>
    </row>
    <row r="18">
      <c r="A18" s="20" t="s">
        <v>43</v>
      </c>
      <c r="B18" s="20" t="s">
        <v>15</v>
      </c>
      <c r="C18" s="20" t="s">
        <v>44</v>
      </c>
      <c r="D18" s="20" t="s">
        <v>27</v>
      </c>
      <c r="E18" s="20" t="s">
        <v>28</v>
      </c>
      <c r="F18" s="21">
        <v>0.0</v>
      </c>
      <c r="G18" s="21">
        <v>0.0</v>
      </c>
      <c r="I18" s="21" t="str">
        <f t="shared" si="13"/>
        <v>#REF!</v>
      </c>
      <c r="J18" s="21" t="str">
        <f t="shared" si="14"/>
        <v>#REF!</v>
      </c>
      <c r="K18" s="21" t="str">
        <f t="shared" si="15"/>
        <v>#REF!</v>
      </c>
      <c r="L18" s="21" t="str">
        <f t="shared" si="16"/>
        <v>#REF!</v>
      </c>
      <c r="M18" s="21" t="str">
        <f t="shared" si="17"/>
        <v>#REF!</v>
      </c>
      <c r="N18" s="21" t="str">
        <f t="shared" si="18"/>
        <v>#REF!</v>
      </c>
      <c r="O18" s="21" t="str">
        <f t="shared" si="19"/>
        <v>#REF!</v>
      </c>
      <c r="P18" s="21" t="str">
        <f t="shared" si="20"/>
        <v>#REF!</v>
      </c>
      <c r="Q18" s="21" t="str">
        <f t="shared" si="21"/>
        <v>#REF!</v>
      </c>
      <c r="R18" s="21" t="str">
        <f t="shared" si="22"/>
        <v>#REF!</v>
      </c>
      <c r="S18" s="21" t="str">
        <f t="shared" si="23"/>
        <v>#REF!</v>
      </c>
    </row>
    <row r="19">
      <c r="A19" s="20" t="s">
        <v>43</v>
      </c>
      <c r="B19" s="20" t="s">
        <v>15</v>
      </c>
      <c r="C19" s="20" t="s">
        <v>44</v>
      </c>
      <c r="D19" s="20" t="s">
        <v>29</v>
      </c>
      <c r="E19" s="20" t="s">
        <v>30</v>
      </c>
      <c r="F19" s="21">
        <v>276791.06</v>
      </c>
      <c r="G19" s="21">
        <v>10588.89</v>
      </c>
      <c r="I19" s="21" t="str">
        <f t="shared" si="13"/>
        <v>#REF!</v>
      </c>
      <c r="J19" s="21" t="str">
        <f t="shared" si="14"/>
        <v>#REF!</v>
      </c>
      <c r="K19" s="21" t="str">
        <f t="shared" si="15"/>
        <v>#REF!</v>
      </c>
      <c r="L19" s="21" t="str">
        <f t="shared" si="16"/>
        <v>#REF!</v>
      </c>
      <c r="M19" s="21" t="str">
        <f t="shared" si="17"/>
        <v>#REF!</v>
      </c>
      <c r="N19" s="21" t="str">
        <f t="shared" si="18"/>
        <v>#REF!</v>
      </c>
      <c r="O19" s="21" t="str">
        <f t="shared" si="19"/>
        <v>#REF!</v>
      </c>
      <c r="P19" s="21" t="str">
        <f t="shared" si="20"/>
        <v>#REF!</v>
      </c>
      <c r="Q19" s="21" t="str">
        <f t="shared" si="21"/>
        <v>#REF!</v>
      </c>
      <c r="R19" s="21" t="str">
        <f t="shared" si="22"/>
        <v>#REF!</v>
      </c>
      <c r="S19" s="21" t="str">
        <f t="shared" si="23"/>
        <v>#REF!</v>
      </c>
    </row>
    <row r="20">
      <c r="A20" s="20" t="s">
        <v>43</v>
      </c>
      <c r="B20" s="20" t="s">
        <v>15</v>
      </c>
      <c r="C20" s="20" t="s">
        <v>44</v>
      </c>
      <c r="D20" s="20" t="s">
        <v>31</v>
      </c>
      <c r="E20" s="20" t="s">
        <v>32</v>
      </c>
      <c r="F20" s="21">
        <v>619935.93</v>
      </c>
      <c r="G20" s="21">
        <v>23716.21</v>
      </c>
      <c r="I20" s="21" t="str">
        <f t="shared" si="13"/>
        <v>#REF!</v>
      </c>
      <c r="J20" s="21" t="str">
        <f t="shared" si="14"/>
        <v>#REF!</v>
      </c>
      <c r="K20" s="21" t="str">
        <f t="shared" si="15"/>
        <v>#REF!</v>
      </c>
      <c r="L20" s="21" t="str">
        <f t="shared" si="16"/>
        <v>#REF!</v>
      </c>
      <c r="M20" s="21" t="str">
        <f t="shared" si="17"/>
        <v>#REF!</v>
      </c>
      <c r="N20" s="21" t="str">
        <f t="shared" si="18"/>
        <v>#REF!</v>
      </c>
      <c r="O20" s="21" t="str">
        <f t="shared" si="19"/>
        <v>#REF!</v>
      </c>
      <c r="P20" s="21" t="str">
        <f t="shared" si="20"/>
        <v>#REF!</v>
      </c>
      <c r="Q20" s="21" t="str">
        <f t="shared" si="21"/>
        <v>#REF!</v>
      </c>
      <c r="R20" s="21" t="str">
        <f t="shared" si="22"/>
        <v>#REF!</v>
      </c>
      <c r="S20" s="21" t="str">
        <f t="shared" si="23"/>
        <v>#REF!</v>
      </c>
    </row>
    <row r="21" ht="15.75" customHeight="1">
      <c r="A21" s="20" t="s">
        <v>43</v>
      </c>
      <c r="B21" s="20" t="s">
        <v>15</v>
      </c>
      <c r="C21" s="20" t="s">
        <v>44</v>
      </c>
      <c r="D21" s="20" t="s">
        <v>39</v>
      </c>
      <c r="E21" s="20" t="s">
        <v>40</v>
      </c>
      <c r="F21" s="21">
        <v>237563.16</v>
      </c>
      <c r="G21" s="21">
        <v>9088.2</v>
      </c>
      <c r="I21" s="21" t="str">
        <f t="shared" si="13"/>
        <v>#REF!</v>
      </c>
      <c r="J21" s="21" t="str">
        <f t="shared" si="14"/>
        <v>#REF!</v>
      </c>
      <c r="K21" s="21" t="str">
        <f t="shared" si="15"/>
        <v>#REF!</v>
      </c>
      <c r="L21" s="21" t="str">
        <f t="shared" si="16"/>
        <v>#REF!</v>
      </c>
      <c r="M21" s="21" t="str">
        <f t="shared" si="17"/>
        <v>#REF!</v>
      </c>
      <c r="N21" s="21" t="str">
        <f t="shared" si="18"/>
        <v>#REF!</v>
      </c>
      <c r="O21" s="21" t="str">
        <f t="shared" si="19"/>
        <v>#REF!</v>
      </c>
      <c r="P21" s="21" t="str">
        <f t="shared" si="20"/>
        <v>#REF!</v>
      </c>
      <c r="Q21" s="21" t="str">
        <f t="shared" si="21"/>
        <v>#REF!</v>
      </c>
      <c r="R21" s="21" t="str">
        <f t="shared" si="22"/>
        <v>#REF!</v>
      </c>
      <c r="S21" s="21" t="str">
        <f t="shared" si="23"/>
        <v>#REF!</v>
      </c>
    </row>
    <row r="22" ht="15.75" customHeight="1">
      <c r="A22" s="20" t="s">
        <v>43</v>
      </c>
      <c r="B22" s="20" t="s">
        <v>15</v>
      </c>
      <c r="C22" s="20" t="s">
        <v>44</v>
      </c>
      <c r="D22" s="20" t="s">
        <v>41</v>
      </c>
      <c r="E22" s="20" t="s">
        <v>42</v>
      </c>
      <c r="F22" s="21">
        <v>7.178305336E7</v>
      </c>
      <c r="G22" s="21">
        <v>2746126.07</v>
      </c>
      <c r="I22" s="21" t="str">
        <f t="shared" si="13"/>
        <v>#REF!</v>
      </c>
      <c r="J22" s="21" t="str">
        <f t="shared" si="14"/>
        <v>#REF!</v>
      </c>
      <c r="K22" s="21" t="str">
        <f t="shared" si="15"/>
        <v>#REF!</v>
      </c>
      <c r="L22" s="21" t="str">
        <f t="shared" si="16"/>
        <v>#REF!</v>
      </c>
      <c r="M22" s="21" t="str">
        <f t="shared" si="17"/>
        <v>#REF!</v>
      </c>
      <c r="N22" s="21" t="str">
        <f t="shared" si="18"/>
        <v>#REF!</v>
      </c>
      <c r="O22" s="21" t="str">
        <f t="shared" si="19"/>
        <v>#REF!</v>
      </c>
      <c r="P22" s="21" t="str">
        <f t="shared" si="20"/>
        <v>#REF!</v>
      </c>
      <c r="Q22" s="21" t="str">
        <f t="shared" si="21"/>
        <v>#REF!</v>
      </c>
      <c r="R22" s="21" t="str">
        <f t="shared" si="22"/>
        <v>#REF!</v>
      </c>
      <c r="S22" s="21" t="str">
        <f t="shared" si="23"/>
        <v>#REF!</v>
      </c>
    </row>
    <row r="23" ht="15.75" customHeight="1">
      <c r="A23" s="20" t="s">
        <v>43</v>
      </c>
      <c r="B23" s="20" t="s">
        <v>15</v>
      </c>
      <c r="C23" s="20" t="s">
        <v>44</v>
      </c>
      <c r="D23" s="20" t="s">
        <v>45</v>
      </c>
      <c r="E23" s="20" t="s">
        <v>46</v>
      </c>
      <c r="F23" s="21">
        <v>2.524503049E7</v>
      </c>
      <c r="G23" s="21">
        <v>965771.63</v>
      </c>
      <c r="I23" s="21" t="str">
        <f t="shared" si="13"/>
        <v>#REF!</v>
      </c>
      <c r="J23" s="21" t="str">
        <f t="shared" si="14"/>
        <v>#REF!</v>
      </c>
      <c r="K23" s="21" t="str">
        <f t="shared" si="15"/>
        <v>#REF!</v>
      </c>
      <c r="L23" s="21" t="str">
        <f t="shared" si="16"/>
        <v>#REF!</v>
      </c>
      <c r="M23" s="21" t="str">
        <f t="shared" si="17"/>
        <v>#REF!</v>
      </c>
      <c r="N23" s="21" t="str">
        <f t="shared" si="18"/>
        <v>#REF!</v>
      </c>
      <c r="O23" s="21" t="str">
        <f t="shared" si="19"/>
        <v>#REF!</v>
      </c>
      <c r="P23" s="21" t="str">
        <f t="shared" si="20"/>
        <v>#REF!</v>
      </c>
      <c r="Q23" s="21" t="str">
        <f t="shared" si="21"/>
        <v>#REF!</v>
      </c>
      <c r="R23" s="21" t="str">
        <f t="shared" si="22"/>
        <v>#REF!</v>
      </c>
      <c r="S23" s="21" t="str">
        <f t="shared" si="23"/>
        <v>#REF!</v>
      </c>
    </row>
    <row r="24" ht="15.75" customHeight="1">
      <c r="A24" s="20" t="s">
        <v>47</v>
      </c>
      <c r="B24" s="20" t="s">
        <v>15</v>
      </c>
      <c r="C24" s="20" t="s">
        <v>48</v>
      </c>
      <c r="D24" s="20" t="s">
        <v>17</v>
      </c>
      <c r="E24" s="20" t="s">
        <v>18</v>
      </c>
      <c r="F24" s="21">
        <v>0.0</v>
      </c>
      <c r="G24" s="21">
        <v>0.0</v>
      </c>
      <c r="I24" s="21" t="str">
        <f t="shared" si="13"/>
        <v>#REF!</v>
      </c>
      <c r="J24" s="21" t="str">
        <f t="shared" si="14"/>
        <v>#REF!</v>
      </c>
      <c r="K24" s="21" t="str">
        <f t="shared" si="15"/>
        <v>#REF!</v>
      </c>
      <c r="L24" s="21" t="str">
        <f t="shared" si="16"/>
        <v>#REF!</v>
      </c>
      <c r="M24" s="21" t="str">
        <f t="shared" si="17"/>
        <v>#REF!</v>
      </c>
      <c r="N24" s="21" t="str">
        <f t="shared" si="18"/>
        <v>#REF!</v>
      </c>
      <c r="O24" s="21" t="str">
        <f t="shared" si="19"/>
        <v>#REF!</v>
      </c>
      <c r="P24" s="21" t="str">
        <f t="shared" si="20"/>
        <v>#REF!</v>
      </c>
      <c r="Q24" s="21" t="str">
        <f t="shared" si="21"/>
        <v>#REF!</v>
      </c>
      <c r="R24" s="21" t="str">
        <f t="shared" si="22"/>
        <v>#REF!</v>
      </c>
      <c r="S24" s="21" t="str">
        <f t="shared" si="23"/>
        <v>#REF!</v>
      </c>
    </row>
    <row r="25" ht="15.75" customHeight="1">
      <c r="A25" s="20" t="s">
        <v>47</v>
      </c>
      <c r="B25" s="20" t="s">
        <v>15</v>
      </c>
      <c r="C25" s="20" t="s">
        <v>48</v>
      </c>
      <c r="D25" s="20" t="s">
        <v>49</v>
      </c>
      <c r="E25" s="20" t="s">
        <v>50</v>
      </c>
      <c r="F25" s="21">
        <v>0.0</v>
      </c>
      <c r="G25" s="21">
        <v>0.0</v>
      </c>
      <c r="I25" s="21" t="str">
        <f t="shared" si="13"/>
        <v>#REF!</v>
      </c>
      <c r="J25" s="21" t="str">
        <f t="shared" si="14"/>
        <v>#REF!</v>
      </c>
      <c r="K25" s="21" t="str">
        <f t="shared" si="15"/>
        <v>#REF!</v>
      </c>
      <c r="L25" s="21" t="str">
        <f t="shared" si="16"/>
        <v>#REF!</v>
      </c>
      <c r="M25" s="21" t="str">
        <f t="shared" si="17"/>
        <v>#REF!</v>
      </c>
      <c r="N25" s="21" t="str">
        <f t="shared" si="18"/>
        <v>#REF!</v>
      </c>
      <c r="O25" s="21" t="str">
        <f t="shared" si="19"/>
        <v>#REF!</v>
      </c>
      <c r="P25" s="21" t="str">
        <f t="shared" si="20"/>
        <v>#REF!</v>
      </c>
      <c r="Q25" s="21" t="str">
        <f t="shared" si="21"/>
        <v>#REF!</v>
      </c>
      <c r="R25" s="21" t="str">
        <f t="shared" si="22"/>
        <v>#REF!</v>
      </c>
      <c r="S25" s="21" t="str">
        <f t="shared" si="23"/>
        <v>#REF!</v>
      </c>
    </row>
    <row r="26" ht="15.75" customHeight="1">
      <c r="A26" s="20" t="s">
        <v>47</v>
      </c>
      <c r="B26" s="20" t="s">
        <v>15</v>
      </c>
      <c r="C26" s="20" t="s">
        <v>48</v>
      </c>
      <c r="D26" s="20" t="s">
        <v>29</v>
      </c>
      <c r="E26" s="20" t="s">
        <v>30</v>
      </c>
      <c r="F26" s="21">
        <v>3017.19</v>
      </c>
      <c r="G26" s="21">
        <v>3794.63</v>
      </c>
      <c r="I26" s="21" t="str">
        <f t="shared" si="13"/>
        <v>#REF!</v>
      </c>
      <c r="J26" s="21" t="str">
        <f t="shared" si="14"/>
        <v>#REF!</v>
      </c>
      <c r="K26" s="21" t="str">
        <f t="shared" si="15"/>
        <v>#REF!</v>
      </c>
      <c r="L26" s="21" t="str">
        <f t="shared" si="16"/>
        <v>#REF!</v>
      </c>
      <c r="M26" s="21" t="str">
        <f t="shared" si="17"/>
        <v>#REF!</v>
      </c>
      <c r="N26" s="21" t="str">
        <f t="shared" si="18"/>
        <v>#REF!</v>
      </c>
      <c r="O26" s="21" t="str">
        <f t="shared" si="19"/>
        <v>#REF!</v>
      </c>
      <c r="P26" s="21" t="str">
        <f t="shared" si="20"/>
        <v>#REF!</v>
      </c>
      <c r="Q26" s="21" t="str">
        <f t="shared" si="21"/>
        <v>#REF!</v>
      </c>
      <c r="R26" s="21" t="str">
        <f t="shared" si="22"/>
        <v>#REF!</v>
      </c>
      <c r="S26" s="21" t="str">
        <f t="shared" si="23"/>
        <v>#REF!</v>
      </c>
    </row>
    <row r="27" ht="15.75" customHeight="1">
      <c r="A27" s="20" t="s">
        <v>47</v>
      </c>
      <c r="B27" s="20" t="s">
        <v>15</v>
      </c>
      <c r="C27" s="20" t="s">
        <v>48</v>
      </c>
      <c r="D27" s="20" t="s">
        <v>39</v>
      </c>
      <c r="E27" s="20" t="s">
        <v>40</v>
      </c>
      <c r="F27" s="21">
        <v>115.89</v>
      </c>
      <c r="G27" s="21">
        <v>145.75</v>
      </c>
      <c r="I27" s="21" t="str">
        <f t="shared" si="13"/>
        <v>#REF!</v>
      </c>
      <c r="J27" s="21" t="str">
        <f t="shared" si="14"/>
        <v>#REF!</v>
      </c>
      <c r="K27" s="21" t="str">
        <f t="shared" si="15"/>
        <v>#REF!</v>
      </c>
      <c r="L27" s="21" t="str">
        <f t="shared" si="16"/>
        <v>#REF!</v>
      </c>
      <c r="M27" s="21" t="str">
        <f t="shared" si="17"/>
        <v>#REF!</v>
      </c>
      <c r="N27" s="21" t="str">
        <f t="shared" si="18"/>
        <v>#REF!</v>
      </c>
      <c r="O27" s="21" t="str">
        <f t="shared" si="19"/>
        <v>#REF!</v>
      </c>
      <c r="P27" s="21" t="str">
        <f t="shared" si="20"/>
        <v>#REF!</v>
      </c>
      <c r="Q27" s="21" t="str">
        <f t="shared" si="21"/>
        <v>#REF!</v>
      </c>
      <c r="R27" s="21" t="str">
        <f t="shared" si="22"/>
        <v>#REF!</v>
      </c>
      <c r="S27" s="21" t="str">
        <f t="shared" si="23"/>
        <v>#REF!</v>
      </c>
    </row>
    <row r="28" ht="15.75" customHeight="1">
      <c r="A28" s="20" t="s">
        <v>47</v>
      </c>
      <c r="B28" s="20" t="s">
        <v>15</v>
      </c>
      <c r="C28" s="20" t="s">
        <v>48</v>
      </c>
      <c r="D28" s="20" t="s">
        <v>41</v>
      </c>
      <c r="E28" s="20" t="s">
        <v>42</v>
      </c>
      <c r="F28" s="21">
        <v>315357.92</v>
      </c>
      <c r="G28" s="21">
        <v>396615.62</v>
      </c>
      <c r="I28" s="21" t="str">
        <f t="shared" si="13"/>
        <v>#REF!</v>
      </c>
      <c r="J28" s="21" t="str">
        <f t="shared" si="14"/>
        <v>#REF!</v>
      </c>
      <c r="K28" s="21" t="str">
        <f t="shared" si="15"/>
        <v>#REF!</v>
      </c>
      <c r="L28" s="21" t="str">
        <f t="shared" si="16"/>
        <v>#REF!</v>
      </c>
      <c r="M28" s="21" t="str">
        <f t="shared" si="17"/>
        <v>#REF!</v>
      </c>
      <c r="N28" s="21" t="str">
        <f t="shared" si="18"/>
        <v>#REF!</v>
      </c>
      <c r="O28" s="21" t="str">
        <f t="shared" si="19"/>
        <v>#REF!</v>
      </c>
      <c r="P28" s="21" t="str">
        <f t="shared" si="20"/>
        <v>#REF!</v>
      </c>
      <c r="Q28" s="21" t="str">
        <f t="shared" si="21"/>
        <v>#REF!</v>
      </c>
      <c r="R28" s="21" t="str">
        <f t="shared" si="22"/>
        <v>#REF!</v>
      </c>
      <c r="S28" s="21" t="str">
        <f t="shared" si="23"/>
        <v>#REF!</v>
      </c>
    </row>
    <row r="29" ht="15.75" customHeight="1">
      <c r="A29" s="20" t="s">
        <v>51</v>
      </c>
      <c r="B29" s="20" t="s">
        <v>15</v>
      </c>
      <c r="C29" s="20" t="s">
        <v>52</v>
      </c>
      <c r="D29" s="20" t="s">
        <v>17</v>
      </c>
      <c r="E29" s="20" t="s">
        <v>18</v>
      </c>
      <c r="F29" s="21">
        <v>0.0</v>
      </c>
      <c r="G29" s="21">
        <v>0.0</v>
      </c>
      <c r="I29" s="21" t="str">
        <f t="shared" si="13"/>
        <v>#REF!</v>
      </c>
      <c r="J29" s="21" t="str">
        <f t="shared" si="14"/>
        <v>#REF!</v>
      </c>
      <c r="K29" s="21" t="str">
        <f t="shared" si="15"/>
        <v>#REF!</v>
      </c>
      <c r="L29" s="21" t="str">
        <f t="shared" si="16"/>
        <v>#REF!</v>
      </c>
      <c r="M29" s="21" t="str">
        <f t="shared" si="17"/>
        <v>#REF!</v>
      </c>
      <c r="N29" s="21" t="str">
        <f t="shared" si="18"/>
        <v>#REF!</v>
      </c>
      <c r="O29" s="21" t="str">
        <f t="shared" si="19"/>
        <v>#REF!</v>
      </c>
      <c r="P29" s="21" t="str">
        <f t="shared" si="20"/>
        <v>#REF!</v>
      </c>
      <c r="Q29" s="21" t="str">
        <f t="shared" si="21"/>
        <v>#REF!</v>
      </c>
      <c r="R29" s="21" t="str">
        <f t="shared" si="22"/>
        <v>#REF!</v>
      </c>
      <c r="S29" s="21" t="str">
        <f t="shared" si="23"/>
        <v>#REF!</v>
      </c>
    </row>
    <row r="30" ht="15.75" customHeight="1">
      <c r="A30" s="20" t="s">
        <v>51</v>
      </c>
      <c r="B30" s="20" t="s">
        <v>15</v>
      </c>
      <c r="C30" s="20" t="s">
        <v>52</v>
      </c>
      <c r="D30" s="20" t="s">
        <v>49</v>
      </c>
      <c r="E30" s="20" t="s">
        <v>50</v>
      </c>
      <c r="F30" s="21">
        <v>0.0</v>
      </c>
      <c r="G30" s="21">
        <v>0.0</v>
      </c>
      <c r="I30" s="21" t="str">
        <f t="shared" si="13"/>
        <v>#REF!</v>
      </c>
      <c r="J30" s="21" t="str">
        <f t="shared" si="14"/>
        <v>#REF!</v>
      </c>
      <c r="K30" s="21" t="str">
        <f t="shared" si="15"/>
        <v>#REF!</v>
      </c>
      <c r="L30" s="21" t="str">
        <f t="shared" si="16"/>
        <v>#REF!</v>
      </c>
      <c r="M30" s="21" t="str">
        <f t="shared" si="17"/>
        <v>#REF!</v>
      </c>
      <c r="N30" s="21" t="str">
        <f t="shared" si="18"/>
        <v>#REF!</v>
      </c>
      <c r="O30" s="21" t="str">
        <f t="shared" si="19"/>
        <v>#REF!</v>
      </c>
      <c r="P30" s="21" t="str">
        <f t="shared" si="20"/>
        <v>#REF!</v>
      </c>
      <c r="Q30" s="21" t="str">
        <f t="shared" si="21"/>
        <v>#REF!</v>
      </c>
      <c r="R30" s="21" t="str">
        <f t="shared" si="22"/>
        <v>#REF!</v>
      </c>
      <c r="S30" s="21" t="str">
        <f t="shared" si="23"/>
        <v>#REF!</v>
      </c>
    </row>
    <row r="31" ht="15.75" customHeight="1">
      <c r="A31" s="20" t="s">
        <v>51</v>
      </c>
      <c r="B31" s="20" t="s">
        <v>15</v>
      </c>
      <c r="C31" s="20" t="s">
        <v>52</v>
      </c>
      <c r="D31" s="20" t="s">
        <v>27</v>
      </c>
      <c r="E31" s="20" t="s">
        <v>28</v>
      </c>
      <c r="F31" s="21">
        <v>0.0</v>
      </c>
      <c r="G31" s="21">
        <v>0.0</v>
      </c>
      <c r="I31" s="21" t="str">
        <f t="shared" si="13"/>
        <v>#REF!</v>
      </c>
      <c r="J31" s="21" t="str">
        <f t="shared" si="14"/>
        <v>#REF!</v>
      </c>
      <c r="K31" s="21" t="str">
        <f t="shared" si="15"/>
        <v>#REF!</v>
      </c>
      <c r="L31" s="21" t="str">
        <f t="shared" si="16"/>
        <v>#REF!</v>
      </c>
      <c r="M31" s="21" t="str">
        <f t="shared" si="17"/>
        <v>#REF!</v>
      </c>
      <c r="N31" s="21" t="str">
        <f t="shared" si="18"/>
        <v>#REF!</v>
      </c>
      <c r="O31" s="21" t="str">
        <f t="shared" si="19"/>
        <v>#REF!</v>
      </c>
      <c r="P31" s="21" t="str">
        <f t="shared" si="20"/>
        <v>#REF!</v>
      </c>
      <c r="Q31" s="21" t="str">
        <f t="shared" si="21"/>
        <v>#REF!</v>
      </c>
      <c r="R31" s="21" t="str">
        <f t="shared" si="22"/>
        <v>#REF!</v>
      </c>
      <c r="S31" s="21" t="str">
        <f t="shared" si="23"/>
        <v>#REF!</v>
      </c>
    </row>
    <row r="32" ht="15.75" customHeight="1">
      <c r="A32" s="20" t="s">
        <v>51</v>
      </c>
      <c r="B32" s="20" t="s">
        <v>15</v>
      </c>
      <c r="C32" s="20" t="s">
        <v>52</v>
      </c>
      <c r="D32" s="20" t="s">
        <v>29</v>
      </c>
      <c r="E32" s="20" t="s">
        <v>30</v>
      </c>
      <c r="F32" s="21">
        <v>30457.52</v>
      </c>
      <c r="G32" s="21">
        <v>54040.17</v>
      </c>
      <c r="I32" s="21" t="str">
        <f t="shared" si="13"/>
        <v>#REF!</v>
      </c>
      <c r="J32" s="21" t="str">
        <f t="shared" si="14"/>
        <v>#REF!</v>
      </c>
      <c r="K32" s="21" t="str">
        <f t="shared" si="15"/>
        <v>#REF!</v>
      </c>
      <c r="L32" s="21" t="str">
        <f t="shared" si="16"/>
        <v>#REF!</v>
      </c>
      <c r="M32" s="21" t="str">
        <f t="shared" si="17"/>
        <v>#REF!</v>
      </c>
      <c r="N32" s="21" t="str">
        <f t="shared" si="18"/>
        <v>#REF!</v>
      </c>
      <c r="O32" s="21" t="str">
        <f t="shared" si="19"/>
        <v>#REF!</v>
      </c>
      <c r="P32" s="21" t="str">
        <f t="shared" si="20"/>
        <v>#REF!</v>
      </c>
      <c r="Q32" s="21" t="str">
        <f t="shared" si="21"/>
        <v>#REF!</v>
      </c>
      <c r="R32" s="21" t="str">
        <f t="shared" si="22"/>
        <v>#REF!</v>
      </c>
      <c r="S32" s="21" t="str">
        <f t="shared" si="23"/>
        <v>#REF!</v>
      </c>
    </row>
    <row r="33" ht="15.75" customHeight="1">
      <c r="A33" s="20" t="s">
        <v>51</v>
      </c>
      <c r="B33" s="20" t="s">
        <v>15</v>
      </c>
      <c r="C33" s="20" t="s">
        <v>52</v>
      </c>
      <c r="D33" s="20" t="s">
        <v>31</v>
      </c>
      <c r="E33" s="20" t="s">
        <v>32</v>
      </c>
      <c r="F33" s="21">
        <v>0.0</v>
      </c>
      <c r="G33" s="21">
        <v>0.0</v>
      </c>
      <c r="I33" s="21" t="str">
        <f t="shared" si="13"/>
        <v>#REF!</v>
      </c>
      <c r="J33" s="21" t="str">
        <f t="shared" si="14"/>
        <v>#REF!</v>
      </c>
      <c r="K33" s="21" t="str">
        <f t="shared" si="15"/>
        <v>#REF!</v>
      </c>
      <c r="L33" s="21" t="str">
        <f t="shared" si="16"/>
        <v>#REF!</v>
      </c>
      <c r="M33" s="21" t="str">
        <f t="shared" si="17"/>
        <v>#REF!</v>
      </c>
      <c r="N33" s="21" t="str">
        <f t="shared" si="18"/>
        <v>#REF!</v>
      </c>
      <c r="O33" s="21" t="str">
        <f t="shared" si="19"/>
        <v>#REF!</v>
      </c>
      <c r="P33" s="21" t="str">
        <f t="shared" si="20"/>
        <v>#REF!</v>
      </c>
      <c r="Q33" s="21" t="str">
        <f t="shared" si="21"/>
        <v>#REF!</v>
      </c>
      <c r="R33" s="21" t="str">
        <f t="shared" si="22"/>
        <v>#REF!</v>
      </c>
      <c r="S33" s="21" t="str">
        <f t="shared" si="23"/>
        <v>#REF!</v>
      </c>
    </row>
    <row r="34" ht="15.75" customHeight="1">
      <c r="A34" s="20" t="s">
        <v>51</v>
      </c>
      <c r="B34" s="20" t="s">
        <v>15</v>
      </c>
      <c r="C34" s="20" t="s">
        <v>52</v>
      </c>
      <c r="D34" s="20" t="s">
        <v>39</v>
      </c>
      <c r="E34" s="20" t="s">
        <v>40</v>
      </c>
      <c r="F34" s="21">
        <v>16503.16</v>
      </c>
      <c r="G34" s="21">
        <v>29281.22</v>
      </c>
      <c r="I34" s="21" t="str">
        <f t="shared" si="13"/>
        <v>#REF!</v>
      </c>
      <c r="J34" s="21" t="str">
        <f t="shared" si="14"/>
        <v>#REF!</v>
      </c>
      <c r="K34" s="21" t="str">
        <f t="shared" si="15"/>
        <v>#REF!</v>
      </c>
      <c r="L34" s="21" t="str">
        <f t="shared" si="16"/>
        <v>#REF!</v>
      </c>
      <c r="M34" s="21" t="str">
        <f t="shared" si="17"/>
        <v>#REF!</v>
      </c>
      <c r="N34" s="21" t="str">
        <f t="shared" si="18"/>
        <v>#REF!</v>
      </c>
      <c r="O34" s="21" t="str">
        <f t="shared" si="19"/>
        <v>#REF!</v>
      </c>
      <c r="P34" s="21" t="str">
        <f t="shared" si="20"/>
        <v>#REF!</v>
      </c>
      <c r="Q34" s="21" t="str">
        <f t="shared" si="21"/>
        <v>#REF!</v>
      </c>
      <c r="R34" s="21" t="str">
        <f t="shared" si="22"/>
        <v>#REF!</v>
      </c>
      <c r="S34" s="21" t="str">
        <f t="shared" si="23"/>
        <v>#REF!</v>
      </c>
    </row>
    <row r="35" ht="15.75" customHeight="1">
      <c r="A35" s="20" t="s">
        <v>51</v>
      </c>
      <c r="B35" s="20" t="s">
        <v>15</v>
      </c>
      <c r="C35" s="20" t="s">
        <v>52</v>
      </c>
      <c r="D35" s="20" t="s">
        <v>41</v>
      </c>
      <c r="E35" s="20" t="s">
        <v>42</v>
      </c>
      <c r="F35" s="21">
        <v>1778435.32</v>
      </c>
      <c r="G35" s="21">
        <v>3155441.61</v>
      </c>
      <c r="I35" s="21" t="str">
        <f t="shared" si="13"/>
        <v>#REF!</v>
      </c>
      <c r="J35" s="21" t="str">
        <f t="shared" si="14"/>
        <v>#REF!</v>
      </c>
      <c r="K35" s="21" t="str">
        <f t="shared" si="15"/>
        <v>#REF!</v>
      </c>
      <c r="L35" s="21" t="str">
        <f t="shared" si="16"/>
        <v>#REF!</v>
      </c>
      <c r="M35" s="21" t="str">
        <f t="shared" si="17"/>
        <v>#REF!</v>
      </c>
      <c r="N35" s="21" t="str">
        <f t="shared" si="18"/>
        <v>#REF!</v>
      </c>
      <c r="O35" s="21" t="str">
        <f t="shared" si="19"/>
        <v>#REF!</v>
      </c>
      <c r="P35" s="21" t="str">
        <f t="shared" si="20"/>
        <v>#REF!</v>
      </c>
      <c r="Q35" s="21" t="str">
        <f t="shared" si="21"/>
        <v>#REF!</v>
      </c>
      <c r="R35" s="21" t="str">
        <f t="shared" si="22"/>
        <v>#REF!</v>
      </c>
      <c r="S35" s="21" t="str">
        <f t="shared" si="23"/>
        <v>#REF!</v>
      </c>
    </row>
    <row r="36" ht="15.75" customHeight="1">
      <c r="A36" s="20" t="s">
        <v>53</v>
      </c>
      <c r="B36" s="20" t="s">
        <v>15</v>
      </c>
      <c r="C36" s="20" t="s">
        <v>54</v>
      </c>
      <c r="D36" s="20" t="s">
        <v>17</v>
      </c>
      <c r="E36" s="20" t="s">
        <v>18</v>
      </c>
      <c r="F36" s="21">
        <v>0.0</v>
      </c>
      <c r="G36" s="21">
        <v>0.0</v>
      </c>
      <c r="I36" s="21" t="str">
        <f t="shared" si="13"/>
        <v>#REF!</v>
      </c>
      <c r="J36" s="21" t="str">
        <f t="shared" si="14"/>
        <v>#REF!</v>
      </c>
      <c r="K36" s="21" t="str">
        <f t="shared" si="15"/>
        <v>#REF!</v>
      </c>
      <c r="L36" s="21" t="str">
        <f t="shared" si="16"/>
        <v>#REF!</v>
      </c>
      <c r="M36" s="21" t="str">
        <f t="shared" si="17"/>
        <v>#REF!</v>
      </c>
      <c r="N36" s="21" t="str">
        <f t="shared" si="18"/>
        <v>#REF!</v>
      </c>
      <c r="O36" s="21" t="str">
        <f t="shared" si="19"/>
        <v>#REF!</v>
      </c>
      <c r="P36" s="21" t="str">
        <f t="shared" si="20"/>
        <v>#REF!</v>
      </c>
      <c r="Q36" s="21" t="str">
        <f t="shared" si="21"/>
        <v>#REF!</v>
      </c>
      <c r="R36" s="21" t="str">
        <f t="shared" si="22"/>
        <v>#REF!</v>
      </c>
      <c r="S36" s="21" t="str">
        <f t="shared" si="23"/>
        <v>#REF!</v>
      </c>
    </row>
    <row r="37" ht="15.75" customHeight="1">
      <c r="A37" s="20" t="s">
        <v>53</v>
      </c>
      <c r="B37" s="20" t="s">
        <v>15</v>
      </c>
      <c r="C37" s="20" t="s">
        <v>54</v>
      </c>
      <c r="D37" s="20" t="s">
        <v>19</v>
      </c>
      <c r="E37" s="20" t="s">
        <v>20</v>
      </c>
      <c r="F37" s="21">
        <v>42130.42</v>
      </c>
      <c r="G37" s="21">
        <v>20339.07</v>
      </c>
      <c r="I37" s="21" t="str">
        <f t="shared" si="13"/>
        <v>#REF!</v>
      </c>
      <c r="J37" s="21" t="str">
        <f t="shared" si="14"/>
        <v>#REF!</v>
      </c>
      <c r="K37" s="21" t="str">
        <f t="shared" si="15"/>
        <v>#REF!</v>
      </c>
      <c r="L37" s="21" t="str">
        <f t="shared" si="16"/>
        <v>#REF!</v>
      </c>
      <c r="M37" s="21" t="str">
        <f t="shared" si="17"/>
        <v>#REF!</v>
      </c>
      <c r="N37" s="21" t="str">
        <f t="shared" si="18"/>
        <v>#REF!</v>
      </c>
      <c r="O37" s="21" t="str">
        <f t="shared" si="19"/>
        <v>#REF!</v>
      </c>
      <c r="P37" s="21" t="str">
        <f t="shared" si="20"/>
        <v>#REF!</v>
      </c>
      <c r="Q37" s="21" t="str">
        <f t="shared" si="21"/>
        <v>#REF!</v>
      </c>
      <c r="R37" s="21" t="str">
        <f t="shared" si="22"/>
        <v>#REF!</v>
      </c>
      <c r="S37" s="21" t="str">
        <f t="shared" si="23"/>
        <v>#REF!</v>
      </c>
    </row>
    <row r="38" ht="15.75" customHeight="1">
      <c r="A38" s="20" t="s">
        <v>53</v>
      </c>
      <c r="B38" s="20" t="s">
        <v>15</v>
      </c>
      <c r="C38" s="20" t="s">
        <v>54</v>
      </c>
      <c r="D38" s="20" t="s">
        <v>21</v>
      </c>
      <c r="E38" s="20" t="s">
        <v>22</v>
      </c>
      <c r="F38" s="21">
        <v>160039.8</v>
      </c>
      <c r="G38" s="21">
        <v>77261.55</v>
      </c>
      <c r="I38" s="21" t="str">
        <f t="shared" si="13"/>
        <v>#REF!</v>
      </c>
      <c r="J38" s="21" t="str">
        <f t="shared" si="14"/>
        <v>#REF!</v>
      </c>
      <c r="K38" s="21" t="str">
        <f t="shared" si="15"/>
        <v>#REF!</v>
      </c>
      <c r="L38" s="21" t="str">
        <f t="shared" si="16"/>
        <v>#REF!</v>
      </c>
      <c r="M38" s="21" t="str">
        <f t="shared" si="17"/>
        <v>#REF!</v>
      </c>
      <c r="N38" s="21" t="str">
        <f t="shared" si="18"/>
        <v>#REF!</v>
      </c>
      <c r="O38" s="21" t="str">
        <f t="shared" si="19"/>
        <v>#REF!</v>
      </c>
      <c r="P38" s="21" t="str">
        <f t="shared" si="20"/>
        <v>#REF!</v>
      </c>
      <c r="Q38" s="21" t="str">
        <f t="shared" si="21"/>
        <v>#REF!</v>
      </c>
      <c r="R38" s="21" t="str">
        <f t="shared" si="22"/>
        <v>#REF!</v>
      </c>
      <c r="S38" s="21" t="str">
        <f t="shared" si="23"/>
        <v>#REF!</v>
      </c>
    </row>
    <row r="39" ht="15.75" customHeight="1">
      <c r="A39" s="20" t="s">
        <v>53</v>
      </c>
      <c r="B39" s="20" t="s">
        <v>15</v>
      </c>
      <c r="C39" s="20" t="s">
        <v>54</v>
      </c>
      <c r="D39" s="20" t="s">
        <v>27</v>
      </c>
      <c r="E39" s="20" t="s">
        <v>28</v>
      </c>
      <c r="F39" s="21">
        <v>0.0</v>
      </c>
      <c r="G39" s="21">
        <v>0.0</v>
      </c>
      <c r="I39" s="21" t="str">
        <f t="shared" si="13"/>
        <v>#REF!</v>
      </c>
      <c r="J39" s="21" t="str">
        <f t="shared" si="14"/>
        <v>#REF!</v>
      </c>
      <c r="K39" s="21" t="str">
        <f t="shared" si="15"/>
        <v>#REF!</v>
      </c>
      <c r="L39" s="21" t="str">
        <f t="shared" si="16"/>
        <v>#REF!</v>
      </c>
      <c r="M39" s="21" t="str">
        <f t="shared" si="17"/>
        <v>#REF!</v>
      </c>
      <c r="N39" s="21" t="str">
        <f t="shared" si="18"/>
        <v>#REF!</v>
      </c>
      <c r="O39" s="21" t="str">
        <f t="shared" si="19"/>
        <v>#REF!</v>
      </c>
      <c r="P39" s="21" t="str">
        <f t="shared" si="20"/>
        <v>#REF!</v>
      </c>
      <c r="Q39" s="21" t="str">
        <f t="shared" si="21"/>
        <v>#REF!</v>
      </c>
      <c r="R39" s="21" t="str">
        <f t="shared" si="22"/>
        <v>#REF!</v>
      </c>
      <c r="S39" s="21" t="str">
        <f t="shared" si="23"/>
        <v>#REF!</v>
      </c>
    </row>
    <row r="40" ht="15.75" customHeight="1">
      <c r="A40" s="20" t="s">
        <v>53</v>
      </c>
      <c r="B40" s="20" t="s">
        <v>15</v>
      </c>
      <c r="C40" s="20" t="s">
        <v>54</v>
      </c>
      <c r="D40" s="20" t="s">
        <v>29</v>
      </c>
      <c r="E40" s="20" t="s">
        <v>30</v>
      </c>
      <c r="F40" s="21">
        <v>313055.53</v>
      </c>
      <c r="G40" s="21">
        <v>151132.12</v>
      </c>
      <c r="I40" s="21" t="str">
        <f t="shared" si="13"/>
        <v>#REF!</v>
      </c>
      <c r="J40" s="21" t="str">
        <f t="shared" si="14"/>
        <v>#REF!</v>
      </c>
      <c r="K40" s="21" t="str">
        <f t="shared" si="15"/>
        <v>#REF!</v>
      </c>
      <c r="L40" s="21" t="str">
        <f t="shared" si="16"/>
        <v>#REF!</v>
      </c>
      <c r="M40" s="21" t="str">
        <f t="shared" si="17"/>
        <v>#REF!</v>
      </c>
      <c r="N40" s="21" t="str">
        <f t="shared" si="18"/>
        <v>#REF!</v>
      </c>
      <c r="O40" s="21" t="str">
        <f t="shared" si="19"/>
        <v>#REF!</v>
      </c>
      <c r="P40" s="21" t="str">
        <f t="shared" si="20"/>
        <v>#REF!</v>
      </c>
      <c r="Q40" s="21" t="str">
        <f t="shared" si="21"/>
        <v>#REF!</v>
      </c>
      <c r="R40" s="21" t="str">
        <f t="shared" si="22"/>
        <v>#REF!</v>
      </c>
      <c r="S40" s="21" t="str">
        <f t="shared" si="23"/>
        <v>#REF!</v>
      </c>
    </row>
    <row r="41" ht="15.75" customHeight="1">
      <c r="A41" s="20" t="s">
        <v>53</v>
      </c>
      <c r="B41" s="20" t="s">
        <v>15</v>
      </c>
      <c r="C41" s="20" t="s">
        <v>54</v>
      </c>
      <c r="D41" s="20" t="s">
        <v>31</v>
      </c>
      <c r="E41" s="20" t="s">
        <v>32</v>
      </c>
      <c r="F41" s="21">
        <v>751022.22</v>
      </c>
      <c r="G41" s="21">
        <v>362566.91</v>
      </c>
      <c r="I41" s="21" t="str">
        <f t="shared" si="13"/>
        <v>#REF!</v>
      </c>
      <c r="J41" s="21" t="str">
        <f t="shared" si="14"/>
        <v>#REF!</v>
      </c>
      <c r="K41" s="21" t="str">
        <f t="shared" si="15"/>
        <v>#REF!</v>
      </c>
      <c r="L41" s="21" t="str">
        <f t="shared" si="16"/>
        <v>#REF!</v>
      </c>
      <c r="M41" s="21" t="str">
        <f t="shared" si="17"/>
        <v>#REF!</v>
      </c>
      <c r="N41" s="21" t="str">
        <f t="shared" si="18"/>
        <v>#REF!</v>
      </c>
      <c r="O41" s="21" t="str">
        <f t="shared" si="19"/>
        <v>#REF!</v>
      </c>
      <c r="P41" s="21" t="str">
        <f t="shared" si="20"/>
        <v>#REF!</v>
      </c>
      <c r="Q41" s="21" t="str">
        <f t="shared" si="21"/>
        <v>#REF!</v>
      </c>
      <c r="R41" s="21" t="str">
        <f t="shared" si="22"/>
        <v>#REF!</v>
      </c>
      <c r="S41" s="21" t="str">
        <f t="shared" si="23"/>
        <v>#REF!</v>
      </c>
    </row>
    <row r="42" ht="15.75" customHeight="1">
      <c r="A42" s="20" t="s">
        <v>53</v>
      </c>
      <c r="B42" s="20" t="s">
        <v>15</v>
      </c>
      <c r="C42" s="20" t="s">
        <v>54</v>
      </c>
      <c r="D42" s="20" t="s">
        <v>39</v>
      </c>
      <c r="E42" s="20" t="s">
        <v>40</v>
      </c>
      <c r="F42" s="21">
        <v>189791.89</v>
      </c>
      <c r="G42" s="21">
        <v>91624.8</v>
      </c>
      <c r="I42" s="21" t="str">
        <f t="shared" si="13"/>
        <v>#REF!</v>
      </c>
      <c r="J42" s="21" t="str">
        <f t="shared" si="14"/>
        <v>#REF!</v>
      </c>
      <c r="K42" s="21" t="str">
        <f t="shared" si="15"/>
        <v>#REF!</v>
      </c>
      <c r="L42" s="21" t="str">
        <f t="shared" si="16"/>
        <v>#REF!</v>
      </c>
      <c r="M42" s="21" t="str">
        <f t="shared" si="17"/>
        <v>#REF!</v>
      </c>
      <c r="N42" s="21" t="str">
        <f t="shared" si="18"/>
        <v>#REF!</v>
      </c>
      <c r="O42" s="21" t="str">
        <f t="shared" si="19"/>
        <v>#REF!</v>
      </c>
      <c r="P42" s="21" t="str">
        <f t="shared" si="20"/>
        <v>#REF!</v>
      </c>
      <c r="Q42" s="21" t="str">
        <f t="shared" si="21"/>
        <v>#REF!</v>
      </c>
      <c r="R42" s="21" t="str">
        <f t="shared" si="22"/>
        <v>#REF!</v>
      </c>
      <c r="S42" s="21" t="str">
        <f t="shared" si="23"/>
        <v>#REF!</v>
      </c>
    </row>
    <row r="43" ht="15.75" customHeight="1">
      <c r="A43" s="20" t="s">
        <v>53</v>
      </c>
      <c r="B43" s="20" t="s">
        <v>15</v>
      </c>
      <c r="C43" s="20" t="s">
        <v>54</v>
      </c>
      <c r="D43" s="20" t="s">
        <v>41</v>
      </c>
      <c r="E43" s="20" t="s">
        <v>42</v>
      </c>
      <c r="F43" s="21">
        <v>9055105.35</v>
      </c>
      <c r="G43" s="21">
        <v>4371484.0</v>
      </c>
      <c r="I43" s="21" t="str">
        <f t="shared" si="13"/>
        <v>#REF!</v>
      </c>
      <c r="J43" s="21" t="str">
        <f t="shared" si="14"/>
        <v>#REF!</v>
      </c>
      <c r="K43" s="21" t="str">
        <f t="shared" si="15"/>
        <v>#REF!</v>
      </c>
      <c r="L43" s="21" t="str">
        <f t="shared" si="16"/>
        <v>#REF!</v>
      </c>
      <c r="M43" s="21" t="str">
        <f t="shared" si="17"/>
        <v>#REF!</v>
      </c>
      <c r="N43" s="21" t="str">
        <f t="shared" si="18"/>
        <v>#REF!</v>
      </c>
      <c r="O43" s="21" t="str">
        <f t="shared" si="19"/>
        <v>#REF!</v>
      </c>
      <c r="P43" s="21" t="str">
        <f t="shared" si="20"/>
        <v>#REF!</v>
      </c>
      <c r="Q43" s="21" t="str">
        <f t="shared" si="21"/>
        <v>#REF!</v>
      </c>
      <c r="R43" s="21" t="str">
        <f t="shared" si="22"/>
        <v>#REF!</v>
      </c>
      <c r="S43" s="21" t="str">
        <f t="shared" si="23"/>
        <v>#REF!</v>
      </c>
    </row>
    <row r="44" ht="15.75" customHeight="1">
      <c r="A44" s="20" t="s">
        <v>53</v>
      </c>
      <c r="B44" s="20" t="s">
        <v>15</v>
      </c>
      <c r="C44" s="20" t="s">
        <v>54</v>
      </c>
      <c r="D44" s="20" t="s">
        <v>45</v>
      </c>
      <c r="E44" s="20" t="s">
        <v>46</v>
      </c>
      <c r="F44" s="21">
        <v>1.531173179E7</v>
      </c>
      <c r="G44" s="21">
        <v>7391961.55</v>
      </c>
      <c r="I44" s="21" t="str">
        <f t="shared" si="13"/>
        <v>#REF!</v>
      </c>
      <c r="J44" s="21" t="str">
        <f t="shared" si="14"/>
        <v>#REF!</v>
      </c>
      <c r="K44" s="21" t="str">
        <f t="shared" si="15"/>
        <v>#REF!</v>
      </c>
      <c r="L44" s="21" t="str">
        <f t="shared" si="16"/>
        <v>#REF!</v>
      </c>
      <c r="M44" s="21" t="str">
        <f t="shared" si="17"/>
        <v>#REF!</v>
      </c>
      <c r="N44" s="21" t="str">
        <f t="shared" si="18"/>
        <v>#REF!</v>
      </c>
      <c r="O44" s="21" t="str">
        <f t="shared" si="19"/>
        <v>#REF!</v>
      </c>
      <c r="P44" s="21" t="str">
        <f t="shared" si="20"/>
        <v>#REF!</v>
      </c>
      <c r="Q44" s="21" t="str">
        <f t="shared" si="21"/>
        <v>#REF!</v>
      </c>
      <c r="R44" s="21" t="str">
        <f t="shared" si="22"/>
        <v>#REF!</v>
      </c>
      <c r="S44" s="21" t="str">
        <f t="shared" si="23"/>
        <v>#REF!</v>
      </c>
    </row>
    <row r="45" ht="15.75" customHeight="1">
      <c r="A45" s="20" t="s">
        <v>55</v>
      </c>
      <c r="B45" s="20" t="s">
        <v>15</v>
      </c>
      <c r="C45" s="20" t="s">
        <v>56</v>
      </c>
      <c r="D45" s="20" t="s">
        <v>17</v>
      </c>
      <c r="E45" s="20" t="s">
        <v>18</v>
      </c>
      <c r="F45" s="21">
        <v>0.0</v>
      </c>
      <c r="G45" s="21">
        <v>0.0</v>
      </c>
      <c r="I45" s="21" t="str">
        <f t="shared" si="13"/>
        <v>#REF!</v>
      </c>
      <c r="J45" s="21" t="str">
        <f t="shared" si="14"/>
        <v>#REF!</v>
      </c>
      <c r="K45" s="21" t="str">
        <f t="shared" si="15"/>
        <v>#REF!</v>
      </c>
      <c r="L45" s="21" t="str">
        <f t="shared" si="16"/>
        <v>#REF!</v>
      </c>
      <c r="M45" s="21" t="str">
        <f t="shared" si="17"/>
        <v>#REF!</v>
      </c>
      <c r="N45" s="21" t="str">
        <f t="shared" si="18"/>
        <v>#REF!</v>
      </c>
      <c r="O45" s="21" t="str">
        <f t="shared" si="19"/>
        <v>#REF!</v>
      </c>
      <c r="P45" s="21" t="str">
        <f t="shared" si="20"/>
        <v>#REF!</v>
      </c>
      <c r="Q45" s="21" t="str">
        <f t="shared" si="21"/>
        <v>#REF!</v>
      </c>
      <c r="R45" s="21" t="str">
        <f t="shared" si="22"/>
        <v>#REF!</v>
      </c>
      <c r="S45" s="21" t="str">
        <f t="shared" si="23"/>
        <v>#REF!</v>
      </c>
    </row>
    <row r="46" ht="15.75" customHeight="1">
      <c r="A46" s="20" t="s">
        <v>55</v>
      </c>
      <c r="B46" s="20" t="s">
        <v>15</v>
      </c>
      <c r="C46" s="20" t="s">
        <v>56</v>
      </c>
      <c r="D46" s="20" t="s">
        <v>49</v>
      </c>
      <c r="E46" s="20" t="s">
        <v>50</v>
      </c>
      <c r="F46" s="21">
        <v>0.0</v>
      </c>
      <c r="G46" s="21">
        <v>0.0</v>
      </c>
      <c r="I46" s="21" t="str">
        <f t="shared" si="13"/>
        <v>#REF!</v>
      </c>
      <c r="J46" s="21" t="str">
        <f t="shared" si="14"/>
        <v>#REF!</v>
      </c>
      <c r="K46" s="21" t="str">
        <f t="shared" si="15"/>
        <v>#REF!</v>
      </c>
      <c r="L46" s="21" t="str">
        <f t="shared" si="16"/>
        <v>#REF!</v>
      </c>
      <c r="M46" s="21" t="str">
        <f t="shared" si="17"/>
        <v>#REF!</v>
      </c>
      <c r="N46" s="21" t="str">
        <f t="shared" si="18"/>
        <v>#REF!</v>
      </c>
      <c r="O46" s="21" t="str">
        <f t="shared" si="19"/>
        <v>#REF!</v>
      </c>
      <c r="P46" s="21" t="str">
        <f t="shared" si="20"/>
        <v>#REF!</v>
      </c>
      <c r="Q46" s="21" t="str">
        <f t="shared" si="21"/>
        <v>#REF!</v>
      </c>
      <c r="R46" s="21" t="str">
        <f t="shared" si="22"/>
        <v>#REF!</v>
      </c>
      <c r="S46" s="21" t="str">
        <f t="shared" si="23"/>
        <v>#REF!</v>
      </c>
    </row>
    <row r="47" ht="15.75" customHeight="1">
      <c r="A47" s="20" t="s">
        <v>55</v>
      </c>
      <c r="B47" s="20" t="s">
        <v>15</v>
      </c>
      <c r="C47" s="20" t="s">
        <v>56</v>
      </c>
      <c r="D47" s="20" t="s">
        <v>21</v>
      </c>
      <c r="E47" s="20" t="s">
        <v>22</v>
      </c>
      <c r="F47" s="21">
        <v>4347.0</v>
      </c>
      <c r="G47" s="21">
        <v>137.73</v>
      </c>
      <c r="I47" s="21" t="str">
        <f t="shared" si="13"/>
        <v>#REF!</v>
      </c>
      <c r="J47" s="21" t="str">
        <f t="shared" si="14"/>
        <v>#REF!</v>
      </c>
      <c r="K47" s="21" t="str">
        <f t="shared" si="15"/>
        <v>#REF!</v>
      </c>
      <c r="L47" s="21" t="str">
        <f t="shared" si="16"/>
        <v>#REF!</v>
      </c>
      <c r="M47" s="21" t="str">
        <f t="shared" si="17"/>
        <v>#REF!</v>
      </c>
      <c r="N47" s="21" t="str">
        <f t="shared" si="18"/>
        <v>#REF!</v>
      </c>
      <c r="O47" s="21" t="str">
        <f t="shared" si="19"/>
        <v>#REF!</v>
      </c>
      <c r="P47" s="21" t="str">
        <f t="shared" si="20"/>
        <v>#REF!</v>
      </c>
      <c r="Q47" s="21" t="str">
        <f t="shared" si="21"/>
        <v>#REF!</v>
      </c>
      <c r="R47" s="21" t="str">
        <f t="shared" si="22"/>
        <v>#REF!</v>
      </c>
      <c r="S47" s="21" t="str">
        <f t="shared" si="23"/>
        <v>#REF!</v>
      </c>
    </row>
    <row r="48" ht="15.75" customHeight="1">
      <c r="A48" s="20" t="s">
        <v>55</v>
      </c>
      <c r="B48" s="20" t="s">
        <v>15</v>
      </c>
      <c r="C48" s="20" t="s">
        <v>56</v>
      </c>
      <c r="D48" s="20" t="s">
        <v>27</v>
      </c>
      <c r="E48" s="20" t="s">
        <v>28</v>
      </c>
      <c r="F48" s="21">
        <v>0.0</v>
      </c>
      <c r="G48" s="21">
        <v>0.0</v>
      </c>
      <c r="I48" s="21" t="str">
        <f t="shared" si="13"/>
        <v>#REF!</v>
      </c>
      <c r="J48" s="21" t="str">
        <f t="shared" si="14"/>
        <v>#REF!</v>
      </c>
      <c r="K48" s="21" t="str">
        <f t="shared" si="15"/>
        <v>#REF!</v>
      </c>
      <c r="L48" s="21" t="str">
        <f t="shared" si="16"/>
        <v>#REF!</v>
      </c>
      <c r="M48" s="21" t="str">
        <f t="shared" si="17"/>
        <v>#REF!</v>
      </c>
      <c r="N48" s="21" t="str">
        <f t="shared" si="18"/>
        <v>#REF!</v>
      </c>
      <c r="O48" s="21" t="str">
        <f t="shared" si="19"/>
        <v>#REF!</v>
      </c>
      <c r="P48" s="21" t="str">
        <f t="shared" si="20"/>
        <v>#REF!</v>
      </c>
      <c r="Q48" s="21" t="str">
        <f t="shared" si="21"/>
        <v>#REF!</v>
      </c>
      <c r="R48" s="21" t="str">
        <f t="shared" si="22"/>
        <v>#REF!</v>
      </c>
      <c r="S48" s="21" t="str">
        <f t="shared" si="23"/>
        <v>#REF!</v>
      </c>
    </row>
    <row r="49" ht="15.75" customHeight="1">
      <c r="A49" s="20" t="s">
        <v>55</v>
      </c>
      <c r="B49" s="20" t="s">
        <v>15</v>
      </c>
      <c r="C49" s="20" t="s">
        <v>56</v>
      </c>
      <c r="D49" s="20" t="s">
        <v>29</v>
      </c>
      <c r="E49" s="20" t="s">
        <v>30</v>
      </c>
      <c r="F49" s="21">
        <v>1972525.49</v>
      </c>
      <c r="G49" s="21">
        <v>62498.04</v>
      </c>
      <c r="I49" s="21" t="str">
        <f t="shared" si="13"/>
        <v>#REF!</v>
      </c>
      <c r="J49" s="21" t="str">
        <f t="shared" si="14"/>
        <v>#REF!</v>
      </c>
      <c r="K49" s="21" t="str">
        <f t="shared" si="15"/>
        <v>#REF!</v>
      </c>
      <c r="L49" s="21" t="str">
        <f t="shared" si="16"/>
        <v>#REF!</v>
      </c>
      <c r="M49" s="21" t="str">
        <f t="shared" si="17"/>
        <v>#REF!</v>
      </c>
      <c r="N49" s="21" t="str">
        <f t="shared" si="18"/>
        <v>#REF!</v>
      </c>
      <c r="O49" s="21" t="str">
        <f t="shared" si="19"/>
        <v>#REF!</v>
      </c>
      <c r="P49" s="21" t="str">
        <f t="shared" si="20"/>
        <v>#REF!</v>
      </c>
      <c r="Q49" s="21" t="str">
        <f t="shared" si="21"/>
        <v>#REF!</v>
      </c>
      <c r="R49" s="21" t="str">
        <f t="shared" si="22"/>
        <v>#REF!</v>
      </c>
      <c r="S49" s="21" t="str">
        <f t="shared" si="23"/>
        <v>#REF!</v>
      </c>
    </row>
    <row r="50" ht="15.75" customHeight="1">
      <c r="A50" s="20" t="s">
        <v>55</v>
      </c>
      <c r="B50" s="20" t="s">
        <v>15</v>
      </c>
      <c r="C50" s="20" t="s">
        <v>56</v>
      </c>
      <c r="D50" s="20" t="s">
        <v>31</v>
      </c>
      <c r="E50" s="20" t="s">
        <v>32</v>
      </c>
      <c r="F50" s="21">
        <v>0.0</v>
      </c>
      <c r="G50" s="21">
        <v>0.0</v>
      </c>
      <c r="I50" s="21" t="str">
        <f t="shared" si="13"/>
        <v>#REF!</v>
      </c>
      <c r="J50" s="21" t="str">
        <f t="shared" si="14"/>
        <v>#REF!</v>
      </c>
      <c r="K50" s="21" t="str">
        <f t="shared" si="15"/>
        <v>#REF!</v>
      </c>
      <c r="L50" s="21" t="str">
        <f t="shared" si="16"/>
        <v>#REF!</v>
      </c>
      <c r="M50" s="21" t="str">
        <f t="shared" si="17"/>
        <v>#REF!</v>
      </c>
      <c r="N50" s="21" t="str">
        <f t="shared" si="18"/>
        <v>#REF!</v>
      </c>
      <c r="O50" s="21" t="str">
        <f t="shared" si="19"/>
        <v>#REF!</v>
      </c>
      <c r="P50" s="21" t="str">
        <f t="shared" si="20"/>
        <v>#REF!</v>
      </c>
      <c r="Q50" s="21" t="str">
        <f t="shared" si="21"/>
        <v>#REF!</v>
      </c>
      <c r="R50" s="21" t="str">
        <f t="shared" si="22"/>
        <v>#REF!</v>
      </c>
      <c r="S50" s="21" t="str">
        <f t="shared" si="23"/>
        <v>#REF!</v>
      </c>
    </row>
    <row r="51" ht="15.75" customHeight="1">
      <c r="A51" s="20" t="s">
        <v>55</v>
      </c>
      <c r="B51" s="20" t="s">
        <v>15</v>
      </c>
      <c r="C51" s="20" t="s">
        <v>56</v>
      </c>
      <c r="D51" s="20" t="s">
        <v>39</v>
      </c>
      <c r="E51" s="20" t="s">
        <v>40</v>
      </c>
      <c r="F51" s="21">
        <v>789439.74</v>
      </c>
      <c r="G51" s="21">
        <v>25012.82</v>
      </c>
      <c r="I51" s="21" t="str">
        <f t="shared" si="13"/>
        <v>#REF!</v>
      </c>
      <c r="J51" s="21" t="str">
        <f t="shared" si="14"/>
        <v>#REF!</v>
      </c>
      <c r="K51" s="21" t="str">
        <f t="shared" si="15"/>
        <v>#REF!</v>
      </c>
      <c r="L51" s="21" t="str">
        <f t="shared" si="16"/>
        <v>#REF!</v>
      </c>
      <c r="M51" s="21" t="str">
        <f t="shared" si="17"/>
        <v>#REF!</v>
      </c>
      <c r="N51" s="21" t="str">
        <f t="shared" si="18"/>
        <v>#REF!</v>
      </c>
      <c r="O51" s="21" t="str">
        <f t="shared" si="19"/>
        <v>#REF!</v>
      </c>
      <c r="P51" s="21" t="str">
        <f t="shared" si="20"/>
        <v>#REF!</v>
      </c>
      <c r="Q51" s="21" t="str">
        <f t="shared" si="21"/>
        <v>#REF!</v>
      </c>
      <c r="R51" s="21" t="str">
        <f t="shared" si="22"/>
        <v>#REF!</v>
      </c>
      <c r="S51" s="21" t="str">
        <f t="shared" si="23"/>
        <v>#REF!</v>
      </c>
    </row>
    <row r="52" ht="15.75" customHeight="1">
      <c r="A52" s="20" t="s">
        <v>55</v>
      </c>
      <c r="B52" s="20" t="s">
        <v>15</v>
      </c>
      <c r="C52" s="20" t="s">
        <v>56</v>
      </c>
      <c r="D52" s="20" t="s">
        <v>41</v>
      </c>
      <c r="E52" s="20" t="s">
        <v>42</v>
      </c>
      <c r="F52" s="21">
        <v>4.285054957E7</v>
      </c>
      <c r="G52" s="21">
        <v>1357688.52</v>
      </c>
      <c r="I52" s="21" t="str">
        <f t="shared" si="13"/>
        <v>#REF!</v>
      </c>
      <c r="J52" s="21" t="str">
        <f t="shared" si="14"/>
        <v>#REF!</v>
      </c>
      <c r="K52" s="21" t="str">
        <f t="shared" si="15"/>
        <v>#REF!</v>
      </c>
      <c r="L52" s="21" t="str">
        <f t="shared" si="16"/>
        <v>#REF!</v>
      </c>
      <c r="M52" s="21" t="str">
        <f t="shared" si="17"/>
        <v>#REF!</v>
      </c>
      <c r="N52" s="21" t="str">
        <f t="shared" si="18"/>
        <v>#REF!</v>
      </c>
      <c r="O52" s="21" t="str">
        <f t="shared" si="19"/>
        <v>#REF!</v>
      </c>
      <c r="P52" s="21" t="str">
        <f t="shared" si="20"/>
        <v>#REF!</v>
      </c>
      <c r="Q52" s="21" t="str">
        <f t="shared" si="21"/>
        <v>#REF!</v>
      </c>
      <c r="R52" s="21" t="str">
        <f t="shared" si="22"/>
        <v>#REF!</v>
      </c>
      <c r="S52" s="21" t="str">
        <f t="shared" si="23"/>
        <v>#REF!</v>
      </c>
    </row>
    <row r="53" ht="15.75" customHeight="1">
      <c r="A53" s="20" t="s">
        <v>55</v>
      </c>
      <c r="B53" s="20" t="s">
        <v>15</v>
      </c>
      <c r="C53" s="20" t="s">
        <v>56</v>
      </c>
      <c r="D53" s="20" t="s">
        <v>45</v>
      </c>
      <c r="E53" s="20" t="s">
        <v>46</v>
      </c>
      <c r="F53" s="21">
        <v>9.85679192E7</v>
      </c>
      <c r="G53" s="21">
        <v>3123052.89</v>
      </c>
      <c r="I53" s="21" t="str">
        <f t="shared" si="13"/>
        <v>#REF!</v>
      </c>
      <c r="J53" s="21" t="str">
        <f t="shared" si="14"/>
        <v>#REF!</v>
      </c>
      <c r="K53" s="21" t="str">
        <f t="shared" si="15"/>
        <v>#REF!</v>
      </c>
      <c r="L53" s="21" t="str">
        <f t="shared" si="16"/>
        <v>#REF!</v>
      </c>
      <c r="M53" s="21" t="str">
        <f t="shared" si="17"/>
        <v>#REF!</v>
      </c>
      <c r="N53" s="21" t="str">
        <f t="shared" si="18"/>
        <v>#REF!</v>
      </c>
      <c r="O53" s="21" t="str">
        <f t="shared" si="19"/>
        <v>#REF!</v>
      </c>
      <c r="P53" s="21" t="str">
        <f t="shared" si="20"/>
        <v>#REF!</v>
      </c>
      <c r="Q53" s="21" t="str">
        <f t="shared" si="21"/>
        <v>#REF!</v>
      </c>
      <c r="R53" s="21" t="str">
        <f t="shared" si="22"/>
        <v>#REF!</v>
      </c>
      <c r="S53" s="21" t="str">
        <f t="shared" si="23"/>
        <v>#REF!</v>
      </c>
    </row>
    <row r="54" ht="15.75" customHeight="1">
      <c r="A54" s="20" t="s">
        <v>57</v>
      </c>
      <c r="B54" s="20" t="s">
        <v>15</v>
      </c>
      <c r="C54" s="20" t="s">
        <v>58</v>
      </c>
      <c r="D54" s="20" t="s">
        <v>17</v>
      </c>
      <c r="E54" s="20" t="s">
        <v>18</v>
      </c>
      <c r="F54" s="21">
        <v>0.0</v>
      </c>
      <c r="G54" s="21">
        <v>0.0</v>
      </c>
      <c r="I54" s="21" t="str">
        <f t="shared" si="13"/>
        <v>#REF!</v>
      </c>
      <c r="J54" s="21" t="str">
        <f t="shared" si="14"/>
        <v>#REF!</v>
      </c>
      <c r="K54" s="21" t="str">
        <f t="shared" si="15"/>
        <v>#REF!</v>
      </c>
      <c r="L54" s="21" t="str">
        <f t="shared" si="16"/>
        <v>#REF!</v>
      </c>
      <c r="M54" s="21" t="str">
        <f t="shared" si="17"/>
        <v>#REF!</v>
      </c>
      <c r="N54" s="21" t="str">
        <f t="shared" si="18"/>
        <v>#REF!</v>
      </c>
      <c r="O54" s="21" t="str">
        <f t="shared" si="19"/>
        <v>#REF!</v>
      </c>
      <c r="P54" s="21" t="str">
        <f t="shared" si="20"/>
        <v>#REF!</v>
      </c>
      <c r="Q54" s="21" t="str">
        <f t="shared" si="21"/>
        <v>#REF!</v>
      </c>
      <c r="R54" s="21" t="str">
        <f t="shared" si="22"/>
        <v>#REF!</v>
      </c>
      <c r="S54" s="21" t="str">
        <f t="shared" si="23"/>
        <v>#REF!</v>
      </c>
    </row>
    <row r="55" ht="15.75" customHeight="1">
      <c r="A55" s="20" t="s">
        <v>57</v>
      </c>
      <c r="B55" s="20" t="s">
        <v>15</v>
      </c>
      <c r="C55" s="20" t="s">
        <v>58</v>
      </c>
      <c r="D55" s="20" t="s">
        <v>49</v>
      </c>
      <c r="E55" s="20" t="s">
        <v>50</v>
      </c>
      <c r="F55" s="21">
        <v>0.0</v>
      </c>
      <c r="G55" s="21">
        <v>0.0</v>
      </c>
      <c r="I55" s="21" t="str">
        <f t="shared" si="13"/>
        <v>#REF!</v>
      </c>
      <c r="J55" s="21" t="str">
        <f t="shared" si="14"/>
        <v>#REF!</v>
      </c>
      <c r="K55" s="21" t="str">
        <f t="shared" si="15"/>
        <v>#REF!</v>
      </c>
      <c r="L55" s="21" t="str">
        <f t="shared" si="16"/>
        <v>#REF!</v>
      </c>
      <c r="M55" s="21" t="str">
        <f t="shared" si="17"/>
        <v>#REF!</v>
      </c>
      <c r="N55" s="21" t="str">
        <f t="shared" si="18"/>
        <v>#REF!</v>
      </c>
      <c r="O55" s="21" t="str">
        <f t="shared" si="19"/>
        <v>#REF!</v>
      </c>
      <c r="P55" s="21" t="str">
        <f t="shared" si="20"/>
        <v>#REF!</v>
      </c>
      <c r="Q55" s="21" t="str">
        <f t="shared" si="21"/>
        <v>#REF!</v>
      </c>
      <c r="R55" s="21" t="str">
        <f t="shared" si="22"/>
        <v>#REF!</v>
      </c>
      <c r="S55" s="21" t="str">
        <f t="shared" si="23"/>
        <v>#REF!</v>
      </c>
    </row>
    <row r="56" ht="15.75" customHeight="1">
      <c r="A56" s="20" t="s">
        <v>57</v>
      </c>
      <c r="B56" s="20" t="s">
        <v>15</v>
      </c>
      <c r="C56" s="20" t="s">
        <v>58</v>
      </c>
      <c r="D56" s="20" t="s">
        <v>19</v>
      </c>
      <c r="E56" s="20" t="s">
        <v>20</v>
      </c>
      <c r="F56" s="21">
        <v>121447.01</v>
      </c>
      <c r="G56" s="21">
        <v>16116.56</v>
      </c>
      <c r="I56" s="21" t="str">
        <f t="shared" si="13"/>
        <v>#REF!</v>
      </c>
      <c r="J56" s="21" t="str">
        <f t="shared" si="14"/>
        <v>#REF!</v>
      </c>
      <c r="K56" s="21" t="str">
        <f t="shared" si="15"/>
        <v>#REF!</v>
      </c>
      <c r="L56" s="21" t="str">
        <f t="shared" si="16"/>
        <v>#REF!</v>
      </c>
      <c r="M56" s="21" t="str">
        <f t="shared" si="17"/>
        <v>#REF!</v>
      </c>
      <c r="N56" s="21" t="str">
        <f t="shared" si="18"/>
        <v>#REF!</v>
      </c>
      <c r="O56" s="21" t="str">
        <f t="shared" si="19"/>
        <v>#REF!</v>
      </c>
      <c r="P56" s="21" t="str">
        <f t="shared" si="20"/>
        <v>#REF!</v>
      </c>
      <c r="Q56" s="21" t="str">
        <f t="shared" si="21"/>
        <v>#REF!</v>
      </c>
      <c r="R56" s="21" t="str">
        <f t="shared" si="22"/>
        <v>#REF!</v>
      </c>
      <c r="S56" s="21" t="str">
        <f t="shared" si="23"/>
        <v>#REF!</v>
      </c>
    </row>
    <row r="57" ht="15.75" customHeight="1">
      <c r="A57" s="20" t="s">
        <v>57</v>
      </c>
      <c r="B57" s="20" t="s">
        <v>15</v>
      </c>
      <c r="C57" s="20" t="s">
        <v>58</v>
      </c>
      <c r="D57" s="20" t="s">
        <v>21</v>
      </c>
      <c r="E57" s="20" t="s">
        <v>22</v>
      </c>
      <c r="F57" s="21">
        <v>13756.39</v>
      </c>
      <c r="G57" s="21">
        <v>1825.53</v>
      </c>
      <c r="I57" s="21" t="str">
        <f t="shared" si="13"/>
        <v>#REF!</v>
      </c>
      <c r="J57" s="21" t="str">
        <f t="shared" si="14"/>
        <v>#REF!</v>
      </c>
      <c r="K57" s="21" t="str">
        <f t="shared" si="15"/>
        <v>#REF!</v>
      </c>
      <c r="L57" s="21" t="str">
        <f t="shared" si="16"/>
        <v>#REF!</v>
      </c>
      <c r="M57" s="21" t="str">
        <f t="shared" si="17"/>
        <v>#REF!</v>
      </c>
      <c r="N57" s="21" t="str">
        <f t="shared" si="18"/>
        <v>#REF!</v>
      </c>
      <c r="O57" s="21" t="str">
        <f t="shared" si="19"/>
        <v>#REF!</v>
      </c>
      <c r="P57" s="21" t="str">
        <f t="shared" si="20"/>
        <v>#REF!</v>
      </c>
      <c r="Q57" s="21" t="str">
        <f t="shared" si="21"/>
        <v>#REF!</v>
      </c>
      <c r="R57" s="21" t="str">
        <f t="shared" si="22"/>
        <v>#REF!</v>
      </c>
      <c r="S57" s="21" t="str">
        <f t="shared" si="23"/>
        <v>#REF!</v>
      </c>
    </row>
    <row r="58" ht="15.75" customHeight="1">
      <c r="A58" s="20" t="s">
        <v>57</v>
      </c>
      <c r="B58" s="20" t="s">
        <v>15</v>
      </c>
      <c r="C58" s="20" t="s">
        <v>58</v>
      </c>
      <c r="D58" s="20" t="s">
        <v>27</v>
      </c>
      <c r="E58" s="20" t="s">
        <v>28</v>
      </c>
      <c r="F58" s="21">
        <v>0.0</v>
      </c>
      <c r="G58" s="21">
        <v>0.0</v>
      </c>
      <c r="I58" s="21" t="str">
        <f t="shared" si="13"/>
        <v>#REF!</v>
      </c>
      <c r="J58" s="21" t="str">
        <f t="shared" si="14"/>
        <v>#REF!</v>
      </c>
      <c r="K58" s="21" t="str">
        <f t="shared" si="15"/>
        <v>#REF!</v>
      </c>
      <c r="L58" s="21" t="str">
        <f t="shared" si="16"/>
        <v>#REF!</v>
      </c>
      <c r="M58" s="21" t="str">
        <f t="shared" si="17"/>
        <v>#REF!</v>
      </c>
      <c r="N58" s="21" t="str">
        <f t="shared" si="18"/>
        <v>#REF!</v>
      </c>
      <c r="O58" s="21" t="str">
        <f t="shared" si="19"/>
        <v>#REF!</v>
      </c>
      <c r="P58" s="21" t="str">
        <f t="shared" si="20"/>
        <v>#REF!</v>
      </c>
      <c r="Q58" s="21" t="str">
        <f t="shared" si="21"/>
        <v>#REF!</v>
      </c>
      <c r="R58" s="21" t="str">
        <f t="shared" si="22"/>
        <v>#REF!</v>
      </c>
      <c r="S58" s="21" t="str">
        <f t="shared" si="23"/>
        <v>#REF!</v>
      </c>
    </row>
    <row r="59" ht="15.75" customHeight="1">
      <c r="A59" s="20" t="s">
        <v>57</v>
      </c>
      <c r="B59" s="20" t="s">
        <v>15</v>
      </c>
      <c r="C59" s="20" t="s">
        <v>58</v>
      </c>
      <c r="D59" s="20" t="s">
        <v>29</v>
      </c>
      <c r="E59" s="20" t="s">
        <v>30</v>
      </c>
      <c r="F59" s="21">
        <v>1159750.28</v>
      </c>
      <c r="G59" s="21">
        <v>153904.04</v>
      </c>
      <c r="I59" s="21" t="str">
        <f t="shared" si="13"/>
        <v>#REF!</v>
      </c>
      <c r="J59" s="21" t="str">
        <f t="shared" si="14"/>
        <v>#REF!</v>
      </c>
      <c r="K59" s="21" t="str">
        <f t="shared" si="15"/>
        <v>#REF!</v>
      </c>
      <c r="L59" s="21" t="str">
        <f t="shared" si="16"/>
        <v>#REF!</v>
      </c>
      <c r="M59" s="21" t="str">
        <f t="shared" si="17"/>
        <v>#REF!</v>
      </c>
      <c r="N59" s="21" t="str">
        <f t="shared" si="18"/>
        <v>#REF!</v>
      </c>
      <c r="O59" s="21" t="str">
        <f t="shared" si="19"/>
        <v>#REF!</v>
      </c>
      <c r="P59" s="21" t="str">
        <f t="shared" si="20"/>
        <v>#REF!</v>
      </c>
      <c r="Q59" s="21" t="str">
        <f t="shared" si="21"/>
        <v>#REF!</v>
      </c>
      <c r="R59" s="21" t="str">
        <f t="shared" si="22"/>
        <v>#REF!</v>
      </c>
      <c r="S59" s="21" t="str">
        <f t="shared" si="23"/>
        <v>#REF!</v>
      </c>
    </row>
    <row r="60" ht="15.75" customHeight="1">
      <c r="A60" s="20" t="s">
        <v>57</v>
      </c>
      <c r="B60" s="20" t="s">
        <v>15</v>
      </c>
      <c r="C60" s="20" t="s">
        <v>58</v>
      </c>
      <c r="D60" s="20" t="s">
        <v>31</v>
      </c>
      <c r="E60" s="20" t="s">
        <v>32</v>
      </c>
      <c r="F60" s="21">
        <v>867508.36</v>
      </c>
      <c r="G60" s="21">
        <v>115122.23</v>
      </c>
      <c r="I60" s="21" t="str">
        <f t="shared" si="13"/>
        <v>#REF!</v>
      </c>
      <c r="J60" s="21" t="str">
        <f t="shared" si="14"/>
        <v>#REF!</v>
      </c>
      <c r="K60" s="21" t="str">
        <f t="shared" si="15"/>
        <v>#REF!</v>
      </c>
      <c r="L60" s="21" t="str">
        <f t="shared" si="16"/>
        <v>#REF!</v>
      </c>
      <c r="M60" s="21" t="str">
        <f t="shared" si="17"/>
        <v>#REF!</v>
      </c>
      <c r="N60" s="21" t="str">
        <f t="shared" si="18"/>
        <v>#REF!</v>
      </c>
      <c r="O60" s="21" t="str">
        <f t="shared" si="19"/>
        <v>#REF!</v>
      </c>
      <c r="P60" s="21" t="str">
        <f t="shared" si="20"/>
        <v>#REF!</v>
      </c>
      <c r="Q60" s="21" t="str">
        <f t="shared" si="21"/>
        <v>#REF!</v>
      </c>
      <c r="R60" s="21" t="str">
        <f t="shared" si="22"/>
        <v>#REF!</v>
      </c>
      <c r="S60" s="21" t="str">
        <f t="shared" si="23"/>
        <v>#REF!</v>
      </c>
    </row>
    <row r="61" ht="15.75" customHeight="1">
      <c r="A61" s="20" t="s">
        <v>57</v>
      </c>
      <c r="B61" s="20" t="s">
        <v>15</v>
      </c>
      <c r="C61" s="20" t="s">
        <v>58</v>
      </c>
      <c r="D61" s="20" t="s">
        <v>33</v>
      </c>
      <c r="E61" s="20" t="s">
        <v>34</v>
      </c>
      <c r="F61" s="21">
        <v>7310.34</v>
      </c>
      <c r="G61" s="21">
        <v>970.12</v>
      </c>
      <c r="I61" s="21" t="str">
        <f t="shared" si="13"/>
        <v>#REF!</v>
      </c>
      <c r="J61" s="21" t="str">
        <f t="shared" si="14"/>
        <v>#REF!</v>
      </c>
      <c r="K61" s="21" t="str">
        <f t="shared" si="15"/>
        <v>#REF!</v>
      </c>
      <c r="L61" s="21" t="str">
        <f t="shared" si="16"/>
        <v>#REF!</v>
      </c>
      <c r="M61" s="21" t="str">
        <f t="shared" si="17"/>
        <v>#REF!</v>
      </c>
      <c r="N61" s="21" t="str">
        <f t="shared" si="18"/>
        <v>#REF!</v>
      </c>
      <c r="O61" s="21" t="str">
        <f t="shared" si="19"/>
        <v>#REF!</v>
      </c>
      <c r="P61" s="21" t="str">
        <f t="shared" si="20"/>
        <v>#REF!</v>
      </c>
      <c r="Q61" s="21" t="str">
        <f t="shared" si="21"/>
        <v>#REF!</v>
      </c>
      <c r="R61" s="21" t="str">
        <f t="shared" si="22"/>
        <v>#REF!</v>
      </c>
      <c r="S61" s="21" t="str">
        <f t="shared" si="23"/>
        <v>#REF!</v>
      </c>
    </row>
    <row r="62" ht="15.75" customHeight="1">
      <c r="A62" s="20" t="s">
        <v>57</v>
      </c>
      <c r="B62" s="20" t="s">
        <v>15</v>
      </c>
      <c r="C62" s="20" t="s">
        <v>58</v>
      </c>
      <c r="D62" s="20" t="s">
        <v>39</v>
      </c>
      <c r="E62" s="20" t="s">
        <v>40</v>
      </c>
      <c r="F62" s="21">
        <v>685076.72</v>
      </c>
      <c r="G62" s="21">
        <v>90912.74</v>
      </c>
      <c r="I62" s="21" t="str">
        <f t="shared" si="13"/>
        <v>#REF!</v>
      </c>
      <c r="J62" s="21" t="str">
        <f t="shared" si="14"/>
        <v>#REF!</v>
      </c>
      <c r="K62" s="21" t="str">
        <f t="shared" si="15"/>
        <v>#REF!</v>
      </c>
      <c r="L62" s="21" t="str">
        <f t="shared" si="16"/>
        <v>#REF!</v>
      </c>
      <c r="M62" s="21" t="str">
        <f t="shared" si="17"/>
        <v>#REF!</v>
      </c>
      <c r="N62" s="21" t="str">
        <f t="shared" si="18"/>
        <v>#REF!</v>
      </c>
      <c r="O62" s="21" t="str">
        <f t="shared" si="19"/>
        <v>#REF!</v>
      </c>
      <c r="P62" s="21" t="str">
        <f t="shared" si="20"/>
        <v>#REF!</v>
      </c>
      <c r="Q62" s="21" t="str">
        <f t="shared" si="21"/>
        <v>#REF!</v>
      </c>
      <c r="R62" s="21" t="str">
        <f t="shared" si="22"/>
        <v>#REF!</v>
      </c>
      <c r="S62" s="21" t="str">
        <f t="shared" si="23"/>
        <v>#REF!</v>
      </c>
    </row>
    <row r="63" ht="15.75" customHeight="1">
      <c r="A63" s="20" t="s">
        <v>57</v>
      </c>
      <c r="B63" s="20" t="s">
        <v>15</v>
      </c>
      <c r="C63" s="20" t="s">
        <v>58</v>
      </c>
      <c r="D63" s="20" t="s">
        <v>41</v>
      </c>
      <c r="E63" s="20" t="s">
        <v>42</v>
      </c>
      <c r="F63" s="21">
        <v>1.1004835538E8</v>
      </c>
      <c r="G63" s="21">
        <v>1.46039083E7</v>
      </c>
      <c r="I63" s="21" t="str">
        <f t="shared" si="13"/>
        <v>#REF!</v>
      </c>
      <c r="J63" s="21" t="str">
        <f t="shared" si="14"/>
        <v>#REF!</v>
      </c>
      <c r="K63" s="21" t="str">
        <f t="shared" si="15"/>
        <v>#REF!</v>
      </c>
      <c r="L63" s="21" t="str">
        <f t="shared" si="16"/>
        <v>#REF!</v>
      </c>
      <c r="M63" s="21" t="str">
        <f t="shared" si="17"/>
        <v>#REF!</v>
      </c>
      <c r="N63" s="21" t="str">
        <f t="shared" si="18"/>
        <v>#REF!</v>
      </c>
      <c r="O63" s="21" t="str">
        <f t="shared" si="19"/>
        <v>#REF!</v>
      </c>
      <c r="P63" s="21" t="str">
        <f t="shared" si="20"/>
        <v>#REF!</v>
      </c>
      <c r="Q63" s="21" t="str">
        <f t="shared" si="21"/>
        <v>#REF!</v>
      </c>
      <c r="R63" s="21" t="str">
        <f t="shared" si="22"/>
        <v>#REF!</v>
      </c>
      <c r="S63" s="21" t="str">
        <f t="shared" si="23"/>
        <v>#REF!</v>
      </c>
    </row>
    <row r="64" ht="15.75" customHeight="1">
      <c r="A64" s="20" t="s">
        <v>57</v>
      </c>
      <c r="B64" s="20" t="s">
        <v>15</v>
      </c>
      <c r="C64" s="20" t="s">
        <v>58</v>
      </c>
      <c r="D64" s="20" t="s">
        <v>59</v>
      </c>
      <c r="E64" s="20" t="s">
        <v>60</v>
      </c>
      <c r="F64" s="21">
        <v>2.200930052E7</v>
      </c>
      <c r="G64" s="21">
        <v>2920732.48</v>
      </c>
      <c r="I64" s="21" t="str">
        <f t="shared" si="13"/>
        <v>#REF!</v>
      </c>
      <c r="J64" s="21" t="str">
        <f t="shared" si="14"/>
        <v>#REF!</v>
      </c>
      <c r="K64" s="21" t="str">
        <f t="shared" si="15"/>
        <v>#REF!</v>
      </c>
      <c r="L64" s="21" t="str">
        <f t="shared" si="16"/>
        <v>#REF!</v>
      </c>
      <c r="M64" s="21" t="str">
        <f t="shared" si="17"/>
        <v>#REF!</v>
      </c>
      <c r="N64" s="21" t="str">
        <f t="shared" si="18"/>
        <v>#REF!</v>
      </c>
      <c r="O64" s="21" t="str">
        <f t="shared" si="19"/>
        <v>#REF!</v>
      </c>
      <c r="P64" s="21" t="str">
        <f t="shared" si="20"/>
        <v>#REF!</v>
      </c>
      <c r="Q64" s="21" t="str">
        <f t="shared" si="21"/>
        <v>#REF!</v>
      </c>
      <c r="R64" s="21" t="str">
        <f t="shared" si="22"/>
        <v>#REF!</v>
      </c>
      <c r="S64" s="21" t="str">
        <f t="shared" si="23"/>
        <v>#REF!</v>
      </c>
    </row>
    <row r="65" ht="15.75" customHeight="1">
      <c r="A65" s="20" t="s">
        <v>61</v>
      </c>
      <c r="B65" s="20" t="s">
        <v>15</v>
      </c>
      <c r="C65" s="20" t="s">
        <v>62</v>
      </c>
      <c r="D65" s="20" t="s">
        <v>27</v>
      </c>
      <c r="E65" s="20" t="s">
        <v>28</v>
      </c>
      <c r="F65" s="21">
        <v>0.0</v>
      </c>
      <c r="G65" s="21">
        <v>0.0</v>
      </c>
      <c r="I65" s="21" t="str">
        <f t="shared" si="13"/>
        <v>#REF!</v>
      </c>
      <c r="J65" s="21" t="str">
        <f t="shared" si="14"/>
        <v>#REF!</v>
      </c>
      <c r="K65" s="21" t="str">
        <f t="shared" si="15"/>
        <v>#REF!</v>
      </c>
      <c r="L65" s="21" t="str">
        <f t="shared" si="16"/>
        <v>#REF!</v>
      </c>
      <c r="M65" s="21" t="str">
        <f t="shared" si="17"/>
        <v>#REF!</v>
      </c>
      <c r="N65" s="21" t="str">
        <f t="shared" si="18"/>
        <v>#REF!</v>
      </c>
      <c r="O65" s="21" t="str">
        <f t="shared" si="19"/>
        <v>#REF!</v>
      </c>
      <c r="P65" s="21" t="str">
        <f t="shared" si="20"/>
        <v>#REF!</v>
      </c>
      <c r="Q65" s="21" t="str">
        <f t="shared" si="21"/>
        <v>#REF!</v>
      </c>
      <c r="R65" s="21" t="str">
        <f t="shared" si="22"/>
        <v>#REF!</v>
      </c>
      <c r="S65" s="21" t="str">
        <f t="shared" si="23"/>
        <v>#REF!</v>
      </c>
    </row>
    <row r="66" ht="15.75" customHeight="1">
      <c r="A66" s="20" t="s">
        <v>61</v>
      </c>
      <c r="B66" s="20" t="s">
        <v>15</v>
      </c>
      <c r="C66" s="20" t="s">
        <v>62</v>
      </c>
      <c r="D66" s="20" t="s">
        <v>29</v>
      </c>
      <c r="E66" s="20" t="s">
        <v>30</v>
      </c>
      <c r="F66" s="21">
        <v>184756.14</v>
      </c>
      <c r="G66" s="21">
        <v>20268.76</v>
      </c>
      <c r="I66" s="21" t="str">
        <f t="shared" si="13"/>
        <v>#REF!</v>
      </c>
      <c r="J66" s="21" t="str">
        <f t="shared" si="14"/>
        <v>#REF!</v>
      </c>
      <c r="K66" s="21" t="str">
        <f t="shared" si="15"/>
        <v>#REF!</v>
      </c>
      <c r="L66" s="21" t="str">
        <f t="shared" si="16"/>
        <v>#REF!</v>
      </c>
      <c r="M66" s="21" t="str">
        <f t="shared" si="17"/>
        <v>#REF!</v>
      </c>
      <c r="N66" s="21" t="str">
        <f t="shared" si="18"/>
        <v>#REF!</v>
      </c>
      <c r="O66" s="21" t="str">
        <f t="shared" si="19"/>
        <v>#REF!</v>
      </c>
      <c r="P66" s="21" t="str">
        <f t="shared" si="20"/>
        <v>#REF!</v>
      </c>
      <c r="Q66" s="21" t="str">
        <f t="shared" si="21"/>
        <v>#REF!</v>
      </c>
      <c r="R66" s="21" t="str">
        <f t="shared" si="22"/>
        <v>#REF!</v>
      </c>
      <c r="S66" s="21" t="str">
        <f t="shared" si="23"/>
        <v>#REF!</v>
      </c>
    </row>
    <row r="67" ht="15.75" customHeight="1">
      <c r="A67" s="20" t="s">
        <v>61</v>
      </c>
      <c r="B67" s="20" t="s">
        <v>15</v>
      </c>
      <c r="C67" s="20" t="s">
        <v>62</v>
      </c>
      <c r="D67" s="20" t="s">
        <v>31</v>
      </c>
      <c r="E67" s="20" t="s">
        <v>32</v>
      </c>
      <c r="F67" s="21">
        <v>541871.33</v>
      </c>
      <c r="G67" s="21">
        <v>59446.23</v>
      </c>
      <c r="I67" s="21" t="str">
        <f t="shared" si="13"/>
        <v>#REF!</v>
      </c>
      <c r="J67" s="21" t="str">
        <f t="shared" si="14"/>
        <v>#REF!</v>
      </c>
      <c r="K67" s="21" t="str">
        <f t="shared" si="15"/>
        <v>#REF!</v>
      </c>
      <c r="L67" s="21" t="str">
        <f t="shared" si="16"/>
        <v>#REF!</v>
      </c>
      <c r="M67" s="21" t="str">
        <f t="shared" si="17"/>
        <v>#REF!</v>
      </c>
      <c r="N67" s="21" t="str">
        <f t="shared" si="18"/>
        <v>#REF!</v>
      </c>
      <c r="O67" s="21" t="str">
        <f t="shared" si="19"/>
        <v>#REF!</v>
      </c>
      <c r="P67" s="21" t="str">
        <f t="shared" si="20"/>
        <v>#REF!</v>
      </c>
      <c r="Q67" s="21" t="str">
        <f t="shared" si="21"/>
        <v>#REF!</v>
      </c>
      <c r="R67" s="21" t="str">
        <f t="shared" si="22"/>
        <v>#REF!</v>
      </c>
      <c r="S67" s="21" t="str">
        <f t="shared" si="23"/>
        <v>#REF!</v>
      </c>
    </row>
    <row r="68" ht="15.75" customHeight="1">
      <c r="A68" s="20" t="s">
        <v>61</v>
      </c>
      <c r="B68" s="20" t="s">
        <v>15</v>
      </c>
      <c r="C68" s="20" t="s">
        <v>62</v>
      </c>
      <c r="D68" s="20" t="s">
        <v>39</v>
      </c>
      <c r="E68" s="20" t="s">
        <v>40</v>
      </c>
      <c r="F68" s="21">
        <v>139386.18</v>
      </c>
      <c r="G68" s="21">
        <v>15291.42</v>
      </c>
      <c r="I68" s="21" t="str">
        <f t="shared" si="13"/>
        <v>#REF!</v>
      </c>
      <c r="J68" s="21" t="str">
        <f t="shared" si="14"/>
        <v>#REF!</v>
      </c>
      <c r="K68" s="21" t="str">
        <f t="shared" si="15"/>
        <v>#REF!</v>
      </c>
      <c r="L68" s="21" t="str">
        <f t="shared" si="16"/>
        <v>#REF!</v>
      </c>
      <c r="M68" s="21" t="str">
        <f t="shared" si="17"/>
        <v>#REF!</v>
      </c>
      <c r="N68" s="21" t="str">
        <f t="shared" si="18"/>
        <v>#REF!</v>
      </c>
      <c r="O68" s="21" t="str">
        <f t="shared" si="19"/>
        <v>#REF!</v>
      </c>
      <c r="P68" s="21" t="str">
        <f t="shared" si="20"/>
        <v>#REF!</v>
      </c>
      <c r="Q68" s="21" t="str">
        <f t="shared" si="21"/>
        <v>#REF!</v>
      </c>
      <c r="R68" s="21" t="str">
        <f t="shared" si="22"/>
        <v>#REF!</v>
      </c>
      <c r="S68" s="21" t="str">
        <f t="shared" si="23"/>
        <v>#REF!</v>
      </c>
    </row>
    <row r="69" ht="15.75" customHeight="1">
      <c r="A69" s="20" t="s">
        <v>61</v>
      </c>
      <c r="B69" s="20" t="s">
        <v>15</v>
      </c>
      <c r="C69" s="20" t="s">
        <v>62</v>
      </c>
      <c r="D69" s="20" t="s">
        <v>59</v>
      </c>
      <c r="E69" s="20" t="s">
        <v>60</v>
      </c>
      <c r="F69" s="21">
        <v>1.976904235E7</v>
      </c>
      <c r="G69" s="21">
        <v>2168771.59</v>
      </c>
      <c r="I69" s="21" t="str">
        <f t="shared" si="13"/>
        <v>#REF!</v>
      </c>
      <c r="J69" s="21" t="str">
        <f t="shared" si="14"/>
        <v>#REF!</v>
      </c>
      <c r="K69" s="21" t="str">
        <f t="shared" si="15"/>
        <v>#REF!</v>
      </c>
      <c r="L69" s="21" t="str">
        <f t="shared" si="16"/>
        <v>#REF!</v>
      </c>
      <c r="M69" s="21" t="str">
        <f t="shared" si="17"/>
        <v>#REF!</v>
      </c>
      <c r="N69" s="21" t="str">
        <f t="shared" si="18"/>
        <v>#REF!</v>
      </c>
      <c r="O69" s="21" t="str">
        <f t="shared" si="19"/>
        <v>#REF!</v>
      </c>
      <c r="P69" s="21" t="str">
        <f t="shared" si="20"/>
        <v>#REF!</v>
      </c>
      <c r="Q69" s="21" t="str">
        <f t="shared" si="21"/>
        <v>#REF!</v>
      </c>
      <c r="R69" s="21" t="str">
        <f t="shared" si="22"/>
        <v>#REF!</v>
      </c>
      <c r="S69" s="21" t="str">
        <f t="shared" si="23"/>
        <v>#REF!</v>
      </c>
    </row>
    <row r="70" ht="15.75" customHeight="1">
      <c r="A70" s="20" t="s">
        <v>63</v>
      </c>
      <c r="B70" s="20" t="s">
        <v>15</v>
      </c>
      <c r="C70" s="20" t="s">
        <v>64</v>
      </c>
      <c r="D70" s="20" t="s">
        <v>49</v>
      </c>
      <c r="E70" s="20" t="s">
        <v>50</v>
      </c>
      <c r="F70" s="21">
        <v>0.0</v>
      </c>
      <c r="G70" s="21">
        <v>0.0</v>
      </c>
      <c r="I70" s="21" t="str">
        <f t="shared" si="13"/>
        <v>#REF!</v>
      </c>
      <c r="J70" s="21" t="str">
        <f t="shared" si="14"/>
        <v>#REF!</v>
      </c>
      <c r="K70" s="21" t="str">
        <f t="shared" si="15"/>
        <v>#REF!</v>
      </c>
      <c r="L70" s="21" t="str">
        <f t="shared" si="16"/>
        <v>#REF!</v>
      </c>
      <c r="M70" s="21" t="str">
        <f t="shared" si="17"/>
        <v>#REF!</v>
      </c>
      <c r="N70" s="21" t="str">
        <f t="shared" si="18"/>
        <v>#REF!</v>
      </c>
      <c r="O70" s="21" t="str">
        <f t="shared" si="19"/>
        <v>#REF!</v>
      </c>
      <c r="P70" s="21" t="str">
        <f t="shared" si="20"/>
        <v>#REF!</v>
      </c>
      <c r="Q70" s="21" t="str">
        <f t="shared" si="21"/>
        <v>#REF!</v>
      </c>
      <c r="R70" s="21" t="str">
        <f t="shared" si="22"/>
        <v>#REF!</v>
      </c>
      <c r="S70" s="21" t="str">
        <f t="shared" si="23"/>
        <v>#REF!</v>
      </c>
    </row>
    <row r="71" ht="15.75" customHeight="1">
      <c r="A71" s="20" t="s">
        <v>63</v>
      </c>
      <c r="B71" s="20" t="s">
        <v>15</v>
      </c>
      <c r="C71" s="20" t="s">
        <v>64</v>
      </c>
      <c r="D71" s="20" t="s">
        <v>27</v>
      </c>
      <c r="E71" s="20" t="s">
        <v>28</v>
      </c>
      <c r="F71" s="21">
        <v>0.0</v>
      </c>
      <c r="G71" s="21">
        <v>0.0</v>
      </c>
      <c r="I71" s="21" t="str">
        <f t="shared" si="13"/>
        <v>#REF!</v>
      </c>
      <c r="J71" s="21" t="str">
        <f t="shared" si="14"/>
        <v>#REF!</v>
      </c>
      <c r="K71" s="21" t="str">
        <f t="shared" si="15"/>
        <v>#REF!</v>
      </c>
      <c r="L71" s="21" t="str">
        <f t="shared" si="16"/>
        <v>#REF!</v>
      </c>
      <c r="M71" s="21" t="str">
        <f t="shared" si="17"/>
        <v>#REF!</v>
      </c>
      <c r="N71" s="21" t="str">
        <f t="shared" si="18"/>
        <v>#REF!</v>
      </c>
      <c r="O71" s="21" t="str">
        <f t="shared" si="19"/>
        <v>#REF!</v>
      </c>
      <c r="P71" s="21" t="str">
        <f t="shared" si="20"/>
        <v>#REF!</v>
      </c>
      <c r="Q71" s="21" t="str">
        <f t="shared" si="21"/>
        <v>#REF!</v>
      </c>
      <c r="R71" s="21" t="str">
        <f t="shared" si="22"/>
        <v>#REF!</v>
      </c>
      <c r="S71" s="21" t="str">
        <f t="shared" si="23"/>
        <v>#REF!</v>
      </c>
    </row>
    <row r="72" ht="15.75" customHeight="1">
      <c r="A72" s="20" t="s">
        <v>63</v>
      </c>
      <c r="B72" s="20" t="s">
        <v>15</v>
      </c>
      <c r="C72" s="20" t="s">
        <v>64</v>
      </c>
      <c r="D72" s="20" t="s">
        <v>29</v>
      </c>
      <c r="E72" s="20" t="s">
        <v>30</v>
      </c>
      <c r="F72" s="21">
        <v>343397.49</v>
      </c>
      <c r="G72" s="21">
        <v>24991.42</v>
      </c>
      <c r="I72" s="21" t="str">
        <f t="shared" si="13"/>
        <v>#REF!</v>
      </c>
      <c r="J72" s="21" t="str">
        <f t="shared" si="14"/>
        <v>#REF!</v>
      </c>
      <c r="K72" s="21" t="str">
        <f t="shared" si="15"/>
        <v>#REF!</v>
      </c>
      <c r="L72" s="21" t="str">
        <f t="shared" si="16"/>
        <v>#REF!</v>
      </c>
      <c r="M72" s="21" t="str">
        <f t="shared" si="17"/>
        <v>#REF!</v>
      </c>
      <c r="N72" s="21" t="str">
        <f t="shared" si="18"/>
        <v>#REF!</v>
      </c>
      <c r="O72" s="21" t="str">
        <f t="shared" si="19"/>
        <v>#REF!</v>
      </c>
      <c r="P72" s="21" t="str">
        <f t="shared" si="20"/>
        <v>#REF!</v>
      </c>
      <c r="Q72" s="21" t="str">
        <f t="shared" si="21"/>
        <v>#REF!</v>
      </c>
      <c r="R72" s="21" t="str">
        <f t="shared" si="22"/>
        <v>#REF!</v>
      </c>
      <c r="S72" s="21" t="str">
        <f t="shared" si="23"/>
        <v>#REF!</v>
      </c>
    </row>
    <row r="73" ht="15.75" customHeight="1">
      <c r="A73" s="20" t="s">
        <v>63</v>
      </c>
      <c r="B73" s="20" t="s">
        <v>15</v>
      </c>
      <c r="C73" s="20" t="s">
        <v>64</v>
      </c>
      <c r="D73" s="20" t="s">
        <v>31</v>
      </c>
      <c r="E73" s="20" t="s">
        <v>32</v>
      </c>
      <c r="F73" s="21">
        <v>0.0</v>
      </c>
      <c r="G73" s="21">
        <v>0.0</v>
      </c>
      <c r="I73" s="21" t="str">
        <f t="shared" si="13"/>
        <v>#REF!</v>
      </c>
      <c r="J73" s="21" t="str">
        <f t="shared" si="14"/>
        <v>#REF!</v>
      </c>
      <c r="K73" s="21" t="str">
        <f t="shared" si="15"/>
        <v>#REF!</v>
      </c>
      <c r="L73" s="21" t="str">
        <f t="shared" si="16"/>
        <v>#REF!</v>
      </c>
      <c r="M73" s="21" t="str">
        <f t="shared" si="17"/>
        <v>#REF!</v>
      </c>
      <c r="N73" s="21" t="str">
        <f t="shared" si="18"/>
        <v>#REF!</v>
      </c>
      <c r="O73" s="21" t="str">
        <f t="shared" si="19"/>
        <v>#REF!</v>
      </c>
      <c r="P73" s="21" t="str">
        <f t="shared" si="20"/>
        <v>#REF!</v>
      </c>
      <c r="Q73" s="21" t="str">
        <f t="shared" si="21"/>
        <v>#REF!</v>
      </c>
      <c r="R73" s="21" t="str">
        <f t="shared" si="22"/>
        <v>#REF!</v>
      </c>
      <c r="S73" s="21" t="str">
        <f t="shared" si="23"/>
        <v>#REF!</v>
      </c>
    </row>
    <row r="74" ht="15.75" customHeight="1">
      <c r="A74" s="20" t="s">
        <v>63</v>
      </c>
      <c r="B74" s="20" t="s">
        <v>15</v>
      </c>
      <c r="C74" s="20" t="s">
        <v>64</v>
      </c>
      <c r="D74" s="20" t="s">
        <v>39</v>
      </c>
      <c r="E74" s="20" t="s">
        <v>40</v>
      </c>
      <c r="F74" s="21">
        <v>35437.45</v>
      </c>
      <c r="G74" s="21">
        <v>2579.03</v>
      </c>
      <c r="I74" s="21" t="str">
        <f t="shared" si="13"/>
        <v>#REF!</v>
      </c>
      <c r="J74" s="21" t="str">
        <f t="shared" si="14"/>
        <v>#REF!</v>
      </c>
      <c r="K74" s="21" t="str">
        <f t="shared" si="15"/>
        <v>#REF!</v>
      </c>
      <c r="L74" s="21" t="str">
        <f t="shared" si="16"/>
        <v>#REF!</v>
      </c>
      <c r="M74" s="21" t="str">
        <f t="shared" si="17"/>
        <v>#REF!</v>
      </c>
      <c r="N74" s="21" t="str">
        <f t="shared" si="18"/>
        <v>#REF!</v>
      </c>
      <c r="O74" s="21" t="str">
        <f t="shared" si="19"/>
        <v>#REF!</v>
      </c>
      <c r="P74" s="21" t="str">
        <f t="shared" si="20"/>
        <v>#REF!</v>
      </c>
      <c r="Q74" s="21" t="str">
        <f t="shared" si="21"/>
        <v>#REF!</v>
      </c>
      <c r="R74" s="21" t="str">
        <f t="shared" si="22"/>
        <v>#REF!</v>
      </c>
      <c r="S74" s="21" t="str">
        <f t="shared" si="23"/>
        <v>#REF!</v>
      </c>
    </row>
    <row r="75" ht="15.75" customHeight="1">
      <c r="A75" s="20" t="s">
        <v>63</v>
      </c>
      <c r="B75" s="20" t="s">
        <v>15</v>
      </c>
      <c r="C75" s="20" t="s">
        <v>64</v>
      </c>
      <c r="D75" s="20" t="s">
        <v>45</v>
      </c>
      <c r="E75" s="20" t="s">
        <v>46</v>
      </c>
      <c r="F75" s="21">
        <v>4.589451806E7</v>
      </c>
      <c r="G75" s="21">
        <v>3340062.55</v>
      </c>
      <c r="I75" s="21" t="str">
        <f t="shared" si="13"/>
        <v>#REF!</v>
      </c>
      <c r="J75" s="21" t="str">
        <f t="shared" si="14"/>
        <v>#REF!</v>
      </c>
      <c r="K75" s="21" t="str">
        <f t="shared" si="15"/>
        <v>#REF!</v>
      </c>
      <c r="L75" s="21" t="str">
        <f t="shared" si="16"/>
        <v>#REF!</v>
      </c>
      <c r="M75" s="21" t="str">
        <f t="shared" si="17"/>
        <v>#REF!</v>
      </c>
      <c r="N75" s="21" t="str">
        <f t="shared" si="18"/>
        <v>#REF!</v>
      </c>
      <c r="O75" s="21" t="str">
        <f t="shared" si="19"/>
        <v>#REF!</v>
      </c>
      <c r="P75" s="21" t="str">
        <f t="shared" si="20"/>
        <v>#REF!</v>
      </c>
      <c r="Q75" s="21" t="str">
        <f t="shared" si="21"/>
        <v>#REF!</v>
      </c>
      <c r="R75" s="21" t="str">
        <f t="shared" si="22"/>
        <v>#REF!</v>
      </c>
      <c r="S75" s="21" t="str">
        <f t="shared" si="23"/>
        <v>#REF!</v>
      </c>
    </row>
    <row r="76" ht="15.75" customHeight="1">
      <c r="A76" s="20" t="s">
        <v>65</v>
      </c>
      <c r="B76" s="20" t="s">
        <v>15</v>
      </c>
      <c r="C76" s="20" t="s">
        <v>66</v>
      </c>
      <c r="D76" s="20" t="s">
        <v>17</v>
      </c>
      <c r="E76" s="20" t="s">
        <v>18</v>
      </c>
      <c r="F76" s="21">
        <v>0.0</v>
      </c>
      <c r="G76" s="21">
        <v>0.0</v>
      </c>
      <c r="I76" s="21" t="str">
        <f t="shared" si="13"/>
        <v>#REF!</v>
      </c>
      <c r="J76" s="21" t="str">
        <f t="shared" si="14"/>
        <v>#REF!</v>
      </c>
      <c r="K76" s="21" t="str">
        <f t="shared" si="15"/>
        <v>#REF!</v>
      </c>
      <c r="L76" s="21" t="str">
        <f t="shared" si="16"/>
        <v>#REF!</v>
      </c>
      <c r="M76" s="21" t="str">
        <f t="shared" si="17"/>
        <v>#REF!</v>
      </c>
      <c r="N76" s="21" t="str">
        <f t="shared" si="18"/>
        <v>#REF!</v>
      </c>
      <c r="O76" s="21" t="str">
        <f t="shared" si="19"/>
        <v>#REF!</v>
      </c>
      <c r="P76" s="21" t="str">
        <f t="shared" si="20"/>
        <v>#REF!</v>
      </c>
      <c r="Q76" s="21" t="str">
        <f t="shared" si="21"/>
        <v>#REF!</v>
      </c>
      <c r="R76" s="21" t="str">
        <f t="shared" si="22"/>
        <v>#REF!</v>
      </c>
      <c r="S76" s="21" t="str">
        <f t="shared" si="23"/>
        <v>#REF!</v>
      </c>
    </row>
    <row r="77" ht="15.75" customHeight="1">
      <c r="A77" s="20" t="s">
        <v>65</v>
      </c>
      <c r="B77" s="20" t="s">
        <v>15</v>
      </c>
      <c r="C77" s="20" t="s">
        <v>66</v>
      </c>
      <c r="D77" s="20" t="s">
        <v>49</v>
      </c>
      <c r="E77" s="20" t="s">
        <v>50</v>
      </c>
      <c r="F77" s="21">
        <v>0.0</v>
      </c>
      <c r="G77" s="21">
        <v>0.0</v>
      </c>
      <c r="I77" s="21" t="str">
        <f t="shared" si="13"/>
        <v>#REF!</v>
      </c>
      <c r="J77" s="21" t="str">
        <f t="shared" si="14"/>
        <v>#REF!</v>
      </c>
      <c r="K77" s="21" t="str">
        <f t="shared" si="15"/>
        <v>#REF!</v>
      </c>
      <c r="L77" s="21" t="str">
        <f t="shared" si="16"/>
        <v>#REF!</v>
      </c>
      <c r="M77" s="21" t="str">
        <f t="shared" si="17"/>
        <v>#REF!</v>
      </c>
      <c r="N77" s="21" t="str">
        <f t="shared" si="18"/>
        <v>#REF!</v>
      </c>
      <c r="O77" s="21" t="str">
        <f t="shared" si="19"/>
        <v>#REF!</v>
      </c>
      <c r="P77" s="21" t="str">
        <f t="shared" si="20"/>
        <v>#REF!</v>
      </c>
      <c r="Q77" s="21" t="str">
        <f t="shared" si="21"/>
        <v>#REF!</v>
      </c>
      <c r="R77" s="21" t="str">
        <f t="shared" si="22"/>
        <v>#REF!</v>
      </c>
      <c r="S77" s="21" t="str">
        <f t="shared" si="23"/>
        <v>#REF!</v>
      </c>
    </row>
    <row r="78" ht="15.75" customHeight="1">
      <c r="A78" s="20" t="s">
        <v>65</v>
      </c>
      <c r="B78" s="20" t="s">
        <v>15</v>
      </c>
      <c r="C78" s="20" t="s">
        <v>66</v>
      </c>
      <c r="D78" s="20" t="s">
        <v>27</v>
      </c>
      <c r="E78" s="20" t="s">
        <v>28</v>
      </c>
      <c r="F78" s="21">
        <v>0.0</v>
      </c>
      <c r="G78" s="21">
        <v>0.0</v>
      </c>
      <c r="I78" s="21" t="str">
        <f t="shared" si="13"/>
        <v>#REF!</v>
      </c>
      <c r="J78" s="21" t="str">
        <f t="shared" si="14"/>
        <v>#REF!</v>
      </c>
      <c r="K78" s="21" t="str">
        <f t="shared" si="15"/>
        <v>#REF!</v>
      </c>
      <c r="L78" s="21" t="str">
        <f t="shared" si="16"/>
        <v>#REF!</v>
      </c>
      <c r="M78" s="21" t="str">
        <f t="shared" si="17"/>
        <v>#REF!</v>
      </c>
      <c r="N78" s="21" t="str">
        <f t="shared" si="18"/>
        <v>#REF!</v>
      </c>
      <c r="O78" s="21" t="str">
        <f t="shared" si="19"/>
        <v>#REF!</v>
      </c>
      <c r="P78" s="21" t="str">
        <f t="shared" si="20"/>
        <v>#REF!</v>
      </c>
      <c r="Q78" s="21" t="str">
        <f t="shared" si="21"/>
        <v>#REF!</v>
      </c>
      <c r="R78" s="21" t="str">
        <f t="shared" si="22"/>
        <v>#REF!</v>
      </c>
      <c r="S78" s="21" t="str">
        <f t="shared" si="23"/>
        <v>#REF!</v>
      </c>
    </row>
    <row r="79" ht="15.75" customHeight="1">
      <c r="A79" s="20" t="s">
        <v>65</v>
      </c>
      <c r="B79" s="20" t="s">
        <v>15</v>
      </c>
      <c r="C79" s="20" t="s">
        <v>66</v>
      </c>
      <c r="D79" s="20" t="s">
        <v>29</v>
      </c>
      <c r="E79" s="20" t="s">
        <v>30</v>
      </c>
      <c r="F79" s="21">
        <v>903417.84</v>
      </c>
      <c r="G79" s="21">
        <v>34524.2</v>
      </c>
      <c r="I79" s="21" t="str">
        <f t="shared" si="13"/>
        <v>#REF!</v>
      </c>
      <c r="J79" s="21" t="str">
        <f t="shared" si="14"/>
        <v>#REF!</v>
      </c>
      <c r="K79" s="21" t="str">
        <f t="shared" si="15"/>
        <v>#REF!</v>
      </c>
      <c r="L79" s="21" t="str">
        <f t="shared" si="16"/>
        <v>#REF!</v>
      </c>
      <c r="M79" s="21" t="str">
        <f t="shared" si="17"/>
        <v>#REF!</v>
      </c>
      <c r="N79" s="21" t="str">
        <f t="shared" si="18"/>
        <v>#REF!</v>
      </c>
      <c r="O79" s="21" t="str">
        <f t="shared" si="19"/>
        <v>#REF!</v>
      </c>
      <c r="P79" s="21" t="str">
        <f t="shared" si="20"/>
        <v>#REF!</v>
      </c>
      <c r="Q79" s="21" t="str">
        <f t="shared" si="21"/>
        <v>#REF!</v>
      </c>
      <c r="R79" s="21" t="str">
        <f t="shared" si="22"/>
        <v>#REF!</v>
      </c>
      <c r="S79" s="21" t="str">
        <f t="shared" si="23"/>
        <v>#REF!</v>
      </c>
    </row>
    <row r="80" ht="15.75" customHeight="1">
      <c r="A80" s="20" t="s">
        <v>65</v>
      </c>
      <c r="B80" s="20" t="s">
        <v>15</v>
      </c>
      <c r="C80" s="20" t="s">
        <v>66</v>
      </c>
      <c r="D80" s="20" t="s">
        <v>31</v>
      </c>
      <c r="E80" s="20" t="s">
        <v>32</v>
      </c>
      <c r="F80" s="21">
        <v>0.0</v>
      </c>
      <c r="G80" s="21">
        <v>0.0</v>
      </c>
      <c r="I80" s="21" t="str">
        <f t="shared" si="13"/>
        <v>#REF!</v>
      </c>
      <c r="J80" s="21" t="str">
        <f t="shared" si="14"/>
        <v>#REF!</v>
      </c>
      <c r="K80" s="21" t="str">
        <f t="shared" si="15"/>
        <v>#REF!</v>
      </c>
      <c r="L80" s="21" t="str">
        <f t="shared" si="16"/>
        <v>#REF!</v>
      </c>
      <c r="M80" s="21" t="str">
        <f t="shared" si="17"/>
        <v>#REF!</v>
      </c>
      <c r="N80" s="21" t="str">
        <f t="shared" si="18"/>
        <v>#REF!</v>
      </c>
      <c r="O80" s="21" t="str">
        <f t="shared" si="19"/>
        <v>#REF!</v>
      </c>
      <c r="P80" s="21" t="str">
        <f t="shared" si="20"/>
        <v>#REF!</v>
      </c>
      <c r="Q80" s="21" t="str">
        <f t="shared" si="21"/>
        <v>#REF!</v>
      </c>
      <c r="R80" s="21" t="str">
        <f t="shared" si="22"/>
        <v>#REF!</v>
      </c>
      <c r="S80" s="21" t="str">
        <f t="shared" si="23"/>
        <v>#REF!</v>
      </c>
    </row>
    <row r="81" ht="15.75" customHeight="1">
      <c r="A81" s="20" t="s">
        <v>65</v>
      </c>
      <c r="B81" s="20" t="s">
        <v>15</v>
      </c>
      <c r="C81" s="20" t="s">
        <v>66</v>
      </c>
      <c r="D81" s="20" t="s">
        <v>33</v>
      </c>
      <c r="E81" s="20" t="s">
        <v>34</v>
      </c>
      <c r="F81" s="21">
        <v>6862.74</v>
      </c>
      <c r="G81" s="21">
        <v>262.26</v>
      </c>
      <c r="I81" s="21" t="str">
        <f t="shared" si="13"/>
        <v>#REF!</v>
      </c>
      <c r="J81" s="21" t="str">
        <f t="shared" si="14"/>
        <v>#REF!</v>
      </c>
      <c r="K81" s="21" t="str">
        <f t="shared" si="15"/>
        <v>#REF!</v>
      </c>
      <c r="L81" s="21" t="str">
        <f t="shared" si="16"/>
        <v>#REF!</v>
      </c>
      <c r="M81" s="21" t="str">
        <f t="shared" si="17"/>
        <v>#REF!</v>
      </c>
      <c r="N81" s="21" t="str">
        <f t="shared" si="18"/>
        <v>#REF!</v>
      </c>
      <c r="O81" s="21" t="str">
        <f t="shared" si="19"/>
        <v>#REF!</v>
      </c>
      <c r="P81" s="21" t="str">
        <f t="shared" si="20"/>
        <v>#REF!</v>
      </c>
      <c r="Q81" s="21" t="str">
        <f t="shared" si="21"/>
        <v>#REF!</v>
      </c>
      <c r="R81" s="21" t="str">
        <f t="shared" si="22"/>
        <v>#REF!</v>
      </c>
      <c r="S81" s="21" t="str">
        <f t="shared" si="23"/>
        <v>#REF!</v>
      </c>
    </row>
    <row r="82" ht="15.75" customHeight="1">
      <c r="A82" s="20" t="s">
        <v>65</v>
      </c>
      <c r="B82" s="20" t="s">
        <v>15</v>
      </c>
      <c r="C82" s="20" t="s">
        <v>66</v>
      </c>
      <c r="D82" s="20" t="s">
        <v>67</v>
      </c>
      <c r="E82" s="20" t="s">
        <v>68</v>
      </c>
      <c r="F82" s="21">
        <v>6862.74</v>
      </c>
      <c r="G82" s="21">
        <v>262.26</v>
      </c>
      <c r="I82" s="21" t="str">
        <f t="shared" si="13"/>
        <v>#REF!</v>
      </c>
      <c r="J82" s="21" t="str">
        <f t="shared" si="14"/>
        <v>#REF!</v>
      </c>
      <c r="K82" s="21" t="str">
        <f t="shared" si="15"/>
        <v>#REF!</v>
      </c>
      <c r="L82" s="21" t="str">
        <f t="shared" si="16"/>
        <v>#REF!</v>
      </c>
      <c r="M82" s="21" t="str">
        <f t="shared" si="17"/>
        <v>#REF!</v>
      </c>
      <c r="N82" s="21" t="str">
        <f t="shared" si="18"/>
        <v>#REF!</v>
      </c>
      <c r="O82" s="21" t="str">
        <f t="shared" si="19"/>
        <v>#REF!</v>
      </c>
      <c r="P82" s="21" t="str">
        <f t="shared" si="20"/>
        <v>#REF!</v>
      </c>
      <c r="Q82" s="21" t="str">
        <f t="shared" si="21"/>
        <v>#REF!</v>
      </c>
      <c r="R82" s="21" t="str">
        <f t="shared" si="22"/>
        <v>#REF!</v>
      </c>
      <c r="S82" s="21" t="str">
        <f t="shared" si="23"/>
        <v>#REF!</v>
      </c>
    </row>
    <row r="83" ht="15.75" customHeight="1">
      <c r="A83" s="20" t="s">
        <v>65</v>
      </c>
      <c r="B83" s="20" t="s">
        <v>15</v>
      </c>
      <c r="C83" s="20" t="s">
        <v>66</v>
      </c>
      <c r="D83" s="20" t="s">
        <v>39</v>
      </c>
      <c r="E83" s="20" t="s">
        <v>40</v>
      </c>
      <c r="F83" s="21">
        <v>315708.53</v>
      </c>
      <c r="G83" s="21">
        <v>12064.83</v>
      </c>
      <c r="I83" s="21" t="str">
        <f t="shared" si="13"/>
        <v>#REF!</v>
      </c>
      <c r="J83" s="21" t="str">
        <f t="shared" si="14"/>
        <v>#REF!</v>
      </c>
      <c r="K83" s="21" t="str">
        <f t="shared" si="15"/>
        <v>#REF!</v>
      </c>
      <c r="L83" s="21" t="str">
        <f t="shared" si="16"/>
        <v>#REF!</v>
      </c>
      <c r="M83" s="21" t="str">
        <f t="shared" si="17"/>
        <v>#REF!</v>
      </c>
      <c r="N83" s="21" t="str">
        <f t="shared" si="18"/>
        <v>#REF!</v>
      </c>
      <c r="O83" s="21" t="str">
        <f t="shared" si="19"/>
        <v>#REF!</v>
      </c>
      <c r="P83" s="21" t="str">
        <f t="shared" si="20"/>
        <v>#REF!</v>
      </c>
      <c r="Q83" s="21" t="str">
        <f t="shared" si="21"/>
        <v>#REF!</v>
      </c>
      <c r="R83" s="21" t="str">
        <f t="shared" si="22"/>
        <v>#REF!</v>
      </c>
      <c r="S83" s="21" t="str">
        <f t="shared" si="23"/>
        <v>#REF!</v>
      </c>
    </row>
    <row r="84" ht="15.75" customHeight="1">
      <c r="A84" s="20" t="s">
        <v>65</v>
      </c>
      <c r="B84" s="20" t="s">
        <v>15</v>
      </c>
      <c r="C84" s="20" t="s">
        <v>66</v>
      </c>
      <c r="D84" s="20" t="s">
        <v>41</v>
      </c>
      <c r="E84" s="20" t="s">
        <v>42</v>
      </c>
      <c r="F84" s="21">
        <v>2.520469164E7</v>
      </c>
      <c r="G84" s="21">
        <v>963199.66</v>
      </c>
      <c r="I84" s="21" t="str">
        <f t="shared" si="13"/>
        <v>#REF!</v>
      </c>
      <c r="J84" s="21" t="str">
        <f t="shared" si="14"/>
        <v>#REF!</v>
      </c>
      <c r="K84" s="21" t="str">
        <f t="shared" si="15"/>
        <v>#REF!</v>
      </c>
      <c r="L84" s="21" t="str">
        <f t="shared" si="16"/>
        <v>#REF!</v>
      </c>
      <c r="M84" s="21" t="str">
        <f t="shared" si="17"/>
        <v>#REF!</v>
      </c>
      <c r="N84" s="21" t="str">
        <f t="shared" si="18"/>
        <v>#REF!</v>
      </c>
      <c r="O84" s="21" t="str">
        <f t="shared" si="19"/>
        <v>#REF!</v>
      </c>
      <c r="P84" s="21" t="str">
        <f t="shared" si="20"/>
        <v>#REF!</v>
      </c>
      <c r="Q84" s="21" t="str">
        <f t="shared" si="21"/>
        <v>#REF!</v>
      </c>
      <c r="R84" s="21" t="str">
        <f t="shared" si="22"/>
        <v>#REF!</v>
      </c>
      <c r="S84" s="21" t="str">
        <f t="shared" si="23"/>
        <v>#REF!</v>
      </c>
    </row>
    <row r="85" ht="15.75" customHeight="1">
      <c r="A85" s="20" t="s">
        <v>65</v>
      </c>
      <c r="B85" s="20" t="s">
        <v>15</v>
      </c>
      <c r="C85" s="20" t="s">
        <v>66</v>
      </c>
      <c r="D85" s="20" t="s">
        <v>45</v>
      </c>
      <c r="E85" s="20" t="s">
        <v>46</v>
      </c>
      <c r="F85" s="21">
        <v>7.182263651E7</v>
      </c>
      <c r="G85" s="21">
        <v>2744708.79</v>
      </c>
      <c r="I85" s="21" t="str">
        <f t="shared" si="13"/>
        <v>#REF!</v>
      </c>
      <c r="J85" s="21" t="str">
        <f t="shared" si="14"/>
        <v>#REF!</v>
      </c>
      <c r="K85" s="21" t="str">
        <f t="shared" si="15"/>
        <v>#REF!</v>
      </c>
      <c r="L85" s="21" t="str">
        <f t="shared" si="16"/>
        <v>#REF!</v>
      </c>
      <c r="M85" s="21" t="str">
        <f t="shared" si="17"/>
        <v>#REF!</v>
      </c>
      <c r="N85" s="21" t="str">
        <f t="shared" si="18"/>
        <v>#REF!</v>
      </c>
      <c r="O85" s="21" t="str">
        <f t="shared" si="19"/>
        <v>#REF!</v>
      </c>
      <c r="P85" s="21" t="str">
        <f t="shared" si="20"/>
        <v>#REF!</v>
      </c>
      <c r="Q85" s="21" t="str">
        <f t="shared" si="21"/>
        <v>#REF!</v>
      </c>
      <c r="R85" s="21" t="str">
        <f t="shared" si="22"/>
        <v>#REF!</v>
      </c>
      <c r="S85" s="21" t="str">
        <f t="shared" si="23"/>
        <v>#REF!</v>
      </c>
    </row>
    <row r="86" ht="15.75" customHeight="1">
      <c r="A86" s="20" t="s">
        <v>69</v>
      </c>
      <c r="B86" s="20" t="s">
        <v>15</v>
      </c>
      <c r="C86" s="20" t="s">
        <v>15</v>
      </c>
      <c r="D86" s="20" t="s">
        <v>17</v>
      </c>
      <c r="E86" s="20" t="s">
        <v>18</v>
      </c>
      <c r="F86" s="21">
        <v>0.0</v>
      </c>
      <c r="G86" s="21">
        <v>0.0</v>
      </c>
      <c r="I86" s="21" t="str">
        <f t="shared" si="13"/>
        <v>#REF!</v>
      </c>
      <c r="J86" s="21" t="str">
        <f t="shared" si="14"/>
        <v>#REF!</v>
      </c>
      <c r="K86" s="21" t="str">
        <f t="shared" si="15"/>
        <v>#REF!</v>
      </c>
      <c r="L86" s="21" t="str">
        <f t="shared" si="16"/>
        <v>#REF!</v>
      </c>
      <c r="M86" s="21" t="str">
        <f t="shared" si="17"/>
        <v>#REF!</v>
      </c>
      <c r="N86" s="21" t="str">
        <f t="shared" si="18"/>
        <v>#REF!</v>
      </c>
      <c r="O86" s="21" t="str">
        <f t="shared" si="19"/>
        <v>#REF!</v>
      </c>
      <c r="P86" s="21" t="str">
        <f t="shared" si="20"/>
        <v>#REF!</v>
      </c>
      <c r="Q86" s="21" t="str">
        <f t="shared" si="21"/>
        <v>#REF!</v>
      </c>
      <c r="R86" s="21" t="str">
        <f t="shared" si="22"/>
        <v>#REF!</v>
      </c>
      <c r="S86" s="21" t="str">
        <f t="shared" si="23"/>
        <v>#REF!</v>
      </c>
    </row>
    <row r="87" ht="15.75" customHeight="1">
      <c r="A87" s="20" t="s">
        <v>69</v>
      </c>
      <c r="B87" s="20" t="s">
        <v>15</v>
      </c>
      <c r="C87" s="20" t="s">
        <v>15</v>
      </c>
      <c r="D87" s="20" t="s">
        <v>27</v>
      </c>
      <c r="E87" s="20" t="s">
        <v>28</v>
      </c>
      <c r="F87" s="21">
        <v>0.0</v>
      </c>
      <c r="G87" s="21">
        <v>0.0</v>
      </c>
      <c r="I87" s="21" t="str">
        <f t="shared" si="13"/>
        <v>#REF!</v>
      </c>
      <c r="J87" s="21" t="str">
        <f t="shared" si="14"/>
        <v>#REF!</v>
      </c>
      <c r="K87" s="21" t="str">
        <f t="shared" si="15"/>
        <v>#REF!</v>
      </c>
      <c r="L87" s="21" t="str">
        <f t="shared" si="16"/>
        <v>#REF!</v>
      </c>
      <c r="M87" s="21" t="str">
        <f t="shared" si="17"/>
        <v>#REF!</v>
      </c>
      <c r="N87" s="21" t="str">
        <f t="shared" si="18"/>
        <v>#REF!</v>
      </c>
      <c r="O87" s="21" t="str">
        <f t="shared" si="19"/>
        <v>#REF!</v>
      </c>
      <c r="P87" s="21" t="str">
        <f t="shared" si="20"/>
        <v>#REF!</v>
      </c>
      <c r="Q87" s="21" t="str">
        <f t="shared" si="21"/>
        <v>#REF!</v>
      </c>
      <c r="R87" s="21" t="str">
        <f t="shared" si="22"/>
        <v>#REF!</v>
      </c>
      <c r="S87" s="21" t="str">
        <f t="shared" si="23"/>
        <v>#REF!</v>
      </c>
    </row>
    <row r="88" ht="15.75" customHeight="1">
      <c r="A88" s="20" t="s">
        <v>69</v>
      </c>
      <c r="B88" s="20" t="s">
        <v>15</v>
      </c>
      <c r="C88" s="20" t="s">
        <v>15</v>
      </c>
      <c r="D88" s="20" t="s">
        <v>29</v>
      </c>
      <c r="E88" s="20" t="s">
        <v>30</v>
      </c>
      <c r="F88" s="21">
        <v>3305986.62</v>
      </c>
      <c r="G88" s="21">
        <v>687807.11</v>
      </c>
      <c r="I88" s="21" t="str">
        <f t="shared" si="13"/>
        <v>#REF!</v>
      </c>
      <c r="J88" s="21" t="str">
        <f t="shared" si="14"/>
        <v>#REF!</v>
      </c>
      <c r="K88" s="21" t="str">
        <f t="shared" si="15"/>
        <v>#REF!</v>
      </c>
      <c r="L88" s="21" t="str">
        <f t="shared" si="16"/>
        <v>#REF!</v>
      </c>
      <c r="M88" s="21" t="str">
        <f t="shared" si="17"/>
        <v>#REF!</v>
      </c>
      <c r="N88" s="21" t="str">
        <f t="shared" si="18"/>
        <v>#REF!</v>
      </c>
      <c r="O88" s="21" t="str">
        <f t="shared" si="19"/>
        <v>#REF!</v>
      </c>
      <c r="P88" s="21" t="str">
        <f t="shared" si="20"/>
        <v>#REF!</v>
      </c>
      <c r="Q88" s="21" t="str">
        <f t="shared" si="21"/>
        <v>#REF!</v>
      </c>
      <c r="R88" s="21" t="str">
        <f t="shared" si="22"/>
        <v>#REF!</v>
      </c>
      <c r="S88" s="21" t="str">
        <f t="shared" si="23"/>
        <v>#REF!</v>
      </c>
    </row>
    <row r="89" ht="15.75" customHeight="1">
      <c r="A89" s="20" t="s">
        <v>69</v>
      </c>
      <c r="B89" s="20" t="s">
        <v>15</v>
      </c>
      <c r="C89" s="20" t="s">
        <v>15</v>
      </c>
      <c r="D89" s="20" t="s">
        <v>31</v>
      </c>
      <c r="E89" s="20" t="s">
        <v>32</v>
      </c>
      <c r="F89" s="21">
        <v>515473.25</v>
      </c>
      <c r="G89" s="21">
        <v>107243.68</v>
      </c>
      <c r="I89" s="21" t="str">
        <f t="shared" si="13"/>
        <v>#REF!</v>
      </c>
      <c r="J89" s="21" t="str">
        <f t="shared" si="14"/>
        <v>#REF!</v>
      </c>
      <c r="K89" s="21" t="str">
        <f t="shared" si="15"/>
        <v>#REF!</v>
      </c>
      <c r="L89" s="21" t="str">
        <f t="shared" si="16"/>
        <v>#REF!</v>
      </c>
      <c r="M89" s="21" t="str">
        <f t="shared" si="17"/>
        <v>#REF!</v>
      </c>
      <c r="N89" s="21" t="str">
        <f t="shared" si="18"/>
        <v>#REF!</v>
      </c>
      <c r="O89" s="21" t="str">
        <f t="shared" si="19"/>
        <v>#REF!</v>
      </c>
      <c r="P89" s="21" t="str">
        <f t="shared" si="20"/>
        <v>#REF!</v>
      </c>
      <c r="Q89" s="21" t="str">
        <f t="shared" si="21"/>
        <v>#REF!</v>
      </c>
      <c r="R89" s="21" t="str">
        <f t="shared" si="22"/>
        <v>#REF!</v>
      </c>
      <c r="S89" s="21" t="str">
        <f t="shared" si="23"/>
        <v>#REF!</v>
      </c>
    </row>
    <row r="90" ht="15.75" customHeight="1">
      <c r="A90" s="20" t="s">
        <v>69</v>
      </c>
      <c r="B90" s="20" t="s">
        <v>15</v>
      </c>
      <c r="C90" s="20" t="s">
        <v>15</v>
      </c>
      <c r="D90" s="20" t="s">
        <v>39</v>
      </c>
      <c r="E90" s="20" t="s">
        <v>40</v>
      </c>
      <c r="F90" s="21">
        <v>715301.18</v>
      </c>
      <c r="G90" s="21">
        <v>148817.67</v>
      </c>
      <c r="I90" s="21" t="str">
        <f t="shared" si="13"/>
        <v>#REF!</v>
      </c>
      <c r="J90" s="21" t="str">
        <f t="shared" si="14"/>
        <v>#REF!</v>
      </c>
      <c r="K90" s="21" t="str">
        <f t="shared" si="15"/>
        <v>#REF!</v>
      </c>
      <c r="L90" s="21" t="str">
        <f t="shared" si="16"/>
        <v>#REF!</v>
      </c>
      <c r="M90" s="21" t="str">
        <f t="shared" si="17"/>
        <v>#REF!</v>
      </c>
      <c r="N90" s="21" t="str">
        <f t="shared" si="18"/>
        <v>#REF!</v>
      </c>
      <c r="O90" s="21" t="str">
        <f t="shared" si="19"/>
        <v>#REF!</v>
      </c>
      <c r="P90" s="21" t="str">
        <f t="shared" si="20"/>
        <v>#REF!</v>
      </c>
      <c r="Q90" s="21" t="str">
        <f t="shared" si="21"/>
        <v>#REF!</v>
      </c>
      <c r="R90" s="21" t="str">
        <f t="shared" si="22"/>
        <v>#REF!</v>
      </c>
      <c r="S90" s="21" t="str">
        <f t="shared" si="23"/>
        <v>#REF!</v>
      </c>
    </row>
    <row r="91" ht="15.75" customHeight="1">
      <c r="A91" s="20" t="s">
        <v>69</v>
      </c>
      <c r="B91" s="20" t="s">
        <v>15</v>
      </c>
      <c r="C91" s="20" t="s">
        <v>15</v>
      </c>
      <c r="D91" s="20" t="s">
        <v>41</v>
      </c>
      <c r="E91" s="20" t="s">
        <v>42</v>
      </c>
      <c r="F91" s="21">
        <v>3.682222226E7</v>
      </c>
      <c r="G91" s="21">
        <v>7660825.47</v>
      </c>
      <c r="I91" s="21" t="str">
        <f t="shared" si="13"/>
        <v>#REF!</v>
      </c>
      <c r="J91" s="21" t="str">
        <f t="shared" si="14"/>
        <v>#REF!</v>
      </c>
      <c r="K91" s="21" t="str">
        <f t="shared" si="15"/>
        <v>#REF!</v>
      </c>
      <c r="L91" s="21" t="str">
        <f t="shared" si="16"/>
        <v>#REF!</v>
      </c>
      <c r="M91" s="21" t="str">
        <f t="shared" si="17"/>
        <v>#REF!</v>
      </c>
      <c r="N91" s="21" t="str">
        <f t="shared" si="18"/>
        <v>#REF!</v>
      </c>
      <c r="O91" s="21" t="str">
        <f t="shared" si="19"/>
        <v>#REF!</v>
      </c>
      <c r="P91" s="21" t="str">
        <f t="shared" si="20"/>
        <v>#REF!</v>
      </c>
      <c r="Q91" s="21" t="str">
        <f t="shared" si="21"/>
        <v>#REF!</v>
      </c>
      <c r="R91" s="21" t="str">
        <f t="shared" si="22"/>
        <v>#REF!</v>
      </c>
      <c r="S91" s="21" t="str">
        <f t="shared" si="23"/>
        <v>#REF!</v>
      </c>
    </row>
    <row r="92" ht="15.75" customHeight="1">
      <c r="A92" s="20" t="s">
        <v>69</v>
      </c>
      <c r="B92" s="20" t="s">
        <v>15</v>
      </c>
      <c r="C92" s="20" t="s">
        <v>15</v>
      </c>
      <c r="D92" s="20" t="s">
        <v>45</v>
      </c>
      <c r="E92" s="20" t="s">
        <v>46</v>
      </c>
      <c r="F92" s="21">
        <v>4.899008062E7</v>
      </c>
      <c r="G92" s="21">
        <v>1.01923359E7</v>
      </c>
      <c r="I92" s="21" t="str">
        <f t="shared" si="13"/>
        <v>#REF!</v>
      </c>
      <c r="J92" s="21" t="str">
        <f t="shared" si="14"/>
        <v>#REF!</v>
      </c>
      <c r="K92" s="21" t="str">
        <f t="shared" si="15"/>
        <v>#REF!</v>
      </c>
      <c r="L92" s="21" t="str">
        <f t="shared" si="16"/>
        <v>#REF!</v>
      </c>
      <c r="M92" s="21" t="str">
        <f t="shared" si="17"/>
        <v>#REF!</v>
      </c>
      <c r="N92" s="21" t="str">
        <f t="shared" si="18"/>
        <v>#REF!</v>
      </c>
      <c r="O92" s="21" t="str">
        <f t="shared" si="19"/>
        <v>#REF!</v>
      </c>
      <c r="P92" s="21" t="str">
        <f t="shared" si="20"/>
        <v>#REF!</v>
      </c>
      <c r="Q92" s="21" t="str">
        <f t="shared" si="21"/>
        <v>#REF!</v>
      </c>
      <c r="R92" s="21" t="str">
        <f t="shared" si="22"/>
        <v>#REF!</v>
      </c>
      <c r="S92" s="21" t="str">
        <f t="shared" si="23"/>
        <v>#REF!</v>
      </c>
    </row>
    <row r="93" ht="15.75" customHeight="1">
      <c r="A93" s="20" t="s">
        <v>69</v>
      </c>
      <c r="B93" s="20" t="s">
        <v>15</v>
      </c>
      <c r="C93" s="20" t="s">
        <v>15</v>
      </c>
      <c r="D93" s="20" t="s">
        <v>59</v>
      </c>
      <c r="E93" s="20" t="s">
        <v>60</v>
      </c>
      <c r="F93" s="21">
        <v>1036699.07</v>
      </c>
      <c r="G93" s="21">
        <v>215684.17</v>
      </c>
      <c r="I93" s="21" t="str">
        <f t="shared" si="13"/>
        <v>#REF!</v>
      </c>
      <c r="J93" s="21" t="str">
        <f t="shared" si="14"/>
        <v>#REF!</v>
      </c>
      <c r="K93" s="21" t="str">
        <f t="shared" si="15"/>
        <v>#REF!</v>
      </c>
      <c r="L93" s="21" t="str">
        <f t="shared" si="16"/>
        <v>#REF!</v>
      </c>
      <c r="M93" s="21" t="str">
        <f t="shared" si="17"/>
        <v>#REF!</v>
      </c>
      <c r="N93" s="21" t="str">
        <f t="shared" si="18"/>
        <v>#REF!</v>
      </c>
      <c r="O93" s="21" t="str">
        <f t="shared" si="19"/>
        <v>#REF!</v>
      </c>
      <c r="P93" s="21" t="str">
        <f t="shared" si="20"/>
        <v>#REF!</v>
      </c>
      <c r="Q93" s="21" t="str">
        <f t="shared" si="21"/>
        <v>#REF!</v>
      </c>
      <c r="R93" s="21" t="str">
        <f t="shared" si="22"/>
        <v>#REF!</v>
      </c>
      <c r="S93" s="21" t="str">
        <f t="shared" si="23"/>
        <v>#REF!</v>
      </c>
    </row>
    <row r="94" ht="15.75" customHeight="1">
      <c r="A94" s="20" t="s">
        <v>70</v>
      </c>
      <c r="B94" s="20" t="s">
        <v>15</v>
      </c>
      <c r="C94" s="20" t="s">
        <v>71</v>
      </c>
      <c r="D94" s="20" t="s">
        <v>17</v>
      </c>
      <c r="E94" s="20" t="s">
        <v>18</v>
      </c>
      <c r="F94" s="21">
        <v>0.0</v>
      </c>
      <c r="G94" s="21">
        <v>0.0</v>
      </c>
      <c r="I94" s="21" t="str">
        <f t="shared" si="13"/>
        <v>#REF!</v>
      </c>
      <c r="J94" s="21" t="str">
        <f t="shared" si="14"/>
        <v>#REF!</v>
      </c>
      <c r="K94" s="21" t="str">
        <f t="shared" si="15"/>
        <v>#REF!</v>
      </c>
      <c r="L94" s="21" t="str">
        <f t="shared" si="16"/>
        <v>#REF!</v>
      </c>
      <c r="M94" s="21" t="str">
        <f t="shared" si="17"/>
        <v>#REF!</v>
      </c>
      <c r="N94" s="21" t="str">
        <f t="shared" si="18"/>
        <v>#REF!</v>
      </c>
      <c r="O94" s="21" t="str">
        <f t="shared" si="19"/>
        <v>#REF!</v>
      </c>
      <c r="P94" s="21" t="str">
        <f t="shared" si="20"/>
        <v>#REF!</v>
      </c>
      <c r="Q94" s="21" t="str">
        <f t="shared" si="21"/>
        <v>#REF!</v>
      </c>
      <c r="R94" s="21" t="str">
        <f t="shared" si="22"/>
        <v>#REF!</v>
      </c>
      <c r="S94" s="21" t="str">
        <f t="shared" si="23"/>
        <v>#REF!</v>
      </c>
    </row>
    <row r="95" ht="15.75" customHeight="1">
      <c r="A95" s="20" t="s">
        <v>70</v>
      </c>
      <c r="B95" s="20" t="s">
        <v>15</v>
      </c>
      <c r="C95" s="20" t="s">
        <v>71</v>
      </c>
      <c r="D95" s="20" t="s">
        <v>27</v>
      </c>
      <c r="E95" s="20" t="s">
        <v>28</v>
      </c>
      <c r="F95" s="21">
        <v>0.0</v>
      </c>
      <c r="G95" s="21">
        <v>0.0</v>
      </c>
      <c r="I95" s="21" t="str">
        <f t="shared" si="13"/>
        <v>#REF!</v>
      </c>
      <c r="J95" s="21" t="str">
        <f t="shared" si="14"/>
        <v>#REF!</v>
      </c>
      <c r="K95" s="21" t="str">
        <f t="shared" si="15"/>
        <v>#REF!</v>
      </c>
      <c r="L95" s="21" t="str">
        <f t="shared" si="16"/>
        <v>#REF!</v>
      </c>
      <c r="M95" s="21" t="str">
        <f t="shared" si="17"/>
        <v>#REF!</v>
      </c>
      <c r="N95" s="21" t="str">
        <f t="shared" si="18"/>
        <v>#REF!</v>
      </c>
      <c r="O95" s="21" t="str">
        <f t="shared" si="19"/>
        <v>#REF!</v>
      </c>
      <c r="P95" s="21" t="str">
        <f t="shared" si="20"/>
        <v>#REF!</v>
      </c>
      <c r="Q95" s="21" t="str">
        <f t="shared" si="21"/>
        <v>#REF!</v>
      </c>
      <c r="R95" s="21" t="str">
        <f t="shared" si="22"/>
        <v>#REF!</v>
      </c>
      <c r="S95" s="21" t="str">
        <f t="shared" si="23"/>
        <v>#REF!</v>
      </c>
    </row>
    <row r="96" ht="15.75" customHeight="1">
      <c r="A96" s="20" t="s">
        <v>70</v>
      </c>
      <c r="B96" s="20" t="s">
        <v>15</v>
      </c>
      <c r="C96" s="20" t="s">
        <v>71</v>
      </c>
      <c r="D96" s="20" t="s">
        <v>29</v>
      </c>
      <c r="E96" s="20" t="s">
        <v>30</v>
      </c>
      <c r="F96" s="21">
        <v>0.0</v>
      </c>
      <c r="G96" s="21">
        <v>74748.73</v>
      </c>
      <c r="I96" s="21" t="str">
        <f t="shared" si="13"/>
        <v>#REF!</v>
      </c>
      <c r="J96" s="21" t="str">
        <f t="shared" si="14"/>
        <v>#REF!</v>
      </c>
      <c r="K96" s="21" t="str">
        <f t="shared" si="15"/>
        <v>#REF!</v>
      </c>
      <c r="L96" s="21" t="str">
        <f t="shared" si="16"/>
        <v>#REF!</v>
      </c>
      <c r="M96" s="21" t="str">
        <f t="shared" si="17"/>
        <v>#REF!</v>
      </c>
      <c r="N96" s="21" t="str">
        <f t="shared" si="18"/>
        <v>#REF!</v>
      </c>
      <c r="O96" s="21" t="str">
        <f t="shared" si="19"/>
        <v>#REF!</v>
      </c>
      <c r="P96" s="21" t="str">
        <f t="shared" si="20"/>
        <v>#REF!</v>
      </c>
      <c r="Q96" s="21" t="str">
        <f t="shared" si="21"/>
        <v>#REF!</v>
      </c>
      <c r="R96" s="21" t="str">
        <f t="shared" si="22"/>
        <v>#REF!</v>
      </c>
      <c r="S96" s="21" t="str">
        <f t="shared" si="23"/>
        <v>#REF!</v>
      </c>
    </row>
    <row r="97" ht="15.75" customHeight="1">
      <c r="A97" s="20" t="s">
        <v>70</v>
      </c>
      <c r="B97" s="20" t="s">
        <v>15</v>
      </c>
      <c r="C97" s="20" t="s">
        <v>71</v>
      </c>
      <c r="D97" s="20" t="s">
        <v>39</v>
      </c>
      <c r="E97" s="20" t="s">
        <v>40</v>
      </c>
      <c r="F97" s="21">
        <v>0.0</v>
      </c>
      <c r="G97" s="21">
        <v>4866.52</v>
      </c>
      <c r="I97" s="21" t="str">
        <f t="shared" si="13"/>
        <v>#REF!</v>
      </c>
      <c r="J97" s="21" t="str">
        <f t="shared" si="14"/>
        <v>#REF!</v>
      </c>
      <c r="K97" s="21" t="str">
        <f t="shared" si="15"/>
        <v>#REF!</v>
      </c>
      <c r="L97" s="21" t="str">
        <f t="shared" si="16"/>
        <v>#REF!</v>
      </c>
      <c r="M97" s="21" t="str">
        <f t="shared" si="17"/>
        <v>#REF!</v>
      </c>
      <c r="N97" s="21" t="str">
        <f t="shared" si="18"/>
        <v>#REF!</v>
      </c>
      <c r="O97" s="21" t="str">
        <f t="shared" si="19"/>
        <v>#REF!</v>
      </c>
      <c r="P97" s="21" t="str">
        <f t="shared" si="20"/>
        <v>#REF!</v>
      </c>
      <c r="Q97" s="21" t="str">
        <f t="shared" si="21"/>
        <v>#REF!</v>
      </c>
      <c r="R97" s="21" t="str">
        <f t="shared" si="22"/>
        <v>#REF!</v>
      </c>
      <c r="S97" s="21" t="str">
        <f t="shared" si="23"/>
        <v>#REF!</v>
      </c>
    </row>
    <row r="98" ht="15.75" customHeight="1">
      <c r="A98" s="20" t="s">
        <v>70</v>
      </c>
      <c r="B98" s="20" t="s">
        <v>15</v>
      </c>
      <c r="C98" s="20" t="s">
        <v>71</v>
      </c>
      <c r="D98" s="20" t="s">
        <v>41</v>
      </c>
      <c r="E98" s="20" t="s">
        <v>42</v>
      </c>
      <c r="F98" s="21">
        <v>0.0</v>
      </c>
      <c r="G98" s="21">
        <v>2419997.75</v>
      </c>
      <c r="I98" s="21" t="str">
        <f t="shared" si="13"/>
        <v>#REF!</v>
      </c>
      <c r="J98" s="21" t="str">
        <f t="shared" si="14"/>
        <v>#REF!</v>
      </c>
      <c r="K98" s="21" t="str">
        <f t="shared" si="15"/>
        <v>#REF!</v>
      </c>
      <c r="L98" s="21" t="str">
        <f t="shared" si="16"/>
        <v>#REF!</v>
      </c>
      <c r="M98" s="21" t="str">
        <f t="shared" si="17"/>
        <v>#REF!</v>
      </c>
      <c r="N98" s="21" t="str">
        <f t="shared" si="18"/>
        <v>#REF!</v>
      </c>
      <c r="O98" s="21" t="str">
        <f t="shared" si="19"/>
        <v>#REF!</v>
      </c>
      <c r="P98" s="21" t="str">
        <f t="shared" si="20"/>
        <v>#REF!</v>
      </c>
      <c r="Q98" s="21" t="str">
        <f t="shared" si="21"/>
        <v>#REF!</v>
      </c>
      <c r="R98" s="21" t="str">
        <f t="shared" si="22"/>
        <v>#REF!</v>
      </c>
      <c r="S98" s="21" t="str">
        <f t="shared" si="23"/>
        <v>#REF!</v>
      </c>
    </row>
    <row r="99" ht="15.75" customHeight="1">
      <c r="A99" s="20" t="s">
        <v>72</v>
      </c>
      <c r="B99" s="20" t="s">
        <v>15</v>
      </c>
      <c r="C99" s="20" t="s">
        <v>73</v>
      </c>
      <c r="D99" s="20" t="s">
        <v>17</v>
      </c>
      <c r="E99" s="20" t="s">
        <v>18</v>
      </c>
      <c r="F99" s="21">
        <v>0.0</v>
      </c>
      <c r="G99" s="21">
        <v>0.0</v>
      </c>
      <c r="H99" s="29">
        <f t="shared" ref="H99:H111" si="24">+F99/$F$111</f>
        <v>0</v>
      </c>
      <c r="I99" s="21" t="str">
        <f t="shared" si="13"/>
        <v>#REF!</v>
      </c>
      <c r="J99" s="21" t="str">
        <f t="shared" si="14"/>
        <v>#REF!</v>
      </c>
      <c r="K99" s="21" t="str">
        <f t="shared" si="15"/>
        <v>#REF!</v>
      </c>
      <c r="L99" s="21" t="str">
        <f t="shared" si="16"/>
        <v>#REF!</v>
      </c>
      <c r="M99" s="21" t="str">
        <f t="shared" si="17"/>
        <v>#REF!</v>
      </c>
      <c r="N99" s="21" t="str">
        <f t="shared" si="18"/>
        <v>#REF!</v>
      </c>
      <c r="O99" s="21" t="str">
        <f t="shared" si="19"/>
        <v>#REF!</v>
      </c>
      <c r="P99" s="21" t="str">
        <f t="shared" si="20"/>
        <v>#REF!</v>
      </c>
      <c r="Q99" s="21" t="str">
        <f t="shared" si="21"/>
        <v>#REF!</v>
      </c>
      <c r="R99" s="21" t="str">
        <f t="shared" si="22"/>
        <v>#REF!</v>
      </c>
      <c r="S99" s="21" t="str">
        <f t="shared" si="23"/>
        <v>#REF!</v>
      </c>
      <c r="U99" s="29"/>
    </row>
    <row r="100" ht="15.75" customHeight="1">
      <c r="A100" s="20" t="s">
        <v>72</v>
      </c>
      <c r="B100" s="20" t="s">
        <v>15</v>
      </c>
      <c r="C100" s="20" t="s">
        <v>73</v>
      </c>
      <c r="D100" s="20" t="s">
        <v>49</v>
      </c>
      <c r="E100" s="20" t="s">
        <v>50</v>
      </c>
      <c r="F100" s="21">
        <v>0.0</v>
      </c>
      <c r="G100" s="21">
        <v>0.0</v>
      </c>
      <c r="H100" s="29">
        <f t="shared" si="24"/>
        <v>0</v>
      </c>
      <c r="I100" s="21" t="str">
        <f t="shared" si="13"/>
        <v>#REF!</v>
      </c>
      <c r="J100" s="21" t="str">
        <f t="shared" si="14"/>
        <v>#REF!</v>
      </c>
      <c r="K100" s="21" t="str">
        <f t="shared" si="15"/>
        <v>#REF!</v>
      </c>
      <c r="L100" s="21" t="str">
        <f t="shared" si="16"/>
        <v>#REF!</v>
      </c>
      <c r="M100" s="21" t="str">
        <f t="shared" si="17"/>
        <v>#REF!</v>
      </c>
      <c r="N100" s="21" t="str">
        <f t="shared" si="18"/>
        <v>#REF!</v>
      </c>
      <c r="O100" s="21" t="str">
        <f t="shared" si="19"/>
        <v>#REF!</v>
      </c>
      <c r="P100" s="21" t="str">
        <f t="shared" si="20"/>
        <v>#REF!</v>
      </c>
      <c r="Q100" s="21" t="str">
        <f t="shared" si="21"/>
        <v>#REF!</v>
      </c>
      <c r="R100" s="21" t="str">
        <f t="shared" si="22"/>
        <v>#REF!</v>
      </c>
      <c r="S100" s="21" t="str">
        <f t="shared" si="23"/>
        <v>#REF!</v>
      </c>
      <c r="U100" s="29"/>
    </row>
    <row r="101" ht="15.75" customHeight="1">
      <c r="A101" s="20" t="s">
        <v>72</v>
      </c>
      <c r="B101" s="20" t="s">
        <v>15</v>
      </c>
      <c r="C101" s="20" t="s">
        <v>73</v>
      </c>
      <c r="D101" s="20" t="s">
        <v>74</v>
      </c>
      <c r="E101" s="20" t="s">
        <v>75</v>
      </c>
      <c r="F101" s="21">
        <v>1.343780807E7</v>
      </c>
      <c r="G101" s="21">
        <v>934545.11</v>
      </c>
      <c r="H101" s="29">
        <f t="shared" si="24"/>
        <v>0.0297295879</v>
      </c>
      <c r="I101" s="21" t="str">
        <f t="shared" si="13"/>
        <v>#REF!</v>
      </c>
      <c r="J101" s="21" t="str">
        <f t="shared" si="14"/>
        <v>#REF!</v>
      </c>
      <c r="K101" s="21" t="str">
        <f t="shared" si="15"/>
        <v>#REF!</v>
      </c>
      <c r="L101" s="21" t="str">
        <f t="shared" si="16"/>
        <v>#REF!</v>
      </c>
      <c r="M101" s="21" t="str">
        <f t="shared" si="17"/>
        <v>#REF!</v>
      </c>
      <c r="N101" s="21" t="str">
        <f t="shared" si="18"/>
        <v>#REF!</v>
      </c>
      <c r="O101" s="21" t="str">
        <f t="shared" si="19"/>
        <v>#REF!</v>
      </c>
      <c r="P101" s="21" t="str">
        <f t="shared" si="20"/>
        <v>#REF!</v>
      </c>
      <c r="Q101" s="21" t="str">
        <f t="shared" si="21"/>
        <v>#REF!</v>
      </c>
      <c r="R101" s="21" t="str">
        <f t="shared" si="22"/>
        <v>#REF!</v>
      </c>
      <c r="S101" s="21" t="str">
        <f t="shared" si="23"/>
        <v>#REF!</v>
      </c>
      <c r="U101" s="29"/>
    </row>
    <row r="102" ht="15.75" customHeight="1">
      <c r="A102" s="20" t="s">
        <v>72</v>
      </c>
      <c r="B102" s="20" t="s">
        <v>15</v>
      </c>
      <c r="C102" s="20" t="s">
        <v>73</v>
      </c>
      <c r="D102" s="20" t="s">
        <v>19</v>
      </c>
      <c r="E102" s="20" t="s">
        <v>20</v>
      </c>
      <c r="F102" s="21">
        <v>5611.62</v>
      </c>
      <c r="G102" s="21">
        <v>390.27</v>
      </c>
      <c r="H102" s="29">
        <f t="shared" si="24"/>
        <v>0.00001241505677</v>
      </c>
      <c r="I102" s="21" t="str">
        <f t="shared" si="13"/>
        <v>#REF!</v>
      </c>
      <c r="J102" s="21" t="str">
        <f t="shared" si="14"/>
        <v>#REF!</v>
      </c>
      <c r="K102" s="21" t="str">
        <f t="shared" si="15"/>
        <v>#REF!</v>
      </c>
      <c r="L102" s="21" t="str">
        <f t="shared" si="16"/>
        <v>#REF!</v>
      </c>
      <c r="M102" s="21" t="str">
        <f t="shared" si="17"/>
        <v>#REF!</v>
      </c>
      <c r="N102" s="21" t="str">
        <f t="shared" si="18"/>
        <v>#REF!</v>
      </c>
      <c r="O102" s="21" t="str">
        <f t="shared" si="19"/>
        <v>#REF!</v>
      </c>
      <c r="P102" s="21" t="str">
        <f t="shared" si="20"/>
        <v>#REF!</v>
      </c>
      <c r="Q102" s="21" t="str">
        <f>+ROUND(P102,0)-5595</f>
        <v>#REF!</v>
      </c>
      <c r="R102" s="21" t="str">
        <f t="shared" si="22"/>
        <v>#REF!</v>
      </c>
      <c r="S102" s="21" t="str">
        <f t="shared" si="23"/>
        <v>#REF!</v>
      </c>
      <c r="U102" s="29"/>
    </row>
    <row r="103" ht="15.75" customHeight="1">
      <c r="A103" s="20" t="s">
        <v>72</v>
      </c>
      <c r="B103" s="20" t="s">
        <v>15</v>
      </c>
      <c r="C103" s="20" t="s">
        <v>73</v>
      </c>
      <c r="D103" s="20" t="s">
        <v>21</v>
      </c>
      <c r="E103" s="20" t="s">
        <v>22</v>
      </c>
      <c r="F103" s="21">
        <v>13565.53</v>
      </c>
      <c r="G103" s="21">
        <v>943.43</v>
      </c>
      <c r="H103" s="29">
        <f t="shared" si="24"/>
        <v>0.00003001215782</v>
      </c>
      <c r="I103" s="21" t="str">
        <f t="shared" si="13"/>
        <v>#REF!</v>
      </c>
      <c r="J103" s="21" t="str">
        <f t="shared" si="14"/>
        <v>#REF!</v>
      </c>
      <c r="K103" s="21" t="str">
        <f t="shared" si="15"/>
        <v>#REF!</v>
      </c>
      <c r="L103" s="21" t="str">
        <f t="shared" si="16"/>
        <v>#REF!</v>
      </c>
      <c r="M103" s="21" t="str">
        <f t="shared" si="17"/>
        <v>#REF!</v>
      </c>
      <c r="N103" s="21" t="str">
        <f t="shared" si="18"/>
        <v>#REF!</v>
      </c>
      <c r="O103" s="21" t="str">
        <f t="shared" si="19"/>
        <v>#REF!</v>
      </c>
      <c r="P103" s="21" t="str">
        <f t="shared" si="20"/>
        <v>#REF!</v>
      </c>
      <c r="Q103" s="21" t="str">
        <f>+ROUND(P103,0)-13525</f>
        <v>#REF!</v>
      </c>
      <c r="R103" s="21" t="str">
        <f t="shared" si="22"/>
        <v>#REF!</v>
      </c>
      <c r="S103" s="21" t="str">
        <f t="shared" si="23"/>
        <v>#REF!</v>
      </c>
      <c r="U103" s="29"/>
    </row>
    <row r="104" ht="15.75" customHeight="1">
      <c r="A104" s="20" t="s">
        <v>72</v>
      </c>
      <c r="B104" s="20" t="s">
        <v>15</v>
      </c>
      <c r="C104" s="20" t="s">
        <v>73</v>
      </c>
      <c r="D104" s="20" t="s">
        <v>27</v>
      </c>
      <c r="E104" s="20" t="s">
        <v>28</v>
      </c>
      <c r="F104" s="21">
        <v>3343790.12</v>
      </c>
      <c r="G104" s="21">
        <v>232547.06</v>
      </c>
      <c r="H104" s="29">
        <f t="shared" si="24"/>
        <v>0.007397746849</v>
      </c>
      <c r="I104" s="21" t="str">
        <f t="shared" si="13"/>
        <v>#REF!</v>
      </c>
      <c r="J104" s="21" t="str">
        <f t="shared" si="14"/>
        <v>#REF!</v>
      </c>
      <c r="K104" s="21" t="str">
        <f t="shared" si="15"/>
        <v>#REF!</v>
      </c>
      <c r="L104" s="21" t="str">
        <f t="shared" si="16"/>
        <v>#REF!</v>
      </c>
      <c r="M104" s="21" t="str">
        <f t="shared" si="17"/>
        <v>#REF!</v>
      </c>
      <c r="N104" s="21" t="str">
        <f t="shared" si="18"/>
        <v>#REF!</v>
      </c>
      <c r="O104" s="21" t="str">
        <f t="shared" si="19"/>
        <v>#REF!</v>
      </c>
      <c r="P104" s="21" t="str">
        <f t="shared" si="20"/>
        <v>#REF!</v>
      </c>
      <c r="Q104" s="21" t="str">
        <f t="shared" ref="Q104:Q107" si="25">+ROUND(P104,0)</f>
        <v>#REF!</v>
      </c>
      <c r="R104" s="21" t="str">
        <f t="shared" si="22"/>
        <v>#REF!</v>
      </c>
      <c r="S104" s="21" t="str">
        <f t="shared" si="23"/>
        <v>#REF!</v>
      </c>
      <c r="U104" s="29"/>
    </row>
    <row r="105" ht="15.75" customHeight="1">
      <c r="A105" s="20" t="s">
        <v>72</v>
      </c>
      <c r="B105" s="20" t="s">
        <v>15</v>
      </c>
      <c r="C105" s="20" t="s">
        <v>73</v>
      </c>
      <c r="D105" s="20" t="s">
        <v>29</v>
      </c>
      <c r="E105" s="20" t="s">
        <v>30</v>
      </c>
      <c r="F105" s="21">
        <v>1.195020481E7</v>
      </c>
      <c r="G105" s="21">
        <v>831088.33</v>
      </c>
      <c r="H105" s="29">
        <f t="shared" si="24"/>
        <v>0.02643843866</v>
      </c>
      <c r="I105" s="21" t="str">
        <f t="shared" si="13"/>
        <v>#REF!</v>
      </c>
      <c r="J105" s="21" t="str">
        <f t="shared" si="14"/>
        <v>#REF!</v>
      </c>
      <c r="K105" s="21" t="str">
        <f t="shared" si="15"/>
        <v>#REF!</v>
      </c>
      <c r="L105" s="21" t="str">
        <f t="shared" si="16"/>
        <v>#REF!</v>
      </c>
      <c r="M105" s="21" t="str">
        <f t="shared" si="17"/>
        <v>#REF!</v>
      </c>
      <c r="N105" s="21" t="str">
        <f t="shared" si="18"/>
        <v>#REF!</v>
      </c>
      <c r="O105" s="21" t="str">
        <f t="shared" si="19"/>
        <v>#REF!</v>
      </c>
      <c r="P105" s="21" t="str">
        <f t="shared" si="20"/>
        <v>#REF!</v>
      </c>
      <c r="Q105" s="21" t="str">
        <f t="shared" si="25"/>
        <v>#REF!</v>
      </c>
      <c r="R105" s="21" t="str">
        <f t="shared" si="22"/>
        <v>#REF!</v>
      </c>
      <c r="S105" s="21" t="str">
        <f t="shared" si="23"/>
        <v>#REF!</v>
      </c>
      <c r="U105" s="29"/>
    </row>
    <row r="106" ht="15.75" customHeight="1">
      <c r="A106" s="20" t="s">
        <v>72</v>
      </c>
      <c r="B106" s="20" t="s">
        <v>15</v>
      </c>
      <c r="C106" s="20" t="s">
        <v>73</v>
      </c>
      <c r="D106" s="20" t="s">
        <v>31</v>
      </c>
      <c r="E106" s="20" t="s">
        <v>32</v>
      </c>
      <c r="F106" s="21">
        <v>1.712076897E7</v>
      </c>
      <c r="G106" s="21">
        <v>1190680.12</v>
      </c>
      <c r="H106" s="29">
        <f t="shared" si="24"/>
        <v>0.03787771067</v>
      </c>
      <c r="I106" s="21" t="str">
        <f t="shared" si="13"/>
        <v>#REF!</v>
      </c>
      <c r="J106" s="21" t="str">
        <f t="shared" si="14"/>
        <v>#REF!</v>
      </c>
      <c r="K106" s="21" t="str">
        <f t="shared" si="15"/>
        <v>#REF!</v>
      </c>
      <c r="L106" s="21" t="str">
        <f t="shared" si="16"/>
        <v>#REF!</v>
      </c>
      <c r="M106" s="21" t="str">
        <f t="shared" si="17"/>
        <v>#REF!</v>
      </c>
      <c r="N106" s="21" t="str">
        <f t="shared" si="18"/>
        <v>#REF!</v>
      </c>
      <c r="O106" s="21" t="str">
        <f t="shared" si="19"/>
        <v>#REF!</v>
      </c>
      <c r="P106" s="21" t="str">
        <f t="shared" si="20"/>
        <v>#REF!</v>
      </c>
      <c r="Q106" s="21" t="str">
        <f t="shared" si="25"/>
        <v>#REF!</v>
      </c>
      <c r="R106" s="21" t="str">
        <f t="shared" si="22"/>
        <v>#REF!</v>
      </c>
      <c r="S106" s="21" t="str">
        <f t="shared" si="23"/>
        <v>#REF!</v>
      </c>
      <c r="U106" s="29"/>
    </row>
    <row r="107" ht="15.75" customHeight="1">
      <c r="A107" s="20" t="s">
        <v>72</v>
      </c>
      <c r="B107" s="20" t="s">
        <v>15</v>
      </c>
      <c r="C107" s="20" t="s">
        <v>73</v>
      </c>
      <c r="D107" s="20" t="s">
        <v>33</v>
      </c>
      <c r="E107" s="20" t="s">
        <v>34</v>
      </c>
      <c r="F107" s="21">
        <v>0.0</v>
      </c>
      <c r="G107" s="21">
        <v>0.0</v>
      </c>
      <c r="H107" s="29">
        <f t="shared" si="24"/>
        <v>0</v>
      </c>
      <c r="I107" s="21" t="str">
        <f t="shared" si="13"/>
        <v>#REF!</v>
      </c>
      <c r="J107" s="21" t="str">
        <f t="shared" si="14"/>
        <v>#REF!</v>
      </c>
      <c r="K107" s="21" t="str">
        <f t="shared" si="15"/>
        <v>#REF!</v>
      </c>
      <c r="L107" s="21" t="str">
        <f t="shared" si="16"/>
        <v>#REF!</v>
      </c>
      <c r="M107" s="21" t="str">
        <f t="shared" si="17"/>
        <v>#REF!</v>
      </c>
      <c r="N107" s="21" t="str">
        <f t="shared" si="18"/>
        <v>#REF!</v>
      </c>
      <c r="O107" s="21" t="str">
        <f t="shared" si="19"/>
        <v>#REF!</v>
      </c>
      <c r="P107" s="21" t="str">
        <f t="shared" si="20"/>
        <v>#REF!</v>
      </c>
      <c r="Q107" s="21" t="str">
        <f t="shared" si="25"/>
        <v>#REF!</v>
      </c>
      <c r="R107" s="21" t="str">
        <f t="shared" si="22"/>
        <v>#REF!</v>
      </c>
      <c r="S107" s="21" t="str">
        <f t="shared" si="23"/>
        <v>#REF!</v>
      </c>
      <c r="U107" s="29"/>
    </row>
    <row r="108" ht="15.75" customHeight="1">
      <c r="A108" s="20" t="s">
        <v>72</v>
      </c>
      <c r="B108" s="20" t="s">
        <v>15</v>
      </c>
      <c r="C108" s="20" t="s">
        <v>73</v>
      </c>
      <c r="D108" s="20" t="s">
        <v>37</v>
      </c>
      <c r="E108" s="20" t="s">
        <v>38</v>
      </c>
      <c r="F108" s="21">
        <v>13337.43</v>
      </c>
      <c r="G108" s="21">
        <v>927.56</v>
      </c>
      <c r="H108" s="29">
        <f t="shared" si="24"/>
        <v>0.00002950751309</v>
      </c>
      <c r="I108" s="21" t="str">
        <f t="shared" si="13"/>
        <v>#REF!</v>
      </c>
      <c r="J108" s="21" t="str">
        <f t="shared" si="14"/>
        <v>#REF!</v>
      </c>
      <c r="K108" s="21" t="str">
        <f t="shared" si="15"/>
        <v>#REF!</v>
      </c>
      <c r="L108" s="21" t="str">
        <f t="shared" si="16"/>
        <v>#REF!</v>
      </c>
      <c r="M108" s="21" t="str">
        <f t="shared" si="17"/>
        <v>#REF!</v>
      </c>
      <c r="N108" s="21" t="str">
        <f t="shared" si="18"/>
        <v>#REF!</v>
      </c>
      <c r="O108" s="21" t="str">
        <f t="shared" si="19"/>
        <v>#REF!</v>
      </c>
      <c r="P108" s="21" t="str">
        <f t="shared" si="20"/>
        <v>#REF!</v>
      </c>
      <c r="Q108" s="21" t="str">
        <f>+ROUND(P108,0)-13298</f>
        <v>#REF!</v>
      </c>
      <c r="R108" s="21" t="str">
        <f t="shared" si="22"/>
        <v>#REF!</v>
      </c>
      <c r="S108" s="21" t="str">
        <f t="shared" si="23"/>
        <v>#REF!</v>
      </c>
      <c r="U108" s="29"/>
    </row>
    <row r="109" ht="15.75" customHeight="1">
      <c r="A109" s="20" t="s">
        <v>72</v>
      </c>
      <c r="B109" s="20" t="s">
        <v>15</v>
      </c>
      <c r="C109" s="20" t="s">
        <v>73</v>
      </c>
      <c r="D109" s="20" t="s">
        <v>39</v>
      </c>
      <c r="E109" s="20" t="s">
        <v>40</v>
      </c>
      <c r="F109" s="21">
        <v>9717754.6</v>
      </c>
      <c r="G109" s="21">
        <v>675830.46</v>
      </c>
      <c r="H109" s="29">
        <f t="shared" si="24"/>
        <v>0.02149940214</v>
      </c>
      <c r="I109" s="21" t="str">
        <f t="shared" si="13"/>
        <v>#REF!</v>
      </c>
      <c r="J109" s="21" t="str">
        <f t="shared" si="14"/>
        <v>#REF!</v>
      </c>
      <c r="K109" s="21" t="str">
        <f t="shared" si="15"/>
        <v>#REF!</v>
      </c>
      <c r="L109" s="21" t="str">
        <f t="shared" si="16"/>
        <v>#REF!</v>
      </c>
      <c r="M109" s="21" t="str">
        <f t="shared" si="17"/>
        <v>#REF!</v>
      </c>
      <c r="N109" s="21" t="str">
        <f t="shared" si="18"/>
        <v>#REF!</v>
      </c>
      <c r="O109" s="21" t="str">
        <f t="shared" si="19"/>
        <v>#REF!</v>
      </c>
      <c r="P109" s="21" t="str">
        <f t="shared" si="20"/>
        <v>#REF!</v>
      </c>
      <c r="Q109" s="21" t="str">
        <f>+ROUND(P109,0)</f>
        <v>#REF!</v>
      </c>
      <c r="R109" s="21" t="str">
        <f t="shared" si="22"/>
        <v>#REF!</v>
      </c>
      <c r="S109" s="21" t="str">
        <f t="shared" si="23"/>
        <v>#REF!</v>
      </c>
      <c r="U109" s="29"/>
    </row>
    <row r="110" ht="15.75" customHeight="1">
      <c r="A110" s="20" t="s">
        <v>72</v>
      </c>
      <c r="B110" s="20" t="s">
        <v>15</v>
      </c>
      <c r="C110" s="20" t="s">
        <v>73</v>
      </c>
      <c r="D110" s="20" t="s">
        <v>41</v>
      </c>
      <c r="E110" s="20" t="s">
        <v>42</v>
      </c>
      <c r="F110" s="21">
        <v>3.9639831385E8</v>
      </c>
      <c r="G110" s="21">
        <v>2.756789666E7</v>
      </c>
      <c r="H110" s="29">
        <f t="shared" si="24"/>
        <v>0.8769851791</v>
      </c>
      <c r="I110" s="21" t="str">
        <f t="shared" si="13"/>
        <v>#REF!</v>
      </c>
      <c r="J110" s="21" t="str">
        <f t="shared" si="14"/>
        <v>#REF!</v>
      </c>
      <c r="K110" s="21" t="str">
        <f t="shared" si="15"/>
        <v>#REF!</v>
      </c>
      <c r="L110" s="21" t="str">
        <f t="shared" si="16"/>
        <v>#REF!</v>
      </c>
      <c r="M110" s="21" t="str">
        <f t="shared" si="17"/>
        <v>#REF!</v>
      </c>
      <c r="N110" s="21" t="str">
        <f t="shared" si="18"/>
        <v>#REF!</v>
      </c>
      <c r="O110" s="21" t="str">
        <f t="shared" si="19"/>
        <v>#REF!</v>
      </c>
      <c r="P110" s="21" t="str">
        <f t="shared" si="20"/>
        <v>#REF!</v>
      </c>
      <c r="Q110" s="21" t="str">
        <f>+ROUND(P110,0)+5595+13525+13298</f>
        <v>#REF!</v>
      </c>
      <c r="R110" s="21" t="str">
        <f t="shared" si="22"/>
        <v>#REF!</v>
      </c>
      <c r="S110" s="21" t="str">
        <f t="shared" si="23"/>
        <v>#REF!</v>
      </c>
      <c r="U110" s="29"/>
    </row>
    <row r="111" ht="15.75" customHeight="1">
      <c r="A111" s="20"/>
      <c r="B111" s="20"/>
      <c r="C111" s="20"/>
      <c r="D111" s="20"/>
      <c r="E111" s="20"/>
      <c r="F111" s="25">
        <f>SUM(F99:F110)</f>
        <v>452001155</v>
      </c>
      <c r="G111" s="21"/>
      <c r="H111" s="29">
        <f t="shared" si="24"/>
        <v>1</v>
      </c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U111" s="29"/>
    </row>
    <row r="112" ht="15.75" customHeight="1">
      <c r="A112" s="20" t="s">
        <v>76</v>
      </c>
      <c r="B112" s="20" t="s">
        <v>15</v>
      </c>
      <c r="C112" s="20" t="s">
        <v>77</v>
      </c>
      <c r="D112" s="20" t="s">
        <v>17</v>
      </c>
      <c r="E112" s="20" t="s">
        <v>18</v>
      </c>
      <c r="F112" s="21">
        <v>0.0</v>
      </c>
      <c r="G112" s="21">
        <v>0.0</v>
      </c>
      <c r="I112" s="21" t="str">
        <f t="shared" ref="I112:I141" si="26">+VLOOKUP(C112,'[1]ESFUERZO PROPIO 2015'!$D$10:$J$135,3,0)</f>
        <v>#REF!</v>
      </c>
      <c r="J112" s="21" t="str">
        <f t="shared" ref="J112:J141" si="27">+VLOOKUP(C112,'[1]ESFUERZO PROPIO 2015'!$D$10:$J$135,2,0)</f>
        <v>#REF!</v>
      </c>
      <c r="K112" s="21" t="str">
        <f t="shared" ref="K112:K141" si="28">+I112/11</f>
        <v>#REF!</v>
      </c>
      <c r="L112" s="21" t="str">
        <f t="shared" ref="L112:L141" si="29">+H112*K112</f>
        <v>#REF!</v>
      </c>
      <c r="M112" s="21" t="str">
        <f t="shared" ref="M112:M141" si="30">+IF(F112-Q112&lt;1,0,F112-Q112)</f>
        <v>#REF!</v>
      </c>
      <c r="N112" s="21" t="str">
        <f t="shared" ref="N112:N141" si="31">+VLOOKUP(C112,'[1]ESFUERZO PROPIO 2015'!$D$10:$J$135,7,0)</f>
        <v>#REF!</v>
      </c>
      <c r="O112" s="21" t="str">
        <f t="shared" ref="O112:O141" si="32">+VLOOKUP(C112,'[1]ESFUERZO PROPIO 2015'!$D$10:$J$135,6,0)</f>
        <v>#REF!</v>
      </c>
      <c r="P112" s="21" t="str">
        <f t="shared" ref="P112:P141" si="33">+F112-L112</f>
        <v>#REF!</v>
      </c>
      <c r="Q112" s="21" t="str">
        <f t="shared" ref="Q112:Q134" si="34">+ROUND(P112,0)</f>
        <v>#REF!</v>
      </c>
      <c r="R112" s="21" t="str">
        <f t="shared" ref="R112:R141" si="35">+M112+Q112</f>
        <v>#REF!</v>
      </c>
      <c r="S112" s="21" t="str">
        <f t="shared" ref="S112:S141" si="36">+Q112</f>
        <v>#REF!</v>
      </c>
    </row>
    <row r="113" ht="15.75" customHeight="1">
      <c r="A113" s="20" t="s">
        <v>76</v>
      </c>
      <c r="B113" s="20" t="s">
        <v>15</v>
      </c>
      <c r="C113" s="20" t="s">
        <v>77</v>
      </c>
      <c r="D113" s="20" t="s">
        <v>74</v>
      </c>
      <c r="E113" s="20" t="s">
        <v>75</v>
      </c>
      <c r="F113" s="21">
        <v>1.369068944E7</v>
      </c>
      <c r="G113" s="21">
        <v>425297.54</v>
      </c>
      <c r="I113" s="21" t="str">
        <f t="shared" si="26"/>
        <v>#REF!</v>
      </c>
      <c r="J113" s="21" t="str">
        <f t="shared" si="27"/>
        <v>#REF!</v>
      </c>
      <c r="K113" s="21" t="str">
        <f t="shared" si="28"/>
        <v>#REF!</v>
      </c>
      <c r="L113" s="21" t="str">
        <f t="shared" si="29"/>
        <v>#REF!</v>
      </c>
      <c r="M113" s="21" t="str">
        <f t="shared" si="30"/>
        <v>#REF!</v>
      </c>
      <c r="N113" s="21" t="str">
        <f t="shared" si="31"/>
        <v>#REF!</v>
      </c>
      <c r="O113" s="21" t="str">
        <f t="shared" si="32"/>
        <v>#REF!</v>
      </c>
      <c r="P113" s="21" t="str">
        <f t="shared" si="33"/>
        <v>#REF!</v>
      </c>
      <c r="Q113" s="21" t="str">
        <f t="shared" si="34"/>
        <v>#REF!</v>
      </c>
      <c r="R113" s="21" t="str">
        <f t="shared" si="35"/>
        <v>#REF!</v>
      </c>
      <c r="S113" s="21" t="str">
        <f t="shared" si="36"/>
        <v>#REF!</v>
      </c>
    </row>
    <row r="114" ht="15.75" customHeight="1">
      <c r="A114" s="20" t="s">
        <v>76</v>
      </c>
      <c r="B114" s="20" t="s">
        <v>15</v>
      </c>
      <c r="C114" s="20" t="s">
        <v>77</v>
      </c>
      <c r="D114" s="20" t="s">
        <v>27</v>
      </c>
      <c r="E114" s="20" t="s">
        <v>28</v>
      </c>
      <c r="F114" s="21">
        <v>0.0</v>
      </c>
      <c r="G114" s="21">
        <v>0.0</v>
      </c>
      <c r="I114" s="21" t="str">
        <f t="shared" si="26"/>
        <v>#REF!</v>
      </c>
      <c r="J114" s="21" t="str">
        <f t="shared" si="27"/>
        <v>#REF!</v>
      </c>
      <c r="K114" s="21" t="str">
        <f t="shared" si="28"/>
        <v>#REF!</v>
      </c>
      <c r="L114" s="21" t="str">
        <f t="shared" si="29"/>
        <v>#REF!</v>
      </c>
      <c r="M114" s="21" t="str">
        <f t="shared" si="30"/>
        <v>#REF!</v>
      </c>
      <c r="N114" s="21" t="str">
        <f t="shared" si="31"/>
        <v>#REF!</v>
      </c>
      <c r="O114" s="21" t="str">
        <f t="shared" si="32"/>
        <v>#REF!</v>
      </c>
      <c r="P114" s="21" t="str">
        <f t="shared" si="33"/>
        <v>#REF!</v>
      </c>
      <c r="Q114" s="21" t="str">
        <f t="shared" si="34"/>
        <v>#REF!</v>
      </c>
      <c r="R114" s="21" t="str">
        <f t="shared" si="35"/>
        <v>#REF!</v>
      </c>
      <c r="S114" s="21" t="str">
        <f t="shared" si="36"/>
        <v>#REF!</v>
      </c>
    </row>
    <row r="115" ht="15.75" customHeight="1">
      <c r="A115" s="20" t="s">
        <v>76</v>
      </c>
      <c r="B115" s="20" t="s">
        <v>15</v>
      </c>
      <c r="C115" s="20" t="s">
        <v>77</v>
      </c>
      <c r="D115" s="20" t="s">
        <v>29</v>
      </c>
      <c r="E115" s="20" t="s">
        <v>30</v>
      </c>
      <c r="F115" s="21">
        <v>1750027.17</v>
      </c>
      <c r="G115" s="21">
        <v>54364.12</v>
      </c>
      <c r="I115" s="21" t="str">
        <f t="shared" si="26"/>
        <v>#REF!</v>
      </c>
      <c r="J115" s="21" t="str">
        <f t="shared" si="27"/>
        <v>#REF!</v>
      </c>
      <c r="K115" s="21" t="str">
        <f t="shared" si="28"/>
        <v>#REF!</v>
      </c>
      <c r="L115" s="21" t="str">
        <f t="shared" si="29"/>
        <v>#REF!</v>
      </c>
      <c r="M115" s="21" t="str">
        <f t="shared" si="30"/>
        <v>#REF!</v>
      </c>
      <c r="N115" s="21" t="str">
        <f t="shared" si="31"/>
        <v>#REF!</v>
      </c>
      <c r="O115" s="21" t="str">
        <f t="shared" si="32"/>
        <v>#REF!</v>
      </c>
      <c r="P115" s="21" t="str">
        <f t="shared" si="33"/>
        <v>#REF!</v>
      </c>
      <c r="Q115" s="21" t="str">
        <f t="shared" si="34"/>
        <v>#REF!</v>
      </c>
      <c r="R115" s="21" t="str">
        <f t="shared" si="35"/>
        <v>#REF!</v>
      </c>
      <c r="S115" s="21" t="str">
        <f t="shared" si="36"/>
        <v>#REF!</v>
      </c>
    </row>
    <row r="116" ht="15.75" customHeight="1">
      <c r="A116" s="20" t="s">
        <v>76</v>
      </c>
      <c r="B116" s="20" t="s">
        <v>15</v>
      </c>
      <c r="C116" s="20" t="s">
        <v>77</v>
      </c>
      <c r="D116" s="20" t="s">
        <v>31</v>
      </c>
      <c r="E116" s="20" t="s">
        <v>32</v>
      </c>
      <c r="F116" s="21">
        <v>1484670.61</v>
      </c>
      <c r="G116" s="21">
        <v>46120.89</v>
      </c>
      <c r="I116" s="21" t="str">
        <f t="shared" si="26"/>
        <v>#REF!</v>
      </c>
      <c r="J116" s="21" t="str">
        <f t="shared" si="27"/>
        <v>#REF!</v>
      </c>
      <c r="K116" s="21" t="str">
        <f t="shared" si="28"/>
        <v>#REF!</v>
      </c>
      <c r="L116" s="21" t="str">
        <f t="shared" si="29"/>
        <v>#REF!</v>
      </c>
      <c r="M116" s="21" t="str">
        <f t="shared" si="30"/>
        <v>#REF!</v>
      </c>
      <c r="N116" s="21" t="str">
        <f t="shared" si="31"/>
        <v>#REF!</v>
      </c>
      <c r="O116" s="21" t="str">
        <f t="shared" si="32"/>
        <v>#REF!</v>
      </c>
      <c r="P116" s="21" t="str">
        <f t="shared" si="33"/>
        <v>#REF!</v>
      </c>
      <c r="Q116" s="21" t="str">
        <f t="shared" si="34"/>
        <v>#REF!</v>
      </c>
      <c r="R116" s="21" t="str">
        <f t="shared" si="35"/>
        <v>#REF!</v>
      </c>
      <c r="S116" s="21" t="str">
        <f t="shared" si="36"/>
        <v>#REF!</v>
      </c>
    </row>
    <row r="117" ht="15.75" customHeight="1">
      <c r="A117" s="20" t="s">
        <v>76</v>
      </c>
      <c r="B117" s="20" t="s">
        <v>15</v>
      </c>
      <c r="C117" s="20" t="s">
        <v>77</v>
      </c>
      <c r="D117" s="20" t="s">
        <v>39</v>
      </c>
      <c r="E117" s="20" t="s">
        <v>40</v>
      </c>
      <c r="F117" s="21">
        <v>194077.94</v>
      </c>
      <c r="G117" s="21">
        <v>6028.98</v>
      </c>
      <c r="I117" s="21" t="str">
        <f t="shared" si="26"/>
        <v>#REF!</v>
      </c>
      <c r="J117" s="21" t="str">
        <f t="shared" si="27"/>
        <v>#REF!</v>
      </c>
      <c r="K117" s="21" t="str">
        <f t="shared" si="28"/>
        <v>#REF!</v>
      </c>
      <c r="L117" s="21" t="str">
        <f t="shared" si="29"/>
        <v>#REF!</v>
      </c>
      <c r="M117" s="21" t="str">
        <f t="shared" si="30"/>
        <v>#REF!</v>
      </c>
      <c r="N117" s="21" t="str">
        <f t="shared" si="31"/>
        <v>#REF!</v>
      </c>
      <c r="O117" s="21" t="str">
        <f t="shared" si="32"/>
        <v>#REF!</v>
      </c>
      <c r="P117" s="21" t="str">
        <f t="shared" si="33"/>
        <v>#REF!</v>
      </c>
      <c r="Q117" s="21" t="str">
        <f t="shared" si="34"/>
        <v>#REF!</v>
      </c>
      <c r="R117" s="21" t="str">
        <f t="shared" si="35"/>
        <v>#REF!</v>
      </c>
      <c r="S117" s="21" t="str">
        <f t="shared" si="36"/>
        <v>#REF!</v>
      </c>
    </row>
    <row r="118" ht="15.75" customHeight="1">
      <c r="A118" s="20" t="s">
        <v>76</v>
      </c>
      <c r="B118" s="20" t="s">
        <v>15</v>
      </c>
      <c r="C118" s="20" t="s">
        <v>77</v>
      </c>
      <c r="D118" s="20" t="s">
        <v>41</v>
      </c>
      <c r="E118" s="20" t="s">
        <v>42</v>
      </c>
      <c r="F118" s="21">
        <v>1.8230170783E8</v>
      </c>
      <c r="G118" s="21">
        <v>5663152.93</v>
      </c>
      <c r="I118" s="21" t="str">
        <f t="shared" si="26"/>
        <v>#REF!</v>
      </c>
      <c r="J118" s="21" t="str">
        <f t="shared" si="27"/>
        <v>#REF!</v>
      </c>
      <c r="K118" s="21" t="str">
        <f t="shared" si="28"/>
        <v>#REF!</v>
      </c>
      <c r="L118" s="21" t="str">
        <f t="shared" si="29"/>
        <v>#REF!</v>
      </c>
      <c r="M118" s="21" t="str">
        <f t="shared" si="30"/>
        <v>#REF!</v>
      </c>
      <c r="N118" s="21" t="str">
        <f t="shared" si="31"/>
        <v>#REF!</v>
      </c>
      <c r="O118" s="21" t="str">
        <f t="shared" si="32"/>
        <v>#REF!</v>
      </c>
      <c r="P118" s="21" t="str">
        <f t="shared" si="33"/>
        <v>#REF!</v>
      </c>
      <c r="Q118" s="21" t="str">
        <f t="shared" si="34"/>
        <v>#REF!</v>
      </c>
      <c r="R118" s="21" t="str">
        <f t="shared" si="35"/>
        <v>#REF!</v>
      </c>
      <c r="S118" s="21" t="str">
        <f t="shared" si="36"/>
        <v>#REF!</v>
      </c>
    </row>
    <row r="119" ht="15.75" customHeight="1">
      <c r="A119" s="20" t="s">
        <v>76</v>
      </c>
      <c r="B119" s="20" t="s">
        <v>15</v>
      </c>
      <c r="C119" s="20" t="s">
        <v>77</v>
      </c>
      <c r="D119" s="20" t="s">
        <v>78</v>
      </c>
      <c r="E119" s="20" t="s">
        <v>79</v>
      </c>
      <c r="F119" s="21">
        <v>3.229857801E7</v>
      </c>
      <c r="G119" s="21">
        <v>1003346.54</v>
      </c>
      <c r="I119" s="21" t="str">
        <f t="shared" si="26"/>
        <v>#REF!</v>
      </c>
      <c r="J119" s="21" t="str">
        <f t="shared" si="27"/>
        <v>#REF!</v>
      </c>
      <c r="K119" s="21" t="str">
        <f t="shared" si="28"/>
        <v>#REF!</v>
      </c>
      <c r="L119" s="21" t="str">
        <f t="shared" si="29"/>
        <v>#REF!</v>
      </c>
      <c r="M119" s="21" t="str">
        <f t="shared" si="30"/>
        <v>#REF!</v>
      </c>
      <c r="N119" s="21" t="str">
        <f t="shared" si="31"/>
        <v>#REF!</v>
      </c>
      <c r="O119" s="21" t="str">
        <f t="shared" si="32"/>
        <v>#REF!</v>
      </c>
      <c r="P119" s="21" t="str">
        <f t="shared" si="33"/>
        <v>#REF!</v>
      </c>
      <c r="Q119" s="21" t="str">
        <f t="shared" si="34"/>
        <v>#REF!</v>
      </c>
      <c r="R119" s="21" t="str">
        <f t="shared" si="35"/>
        <v>#REF!</v>
      </c>
      <c r="S119" s="21" t="str">
        <f t="shared" si="36"/>
        <v>#REF!</v>
      </c>
    </row>
    <row r="120" ht="15.75" customHeight="1">
      <c r="A120" s="20" t="s">
        <v>80</v>
      </c>
      <c r="B120" s="20" t="s">
        <v>15</v>
      </c>
      <c r="C120" s="20" t="s">
        <v>81</v>
      </c>
      <c r="D120" s="20" t="s">
        <v>17</v>
      </c>
      <c r="E120" s="20" t="s">
        <v>18</v>
      </c>
      <c r="F120" s="21">
        <v>0.0</v>
      </c>
      <c r="G120" s="21">
        <v>0.0</v>
      </c>
      <c r="I120" s="21" t="str">
        <f t="shared" si="26"/>
        <v>#REF!</v>
      </c>
      <c r="J120" s="21" t="str">
        <f t="shared" si="27"/>
        <v>#REF!</v>
      </c>
      <c r="K120" s="21" t="str">
        <f t="shared" si="28"/>
        <v>#REF!</v>
      </c>
      <c r="L120" s="21" t="str">
        <f t="shared" si="29"/>
        <v>#REF!</v>
      </c>
      <c r="M120" s="21" t="str">
        <f t="shared" si="30"/>
        <v>#REF!</v>
      </c>
      <c r="N120" s="21" t="str">
        <f t="shared" si="31"/>
        <v>#REF!</v>
      </c>
      <c r="O120" s="21" t="str">
        <f t="shared" si="32"/>
        <v>#REF!</v>
      </c>
      <c r="P120" s="21" t="str">
        <f t="shared" si="33"/>
        <v>#REF!</v>
      </c>
      <c r="Q120" s="21" t="str">
        <f t="shared" si="34"/>
        <v>#REF!</v>
      </c>
      <c r="R120" s="21" t="str">
        <f t="shared" si="35"/>
        <v>#REF!</v>
      </c>
      <c r="S120" s="21" t="str">
        <f t="shared" si="36"/>
        <v>#REF!</v>
      </c>
    </row>
    <row r="121" ht="15.75" customHeight="1">
      <c r="A121" s="20" t="s">
        <v>80</v>
      </c>
      <c r="B121" s="20" t="s">
        <v>15</v>
      </c>
      <c r="C121" s="20" t="s">
        <v>81</v>
      </c>
      <c r="D121" s="20" t="s">
        <v>49</v>
      </c>
      <c r="E121" s="20" t="s">
        <v>50</v>
      </c>
      <c r="F121" s="21">
        <v>0.0</v>
      </c>
      <c r="G121" s="21">
        <v>0.0</v>
      </c>
      <c r="I121" s="21" t="str">
        <f t="shared" si="26"/>
        <v>#REF!</v>
      </c>
      <c r="J121" s="21" t="str">
        <f t="shared" si="27"/>
        <v>#REF!</v>
      </c>
      <c r="K121" s="21" t="str">
        <f t="shared" si="28"/>
        <v>#REF!</v>
      </c>
      <c r="L121" s="21" t="str">
        <f t="shared" si="29"/>
        <v>#REF!</v>
      </c>
      <c r="M121" s="21" t="str">
        <f t="shared" si="30"/>
        <v>#REF!</v>
      </c>
      <c r="N121" s="21" t="str">
        <f t="shared" si="31"/>
        <v>#REF!</v>
      </c>
      <c r="O121" s="21" t="str">
        <f t="shared" si="32"/>
        <v>#REF!</v>
      </c>
      <c r="P121" s="21" t="str">
        <f t="shared" si="33"/>
        <v>#REF!</v>
      </c>
      <c r="Q121" s="21" t="str">
        <f t="shared" si="34"/>
        <v>#REF!</v>
      </c>
      <c r="R121" s="21" t="str">
        <f t="shared" si="35"/>
        <v>#REF!</v>
      </c>
      <c r="S121" s="21" t="str">
        <f t="shared" si="36"/>
        <v>#REF!</v>
      </c>
    </row>
    <row r="122" ht="15.75" customHeight="1">
      <c r="A122" s="20" t="s">
        <v>80</v>
      </c>
      <c r="B122" s="20" t="s">
        <v>15</v>
      </c>
      <c r="C122" s="20" t="s">
        <v>81</v>
      </c>
      <c r="D122" s="20" t="s">
        <v>21</v>
      </c>
      <c r="E122" s="20" t="s">
        <v>22</v>
      </c>
      <c r="F122" s="21">
        <v>0.0</v>
      </c>
      <c r="G122" s="21">
        <v>0.0</v>
      </c>
      <c r="I122" s="21" t="str">
        <f t="shared" si="26"/>
        <v>#REF!</v>
      </c>
      <c r="J122" s="21" t="str">
        <f t="shared" si="27"/>
        <v>#REF!</v>
      </c>
      <c r="K122" s="21" t="str">
        <f t="shared" si="28"/>
        <v>#REF!</v>
      </c>
      <c r="L122" s="21" t="str">
        <f t="shared" si="29"/>
        <v>#REF!</v>
      </c>
      <c r="M122" s="21" t="str">
        <f t="shared" si="30"/>
        <v>#REF!</v>
      </c>
      <c r="N122" s="21" t="str">
        <f t="shared" si="31"/>
        <v>#REF!</v>
      </c>
      <c r="O122" s="21" t="str">
        <f t="shared" si="32"/>
        <v>#REF!</v>
      </c>
      <c r="P122" s="21" t="str">
        <f t="shared" si="33"/>
        <v>#REF!</v>
      </c>
      <c r="Q122" s="21" t="str">
        <f t="shared" si="34"/>
        <v>#REF!</v>
      </c>
      <c r="R122" s="21" t="str">
        <f t="shared" si="35"/>
        <v>#REF!</v>
      </c>
      <c r="S122" s="21" t="str">
        <f t="shared" si="36"/>
        <v>#REF!</v>
      </c>
    </row>
    <row r="123" ht="15.75" customHeight="1">
      <c r="A123" s="20" t="s">
        <v>80</v>
      </c>
      <c r="B123" s="20" t="s">
        <v>15</v>
      </c>
      <c r="C123" s="20" t="s">
        <v>81</v>
      </c>
      <c r="D123" s="20" t="s">
        <v>27</v>
      </c>
      <c r="E123" s="20" t="s">
        <v>28</v>
      </c>
      <c r="F123" s="21">
        <v>0.0</v>
      </c>
      <c r="G123" s="21">
        <v>0.0</v>
      </c>
      <c r="I123" s="21" t="str">
        <f t="shared" si="26"/>
        <v>#REF!</v>
      </c>
      <c r="J123" s="21" t="str">
        <f t="shared" si="27"/>
        <v>#REF!</v>
      </c>
      <c r="K123" s="21" t="str">
        <f t="shared" si="28"/>
        <v>#REF!</v>
      </c>
      <c r="L123" s="21" t="str">
        <f t="shared" si="29"/>
        <v>#REF!</v>
      </c>
      <c r="M123" s="21" t="str">
        <f t="shared" si="30"/>
        <v>#REF!</v>
      </c>
      <c r="N123" s="21" t="str">
        <f t="shared" si="31"/>
        <v>#REF!</v>
      </c>
      <c r="O123" s="21" t="str">
        <f t="shared" si="32"/>
        <v>#REF!</v>
      </c>
      <c r="P123" s="21" t="str">
        <f t="shared" si="33"/>
        <v>#REF!</v>
      </c>
      <c r="Q123" s="21" t="str">
        <f t="shared" si="34"/>
        <v>#REF!</v>
      </c>
      <c r="R123" s="21" t="str">
        <f t="shared" si="35"/>
        <v>#REF!</v>
      </c>
      <c r="S123" s="21" t="str">
        <f t="shared" si="36"/>
        <v>#REF!</v>
      </c>
    </row>
    <row r="124" ht="15.75" customHeight="1">
      <c r="A124" s="20" t="s">
        <v>80</v>
      </c>
      <c r="B124" s="20" t="s">
        <v>15</v>
      </c>
      <c r="C124" s="20" t="s">
        <v>81</v>
      </c>
      <c r="D124" s="20" t="s">
        <v>29</v>
      </c>
      <c r="E124" s="20" t="s">
        <v>30</v>
      </c>
      <c r="F124" s="21">
        <v>332180.9</v>
      </c>
      <c r="G124" s="21">
        <v>27810.39</v>
      </c>
      <c r="I124" s="21" t="str">
        <f t="shared" si="26"/>
        <v>#REF!</v>
      </c>
      <c r="J124" s="21" t="str">
        <f t="shared" si="27"/>
        <v>#REF!</v>
      </c>
      <c r="K124" s="21" t="str">
        <f t="shared" si="28"/>
        <v>#REF!</v>
      </c>
      <c r="L124" s="21" t="str">
        <f t="shared" si="29"/>
        <v>#REF!</v>
      </c>
      <c r="M124" s="21" t="str">
        <f t="shared" si="30"/>
        <v>#REF!</v>
      </c>
      <c r="N124" s="21" t="str">
        <f t="shared" si="31"/>
        <v>#REF!</v>
      </c>
      <c r="O124" s="21" t="str">
        <f t="shared" si="32"/>
        <v>#REF!</v>
      </c>
      <c r="P124" s="21" t="str">
        <f t="shared" si="33"/>
        <v>#REF!</v>
      </c>
      <c r="Q124" s="21" t="str">
        <f t="shared" si="34"/>
        <v>#REF!</v>
      </c>
      <c r="R124" s="21" t="str">
        <f t="shared" si="35"/>
        <v>#REF!</v>
      </c>
      <c r="S124" s="21" t="str">
        <f t="shared" si="36"/>
        <v>#REF!</v>
      </c>
    </row>
    <row r="125" ht="15.75" customHeight="1">
      <c r="A125" s="20" t="s">
        <v>80</v>
      </c>
      <c r="B125" s="20" t="s">
        <v>15</v>
      </c>
      <c r="C125" s="20" t="s">
        <v>81</v>
      </c>
      <c r="D125" s="20" t="s">
        <v>39</v>
      </c>
      <c r="E125" s="20" t="s">
        <v>40</v>
      </c>
      <c r="F125" s="21">
        <v>163758.77</v>
      </c>
      <c r="G125" s="21">
        <v>13709.98</v>
      </c>
      <c r="I125" s="21" t="str">
        <f t="shared" si="26"/>
        <v>#REF!</v>
      </c>
      <c r="J125" s="21" t="str">
        <f t="shared" si="27"/>
        <v>#REF!</v>
      </c>
      <c r="K125" s="21" t="str">
        <f t="shared" si="28"/>
        <v>#REF!</v>
      </c>
      <c r="L125" s="21" t="str">
        <f t="shared" si="29"/>
        <v>#REF!</v>
      </c>
      <c r="M125" s="21" t="str">
        <f t="shared" si="30"/>
        <v>#REF!</v>
      </c>
      <c r="N125" s="21" t="str">
        <f t="shared" si="31"/>
        <v>#REF!</v>
      </c>
      <c r="O125" s="21" t="str">
        <f t="shared" si="32"/>
        <v>#REF!</v>
      </c>
      <c r="P125" s="21" t="str">
        <f t="shared" si="33"/>
        <v>#REF!</v>
      </c>
      <c r="Q125" s="21" t="str">
        <f t="shared" si="34"/>
        <v>#REF!</v>
      </c>
      <c r="R125" s="21" t="str">
        <f t="shared" si="35"/>
        <v>#REF!</v>
      </c>
      <c r="S125" s="21" t="str">
        <f t="shared" si="36"/>
        <v>#REF!</v>
      </c>
    </row>
    <row r="126" ht="15.75" customHeight="1">
      <c r="A126" s="20" t="s">
        <v>80</v>
      </c>
      <c r="B126" s="20" t="s">
        <v>15</v>
      </c>
      <c r="C126" s="20" t="s">
        <v>81</v>
      </c>
      <c r="D126" s="20" t="s">
        <v>41</v>
      </c>
      <c r="E126" s="20" t="s">
        <v>42</v>
      </c>
      <c r="F126" s="21">
        <v>2.644640133E7</v>
      </c>
      <c r="G126" s="21">
        <v>2214108.63</v>
      </c>
      <c r="I126" s="21" t="str">
        <f t="shared" si="26"/>
        <v>#REF!</v>
      </c>
      <c r="J126" s="21" t="str">
        <f t="shared" si="27"/>
        <v>#REF!</v>
      </c>
      <c r="K126" s="21" t="str">
        <f t="shared" si="28"/>
        <v>#REF!</v>
      </c>
      <c r="L126" s="21" t="str">
        <f t="shared" si="29"/>
        <v>#REF!</v>
      </c>
      <c r="M126" s="21" t="str">
        <f t="shared" si="30"/>
        <v>#REF!</v>
      </c>
      <c r="N126" s="21" t="str">
        <f t="shared" si="31"/>
        <v>#REF!</v>
      </c>
      <c r="O126" s="21" t="str">
        <f t="shared" si="32"/>
        <v>#REF!</v>
      </c>
      <c r="P126" s="21" t="str">
        <f t="shared" si="33"/>
        <v>#REF!</v>
      </c>
      <c r="Q126" s="21" t="str">
        <f t="shared" si="34"/>
        <v>#REF!</v>
      </c>
      <c r="R126" s="21" t="str">
        <f t="shared" si="35"/>
        <v>#REF!</v>
      </c>
      <c r="S126" s="21" t="str">
        <f t="shared" si="36"/>
        <v>#REF!</v>
      </c>
    </row>
    <row r="127" ht="15.75" customHeight="1">
      <c r="A127" s="20" t="s">
        <v>82</v>
      </c>
      <c r="B127" s="20" t="s">
        <v>15</v>
      </c>
      <c r="C127" s="20" t="s">
        <v>83</v>
      </c>
      <c r="D127" s="20" t="s">
        <v>17</v>
      </c>
      <c r="E127" s="20" t="s">
        <v>18</v>
      </c>
      <c r="F127" s="21">
        <v>0.0</v>
      </c>
      <c r="G127" s="21">
        <v>0.0</v>
      </c>
      <c r="I127" s="21" t="str">
        <f t="shared" si="26"/>
        <v>#REF!</v>
      </c>
      <c r="J127" s="21" t="str">
        <f t="shared" si="27"/>
        <v>#REF!</v>
      </c>
      <c r="K127" s="21" t="str">
        <f t="shared" si="28"/>
        <v>#REF!</v>
      </c>
      <c r="L127" s="21" t="str">
        <f t="shared" si="29"/>
        <v>#REF!</v>
      </c>
      <c r="M127" s="21" t="str">
        <f t="shared" si="30"/>
        <v>#REF!</v>
      </c>
      <c r="N127" s="21" t="str">
        <f t="shared" si="31"/>
        <v>#REF!</v>
      </c>
      <c r="O127" s="21" t="str">
        <f t="shared" si="32"/>
        <v>#REF!</v>
      </c>
      <c r="P127" s="21" t="str">
        <f t="shared" si="33"/>
        <v>#REF!</v>
      </c>
      <c r="Q127" s="21" t="str">
        <f t="shared" si="34"/>
        <v>#REF!</v>
      </c>
      <c r="R127" s="21" t="str">
        <f t="shared" si="35"/>
        <v>#REF!</v>
      </c>
      <c r="S127" s="21" t="str">
        <f t="shared" si="36"/>
        <v>#REF!</v>
      </c>
    </row>
    <row r="128" ht="15.75" customHeight="1">
      <c r="A128" s="20" t="s">
        <v>82</v>
      </c>
      <c r="B128" s="20" t="s">
        <v>15</v>
      </c>
      <c r="C128" s="20" t="s">
        <v>83</v>
      </c>
      <c r="D128" s="20" t="s">
        <v>27</v>
      </c>
      <c r="E128" s="20" t="s">
        <v>28</v>
      </c>
      <c r="F128" s="21">
        <v>0.0</v>
      </c>
      <c r="G128" s="21">
        <v>0.0</v>
      </c>
      <c r="I128" s="21" t="str">
        <f t="shared" si="26"/>
        <v>#REF!</v>
      </c>
      <c r="J128" s="21" t="str">
        <f t="shared" si="27"/>
        <v>#REF!</v>
      </c>
      <c r="K128" s="21" t="str">
        <f t="shared" si="28"/>
        <v>#REF!</v>
      </c>
      <c r="L128" s="21" t="str">
        <f t="shared" si="29"/>
        <v>#REF!</v>
      </c>
      <c r="M128" s="21" t="str">
        <f t="shared" si="30"/>
        <v>#REF!</v>
      </c>
      <c r="N128" s="21" t="str">
        <f t="shared" si="31"/>
        <v>#REF!</v>
      </c>
      <c r="O128" s="21" t="str">
        <f t="shared" si="32"/>
        <v>#REF!</v>
      </c>
      <c r="P128" s="21" t="str">
        <f t="shared" si="33"/>
        <v>#REF!</v>
      </c>
      <c r="Q128" s="21" t="str">
        <f t="shared" si="34"/>
        <v>#REF!</v>
      </c>
      <c r="R128" s="21" t="str">
        <f t="shared" si="35"/>
        <v>#REF!</v>
      </c>
      <c r="S128" s="21" t="str">
        <f t="shared" si="36"/>
        <v>#REF!</v>
      </c>
    </row>
    <row r="129" ht="15.75" customHeight="1">
      <c r="A129" s="20" t="s">
        <v>82</v>
      </c>
      <c r="B129" s="20" t="s">
        <v>15</v>
      </c>
      <c r="C129" s="20" t="s">
        <v>83</v>
      </c>
      <c r="D129" s="20" t="s">
        <v>29</v>
      </c>
      <c r="E129" s="20" t="s">
        <v>30</v>
      </c>
      <c r="F129" s="21">
        <v>66872.74</v>
      </c>
      <c r="G129" s="21">
        <v>18461.65</v>
      </c>
      <c r="I129" s="21" t="str">
        <f t="shared" si="26"/>
        <v>#REF!</v>
      </c>
      <c r="J129" s="21" t="str">
        <f t="shared" si="27"/>
        <v>#REF!</v>
      </c>
      <c r="K129" s="21" t="str">
        <f t="shared" si="28"/>
        <v>#REF!</v>
      </c>
      <c r="L129" s="21" t="str">
        <f t="shared" si="29"/>
        <v>#REF!</v>
      </c>
      <c r="M129" s="21" t="str">
        <f t="shared" si="30"/>
        <v>#REF!</v>
      </c>
      <c r="N129" s="21" t="str">
        <f t="shared" si="31"/>
        <v>#REF!</v>
      </c>
      <c r="O129" s="21" t="str">
        <f t="shared" si="32"/>
        <v>#REF!</v>
      </c>
      <c r="P129" s="21" t="str">
        <f t="shared" si="33"/>
        <v>#REF!</v>
      </c>
      <c r="Q129" s="21" t="str">
        <f t="shared" si="34"/>
        <v>#REF!</v>
      </c>
      <c r="R129" s="21" t="str">
        <f t="shared" si="35"/>
        <v>#REF!</v>
      </c>
      <c r="S129" s="21" t="str">
        <f t="shared" si="36"/>
        <v>#REF!</v>
      </c>
    </row>
    <row r="130" ht="15.75" customHeight="1">
      <c r="A130" s="20" t="s">
        <v>82</v>
      </c>
      <c r="B130" s="20" t="s">
        <v>15</v>
      </c>
      <c r="C130" s="20" t="s">
        <v>83</v>
      </c>
      <c r="D130" s="20" t="s">
        <v>31</v>
      </c>
      <c r="E130" s="20" t="s">
        <v>32</v>
      </c>
      <c r="F130" s="21">
        <v>73760.54</v>
      </c>
      <c r="G130" s="21">
        <v>20363.18</v>
      </c>
      <c r="I130" s="21" t="str">
        <f t="shared" si="26"/>
        <v>#REF!</v>
      </c>
      <c r="J130" s="21" t="str">
        <f t="shared" si="27"/>
        <v>#REF!</v>
      </c>
      <c r="K130" s="21" t="str">
        <f t="shared" si="28"/>
        <v>#REF!</v>
      </c>
      <c r="L130" s="21" t="str">
        <f t="shared" si="29"/>
        <v>#REF!</v>
      </c>
      <c r="M130" s="21" t="str">
        <f t="shared" si="30"/>
        <v>#REF!</v>
      </c>
      <c r="N130" s="21" t="str">
        <f t="shared" si="31"/>
        <v>#REF!</v>
      </c>
      <c r="O130" s="21" t="str">
        <f t="shared" si="32"/>
        <v>#REF!</v>
      </c>
      <c r="P130" s="21" t="str">
        <f t="shared" si="33"/>
        <v>#REF!</v>
      </c>
      <c r="Q130" s="21" t="str">
        <f t="shared" si="34"/>
        <v>#REF!</v>
      </c>
      <c r="R130" s="21" t="str">
        <f t="shared" si="35"/>
        <v>#REF!</v>
      </c>
      <c r="S130" s="21" t="str">
        <f t="shared" si="36"/>
        <v>#REF!</v>
      </c>
    </row>
    <row r="131" ht="15.75" customHeight="1">
      <c r="A131" s="20" t="s">
        <v>82</v>
      </c>
      <c r="B131" s="20" t="s">
        <v>15</v>
      </c>
      <c r="C131" s="20" t="s">
        <v>83</v>
      </c>
      <c r="D131" s="20" t="s">
        <v>39</v>
      </c>
      <c r="E131" s="20" t="s">
        <v>40</v>
      </c>
      <c r="F131" s="21">
        <v>6251.81</v>
      </c>
      <c r="G131" s="21">
        <v>1725.95</v>
      </c>
      <c r="I131" s="21" t="str">
        <f t="shared" si="26"/>
        <v>#REF!</v>
      </c>
      <c r="J131" s="21" t="str">
        <f t="shared" si="27"/>
        <v>#REF!</v>
      </c>
      <c r="K131" s="21" t="str">
        <f t="shared" si="28"/>
        <v>#REF!</v>
      </c>
      <c r="L131" s="21" t="str">
        <f t="shared" si="29"/>
        <v>#REF!</v>
      </c>
      <c r="M131" s="21" t="str">
        <f t="shared" si="30"/>
        <v>#REF!</v>
      </c>
      <c r="N131" s="21" t="str">
        <f t="shared" si="31"/>
        <v>#REF!</v>
      </c>
      <c r="O131" s="21" t="str">
        <f t="shared" si="32"/>
        <v>#REF!</v>
      </c>
      <c r="P131" s="21" t="str">
        <f t="shared" si="33"/>
        <v>#REF!</v>
      </c>
      <c r="Q131" s="21" t="str">
        <f t="shared" si="34"/>
        <v>#REF!</v>
      </c>
      <c r="R131" s="21" t="str">
        <f t="shared" si="35"/>
        <v>#REF!</v>
      </c>
      <c r="S131" s="21" t="str">
        <f t="shared" si="36"/>
        <v>#REF!</v>
      </c>
    </row>
    <row r="132" ht="15.75" customHeight="1">
      <c r="A132" s="20" t="s">
        <v>82</v>
      </c>
      <c r="B132" s="20" t="s">
        <v>15</v>
      </c>
      <c r="C132" s="20" t="s">
        <v>83</v>
      </c>
      <c r="D132" s="20" t="s">
        <v>41</v>
      </c>
      <c r="E132" s="20" t="s">
        <v>42</v>
      </c>
      <c r="F132" s="21">
        <v>2432438.85</v>
      </c>
      <c r="G132" s="21">
        <v>671526.85</v>
      </c>
      <c r="I132" s="21" t="str">
        <f t="shared" si="26"/>
        <v>#REF!</v>
      </c>
      <c r="J132" s="21" t="str">
        <f t="shared" si="27"/>
        <v>#REF!</v>
      </c>
      <c r="K132" s="21" t="str">
        <f t="shared" si="28"/>
        <v>#REF!</v>
      </c>
      <c r="L132" s="21" t="str">
        <f t="shared" si="29"/>
        <v>#REF!</v>
      </c>
      <c r="M132" s="21" t="str">
        <f t="shared" si="30"/>
        <v>#REF!</v>
      </c>
      <c r="N132" s="21" t="str">
        <f t="shared" si="31"/>
        <v>#REF!</v>
      </c>
      <c r="O132" s="21" t="str">
        <f t="shared" si="32"/>
        <v>#REF!</v>
      </c>
      <c r="P132" s="21" t="str">
        <f t="shared" si="33"/>
        <v>#REF!</v>
      </c>
      <c r="Q132" s="21" t="str">
        <f t="shared" si="34"/>
        <v>#REF!</v>
      </c>
      <c r="R132" s="21" t="str">
        <f t="shared" si="35"/>
        <v>#REF!</v>
      </c>
      <c r="S132" s="21" t="str">
        <f t="shared" si="36"/>
        <v>#REF!</v>
      </c>
    </row>
    <row r="133" ht="15.75" customHeight="1">
      <c r="A133" s="20" t="s">
        <v>82</v>
      </c>
      <c r="B133" s="20" t="s">
        <v>15</v>
      </c>
      <c r="C133" s="20" t="s">
        <v>83</v>
      </c>
      <c r="D133" s="20" t="s">
        <v>45</v>
      </c>
      <c r="E133" s="20" t="s">
        <v>46</v>
      </c>
      <c r="F133" s="21">
        <v>8072300.06</v>
      </c>
      <c r="G133" s="21">
        <v>2228531.37</v>
      </c>
      <c r="I133" s="21" t="str">
        <f t="shared" si="26"/>
        <v>#REF!</v>
      </c>
      <c r="J133" s="21" t="str">
        <f t="shared" si="27"/>
        <v>#REF!</v>
      </c>
      <c r="K133" s="21" t="str">
        <f t="shared" si="28"/>
        <v>#REF!</v>
      </c>
      <c r="L133" s="21" t="str">
        <f t="shared" si="29"/>
        <v>#REF!</v>
      </c>
      <c r="M133" s="21" t="str">
        <f t="shared" si="30"/>
        <v>#REF!</v>
      </c>
      <c r="N133" s="21" t="str">
        <f t="shared" si="31"/>
        <v>#REF!</v>
      </c>
      <c r="O133" s="21" t="str">
        <f t="shared" si="32"/>
        <v>#REF!</v>
      </c>
      <c r="P133" s="21" t="str">
        <f t="shared" si="33"/>
        <v>#REF!</v>
      </c>
      <c r="Q133" s="21" t="str">
        <f t="shared" si="34"/>
        <v>#REF!</v>
      </c>
      <c r="R133" s="21" t="str">
        <f t="shared" si="35"/>
        <v>#REF!</v>
      </c>
      <c r="S133" s="21" t="str">
        <f t="shared" si="36"/>
        <v>#REF!</v>
      </c>
    </row>
    <row r="134" ht="15.75" customHeight="1">
      <c r="A134" s="20" t="s">
        <v>84</v>
      </c>
      <c r="B134" s="20" t="s">
        <v>15</v>
      </c>
      <c r="C134" s="20" t="s">
        <v>85</v>
      </c>
      <c r="D134" s="20" t="s">
        <v>17</v>
      </c>
      <c r="E134" s="20" t="s">
        <v>18</v>
      </c>
      <c r="F134" s="21">
        <v>0.0</v>
      </c>
      <c r="G134" s="21">
        <v>0.0</v>
      </c>
      <c r="H134" s="29">
        <f t="shared" ref="H134:H142" si="37">+F134/$F$142</f>
        <v>0</v>
      </c>
      <c r="I134" s="21" t="str">
        <f t="shared" si="26"/>
        <v>#REF!</v>
      </c>
      <c r="J134" s="21" t="str">
        <f t="shared" si="27"/>
        <v>#REF!</v>
      </c>
      <c r="K134" s="21" t="str">
        <f t="shared" si="28"/>
        <v>#REF!</v>
      </c>
      <c r="L134" s="21" t="str">
        <f t="shared" si="29"/>
        <v>#REF!</v>
      </c>
      <c r="M134" s="21" t="str">
        <f t="shared" si="30"/>
        <v>#REF!</v>
      </c>
      <c r="N134" s="21" t="str">
        <f t="shared" si="31"/>
        <v>#REF!</v>
      </c>
      <c r="O134" s="21" t="str">
        <f t="shared" si="32"/>
        <v>#REF!</v>
      </c>
      <c r="P134" s="21" t="str">
        <f t="shared" si="33"/>
        <v>#REF!</v>
      </c>
      <c r="Q134" s="21" t="str">
        <f t="shared" si="34"/>
        <v>#REF!</v>
      </c>
      <c r="R134" s="21" t="str">
        <f t="shared" si="35"/>
        <v>#REF!</v>
      </c>
      <c r="S134" s="21" t="str">
        <f t="shared" si="36"/>
        <v>#REF!</v>
      </c>
      <c r="U134" s="29"/>
    </row>
    <row r="135" ht="15.75" customHeight="1">
      <c r="A135" s="20" t="s">
        <v>84</v>
      </c>
      <c r="B135" s="20" t="s">
        <v>15</v>
      </c>
      <c r="C135" s="20" t="s">
        <v>85</v>
      </c>
      <c r="D135" s="20" t="s">
        <v>19</v>
      </c>
      <c r="E135" s="20" t="s">
        <v>20</v>
      </c>
      <c r="F135" s="21">
        <v>27899.47</v>
      </c>
      <c r="G135" s="21">
        <v>10459.43</v>
      </c>
      <c r="H135" s="29">
        <f t="shared" si="37"/>
        <v>0.0005894020789</v>
      </c>
      <c r="I135" s="21" t="str">
        <f t="shared" si="26"/>
        <v>#REF!</v>
      </c>
      <c r="J135" s="21" t="str">
        <f t="shared" si="27"/>
        <v>#REF!</v>
      </c>
      <c r="K135" s="21" t="str">
        <f t="shared" si="28"/>
        <v>#REF!</v>
      </c>
      <c r="L135" s="21" t="str">
        <f t="shared" si="29"/>
        <v>#REF!</v>
      </c>
      <c r="M135" s="21" t="str">
        <f t="shared" si="30"/>
        <v>#REF!</v>
      </c>
      <c r="N135" s="21" t="str">
        <f t="shared" si="31"/>
        <v>#REF!</v>
      </c>
      <c r="O135" s="21" t="str">
        <f t="shared" si="32"/>
        <v>#REF!</v>
      </c>
      <c r="P135" s="21" t="str">
        <f t="shared" si="33"/>
        <v>#REF!</v>
      </c>
      <c r="Q135" s="21" t="str">
        <f>+ROUND(P135,0)-25984</f>
        <v>#REF!</v>
      </c>
      <c r="R135" s="21" t="str">
        <f t="shared" si="35"/>
        <v>#REF!</v>
      </c>
      <c r="S135" s="21" t="str">
        <f t="shared" si="36"/>
        <v>#REF!</v>
      </c>
      <c r="U135" s="29"/>
    </row>
    <row r="136" ht="15.75" customHeight="1">
      <c r="A136" s="20" t="s">
        <v>84</v>
      </c>
      <c r="B136" s="20" t="s">
        <v>15</v>
      </c>
      <c r="C136" s="20" t="s">
        <v>85</v>
      </c>
      <c r="D136" s="20" t="s">
        <v>21</v>
      </c>
      <c r="E136" s="20" t="s">
        <v>22</v>
      </c>
      <c r="F136" s="21">
        <v>36415.66</v>
      </c>
      <c r="G136" s="21">
        <v>13652.12</v>
      </c>
      <c r="H136" s="29">
        <f t="shared" si="37"/>
        <v>0.0007693144604</v>
      </c>
      <c r="I136" s="21" t="str">
        <f t="shared" si="26"/>
        <v>#REF!</v>
      </c>
      <c r="J136" s="21" t="str">
        <f t="shared" si="27"/>
        <v>#REF!</v>
      </c>
      <c r="K136" s="21" t="str">
        <f t="shared" si="28"/>
        <v>#REF!</v>
      </c>
      <c r="L136" s="21" t="str">
        <f t="shared" si="29"/>
        <v>#REF!</v>
      </c>
      <c r="M136" s="21" t="str">
        <f t="shared" si="30"/>
        <v>#REF!</v>
      </c>
      <c r="N136" s="21" t="str">
        <f t="shared" si="31"/>
        <v>#REF!</v>
      </c>
      <c r="O136" s="21" t="str">
        <f t="shared" si="32"/>
        <v>#REF!</v>
      </c>
      <c r="P136" s="21" t="str">
        <f t="shared" si="33"/>
        <v>#REF!</v>
      </c>
      <c r="Q136" s="21" t="str">
        <f>+ROUND(P136,0)-33916</f>
        <v>#REF!</v>
      </c>
      <c r="R136" s="21" t="str">
        <f t="shared" si="35"/>
        <v>#REF!</v>
      </c>
      <c r="S136" s="21" t="str">
        <f t="shared" si="36"/>
        <v>#REF!</v>
      </c>
      <c r="U136" s="29"/>
    </row>
    <row r="137" ht="15.75" customHeight="1">
      <c r="A137" s="20" t="s">
        <v>84</v>
      </c>
      <c r="B137" s="20" t="s">
        <v>15</v>
      </c>
      <c r="C137" s="20" t="s">
        <v>85</v>
      </c>
      <c r="D137" s="20" t="s">
        <v>27</v>
      </c>
      <c r="E137" s="20" t="s">
        <v>28</v>
      </c>
      <c r="F137" s="21">
        <v>718503.73</v>
      </c>
      <c r="G137" s="21">
        <v>269364.79</v>
      </c>
      <c r="H137" s="29">
        <f t="shared" si="37"/>
        <v>0.01517905509</v>
      </c>
      <c r="I137" s="21" t="str">
        <f t="shared" si="26"/>
        <v>#REF!</v>
      </c>
      <c r="J137" s="21" t="str">
        <f t="shared" si="27"/>
        <v>#REF!</v>
      </c>
      <c r="K137" s="21" t="str">
        <f t="shared" si="28"/>
        <v>#REF!</v>
      </c>
      <c r="L137" s="21" t="str">
        <f t="shared" si="29"/>
        <v>#REF!</v>
      </c>
      <c r="M137" s="21" t="str">
        <f t="shared" si="30"/>
        <v>#REF!</v>
      </c>
      <c r="N137" s="21" t="str">
        <f t="shared" si="31"/>
        <v>#REF!</v>
      </c>
      <c r="O137" s="21" t="str">
        <f t="shared" si="32"/>
        <v>#REF!</v>
      </c>
      <c r="P137" s="21" t="str">
        <f t="shared" si="33"/>
        <v>#REF!</v>
      </c>
      <c r="Q137" s="21" t="str">
        <f t="shared" ref="Q137:Q140" si="38">+ROUND(P137,0)</f>
        <v>#REF!</v>
      </c>
      <c r="R137" s="21" t="str">
        <f t="shared" si="35"/>
        <v>#REF!</v>
      </c>
      <c r="S137" s="21" t="str">
        <f t="shared" si="36"/>
        <v>#REF!</v>
      </c>
      <c r="U137" s="29"/>
    </row>
    <row r="138" ht="15.75" customHeight="1">
      <c r="A138" s="20" t="s">
        <v>84</v>
      </c>
      <c r="B138" s="20" t="s">
        <v>15</v>
      </c>
      <c r="C138" s="20" t="s">
        <v>85</v>
      </c>
      <c r="D138" s="20" t="s">
        <v>29</v>
      </c>
      <c r="E138" s="20" t="s">
        <v>30</v>
      </c>
      <c r="F138" s="21">
        <v>440151.7</v>
      </c>
      <c r="G138" s="21">
        <v>165011.49</v>
      </c>
      <c r="H138" s="29">
        <f t="shared" si="37"/>
        <v>0.0092986113</v>
      </c>
      <c r="I138" s="21" t="str">
        <f t="shared" si="26"/>
        <v>#REF!</v>
      </c>
      <c r="J138" s="21" t="str">
        <f t="shared" si="27"/>
        <v>#REF!</v>
      </c>
      <c r="K138" s="21" t="str">
        <f t="shared" si="28"/>
        <v>#REF!</v>
      </c>
      <c r="L138" s="21" t="str">
        <f t="shared" si="29"/>
        <v>#REF!</v>
      </c>
      <c r="M138" s="21" t="str">
        <f t="shared" si="30"/>
        <v>#REF!</v>
      </c>
      <c r="N138" s="21" t="str">
        <f t="shared" si="31"/>
        <v>#REF!</v>
      </c>
      <c r="O138" s="21" t="str">
        <f t="shared" si="32"/>
        <v>#REF!</v>
      </c>
      <c r="P138" s="21" t="str">
        <f t="shared" si="33"/>
        <v>#REF!</v>
      </c>
      <c r="Q138" s="21" t="str">
        <f t="shared" si="38"/>
        <v>#REF!</v>
      </c>
      <c r="R138" s="21" t="str">
        <f t="shared" si="35"/>
        <v>#REF!</v>
      </c>
      <c r="S138" s="21" t="str">
        <f t="shared" si="36"/>
        <v>#REF!</v>
      </c>
      <c r="U138" s="29"/>
    </row>
    <row r="139" ht="15.75" customHeight="1">
      <c r="A139" s="20" t="s">
        <v>84</v>
      </c>
      <c r="B139" s="20" t="s">
        <v>15</v>
      </c>
      <c r="C139" s="20" t="s">
        <v>85</v>
      </c>
      <c r="D139" s="20" t="s">
        <v>31</v>
      </c>
      <c r="E139" s="20" t="s">
        <v>32</v>
      </c>
      <c r="F139" s="21">
        <v>544091.07</v>
      </c>
      <c r="G139" s="21">
        <v>203978.03</v>
      </c>
      <c r="H139" s="29">
        <f t="shared" si="37"/>
        <v>0.01149442652</v>
      </c>
      <c r="I139" s="21" t="str">
        <f t="shared" si="26"/>
        <v>#REF!</v>
      </c>
      <c r="J139" s="21" t="str">
        <f t="shared" si="27"/>
        <v>#REF!</v>
      </c>
      <c r="K139" s="21" t="str">
        <f t="shared" si="28"/>
        <v>#REF!</v>
      </c>
      <c r="L139" s="21" t="str">
        <f t="shared" si="29"/>
        <v>#REF!</v>
      </c>
      <c r="M139" s="21" t="str">
        <f t="shared" si="30"/>
        <v>#REF!</v>
      </c>
      <c r="N139" s="21" t="str">
        <f t="shared" si="31"/>
        <v>#REF!</v>
      </c>
      <c r="O139" s="21" t="str">
        <f t="shared" si="32"/>
        <v>#REF!</v>
      </c>
      <c r="P139" s="21" t="str">
        <f t="shared" si="33"/>
        <v>#REF!</v>
      </c>
      <c r="Q139" s="21" t="str">
        <f t="shared" si="38"/>
        <v>#REF!</v>
      </c>
      <c r="R139" s="21" t="str">
        <f t="shared" si="35"/>
        <v>#REF!</v>
      </c>
      <c r="S139" s="21" t="str">
        <f t="shared" si="36"/>
        <v>#REF!</v>
      </c>
      <c r="U139" s="29"/>
    </row>
    <row r="140" ht="15.75" customHeight="1">
      <c r="A140" s="20" t="s">
        <v>84</v>
      </c>
      <c r="B140" s="20" t="s">
        <v>15</v>
      </c>
      <c r="C140" s="20" t="s">
        <v>85</v>
      </c>
      <c r="D140" s="20" t="s">
        <v>39</v>
      </c>
      <c r="E140" s="20" t="s">
        <v>40</v>
      </c>
      <c r="F140" s="21">
        <v>373768.28</v>
      </c>
      <c r="G140" s="21">
        <v>140124.56</v>
      </c>
      <c r="H140" s="29">
        <f t="shared" si="37"/>
        <v>0.007896200224</v>
      </c>
      <c r="I140" s="21" t="str">
        <f t="shared" si="26"/>
        <v>#REF!</v>
      </c>
      <c r="J140" s="21" t="str">
        <f t="shared" si="27"/>
        <v>#REF!</v>
      </c>
      <c r="K140" s="21" t="str">
        <f t="shared" si="28"/>
        <v>#REF!</v>
      </c>
      <c r="L140" s="21" t="str">
        <f t="shared" si="29"/>
        <v>#REF!</v>
      </c>
      <c r="M140" s="21" t="str">
        <f t="shared" si="30"/>
        <v>#REF!</v>
      </c>
      <c r="N140" s="21" t="str">
        <f t="shared" si="31"/>
        <v>#REF!</v>
      </c>
      <c r="O140" s="21" t="str">
        <f t="shared" si="32"/>
        <v>#REF!</v>
      </c>
      <c r="P140" s="21" t="str">
        <f t="shared" si="33"/>
        <v>#REF!</v>
      </c>
      <c r="Q140" s="21" t="str">
        <f t="shared" si="38"/>
        <v>#REF!</v>
      </c>
      <c r="R140" s="21" t="str">
        <f t="shared" si="35"/>
        <v>#REF!</v>
      </c>
      <c r="S140" s="21" t="str">
        <f t="shared" si="36"/>
        <v>#REF!</v>
      </c>
      <c r="U140" s="29"/>
    </row>
    <row r="141" ht="15.75" customHeight="1">
      <c r="A141" s="20" t="s">
        <v>84</v>
      </c>
      <c r="B141" s="20" t="s">
        <v>15</v>
      </c>
      <c r="C141" s="20" t="s">
        <v>85</v>
      </c>
      <c r="D141" s="20" t="s">
        <v>41</v>
      </c>
      <c r="E141" s="20" t="s">
        <v>42</v>
      </c>
      <c r="F141" s="21">
        <v>4.519437809E7</v>
      </c>
      <c r="G141" s="21">
        <v>1.694323058E7</v>
      </c>
      <c r="H141" s="29">
        <f t="shared" si="37"/>
        <v>0.9547729903</v>
      </c>
      <c r="I141" s="21" t="str">
        <f t="shared" si="26"/>
        <v>#REF!</v>
      </c>
      <c r="J141" s="21" t="str">
        <f t="shared" si="27"/>
        <v>#REF!</v>
      </c>
      <c r="K141" s="21" t="str">
        <f t="shared" si="28"/>
        <v>#REF!</v>
      </c>
      <c r="L141" s="21" t="str">
        <f t="shared" si="29"/>
        <v>#REF!</v>
      </c>
      <c r="M141" s="21" t="str">
        <f t="shared" si="30"/>
        <v>#REF!</v>
      </c>
      <c r="N141" s="21" t="str">
        <f t="shared" si="31"/>
        <v>#REF!</v>
      </c>
      <c r="O141" s="21" t="str">
        <f t="shared" si="32"/>
        <v>#REF!</v>
      </c>
      <c r="P141" s="21" t="str">
        <f t="shared" si="33"/>
        <v>#REF!</v>
      </c>
      <c r="Q141" s="21" t="str">
        <f>+ROUND(P141,0)+25984+33916</f>
        <v>#REF!</v>
      </c>
      <c r="R141" s="21" t="str">
        <f t="shared" si="35"/>
        <v>#REF!</v>
      </c>
      <c r="S141" s="21" t="str">
        <f t="shared" si="36"/>
        <v>#REF!</v>
      </c>
      <c r="U141" s="29"/>
    </row>
    <row r="142" ht="15.75" customHeight="1">
      <c r="A142" s="20"/>
      <c r="B142" s="20"/>
      <c r="C142" s="20"/>
      <c r="D142" s="20"/>
      <c r="E142" s="20"/>
      <c r="F142" s="25">
        <f>SUM(F134:F141)</f>
        <v>47335208</v>
      </c>
      <c r="G142" s="21"/>
      <c r="H142" s="29">
        <f t="shared" si="37"/>
        <v>1</v>
      </c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U142" s="29"/>
    </row>
    <row r="143" ht="15.75" customHeight="1">
      <c r="A143" s="20" t="s">
        <v>86</v>
      </c>
      <c r="B143" s="20" t="s">
        <v>15</v>
      </c>
      <c r="C143" s="20" t="s">
        <v>87</v>
      </c>
      <c r="D143" s="20" t="s">
        <v>17</v>
      </c>
      <c r="E143" s="20" t="s">
        <v>18</v>
      </c>
      <c r="F143" s="21">
        <v>0.0</v>
      </c>
      <c r="G143" s="21">
        <v>0.0</v>
      </c>
      <c r="I143" s="21" t="str">
        <f t="shared" ref="I143:I161" si="39">+VLOOKUP(C143,'[1]ESFUERZO PROPIO 2015'!$D$10:$J$135,3,0)</f>
        <v>#REF!</v>
      </c>
      <c r="J143" s="21" t="str">
        <f t="shared" ref="J143:J161" si="40">+VLOOKUP(C143,'[1]ESFUERZO PROPIO 2015'!$D$10:$J$135,2,0)</f>
        <v>#REF!</v>
      </c>
      <c r="K143" s="21" t="str">
        <f t="shared" ref="K143:K161" si="41">+I143/11</f>
        <v>#REF!</v>
      </c>
      <c r="L143" s="21" t="str">
        <f t="shared" ref="L143:L161" si="42">+H143*K143</f>
        <v>#REF!</v>
      </c>
      <c r="M143" s="21" t="str">
        <f t="shared" ref="M143:M161" si="43">+IF(F143-Q143&lt;1,0,F143-Q143)</f>
        <v>#REF!</v>
      </c>
      <c r="N143" s="21" t="str">
        <f t="shared" ref="N143:N161" si="44">+VLOOKUP(C143,'[1]ESFUERZO PROPIO 2015'!$D$10:$J$135,7,0)</f>
        <v>#REF!</v>
      </c>
      <c r="O143" s="21" t="str">
        <f t="shared" ref="O143:O161" si="45">+VLOOKUP(C143,'[1]ESFUERZO PROPIO 2015'!$D$10:$J$135,6,0)</f>
        <v>#REF!</v>
      </c>
      <c r="P143" s="21" t="str">
        <f t="shared" ref="P143:P161" si="46">+F143-L143</f>
        <v>#REF!</v>
      </c>
      <c r="Q143" s="21" t="str">
        <f t="shared" ref="Q143:Q161" si="47">+ROUND(P143,0)</f>
        <v>#REF!</v>
      </c>
      <c r="R143" s="21" t="str">
        <f t="shared" ref="R143:R161" si="48">+M143+Q143</f>
        <v>#REF!</v>
      </c>
      <c r="S143" s="21" t="str">
        <f t="shared" ref="S143:S161" si="49">+Q143</f>
        <v>#REF!</v>
      </c>
    </row>
    <row r="144" ht="15.75" customHeight="1">
      <c r="A144" s="20" t="s">
        <v>86</v>
      </c>
      <c r="B144" s="20" t="s">
        <v>15</v>
      </c>
      <c r="C144" s="20" t="s">
        <v>87</v>
      </c>
      <c r="D144" s="20" t="s">
        <v>27</v>
      </c>
      <c r="E144" s="20" t="s">
        <v>28</v>
      </c>
      <c r="F144" s="21">
        <v>0.0</v>
      </c>
      <c r="G144" s="21">
        <v>0.0</v>
      </c>
      <c r="I144" s="21" t="str">
        <f t="shared" si="39"/>
        <v>#REF!</v>
      </c>
      <c r="J144" s="21" t="str">
        <f t="shared" si="40"/>
        <v>#REF!</v>
      </c>
      <c r="K144" s="21" t="str">
        <f t="shared" si="41"/>
        <v>#REF!</v>
      </c>
      <c r="L144" s="21" t="str">
        <f t="shared" si="42"/>
        <v>#REF!</v>
      </c>
      <c r="M144" s="21" t="str">
        <f t="shared" si="43"/>
        <v>#REF!</v>
      </c>
      <c r="N144" s="21" t="str">
        <f t="shared" si="44"/>
        <v>#REF!</v>
      </c>
      <c r="O144" s="21" t="str">
        <f t="shared" si="45"/>
        <v>#REF!</v>
      </c>
      <c r="P144" s="21" t="str">
        <f t="shared" si="46"/>
        <v>#REF!</v>
      </c>
      <c r="Q144" s="21" t="str">
        <f t="shared" si="47"/>
        <v>#REF!</v>
      </c>
      <c r="R144" s="21" t="str">
        <f t="shared" si="48"/>
        <v>#REF!</v>
      </c>
      <c r="S144" s="21" t="str">
        <f t="shared" si="49"/>
        <v>#REF!</v>
      </c>
    </row>
    <row r="145" ht="15.75" customHeight="1">
      <c r="A145" s="20" t="s">
        <v>86</v>
      </c>
      <c r="B145" s="20" t="s">
        <v>15</v>
      </c>
      <c r="C145" s="20" t="s">
        <v>87</v>
      </c>
      <c r="D145" s="20" t="s">
        <v>29</v>
      </c>
      <c r="E145" s="20" t="s">
        <v>30</v>
      </c>
      <c r="F145" s="21">
        <v>243021.21</v>
      </c>
      <c r="G145" s="21">
        <v>5139.41</v>
      </c>
      <c r="I145" s="21" t="str">
        <f t="shared" si="39"/>
        <v>#REF!</v>
      </c>
      <c r="J145" s="21" t="str">
        <f t="shared" si="40"/>
        <v>#REF!</v>
      </c>
      <c r="K145" s="21" t="str">
        <f t="shared" si="41"/>
        <v>#REF!</v>
      </c>
      <c r="L145" s="21" t="str">
        <f t="shared" si="42"/>
        <v>#REF!</v>
      </c>
      <c r="M145" s="21" t="str">
        <f t="shared" si="43"/>
        <v>#REF!</v>
      </c>
      <c r="N145" s="21" t="str">
        <f t="shared" si="44"/>
        <v>#REF!</v>
      </c>
      <c r="O145" s="21" t="str">
        <f t="shared" si="45"/>
        <v>#REF!</v>
      </c>
      <c r="P145" s="21" t="str">
        <f t="shared" si="46"/>
        <v>#REF!</v>
      </c>
      <c r="Q145" s="21" t="str">
        <f t="shared" si="47"/>
        <v>#REF!</v>
      </c>
      <c r="R145" s="21" t="str">
        <f t="shared" si="48"/>
        <v>#REF!</v>
      </c>
      <c r="S145" s="21" t="str">
        <f t="shared" si="49"/>
        <v>#REF!</v>
      </c>
    </row>
    <row r="146" ht="15.75" customHeight="1">
      <c r="A146" s="20" t="s">
        <v>86</v>
      </c>
      <c r="B146" s="20" t="s">
        <v>15</v>
      </c>
      <c r="C146" s="20" t="s">
        <v>87</v>
      </c>
      <c r="D146" s="20" t="s">
        <v>31</v>
      </c>
      <c r="E146" s="20" t="s">
        <v>32</v>
      </c>
      <c r="F146" s="21">
        <v>627173.31</v>
      </c>
      <c r="G146" s="21">
        <v>13263.45</v>
      </c>
      <c r="I146" s="21" t="str">
        <f t="shared" si="39"/>
        <v>#REF!</v>
      </c>
      <c r="J146" s="21" t="str">
        <f t="shared" si="40"/>
        <v>#REF!</v>
      </c>
      <c r="K146" s="21" t="str">
        <f t="shared" si="41"/>
        <v>#REF!</v>
      </c>
      <c r="L146" s="21" t="str">
        <f t="shared" si="42"/>
        <v>#REF!</v>
      </c>
      <c r="M146" s="21" t="str">
        <f t="shared" si="43"/>
        <v>#REF!</v>
      </c>
      <c r="N146" s="21" t="str">
        <f t="shared" si="44"/>
        <v>#REF!</v>
      </c>
      <c r="O146" s="21" t="str">
        <f t="shared" si="45"/>
        <v>#REF!</v>
      </c>
      <c r="P146" s="21" t="str">
        <f t="shared" si="46"/>
        <v>#REF!</v>
      </c>
      <c r="Q146" s="21" t="str">
        <f t="shared" si="47"/>
        <v>#REF!</v>
      </c>
      <c r="R146" s="21" t="str">
        <f t="shared" si="48"/>
        <v>#REF!</v>
      </c>
      <c r="S146" s="21" t="str">
        <f t="shared" si="49"/>
        <v>#REF!</v>
      </c>
    </row>
    <row r="147" ht="15.75" customHeight="1">
      <c r="A147" s="20" t="s">
        <v>86</v>
      </c>
      <c r="B147" s="20" t="s">
        <v>15</v>
      </c>
      <c r="C147" s="20" t="s">
        <v>87</v>
      </c>
      <c r="D147" s="20" t="s">
        <v>39</v>
      </c>
      <c r="E147" s="20" t="s">
        <v>40</v>
      </c>
      <c r="F147" s="21">
        <v>364209.17</v>
      </c>
      <c r="G147" s="21">
        <v>7702.29</v>
      </c>
      <c r="I147" s="21" t="str">
        <f t="shared" si="39"/>
        <v>#REF!</v>
      </c>
      <c r="J147" s="21" t="str">
        <f t="shared" si="40"/>
        <v>#REF!</v>
      </c>
      <c r="K147" s="21" t="str">
        <f t="shared" si="41"/>
        <v>#REF!</v>
      </c>
      <c r="L147" s="21" t="str">
        <f t="shared" si="42"/>
        <v>#REF!</v>
      </c>
      <c r="M147" s="21" t="str">
        <f t="shared" si="43"/>
        <v>#REF!</v>
      </c>
      <c r="N147" s="21" t="str">
        <f t="shared" si="44"/>
        <v>#REF!</v>
      </c>
      <c r="O147" s="21" t="str">
        <f t="shared" si="45"/>
        <v>#REF!</v>
      </c>
      <c r="P147" s="21" t="str">
        <f t="shared" si="46"/>
        <v>#REF!</v>
      </c>
      <c r="Q147" s="21" t="str">
        <f t="shared" si="47"/>
        <v>#REF!</v>
      </c>
      <c r="R147" s="21" t="str">
        <f t="shared" si="48"/>
        <v>#REF!</v>
      </c>
      <c r="S147" s="21" t="str">
        <f t="shared" si="49"/>
        <v>#REF!</v>
      </c>
    </row>
    <row r="148" ht="15.75" customHeight="1">
      <c r="A148" s="20" t="s">
        <v>86</v>
      </c>
      <c r="B148" s="20" t="s">
        <v>15</v>
      </c>
      <c r="C148" s="20" t="s">
        <v>87</v>
      </c>
      <c r="D148" s="20" t="s">
        <v>41</v>
      </c>
      <c r="E148" s="20" t="s">
        <v>42</v>
      </c>
      <c r="F148" s="21">
        <v>4.339059631E7</v>
      </c>
      <c r="G148" s="21">
        <v>917623.85</v>
      </c>
      <c r="I148" s="21" t="str">
        <f t="shared" si="39"/>
        <v>#REF!</v>
      </c>
      <c r="J148" s="21" t="str">
        <f t="shared" si="40"/>
        <v>#REF!</v>
      </c>
      <c r="K148" s="21" t="str">
        <f t="shared" si="41"/>
        <v>#REF!</v>
      </c>
      <c r="L148" s="21" t="str">
        <f t="shared" si="42"/>
        <v>#REF!</v>
      </c>
      <c r="M148" s="21" t="str">
        <f t="shared" si="43"/>
        <v>#REF!</v>
      </c>
      <c r="N148" s="21" t="str">
        <f t="shared" si="44"/>
        <v>#REF!</v>
      </c>
      <c r="O148" s="21" t="str">
        <f t="shared" si="45"/>
        <v>#REF!</v>
      </c>
      <c r="P148" s="21" t="str">
        <f t="shared" si="46"/>
        <v>#REF!</v>
      </c>
      <c r="Q148" s="21" t="str">
        <f t="shared" si="47"/>
        <v>#REF!</v>
      </c>
      <c r="R148" s="21" t="str">
        <f t="shared" si="48"/>
        <v>#REF!</v>
      </c>
      <c r="S148" s="21" t="str">
        <f t="shared" si="49"/>
        <v>#REF!</v>
      </c>
    </row>
    <row r="149" ht="15.75" customHeight="1">
      <c r="A149" s="20" t="s">
        <v>88</v>
      </c>
      <c r="B149" s="20" t="s">
        <v>15</v>
      </c>
      <c r="C149" s="20" t="s">
        <v>89</v>
      </c>
      <c r="D149" s="20" t="s">
        <v>17</v>
      </c>
      <c r="E149" s="20" t="s">
        <v>18</v>
      </c>
      <c r="F149" s="21">
        <v>0.0</v>
      </c>
      <c r="G149" s="21">
        <v>0.0</v>
      </c>
      <c r="H149" s="29">
        <f t="shared" ref="H149:H162" si="50">+F149/$F$162</f>
        <v>0</v>
      </c>
      <c r="I149" s="21" t="str">
        <f t="shared" si="39"/>
        <v>#REF!</v>
      </c>
      <c r="J149" s="21" t="str">
        <f t="shared" si="40"/>
        <v>#REF!</v>
      </c>
      <c r="K149" s="21" t="str">
        <f t="shared" si="41"/>
        <v>#REF!</v>
      </c>
      <c r="L149" s="21" t="str">
        <f t="shared" si="42"/>
        <v>#REF!</v>
      </c>
      <c r="M149" s="21" t="str">
        <f t="shared" si="43"/>
        <v>#REF!</v>
      </c>
      <c r="N149" s="21" t="str">
        <f t="shared" si="44"/>
        <v>#REF!</v>
      </c>
      <c r="O149" s="21" t="str">
        <f t="shared" si="45"/>
        <v>#REF!</v>
      </c>
      <c r="P149" s="21" t="str">
        <f t="shared" si="46"/>
        <v>#REF!</v>
      </c>
      <c r="Q149" s="21" t="str">
        <f t="shared" si="47"/>
        <v>#REF!</v>
      </c>
      <c r="R149" s="21" t="str">
        <f t="shared" si="48"/>
        <v>#REF!</v>
      </c>
      <c r="S149" s="21" t="str">
        <f t="shared" si="49"/>
        <v>#REF!</v>
      </c>
      <c r="U149" s="29"/>
    </row>
    <row r="150" ht="15.75" customHeight="1">
      <c r="A150" s="20" t="s">
        <v>88</v>
      </c>
      <c r="B150" s="20" t="s">
        <v>15</v>
      </c>
      <c r="C150" s="20" t="s">
        <v>89</v>
      </c>
      <c r="D150" s="20" t="s">
        <v>49</v>
      </c>
      <c r="E150" s="20" t="s">
        <v>50</v>
      </c>
      <c r="F150" s="21">
        <v>0.0</v>
      </c>
      <c r="G150" s="21">
        <v>0.0</v>
      </c>
      <c r="H150" s="29">
        <f t="shared" si="50"/>
        <v>0</v>
      </c>
      <c r="I150" s="21" t="str">
        <f t="shared" si="39"/>
        <v>#REF!</v>
      </c>
      <c r="J150" s="21" t="str">
        <f t="shared" si="40"/>
        <v>#REF!</v>
      </c>
      <c r="K150" s="21" t="str">
        <f t="shared" si="41"/>
        <v>#REF!</v>
      </c>
      <c r="L150" s="21" t="str">
        <f t="shared" si="42"/>
        <v>#REF!</v>
      </c>
      <c r="M150" s="21" t="str">
        <f t="shared" si="43"/>
        <v>#REF!</v>
      </c>
      <c r="N150" s="21" t="str">
        <f t="shared" si="44"/>
        <v>#REF!</v>
      </c>
      <c r="O150" s="21" t="str">
        <f t="shared" si="45"/>
        <v>#REF!</v>
      </c>
      <c r="P150" s="21" t="str">
        <f t="shared" si="46"/>
        <v>#REF!</v>
      </c>
      <c r="Q150" s="21" t="str">
        <f t="shared" si="47"/>
        <v>#REF!</v>
      </c>
      <c r="R150" s="21" t="str">
        <f t="shared" si="48"/>
        <v>#REF!</v>
      </c>
      <c r="S150" s="21" t="str">
        <f t="shared" si="49"/>
        <v>#REF!</v>
      </c>
      <c r="U150" s="29"/>
    </row>
    <row r="151" ht="15.75" customHeight="1">
      <c r="A151" s="20" t="s">
        <v>88</v>
      </c>
      <c r="B151" s="20" t="s">
        <v>15</v>
      </c>
      <c r="C151" s="20" t="s">
        <v>89</v>
      </c>
      <c r="D151" s="20" t="s">
        <v>19</v>
      </c>
      <c r="E151" s="20" t="s">
        <v>20</v>
      </c>
      <c r="F151" s="21">
        <v>22224.33</v>
      </c>
      <c r="G151" s="21">
        <v>153766.0</v>
      </c>
      <c r="H151" s="29">
        <f t="shared" si="50"/>
        <v>0.002005900821</v>
      </c>
      <c r="I151" s="21" t="str">
        <f t="shared" si="39"/>
        <v>#REF!</v>
      </c>
      <c r="J151" s="21" t="str">
        <f t="shared" si="40"/>
        <v>#REF!</v>
      </c>
      <c r="K151" s="21" t="str">
        <f t="shared" si="41"/>
        <v>#REF!</v>
      </c>
      <c r="L151" s="21" t="str">
        <f t="shared" si="42"/>
        <v>#REF!</v>
      </c>
      <c r="M151" s="21" t="str">
        <f t="shared" si="43"/>
        <v>#REF!</v>
      </c>
      <c r="N151" s="21" t="str">
        <f t="shared" si="44"/>
        <v>#REF!</v>
      </c>
      <c r="O151" s="21" t="str">
        <f t="shared" si="45"/>
        <v>#REF!</v>
      </c>
      <c r="P151" s="21" t="str">
        <f t="shared" si="46"/>
        <v>#REF!</v>
      </c>
      <c r="Q151" s="21" t="str">
        <f t="shared" si="47"/>
        <v>#REF!</v>
      </c>
      <c r="R151" s="21" t="str">
        <f t="shared" si="48"/>
        <v>#REF!</v>
      </c>
      <c r="S151" s="21" t="str">
        <f t="shared" si="49"/>
        <v>#REF!</v>
      </c>
      <c r="U151" s="29"/>
    </row>
    <row r="152" ht="15.75" customHeight="1">
      <c r="A152" s="20" t="s">
        <v>88</v>
      </c>
      <c r="B152" s="20" t="s">
        <v>15</v>
      </c>
      <c r="C152" s="20" t="s">
        <v>89</v>
      </c>
      <c r="D152" s="20" t="s">
        <v>21</v>
      </c>
      <c r="E152" s="20" t="s">
        <v>22</v>
      </c>
      <c r="F152" s="21">
        <v>138566.11</v>
      </c>
      <c r="G152" s="21">
        <v>958713.27</v>
      </c>
      <c r="H152" s="29">
        <f t="shared" si="50"/>
        <v>0.01250655807</v>
      </c>
      <c r="I152" s="21" t="str">
        <f t="shared" si="39"/>
        <v>#REF!</v>
      </c>
      <c r="J152" s="21" t="str">
        <f t="shared" si="40"/>
        <v>#REF!</v>
      </c>
      <c r="K152" s="21" t="str">
        <f t="shared" si="41"/>
        <v>#REF!</v>
      </c>
      <c r="L152" s="21" t="str">
        <f t="shared" si="42"/>
        <v>#REF!</v>
      </c>
      <c r="M152" s="21" t="str">
        <f t="shared" si="43"/>
        <v>#REF!</v>
      </c>
      <c r="N152" s="21" t="str">
        <f t="shared" si="44"/>
        <v>#REF!</v>
      </c>
      <c r="O152" s="21" t="str">
        <f t="shared" si="45"/>
        <v>#REF!</v>
      </c>
      <c r="P152" s="21" t="str">
        <f t="shared" si="46"/>
        <v>#REF!</v>
      </c>
      <c r="Q152" s="21" t="str">
        <f t="shared" si="47"/>
        <v>#REF!</v>
      </c>
      <c r="R152" s="21" t="str">
        <f t="shared" si="48"/>
        <v>#REF!</v>
      </c>
      <c r="S152" s="21" t="str">
        <f t="shared" si="49"/>
        <v>#REF!</v>
      </c>
      <c r="U152" s="29"/>
    </row>
    <row r="153" ht="15.75" customHeight="1">
      <c r="A153" s="20" t="s">
        <v>88</v>
      </c>
      <c r="B153" s="20" t="s">
        <v>15</v>
      </c>
      <c r="C153" s="20" t="s">
        <v>89</v>
      </c>
      <c r="D153" s="20" t="s">
        <v>25</v>
      </c>
      <c r="E153" s="20" t="s">
        <v>26</v>
      </c>
      <c r="F153" s="21">
        <v>4833.08</v>
      </c>
      <c r="G153" s="21">
        <v>33439.16</v>
      </c>
      <c r="H153" s="29">
        <f t="shared" si="50"/>
        <v>0.0004362191858</v>
      </c>
      <c r="I153" s="21" t="str">
        <f t="shared" si="39"/>
        <v>#REF!</v>
      </c>
      <c r="J153" s="21" t="str">
        <f t="shared" si="40"/>
        <v>#REF!</v>
      </c>
      <c r="K153" s="21" t="str">
        <f t="shared" si="41"/>
        <v>#REF!</v>
      </c>
      <c r="L153" s="21" t="str">
        <f t="shared" si="42"/>
        <v>#REF!</v>
      </c>
      <c r="M153" s="21" t="str">
        <f t="shared" si="43"/>
        <v>#REF!</v>
      </c>
      <c r="N153" s="21" t="str">
        <f t="shared" si="44"/>
        <v>#REF!</v>
      </c>
      <c r="O153" s="21" t="str">
        <f t="shared" si="45"/>
        <v>#REF!</v>
      </c>
      <c r="P153" s="21" t="str">
        <f t="shared" si="46"/>
        <v>#REF!</v>
      </c>
      <c r="Q153" s="21" t="str">
        <f t="shared" si="47"/>
        <v>#REF!</v>
      </c>
      <c r="R153" s="21" t="str">
        <f t="shared" si="48"/>
        <v>#REF!</v>
      </c>
      <c r="S153" s="21" t="str">
        <f t="shared" si="49"/>
        <v>#REF!</v>
      </c>
      <c r="U153" s="29"/>
    </row>
    <row r="154" ht="15.75" customHeight="1">
      <c r="A154" s="20" t="s">
        <v>88</v>
      </c>
      <c r="B154" s="20" t="s">
        <v>15</v>
      </c>
      <c r="C154" s="20" t="s">
        <v>89</v>
      </c>
      <c r="D154" s="20" t="s">
        <v>27</v>
      </c>
      <c r="E154" s="20" t="s">
        <v>28</v>
      </c>
      <c r="F154" s="21">
        <v>328931.24</v>
      </c>
      <c r="G154" s="21">
        <v>2275814.42</v>
      </c>
      <c r="H154" s="29">
        <f t="shared" si="50"/>
        <v>0.02968833905</v>
      </c>
      <c r="I154" s="21" t="str">
        <f t="shared" si="39"/>
        <v>#REF!</v>
      </c>
      <c r="J154" s="21" t="str">
        <f t="shared" si="40"/>
        <v>#REF!</v>
      </c>
      <c r="K154" s="21" t="str">
        <f t="shared" si="41"/>
        <v>#REF!</v>
      </c>
      <c r="L154" s="21" t="str">
        <f t="shared" si="42"/>
        <v>#REF!</v>
      </c>
      <c r="M154" s="21" t="str">
        <f t="shared" si="43"/>
        <v>#REF!</v>
      </c>
      <c r="N154" s="21" t="str">
        <f t="shared" si="44"/>
        <v>#REF!</v>
      </c>
      <c r="O154" s="21" t="str">
        <f t="shared" si="45"/>
        <v>#REF!</v>
      </c>
      <c r="P154" s="21" t="str">
        <f t="shared" si="46"/>
        <v>#REF!</v>
      </c>
      <c r="Q154" s="21" t="str">
        <f t="shared" si="47"/>
        <v>#REF!</v>
      </c>
      <c r="R154" s="21" t="str">
        <f t="shared" si="48"/>
        <v>#REF!</v>
      </c>
      <c r="S154" s="21" t="str">
        <f t="shared" si="49"/>
        <v>#REF!</v>
      </c>
      <c r="U154" s="29"/>
    </row>
    <row r="155" ht="15.75" customHeight="1">
      <c r="A155" s="20" t="s">
        <v>88</v>
      </c>
      <c r="B155" s="20" t="s">
        <v>15</v>
      </c>
      <c r="C155" s="20" t="s">
        <v>89</v>
      </c>
      <c r="D155" s="20" t="s">
        <v>29</v>
      </c>
      <c r="E155" s="20" t="s">
        <v>30</v>
      </c>
      <c r="F155" s="21">
        <v>135157.33</v>
      </c>
      <c r="G155" s="21">
        <v>935128.59</v>
      </c>
      <c r="H155" s="29">
        <f t="shared" si="50"/>
        <v>0.0121988919</v>
      </c>
      <c r="I155" s="21" t="str">
        <f t="shared" si="39"/>
        <v>#REF!</v>
      </c>
      <c r="J155" s="21" t="str">
        <f t="shared" si="40"/>
        <v>#REF!</v>
      </c>
      <c r="K155" s="21" t="str">
        <f t="shared" si="41"/>
        <v>#REF!</v>
      </c>
      <c r="L155" s="21" t="str">
        <f t="shared" si="42"/>
        <v>#REF!</v>
      </c>
      <c r="M155" s="21" t="str">
        <f t="shared" si="43"/>
        <v>#REF!</v>
      </c>
      <c r="N155" s="21" t="str">
        <f t="shared" si="44"/>
        <v>#REF!</v>
      </c>
      <c r="O155" s="21" t="str">
        <f t="shared" si="45"/>
        <v>#REF!</v>
      </c>
      <c r="P155" s="21" t="str">
        <f t="shared" si="46"/>
        <v>#REF!</v>
      </c>
      <c r="Q155" s="21" t="str">
        <f t="shared" si="47"/>
        <v>#REF!</v>
      </c>
      <c r="R155" s="21" t="str">
        <f t="shared" si="48"/>
        <v>#REF!</v>
      </c>
      <c r="S155" s="21" t="str">
        <f t="shared" si="49"/>
        <v>#REF!</v>
      </c>
      <c r="U155" s="29"/>
    </row>
    <row r="156" ht="15.75" customHeight="1">
      <c r="A156" s="20" t="s">
        <v>88</v>
      </c>
      <c r="B156" s="20" t="s">
        <v>15</v>
      </c>
      <c r="C156" s="20" t="s">
        <v>89</v>
      </c>
      <c r="D156" s="20" t="s">
        <v>31</v>
      </c>
      <c r="E156" s="20" t="s">
        <v>32</v>
      </c>
      <c r="F156" s="21">
        <v>79347.72</v>
      </c>
      <c r="G156" s="21">
        <v>548992.24</v>
      </c>
      <c r="H156" s="29">
        <f t="shared" si="50"/>
        <v>0.007161685264</v>
      </c>
      <c r="I156" s="21" t="str">
        <f t="shared" si="39"/>
        <v>#REF!</v>
      </c>
      <c r="J156" s="21" t="str">
        <f t="shared" si="40"/>
        <v>#REF!</v>
      </c>
      <c r="K156" s="21" t="str">
        <f t="shared" si="41"/>
        <v>#REF!</v>
      </c>
      <c r="L156" s="21" t="str">
        <f t="shared" si="42"/>
        <v>#REF!</v>
      </c>
      <c r="M156" s="21" t="str">
        <f t="shared" si="43"/>
        <v>#REF!</v>
      </c>
      <c r="N156" s="21" t="str">
        <f t="shared" si="44"/>
        <v>#REF!</v>
      </c>
      <c r="O156" s="21" t="str">
        <f t="shared" si="45"/>
        <v>#REF!</v>
      </c>
      <c r="P156" s="21" t="str">
        <f t="shared" si="46"/>
        <v>#REF!</v>
      </c>
      <c r="Q156" s="21" t="str">
        <f t="shared" si="47"/>
        <v>#REF!</v>
      </c>
      <c r="R156" s="21" t="str">
        <f t="shared" si="48"/>
        <v>#REF!</v>
      </c>
      <c r="S156" s="21" t="str">
        <f t="shared" si="49"/>
        <v>#REF!</v>
      </c>
      <c r="U156" s="29"/>
    </row>
    <row r="157" ht="15.75" customHeight="1">
      <c r="A157" s="20" t="s">
        <v>88</v>
      </c>
      <c r="B157" s="20" t="s">
        <v>15</v>
      </c>
      <c r="C157" s="20" t="s">
        <v>89</v>
      </c>
      <c r="D157" s="20" t="s">
        <v>33</v>
      </c>
      <c r="E157" s="20" t="s">
        <v>34</v>
      </c>
      <c r="F157" s="21">
        <v>31.41</v>
      </c>
      <c r="G157" s="21">
        <v>217.31</v>
      </c>
      <c r="H157" s="29">
        <f t="shared" si="50"/>
        <v>0.000002834971618</v>
      </c>
      <c r="I157" s="21" t="str">
        <f t="shared" si="39"/>
        <v>#REF!</v>
      </c>
      <c r="J157" s="21" t="str">
        <f t="shared" si="40"/>
        <v>#REF!</v>
      </c>
      <c r="K157" s="21" t="str">
        <f t="shared" si="41"/>
        <v>#REF!</v>
      </c>
      <c r="L157" s="21" t="str">
        <f t="shared" si="42"/>
        <v>#REF!</v>
      </c>
      <c r="M157" s="21" t="str">
        <f t="shared" si="43"/>
        <v>#REF!</v>
      </c>
      <c r="N157" s="21" t="str">
        <f t="shared" si="44"/>
        <v>#REF!</v>
      </c>
      <c r="O157" s="21" t="str">
        <f t="shared" si="45"/>
        <v>#REF!</v>
      </c>
      <c r="P157" s="21" t="str">
        <f t="shared" si="46"/>
        <v>#REF!</v>
      </c>
      <c r="Q157" s="21" t="str">
        <f t="shared" si="47"/>
        <v>#REF!</v>
      </c>
      <c r="R157" s="21" t="str">
        <f t="shared" si="48"/>
        <v>#REF!</v>
      </c>
      <c r="S157" s="21" t="str">
        <f t="shared" si="49"/>
        <v>#REF!</v>
      </c>
      <c r="U157" s="29"/>
    </row>
    <row r="158" ht="15.75" customHeight="1">
      <c r="A158" s="20" t="s">
        <v>88</v>
      </c>
      <c r="B158" s="20" t="s">
        <v>15</v>
      </c>
      <c r="C158" s="20" t="s">
        <v>89</v>
      </c>
      <c r="D158" s="20" t="s">
        <v>35</v>
      </c>
      <c r="E158" s="20" t="s">
        <v>36</v>
      </c>
      <c r="F158" s="21">
        <v>1137.21</v>
      </c>
      <c r="G158" s="21">
        <v>7868.12</v>
      </c>
      <c r="H158" s="29">
        <f t="shared" si="50"/>
        <v>0.0001026411357</v>
      </c>
      <c r="I158" s="21" t="str">
        <f t="shared" si="39"/>
        <v>#REF!</v>
      </c>
      <c r="J158" s="21" t="str">
        <f t="shared" si="40"/>
        <v>#REF!</v>
      </c>
      <c r="K158" s="21" t="str">
        <f t="shared" si="41"/>
        <v>#REF!</v>
      </c>
      <c r="L158" s="21" t="str">
        <f t="shared" si="42"/>
        <v>#REF!</v>
      </c>
      <c r="M158" s="21" t="str">
        <f t="shared" si="43"/>
        <v>#REF!</v>
      </c>
      <c r="N158" s="21" t="str">
        <f t="shared" si="44"/>
        <v>#REF!</v>
      </c>
      <c r="O158" s="21" t="str">
        <f t="shared" si="45"/>
        <v>#REF!</v>
      </c>
      <c r="P158" s="21" t="str">
        <f t="shared" si="46"/>
        <v>#REF!</v>
      </c>
      <c r="Q158" s="21" t="str">
        <f t="shared" si="47"/>
        <v>#REF!</v>
      </c>
      <c r="R158" s="21" t="str">
        <f t="shared" si="48"/>
        <v>#REF!</v>
      </c>
      <c r="S158" s="21" t="str">
        <f t="shared" si="49"/>
        <v>#REF!</v>
      </c>
      <c r="U158" s="29"/>
    </row>
    <row r="159" ht="15.75" customHeight="1">
      <c r="A159" s="20" t="s">
        <v>88</v>
      </c>
      <c r="B159" s="20" t="s">
        <v>15</v>
      </c>
      <c r="C159" s="20" t="s">
        <v>89</v>
      </c>
      <c r="D159" s="20" t="s">
        <v>37</v>
      </c>
      <c r="E159" s="20" t="s">
        <v>38</v>
      </c>
      <c r="F159" s="21">
        <v>23626.94</v>
      </c>
      <c r="G159" s="21">
        <v>163470.42</v>
      </c>
      <c r="H159" s="29">
        <f t="shared" si="50"/>
        <v>0.002132496158</v>
      </c>
      <c r="I159" s="21" t="str">
        <f t="shared" si="39"/>
        <v>#REF!</v>
      </c>
      <c r="J159" s="21" t="str">
        <f t="shared" si="40"/>
        <v>#REF!</v>
      </c>
      <c r="K159" s="21" t="str">
        <f t="shared" si="41"/>
        <v>#REF!</v>
      </c>
      <c r="L159" s="21" t="str">
        <f t="shared" si="42"/>
        <v>#REF!</v>
      </c>
      <c r="M159" s="21" t="str">
        <f t="shared" si="43"/>
        <v>#REF!</v>
      </c>
      <c r="N159" s="21" t="str">
        <f t="shared" si="44"/>
        <v>#REF!</v>
      </c>
      <c r="O159" s="21" t="str">
        <f t="shared" si="45"/>
        <v>#REF!</v>
      </c>
      <c r="P159" s="21" t="str">
        <f t="shared" si="46"/>
        <v>#REF!</v>
      </c>
      <c r="Q159" s="21" t="str">
        <f t="shared" si="47"/>
        <v>#REF!</v>
      </c>
      <c r="R159" s="21" t="str">
        <f t="shared" si="48"/>
        <v>#REF!</v>
      </c>
      <c r="S159" s="21" t="str">
        <f t="shared" si="49"/>
        <v>#REF!</v>
      </c>
      <c r="U159" s="29"/>
    </row>
    <row r="160" ht="15.75" customHeight="1">
      <c r="A160" s="20" t="s">
        <v>88</v>
      </c>
      <c r="B160" s="20" t="s">
        <v>15</v>
      </c>
      <c r="C160" s="20" t="s">
        <v>89</v>
      </c>
      <c r="D160" s="20" t="s">
        <v>39</v>
      </c>
      <c r="E160" s="20" t="s">
        <v>40</v>
      </c>
      <c r="F160" s="21">
        <v>80536.65</v>
      </c>
      <c r="G160" s="21">
        <v>557218.22</v>
      </c>
      <c r="H160" s="29">
        <f t="shared" si="50"/>
        <v>0.00726899449</v>
      </c>
      <c r="I160" s="21" t="str">
        <f t="shared" si="39"/>
        <v>#REF!</v>
      </c>
      <c r="J160" s="21" t="str">
        <f t="shared" si="40"/>
        <v>#REF!</v>
      </c>
      <c r="K160" s="21" t="str">
        <f t="shared" si="41"/>
        <v>#REF!</v>
      </c>
      <c r="L160" s="21" t="str">
        <f t="shared" si="42"/>
        <v>#REF!</v>
      </c>
      <c r="M160" s="21" t="str">
        <f t="shared" si="43"/>
        <v>#REF!</v>
      </c>
      <c r="N160" s="21" t="str">
        <f t="shared" si="44"/>
        <v>#REF!</v>
      </c>
      <c r="O160" s="21" t="str">
        <f t="shared" si="45"/>
        <v>#REF!</v>
      </c>
      <c r="P160" s="21" t="str">
        <f t="shared" si="46"/>
        <v>#REF!</v>
      </c>
      <c r="Q160" s="21" t="str">
        <f t="shared" si="47"/>
        <v>#REF!</v>
      </c>
      <c r="R160" s="21" t="str">
        <f t="shared" si="48"/>
        <v>#REF!</v>
      </c>
      <c r="S160" s="21" t="str">
        <f t="shared" si="49"/>
        <v>#REF!</v>
      </c>
      <c r="U160" s="29"/>
    </row>
    <row r="161" ht="15.75" customHeight="1">
      <c r="A161" s="20" t="s">
        <v>88</v>
      </c>
      <c r="B161" s="20" t="s">
        <v>15</v>
      </c>
      <c r="C161" s="20" t="s">
        <v>89</v>
      </c>
      <c r="D161" s="20" t="s">
        <v>41</v>
      </c>
      <c r="E161" s="20" t="s">
        <v>42</v>
      </c>
      <c r="F161" s="21">
        <v>1.026508398E7</v>
      </c>
      <c r="G161" s="21">
        <v>7.102221825E7</v>
      </c>
      <c r="H161" s="29">
        <f t="shared" si="50"/>
        <v>0.926495439</v>
      </c>
      <c r="I161" s="21" t="str">
        <f t="shared" si="39"/>
        <v>#REF!</v>
      </c>
      <c r="J161" s="21" t="str">
        <f t="shared" si="40"/>
        <v>#REF!</v>
      </c>
      <c r="K161" s="21" t="str">
        <f t="shared" si="41"/>
        <v>#REF!</v>
      </c>
      <c r="L161" s="21" t="str">
        <f t="shared" si="42"/>
        <v>#REF!</v>
      </c>
      <c r="M161" s="21" t="str">
        <f t="shared" si="43"/>
        <v>#REF!</v>
      </c>
      <c r="N161" s="21" t="str">
        <f t="shared" si="44"/>
        <v>#REF!</v>
      </c>
      <c r="O161" s="21" t="str">
        <f t="shared" si="45"/>
        <v>#REF!</v>
      </c>
      <c r="P161" s="21" t="str">
        <f t="shared" si="46"/>
        <v>#REF!</v>
      </c>
      <c r="Q161" s="21" t="str">
        <f t="shared" si="47"/>
        <v>#REF!</v>
      </c>
      <c r="R161" s="21" t="str">
        <f t="shared" si="48"/>
        <v>#REF!</v>
      </c>
      <c r="S161" s="21" t="str">
        <f t="shared" si="49"/>
        <v>#REF!</v>
      </c>
      <c r="U161" s="29"/>
    </row>
    <row r="162" ht="15.75" customHeight="1">
      <c r="A162" s="20"/>
      <c r="B162" s="20"/>
      <c r="C162" s="20"/>
      <c r="D162" s="20"/>
      <c r="E162" s="20"/>
      <c r="F162" s="25">
        <f>SUM(F149:F161)</f>
        <v>11079476</v>
      </c>
      <c r="G162" s="21"/>
      <c r="H162" s="29">
        <f t="shared" si="50"/>
        <v>1</v>
      </c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U162" s="29"/>
    </row>
    <row r="163" ht="15.75" customHeight="1">
      <c r="A163" s="20" t="s">
        <v>90</v>
      </c>
      <c r="B163" s="20" t="s">
        <v>15</v>
      </c>
      <c r="C163" s="20" t="s">
        <v>91</v>
      </c>
      <c r="D163" s="20" t="s">
        <v>17</v>
      </c>
      <c r="E163" s="20" t="s">
        <v>18</v>
      </c>
      <c r="F163" s="21">
        <v>0.0</v>
      </c>
      <c r="G163" s="21">
        <v>0.0</v>
      </c>
      <c r="I163" s="21" t="str">
        <f t="shared" ref="I163:I225" si="51">+VLOOKUP(C163,'[1]ESFUERZO PROPIO 2015'!$D$10:$J$135,3,0)</f>
        <v>#REF!</v>
      </c>
      <c r="J163" s="21" t="str">
        <f t="shared" ref="J163:J225" si="52">+VLOOKUP(C163,'[1]ESFUERZO PROPIO 2015'!$D$10:$J$135,2,0)</f>
        <v>#REF!</v>
      </c>
      <c r="K163" s="21" t="str">
        <f t="shared" ref="K163:K225" si="53">+I163/11</f>
        <v>#REF!</v>
      </c>
      <c r="L163" s="21" t="str">
        <f t="shared" ref="L163:L225" si="54">+H163*K163</f>
        <v>#REF!</v>
      </c>
      <c r="M163" s="21" t="str">
        <f t="shared" ref="M163:M225" si="55">+IF(F163-Q163&lt;1,0,F163-Q163)</f>
        <v>#REF!</v>
      </c>
      <c r="N163" s="21" t="str">
        <f t="shared" ref="N163:N225" si="56">+VLOOKUP(C163,'[1]ESFUERZO PROPIO 2015'!$D$10:$J$135,7,0)</f>
        <v>#REF!</v>
      </c>
      <c r="O163" s="21" t="str">
        <f t="shared" ref="O163:O225" si="57">+VLOOKUP(C163,'[1]ESFUERZO PROPIO 2015'!$D$10:$J$135,6,0)</f>
        <v>#REF!</v>
      </c>
      <c r="P163" s="21" t="str">
        <f t="shared" ref="P163:P225" si="58">+F163-L163</f>
        <v>#REF!</v>
      </c>
      <c r="Q163" s="21" t="str">
        <f t="shared" ref="Q163:Q217" si="59">+ROUND(P163,0)</f>
        <v>#REF!</v>
      </c>
      <c r="R163" s="21" t="str">
        <f t="shared" ref="R163:R225" si="60">+M163+Q163</f>
        <v>#REF!</v>
      </c>
      <c r="S163" s="21" t="str">
        <f t="shared" ref="S163:S225" si="61">+Q163</f>
        <v>#REF!</v>
      </c>
    </row>
    <row r="164" ht="15.75" customHeight="1">
      <c r="A164" s="20" t="s">
        <v>90</v>
      </c>
      <c r="B164" s="20" t="s">
        <v>15</v>
      </c>
      <c r="C164" s="20" t="s">
        <v>91</v>
      </c>
      <c r="D164" s="20" t="s">
        <v>19</v>
      </c>
      <c r="E164" s="20" t="s">
        <v>20</v>
      </c>
      <c r="F164" s="21">
        <v>17249.01</v>
      </c>
      <c r="G164" s="21">
        <v>1695.66</v>
      </c>
      <c r="I164" s="21" t="str">
        <f t="shared" si="51"/>
        <v>#REF!</v>
      </c>
      <c r="J164" s="21" t="str">
        <f t="shared" si="52"/>
        <v>#REF!</v>
      </c>
      <c r="K164" s="21" t="str">
        <f t="shared" si="53"/>
        <v>#REF!</v>
      </c>
      <c r="L164" s="21" t="str">
        <f t="shared" si="54"/>
        <v>#REF!</v>
      </c>
      <c r="M164" s="21" t="str">
        <f t="shared" si="55"/>
        <v>#REF!</v>
      </c>
      <c r="N164" s="21" t="str">
        <f t="shared" si="56"/>
        <v>#REF!</v>
      </c>
      <c r="O164" s="21" t="str">
        <f t="shared" si="57"/>
        <v>#REF!</v>
      </c>
      <c r="P164" s="21" t="str">
        <f t="shared" si="58"/>
        <v>#REF!</v>
      </c>
      <c r="Q164" s="21" t="str">
        <f t="shared" si="59"/>
        <v>#REF!</v>
      </c>
      <c r="R164" s="21" t="str">
        <f t="shared" si="60"/>
        <v>#REF!</v>
      </c>
      <c r="S164" s="21" t="str">
        <f t="shared" si="61"/>
        <v>#REF!</v>
      </c>
    </row>
    <row r="165" ht="15.75" customHeight="1">
      <c r="A165" s="20" t="s">
        <v>90</v>
      </c>
      <c r="B165" s="20" t="s">
        <v>15</v>
      </c>
      <c r="C165" s="20" t="s">
        <v>91</v>
      </c>
      <c r="D165" s="20" t="s">
        <v>21</v>
      </c>
      <c r="E165" s="20" t="s">
        <v>22</v>
      </c>
      <c r="F165" s="21">
        <v>0.0</v>
      </c>
      <c r="G165" s="21">
        <v>0.0</v>
      </c>
      <c r="I165" s="21" t="str">
        <f t="shared" si="51"/>
        <v>#REF!</v>
      </c>
      <c r="J165" s="21" t="str">
        <f t="shared" si="52"/>
        <v>#REF!</v>
      </c>
      <c r="K165" s="21" t="str">
        <f t="shared" si="53"/>
        <v>#REF!</v>
      </c>
      <c r="L165" s="21" t="str">
        <f t="shared" si="54"/>
        <v>#REF!</v>
      </c>
      <c r="M165" s="21" t="str">
        <f t="shared" si="55"/>
        <v>#REF!</v>
      </c>
      <c r="N165" s="21" t="str">
        <f t="shared" si="56"/>
        <v>#REF!</v>
      </c>
      <c r="O165" s="21" t="str">
        <f t="shared" si="57"/>
        <v>#REF!</v>
      </c>
      <c r="P165" s="21" t="str">
        <f t="shared" si="58"/>
        <v>#REF!</v>
      </c>
      <c r="Q165" s="21" t="str">
        <f t="shared" si="59"/>
        <v>#REF!</v>
      </c>
      <c r="R165" s="21" t="str">
        <f t="shared" si="60"/>
        <v>#REF!</v>
      </c>
      <c r="S165" s="21" t="str">
        <f t="shared" si="61"/>
        <v>#REF!</v>
      </c>
    </row>
    <row r="166" ht="15.75" customHeight="1">
      <c r="A166" s="20" t="s">
        <v>90</v>
      </c>
      <c r="B166" s="20" t="s">
        <v>15</v>
      </c>
      <c r="C166" s="20" t="s">
        <v>91</v>
      </c>
      <c r="D166" s="20" t="s">
        <v>27</v>
      </c>
      <c r="E166" s="20" t="s">
        <v>28</v>
      </c>
      <c r="F166" s="21">
        <v>0.0</v>
      </c>
      <c r="G166" s="21">
        <v>0.0</v>
      </c>
      <c r="I166" s="21" t="str">
        <f t="shared" si="51"/>
        <v>#REF!</v>
      </c>
      <c r="J166" s="21" t="str">
        <f t="shared" si="52"/>
        <v>#REF!</v>
      </c>
      <c r="K166" s="21" t="str">
        <f t="shared" si="53"/>
        <v>#REF!</v>
      </c>
      <c r="L166" s="21" t="str">
        <f t="shared" si="54"/>
        <v>#REF!</v>
      </c>
      <c r="M166" s="21" t="str">
        <f t="shared" si="55"/>
        <v>#REF!</v>
      </c>
      <c r="N166" s="21" t="str">
        <f t="shared" si="56"/>
        <v>#REF!</v>
      </c>
      <c r="O166" s="21" t="str">
        <f t="shared" si="57"/>
        <v>#REF!</v>
      </c>
      <c r="P166" s="21" t="str">
        <f t="shared" si="58"/>
        <v>#REF!</v>
      </c>
      <c r="Q166" s="21" t="str">
        <f t="shared" si="59"/>
        <v>#REF!</v>
      </c>
      <c r="R166" s="21" t="str">
        <f t="shared" si="60"/>
        <v>#REF!</v>
      </c>
      <c r="S166" s="21" t="str">
        <f t="shared" si="61"/>
        <v>#REF!</v>
      </c>
    </row>
    <row r="167" ht="15.75" customHeight="1">
      <c r="A167" s="20" t="s">
        <v>90</v>
      </c>
      <c r="B167" s="20" t="s">
        <v>15</v>
      </c>
      <c r="C167" s="20" t="s">
        <v>91</v>
      </c>
      <c r="D167" s="20" t="s">
        <v>29</v>
      </c>
      <c r="E167" s="20" t="s">
        <v>30</v>
      </c>
      <c r="F167" s="21">
        <v>469091.93</v>
      </c>
      <c r="G167" s="21">
        <v>46114.09</v>
      </c>
      <c r="I167" s="21" t="str">
        <f t="shared" si="51"/>
        <v>#REF!</v>
      </c>
      <c r="J167" s="21" t="str">
        <f t="shared" si="52"/>
        <v>#REF!</v>
      </c>
      <c r="K167" s="21" t="str">
        <f t="shared" si="53"/>
        <v>#REF!</v>
      </c>
      <c r="L167" s="21" t="str">
        <f t="shared" si="54"/>
        <v>#REF!</v>
      </c>
      <c r="M167" s="21" t="str">
        <f t="shared" si="55"/>
        <v>#REF!</v>
      </c>
      <c r="N167" s="21" t="str">
        <f t="shared" si="56"/>
        <v>#REF!</v>
      </c>
      <c r="O167" s="21" t="str">
        <f t="shared" si="57"/>
        <v>#REF!</v>
      </c>
      <c r="P167" s="21" t="str">
        <f t="shared" si="58"/>
        <v>#REF!</v>
      </c>
      <c r="Q167" s="21" t="str">
        <f t="shared" si="59"/>
        <v>#REF!</v>
      </c>
      <c r="R167" s="21" t="str">
        <f t="shared" si="60"/>
        <v>#REF!</v>
      </c>
      <c r="S167" s="21" t="str">
        <f t="shared" si="61"/>
        <v>#REF!</v>
      </c>
    </row>
    <row r="168" ht="15.75" customHeight="1">
      <c r="A168" s="20" t="s">
        <v>90</v>
      </c>
      <c r="B168" s="20" t="s">
        <v>15</v>
      </c>
      <c r="C168" s="20" t="s">
        <v>91</v>
      </c>
      <c r="D168" s="20" t="s">
        <v>39</v>
      </c>
      <c r="E168" s="20" t="s">
        <v>40</v>
      </c>
      <c r="F168" s="21">
        <v>41651.63</v>
      </c>
      <c r="G168" s="21">
        <v>4094.56</v>
      </c>
      <c r="I168" s="21" t="str">
        <f t="shared" si="51"/>
        <v>#REF!</v>
      </c>
      <c r="J168" s="21" t="str">
        <f t="shared" si="52"/>
        <v>#REF!</v>
      </c>
      <c r="K168" s="21" t="str">
        <f t="shared" si="53"/>
        <v>#REF!</v>
      </c>
      <c r="L168" s="21" t="str">
        <f t="shared" si="54"/>
        <v>#REF!</v>
      </c>
      <c r="M168" s="21" t="str">
        <f t="shared" si="55"/>
        <v>#REF!</v>
      </c>
      <c r="N168" s="21" t="str">
        <f t="shared" si="56"/>
        <v>#REF!</v>
      </c>
      <c r="O168" s="21" t="str">
        <f t="shared" si="57"/>
        <v>#REF!</v>
      </c>
      <c r="P168" s="21" t="str">
        <f t="shared" si="58"/>
        <v>#REF!</v>
      </c>
      <c r="Q168" s="21" t="str">
        <f t="shared" si="59"/>
        <v>#REF!</v>
      </c>
      <c r="R168" s="21" t="str">
        <f t="shared" si="60"/>
        <v>#REF!</v>
      </c>
      <c r="S168" s="21" t="str">
        <f t="shared" si="61"/>
        <v>#REF!</v>
      </c>
    </row>
    <row r="169" ht="15.75" customHeight="1">
      <c r="A169" s="20" t="s">
        <v>90</v>
      </c>
      <c r="B169" s="20" t="s">
        <v>15</v>
      </c>
      <c r="C169" s="20" t="s">
        <v>91</v>
      </c>
      <c r="D169" s="20" t="s">
        <v>41</v>
      </c>
      <c r="E169" s="20" t="s">
        <v>42</v>
      </c>
      <c r="F169" s="21">
        <v>2.1061931E7</v>
      </c>
      <c r="G169" s="21">
        <v>2070493.41</v>
      </c>
      <c r="I169" s="21" t="str">
        <f t="shared" si="51"/>
        <v>#REF!</v>
      </c>
      <c r="J169" s="21" t="str">
        <f t="shared" si="52"/>
        <v>#REF!</v>
      </c>
      <c r="K169" s="21" t="str">
        <f t="shared" si="53"/>
        <v>#REF!</v>
      </c>
      <c r="L169" s="21" t="str">
        <f t="shared" si="54"/>
        <v>#REF!</v>
      </c>
      <c r="M169" s="21" t="str">
        <f t="shared" si="55"/>
        <v>#REF!</v>
      </c>
      <c r="N169" s="21" t="str">
        <f t="shared" si="56"/>
        <v>#REF!</v>
      </c>
      <c r="O169" s="21" t="str">
        <f t="shared" si="57"/>
        <v>#REF!</v>
      </c>
      <c r="P169" s="21" t="str">
        <f t="shared" si="58"/>
        <v>#REF!</v>
      </c>
      <c r="Q169" s="21" t="str">
        <f t="shared" si="59"/>
        <v>#REF!</v>
      </c>
      <c r="R169" s="21" t="str">
        <f t="shared" si="60"/>
        <v>#REF!</v>
      </c>
      <c r="S169" s="21" t="str">
        <f t="shared" si="61"/>
        <v>#REF!</v>
      </c>
    </row>
    <row r="170" ht="15.75" customHeight="1">
      <c r="A170" s="20" t="s">
        <v>90</v>
      </c>
      <c r="B170" s="20" t="s">
        <v>15</v>
      </c>
      <c r="C170" s="20" t="s">
        <v>91</v>
      </c>
      <c r="D170" s="20" t="s">
        <v>59</v>
      </c>
      <c r="E170" s="20" t="s">
        <v>60</v>
      </c>
      <c r="F170" s="21">
        <v>1.717114143E7</v>
      </c>
      <c r="G170" s="21">
        <v>1688009.28</v>
      </c>
      <c r="I170" s="21" t="str">
        <f t="shared" si="51"/>
        <v>#REF!</v>
      </c>
      <c r="J170" s="21" t="str">
        <f t="shared" si="52"/>
        <v>#REF!</v>
      </c>
      <c r="K170" s="21" t="str">
        <f t="shared" si="53"/>
        <v>#REF!</v>
      </c>
      <c r="L170" s="21" t="str">
        <f t="shared" si="54"/>
        <v>#REF!</v>
      </c>
      <c r="M170" s="21" t="str">
        <f t="shared" si="55"/>
        <v>#REF!</v>
      </c>
      <c r="N170" s="21" t="str">
        <f t="shared" si="56"/>
        <v>#REF!</v>
      </c>
      <c r="O170" s="21" t="str">
        <f t="shared" si="57"/>
        <v>#REF!</v>
      </c>
      <c r="P170" s="21" t="str">
        <f t="shared" si="58"/>
        <v>#REF!</v>
      </c>
      <c r="Q170" s="21" t="str">
        <f t="shared" si="59"/>
        <v>#REF!</v>
      </c>
      <c r="R170" s="21" t="str">
        <f t="shared" si="60"/>
        <v>#REF!</v>
      </c>
      <c r="S170" s="21" t="str">
        <f t="shared" si="61"/>
        <v>#REF!</v>
      </c>
    </row>
    <row r="171" ht="15.75" customHeight="1">
      <c r="A171" s="20" t="s">
        <v>92</v>
      </c>
      <c r="B171" s="20" t="s">
        <v>15</v>
      </c>
      <c r="C171" s="20" t="s">
        <v>93</v>
      </c>
      <c r="D171" s="20" t="s">
        <v>17</v>
      </c>
      <c r="E171" s="20" t="s">
        <v>18</v>
      </c>
      <c r="F171" s="21">
        <v>0.0</v>
      </c>
      <c r="G171" s="21">
        <v>0.0</v>
      </c>
      <c r="I171" s="21" t="str">
        <f t="shared" si="51"/>
        <v>#REF!</v>
      </c>
      <c r="J171" s="21" t="str">
        <f t="shared" si="52"/>
        <v>#REF!</v>
      </c>
      <c r="K171" s="21" t="str">
        <f t="shared" si="53"/>
        <v>#REF!</v>
      </c>
      <c r="L171" s="21" t="str">
        <f t="shared" si="54"/>
        <v>#REF!</v>
      </c>
      <c r="M171" s="21" t="str">
        <f t="shared" si="55"/>
        <v>#REF!</v>
      </c>
      <c r="N171" s="21" t="str">
        <f t="shared" si="56"/>
        <v>#REF!</v>
      </c>
      <c r="O171" s="21" t="str">
        <f t="shared" si="57"/>
        <v>#REF!</v>
      </c>
      <c r="P171" s="21" t="str">
        <f t="shared" si="58"/>
        <v>#REF!</v>
      </c>
      <c r="Q171" s="21" t="str">
        <f t="shared" si="59"/>
        <v>#REF!</v>
      </c>
      <c r="R171" s="21" t="str">
        <f t="shared" si="60"/>
        <v>#REF!</v>
      </c>
      <c r="S171" s="21" t="str">
        <f t="shared" si="61"/>
        <v>#REF!</v>
      </c>
    </row>
    <row r="172" ht="15.75" customHeight="1">
      <c r="A172" s="20" t="s">
        <v>92</v>
      </c>
      <c r="B172" s="20" t="s">
        <v>15</v>
      </c>
      <c r="C172" s="20" t="s">
        <v>93</v>
      </c>
      <c r="D172" s="20" t="s">
        <v>49</v>
      </c>
      <c r="E172" s="20" t="s">
        <v>50</v>
      </c>
      <c r="F172" s="21">
        <v>0.0</v>
      </c>
      <c r="G172" s="21">
        <v>0.0</v>
      </c>
      <c r="I172" s="21" t="str">
        <f t="shared" si="51"/>
        <v>#REF!</v>
      </c>
      <c r="J172" s="21" t="str">
        <f t="shared" si="52"/>
        <v>#REF!</v>
      </c>
      <c r="K172" s="21" t="str">
        <f t="shared" si="53"/>
        <v>#REF!</v>
      </c>
      <c r="L172" s="21" t="str">
        <f t="shared" si="54"/>
        <v>#REF!</v>
      </c>
      <c r="M172" s="21" t="str">
        <f t="shared" si="55"/>
        <v>#REF!</v>
      </c>
      <c r="N172" s="21" t="str">
        <f t="shared" si="56"/>
        <v>#REF!</v>
      </c>
      <c r="O172" s="21" t="str">
        <f t="shared" si="57"/>
        <v>#REF!</v>
      </c>
      <c r="P172" s="21" t="str">
        <f t="shared" si="58"/>
        <v>#REF!</v>
      </c>
      <c r="Q172" s="21" t="str">
        <f t="shared" si="59"/>
        <v>#REF!</v>
      </c>
      <c r="R172" s="21" t="str">
        <f t="shared" si="60"/>
        <v>#REF!</v>
      </c>
      <c r="S172" s="21" t="str">
        <f t="shared" si="61"/>
        <v>#REF!</v>
      </c>
    </row>
    <row r="173" ht="15.75" customHeight="1">
      <c r="A173" s="20" t="s">
        <v>92</v>
      </c>
      <c r="B173" s="20" t="s">
        <v>15</v>
      </c>
      <c r="C173" s="20" t="s">
        <v>93</v>
      </c>
      <c r="D173" s="20" t="s">
        <v>21</v>
      </c>
      <c r="E173" s="20" t="s">
        <v>22</v>
      </c>
      <c r="F173" s="21">
        <v>1500.42</v>
      </c>
      <c r="G173" s="21">
        <v>205.89</v>
      </c>
      <c r="I173" s="21" t="str">
        <f t="shared" si="51"/>
        <v>#REF!</v>
      </c>
      <c r="J173" s="21" t="str">
        <f t="shared" si="52"/>
        <v>#REF!</v>
      </c>
      <c r="K173" s="21" t="str">
        <f t="shared" si="53"/>
        <v>#REF!</v>
      </c>
      <c r="L173" s="21" t="str">
        <f t="shared" si="54"/>
        <v>#REF!</v>
      </c>
      <c r="M173" s="21" t="str">
        <f t="shared" si="55"/>
        <v>#REF!</v>
      </c>
      <c r="N173" s="21" t="str">
        <f t="shared" si="56"/>
        <v>#REF!</v>
      </c>
      <c r="O173" s="21" t="str">
        <f t="shared" si="57"/>
        <v>#REF!</v>
      </c>
      <c r="P173" s="21" t="str">
        <f t="shared" si="58"/>
        <v>#REF!</v>
      </c>
      <c r="Q173" s="21" t="str">
        <f t="shared" si="59"/>
        <v>#REF!</v>
      </c>
      <c r="R173" s="21" t="str">
        <f t="shared" si="60"/>
        <v>#REF!</v>
      </c>
      <c r="S173" s="21" t="str">
        <f t="shared" si="61"/>
        <v>#REF!</v>
      </c>
    </row>
    <row r="174" ht="15.75" customHeight="1">
      <c r="A174" s="20" t="s">
        <v>92</v>
      </c>
      <c r="B174" s="20" t="s">
        <v>15</v>
      </c>
      <c r="C174" s="20" t="s">
        <v>93</v>
      </c>
      <c r="D174" s="20" t="s">
        <v>27</v>
      </c>
      <c r="E174" s="20" t="s">
        <v>28</v>
      </c>
      <c r="F174" s="21">
        <v>0.0</v>
      </c>
      <c r="G174" s="21">
        <v>0.0</v>
      </c>
      <c r="I174" s="21" t="str">
        <f t="shared" si="51"/>
        <v>#REF!</v>
      </c>
      <c r="J174" s="21" t="str">
        <f t="shared" si="52"/>
        <v>#REF!</v>
      </c>
      <c r="K174" s="21" t="str">
        <f t="shared" si="53"/>
        <v>#REF!</v>
      </c>
      <c r="L174" s="21" t="str">
        <f t="shared" si="54"/>
        <v>#REF!</v>
      </c>
      <c r="M174" s="21" t="str">
        <f t="shared" si="55"/>
        <v>#REF!</v>
      </c>
      <c r="N174" s="21" t="str">
        <f t="shared" si="56"/>
        <v>#REF!</v>
      </c>
      <c r="O174" s="21" t="str">
        <f t="shared" si="57"/>
        <v>#REF!</v>
      </c>
      <c r="P174" s="21" t="str">
        <f t="shared" si="58"/>
        <v>#REF!</v>
      </c>
      <c r="Q174" s="21" t="str">
        <f t="shared" si="59"/>
        <v>#REF!</v>
      </c>
      <c r="R174" s="21" t="str">
        <f t="shared" si="60"/>
        <v>#REF!</v>
      </c>
      <c r="S174" s="21" t="str">
        <f t="shared" si="61"/>
        <v>#REF!</v>
      </c>
    </row>
    <row r="175" ht="15.75" customHeight="1">
      <c r="A175" s="20" t="s">
        <v>92</v>
      </c>
      <c r="B175" s="20" t="s">
        <v>15</v>
      </c>
      <c r="C175" s="20" t="s">
        <v>93</v>
      </c>
      <c r="D175" s="20" t="s">
        <v>29</v>
      </c>
      <c r="E175" s="20" t="s">
        <v>30</v>
      </c>
      <c r="F175" s="21">
        <v>474156.83</v>
      </c>
      <c r="G175" s="21">
        <v>65066.21</v>
      </c>
      <c r="I175" s="21" t="str">
        <f t="shared" si="51"/>
        <v>#REF!</v>
      </c>
      <c r="J175" s="21" t="str">
        <f t="shared" si="52"/>
        <v>#REF!</v>
      </c>
      <c r="K175" s="21" t="str">
        <f t="shared" si="53"/>
        <v>#REF!</v>
      </c>
      <c r="L175" s="21" t="str">
        <f t="shared" si="54"/>
        <v>#REF!</v>
      </c>
      <c r="M175" s="21" t="str">
        <f t="shared" si="55"/>
        <v>#REF!</v>
      </c>
      <c r="N175" s="21" t="str">
        <f t="shared" si="56"/>
        <v>#REF!</v>
      </c>
      <c r="O175" s="21" t="str">
        <f t="shared" si="57"/>
        <v>#REF!</v>
      </c>
      <c r="P175" s="21" t="str">
        <f t="shared" si="58"/>
        <v>#REF!</v>
      </c>
      <c r="Q175" s="21" t="str">
        <f t="shared" si="59"/>
        <v>#REF!</v>
      </c>
      <c r="R175" s="21" t="str">
        <f t="shared" si="60"/>
        <v>#REF!</v>
      </c>
      <c r="S175" s="21" t="str">
        <f t="shared" si="61"/>
        <v>#REF!</v>
      </c>
    </row>
    <row r="176" ht="15.75" customHeight="1">
      <c r="A176" s="20" t="s">
        <v>92</v>
      </c>
      <c r="B176" s="20" t="s">
        <v>15</v>
      </c>
      <c r="C176" s="20" t="s">
        <v>93</v>
      </c>
      <c r="D176" s="20" t="s">
        <v>31</v>
      </c>
      <c r="E176" s="20" t="s">
        <v>32</v>
      </c>
      <c r="F176" s="21">
        <v>13779.49</v>
      </c>
      <c r="G176" s="21">
        <v>1890.89</v>
      </c>
      <c r="I176" s="21" t="str">
        <f t="shared" si="51"/>
        <v>#REF!</v>
      </c>
      <c r="J176" s="21" t="str">
        <f t="shared" si="52"/>
        <v>#REF!</v>
      </c>
      <c r="K176" s="21" t="str">
        <f t="shared" si="53"/>
        <v>#REF!</v>
      </c>
      <c r="L176" s="21" t="str">
        <f t="shared" si="54"/>
        <v>#REF!</v>
      </c>
      <c r="M176" s="21" t="str">
        <f t="shared" si="55"/>
        <v>#REF!</v>
      </c>
      <c r="N176" s="21" t="str">
        <f t="shared" si="56"/>
        <v>#REF!</v>
      </c>
      <c r="O176" s="21" t="str">
        <f t="shared" si="57"/>
        <v>#REF!</v>
      </c>
      <c r="P176" s="21" t="str">
        <f t="shared" si="58"/>
        <v>#REF!</v>
      </c>
      <c r="Q176" s="21" t="str">
        <f t="shared" si="59"/>
        <v>#REF!</v>
      </c>
      <c r="R176" s="21" t="str">
        <f t="shared" si="60"/>
        <v>#REF!</v>
      </c>
      <c r="S176" s="21" t="str">
        <f t="shared" si="61"/>
        <v>#REF!</v>
      </c>
    </row>
    <row r="177" ht="15.75" customHeight="1">
      <c r="A177" s="20" t="s">
        <v>92</v>
      </c>
      <c r="B177" s="20" t="s">
        <v>15</v>
      </c>
      <c r="C177" s="20" t="s">
        <v>93</v>
      </c>
      <c r="D177" s="20" t="s">
        <v>39</v>
      </c>
      <c r="E177" s="20" t="s">
        <v>40</v>
      </c>
      <c r="F177" s="21">
        <v>165096.53</v>
      </c>
      <c r="G177" s="21">
        <v>22655.38</v>
      </c>
      <c r="I177" s="21" t="str">
        <f t="shared" si="51"/>
        <v>#REF!</v>
      </c>
      <c r="J177" s="21" t="str">
        <f t="shared" si="52"/>
        <v>#REF!</v>
      </c>
      <c r="K177" s="21" t="str">
        <f t="shared" si="53"/>
        <v>#REF!</v>
      </c>
      <c r="L177" s="21" t="str">
        <f t="shared" si="54"/>
        <v>#REF!</v>
      </c>
      <c r="M177" s="21" t="str">
        <f t="shared" si="55"/>
        <v>#REF!</v>
      </c>
      <c r="N177" s="21" t="str">
        <f t="shared" si="56"/>
        <v>#REF!</v>
      </c>
      <c r="O177" s="21" t="str">
        <f t="shared" si="57"/>
        <v>#REF!</v>
      </c>
      <c r="P177" s="21" t="str">
        <f t="shared" si="58"/>
        <v>#REF!</v>
      </c>
      <c r="Q177" s="21" t="str">
        <f t="shared" si="59"/>
        <v>#REF!</v>
      </c>
      <c r="R177" s="21" t="str">
        <f t="shared" si="60"/>
        <v>#REF!</v>
      </c>
      <c r="S177" s="21" t="str">
        <f t="shared" si="61"/>
        <v>#REF!</v>
      </c>
    </row>
    <row r="178" ht="15.75" customHeight="1">
      <c r="A178" s="20" t="s">
        <v>92</v>
      </c>
      <c r="B178" s="20" t="s">
        <v>15</v>
      </c>
      <c r="C178" s="20" t="s">
        <v>93</v>
      </c>
      <c r="D178" s="20" t="s">
        <v>41</v>
      </c>
      <c r="E178" s="20" t="s">
        <v>42</v>
      </c>
      <c r="F178" s="21">
        <v>5.778624673E7</v>
      </c>
      <c r="G178" s="21">
        <v>7929722.63</v>
      </c>
      <c r="I178" s="21" t="str">
        <f t="shared" si="51"/>
        <v>#REF!</v>
      </c>
      <c r="J178" s="21" t="str">
        <f t="shared" si="52"/>
        <v>#REF!</v>
      </c>
      <c r="K178" s="21" t="str">
        <f t="shared" si="53"/>
        <v>#REF!</v>
      </c>
      <c r="L178" s="21" t="str">
        <f t="shared" si="54"/>
        <v>#REF!</v>
      </c>
      <c r="M178" s="21" t="str">
        <f t="shared" si="55"/>
        <v>#REF!</v>
      </c>
      <c r="N178" s="21" t="str">
        <f t="shared" si="56"/>
        <v>#REF!</v>
      </c>
      <c r="O178" s="21" t="str">
        <f t="shared" si="57"/>
        <v>#REF!</v>
      </c>
      <c r="P178" s="21" t="str">
        <f t="shared" si="58"/>
        <v>#REF!</v>
      </c>
      <c r="Q178" s="21" t="str">
        <f t="shared" si="59"/>
        <v>#REF!</v>
      </c>
      <c r="R178" s="21" t="str">
        <f t="shared" si="60"/>
        <v>#REF!</v>
      </c>
      <c r="S178" s="21" t="str">
        <f t="shared" si="61"/>
        <v>#REF!</v>
      </c>
    </row>
    <row r="179" ht="15.75" customHeight="1">
      <c r="A179" s="20" t="s">
        <v>94</v>
      </c>
      <c r="B179" s="20" t="s">
        <v>15</v>
      </c>
      <c r="C179" s="20" t="s">
        <v>95</v>
      </c>
      <c r="D179" s="20" t="s">
        <v>17</v>
      </c>
      <c r="E179" s="20" t="s">
        <v>18</v>
      </c>
      <c r="F179" s="21">
        <v>0.0</v>
      </c>
      <c r="G179" s="21">
        <v>0.0</v>
      </c>
      <c r="I179" s="21" t="str">
        <f t="shared" si="51"/>
        <v>#REF!</v>
      </c>
      <c r="J179" s="21" t="str">
        <f t="shared" si="52"/>
        <v>#REF!</v>
      </c>
      <c r="K179" s="21" t="str">
        <f t="shared" si="53"/>
        <v>#REF!</v>
      </c>
      <c r="L179" s="21" t="str">
        <f t="shared" si="54"/>
        <v>#REF!</v>
      </c>
      <c r="M179" s="21" t="str">
        <f t="shared" si="55"/>
        <v>#REF!</v>
      </c>
      <c r="N179" s="21" t="str">
        <f t="shared" si="56"/>
        <v>#REF!</v>
      </c>
      <c r="O179" s="21" t="str">
        <f t="shared" si="57"/>
        <v>#REF!</v>
      </c>
      <c r="P179" s="21" t="str">
        <f t="shared" si="58"/>
        <v>#REF!</v>
      </c>
      <c r="Q179" s="21" t="str">
        <f t="shared" si="59"/>
        <v>#REF!</v>
      </c>
      <c r="R179" s="21" t="str">
        <f t="shared" si="60"/>
        <v>#REF!</v>
      </c>
      <c r="S179" s="21" t="str">
        <f t="shared" si="61"/>
        <v>#REF!</v>
      </c>
    </row>
    <row r="180" ht="15.75" customHeight="1">
      <c r="A180" s="20" t="s">
        <v>94</v>
      </c>
      <c r="B180" s="20" t="s">
        <v>15</v>
      </c>
      <c r="C180" s="20" t="s">
        <v>95</v>
      </c>
      <c r="D180" s="20" t="s">
        <v>49</v>
      </c>
      <c r="E180" s="20" t="s">
        <v>50</v>
      </c>
      <c r="F180" s="21">
        <v>0.0</v>
      </c>
      <c r="G180" s="21">
        <v>0.0</v>
      </c>
      <c r="I180" s="21" t="str">
        <f t="shared" si="51"/>
        <v>#REF!</v>
      </c>
      <c r="J180" s="21" t="str">
        <f t="shared" si="52"/>
        <v>#REF!</v>
      </c>
      <c r="K180" s="21" t="str">
        <f t="shared" si="53"/>
        <v>#REF!</v>
      </c>
      <c r="L180" s="21" t="str">
        <f t="shared" si="54"/>
        <v>#REF!</v>
      </c>
      <c r="M180" s="21" t="str">
        <f t="shared" si="55"/>
        <v>#REF!</v>
      </c>
      <c r="N180" s="21" t="str">
        <f t="shared" si="56"/>
        <v>#REF!</v>
      </c>
      <c r="O180" s="21" t="str">
        <f t="shared" si="57"/>
        <v>#REF!</v>
      </c>
      <c r="P180" s="21" t="str">
        <f t="shared" si="58"/>
        <v>#REF!</v>
      </c>
      <c r="Q180" s="21" t="str">
        <f t="shared" si="59"/>
        <v>#REF!</v>
      </c>
      <c r="R180" s="21" t="str">
        <f t="shared" si="60"/>
        <v>#REF!</v>
      </c>
      <c r="S180" s="21" t="str">
        <f t="shared" si="61"/>
        <v>#REF!</v>
      </c>
    </row>
    <row r="181" ht="15.75" customHeight="1">
      <c r="A181" s="20" t="s">
        <v>94</v>
      </c>
      <c r="B181" s="20" t="s">
        <v>15</v>
      </c>
      <c r="C181" s="20" t="s">
        <v>95</v>
      </c>
      <c r="D181" s="20" t="s">
        <v>19</v>
      </c>
      <c r="E181" s="20" t="s">
        <v>20</v>
      </c>
      <c r="F181" s="21">
        <v>99633.78</v>
      </c>
      <c r="G181" s="21">
        <v>9425.33</v>
      </c>
      <c r="I181" s="21" t="str">
        <f t="shared" si="51"/>
        <v>#REF!</v>
      </c>
      <c r="J181" s="21" t="str">
        <f t="shared" si="52"/>
        <v>#REF!</v>
      </c>
      <c r="K181" s="21" t="str">
        <f t="shared" si="53"/>
        <v>#REF!</v>
      </c>
      <c r="L181" s="21" t="str">
        <f t="shared" si="54"/>
        <v>#REF!</v>
      </c>
      <c r="M181" s="21" t="str">
        <f t="shared" si="55"/>
        <v>#REF!</v>
      </c>
      <c r="N181" s="21" t="str">
        <f t="shared" si="56"/>
        <v>#REF!</v>
      </c>
      <c r="O181" s="21" t="str">
        <f t="shared" si="57"/>
        <v>#REF!</v>
      </c>
      <c r="P181" s="21" t="str">
        <f t="shared" si="58"/>
        <v>#REF!</v>
      </c>
      <c r="Q181" s="21" t="str">
        <f t="shared" si="59"/>
        <v>#REF!</v>
      </c>
      <c r="R181" s="21" t="str">
        <f t="shared" si="60"/>
        <v>#REF!</v>
      </c>
      <c r="S181" s="21" t="str">
        <f t="shared" si="61"/>
        <v>#REF!</v>
      </c>
    </row>
    <row r="182" ht="15.75" customHeight="1">
      <c r="A182" s="20" t="s">
        <v>94</v>
      </c>
      <c r="B182" s="20" t="s">
        <v>15</v>
      </c>
      <c r="C182" s="20" t="s">
        <v>95</v>
      </c>
      <c r="D182" s="20" t="s">
        <v>27</v>
      </c>
      <c r="E182" s="20" t="s">
        <v>28</v>
      </c>
      <c r="F182" s="21">
        <v>0.0</v>
      </c>
      <c r="G182" s="21">
        <v>0.0</v>
      </c>
      <c r="I182" s="21" t="str">
        <f t="shared" si="51"/>
        <v>#REF!</v>
      </c>
      <c r="J182" s="21" t="str">
        <f t="shared" si="52"/>
        <v>#REF!</v>
      </c>
      <c r="K182" s="21" t="str">
        <f t="shared" si="53"/>
        <v>#REF!</v>
      </c>
      <c r="L182" s="21" t="str">
        <f t="shared" si="54"/>
        <v>#REF!</v>
      </c>
      <c r="M182" s="21" t="str">
        <f t="shared" si="55"/>
        <v>#REF!</v>
      </c>
      <c r="N182" s="21" t="str">
        <f t="shared" si="56"/>
        <v>#REF!</v>
      </c>
      <c r="O182" s="21" t="str">
        <f t="shared" si="57"/>
        <v>#REF!</v>
      </c>
      <c r="P182" s="21" t="str">
        <f t="shared" si="58"/>
        <v>#REF!</v>
      </c>
      <c r="Q182" s="21" t="str">
        <f t="shared" si="59"/>
        <v>#REF!</v>
      </c>
      <c r="R182" s="21" t="str">
        <f t="shared" si="60"/>
        <v>#REF!</v>
      </c>
      <c r="S182" s="21" t="str">
        <f t="shared" si="61"/>
        <v>#REF!</v>
      </c>
    </row>
    <row r="183" ht="15.75" customHeight="1">
      <c r="A183" s="20" t="s">
        <v>94</v>
      </c>
      <c r="B183" s="20" t="s">
        <v>15</v>
      </c>
      <c r="C183" s="20" t="s">
        <v>95</v>
      </c>
      <c r="D183" s="20" t="s">
        <v>29</v>
      </c>
      <c r="E183" s="20" t="s">
        <v>30</v>
      </c>
      <c r="F183" s="21">
        <v>865176.04</v>
      </c>
      <c r="G183" s="21">
        <v>81845.46</v>
      </c>
      <c r="I183" s="21" t="str">
        <f t="shared" si="51"/>
        <v>#REF!</v>
      </c>
      <c r="J183" s="21" t="str">
        <f t="shared" si="52"/>
        <v>#REF!</v>
      </c>
      <c r="K183" s="21" t="str">
        <f t="shared" si="53"/>
        <v>#REF!</v>
      </c>
      <c r="L183" s="21" t="str">
        <f t="shared" si="54"/>
        <v>#REF!</v>
      </c>
      <c r="M183" s="21" t="str">
        <f t="shared" si="55"/>
        <v>#REF!</v>
      </c>
      <c r="N183" s="21" t="str">
        <f t="shared" si="56"/>
        <v>#REF!</v>
      </c>
      <c r="O183" s="21" t="str">
        <f t="shared" si="57"/>
        <v>#REF!</v>
      </c>
      <c r="P183" s="21" t="str">
        <f t="shared" si="58"/>
        <v>#REF!</v>
      </c>
      <c r="Q183" s="21" t="str">
        <f t="shared" si="59"/>
        <v>#REF!</v>
      </c>
      <c r="R183" s="21" t="str">
        <f t="shared" si="60"/>
        <v>#REF!</v>
      </c>
      <c r="S183" s="21" t="str">
        <f t="shared" si="61"/>
        <v>#REF!</v>
      </c>
    </row>
    <row r="184" ht="15.75" customHeight="1">
      <c r="A184" s="20" t="s">
        <v>94</v>
      </c>
      <c r="B184" s="20" t="s">
        <v>15</v>
      </c>
      <c r="C184" s="20" t="s">
        <v>95</v>
      </c>
      <c r="D184" s="20" t="s">
        <v>31</v>
      </c>
      <c r="E184" s="20" t="s">
        <v>32</v>
      </c>
      <c r="F184" s="21">
        <v>1684746.13</v>
      </c>
      <c r="G184" s="21">
        <v>159376.62</v>
      </c>
      <c r="I184" s="21" t="str">
        <f t="shared" si="51"/>
        <v>#REF!</v>
      </c>
      <c r="J184" s="21" t="str">
        <f t="shared" si="52"/>
        <v>#REF!</v>
      </c>
      <c r="K184" s="21" t="str">
        <f t="shared" si="53"/>
        <v>#REF!</v>
      </c>
      <c r="L184" s="21" t="str">
        <f t="shared" si="54"/>
        <v>#REF!</v>
      </c>
      <c r="M184" s="21" t="str">
        <f t="shared" si="55"/>
        <v>#REF!</v>
      </c>
      <c r="N184" s="21" t="str">
        <f t="shared" si="56"/>
        <v>#REF!</v>
      </c>
      <c r="O184" s="21" t="str">
        <f t="shared" si="57"/>
        <v>#REF!</v>
      </c>
      <c r="P184" s="21" t="str">
        <f t="shared" si="58"/>
        <v>#REF!</v>
      </c>
      <c r="Q184" s="21" t="str">
        <f t="shared" si="59"/>
        <v>#REF!</v>
      </c>
      <c r="R184" s="21" t="str">
        <f t="shared" si="60"/>
        <v>#REF!</v>
      </c>
      <c r="S184" s="21" t="str">
        <f t="shared" si="61"/>
        <v>#REF!</v>
      </c>
    </row>
    <row r="185" ht="15.75" customHeight="1">
      <c r="A185" s="20" t="s">
        <v>94</v>
      </c>
      <c r="B185" s="20" t="s">
        <v>15</v>
      </c>
      <c r="C185" s="20" t="s">
        <v>95</v>
      </c>
      <c r="D185" s="20" t="s">
        <v>39</v>
      </c>
      <c r="E185" s="20" t="s">
        <v>40</v>
      </c>
      <c r="F185" s="21">
        <v>467232.69</v>
      </c>
      <c r="G185" s="21">
        <v>44200.11</v>
      </c>
      <c r="I185" s="21" t="str">
        <f t="shared" si="51"/>
        <v>#REF!</v>
      </c>
      <c r="J185" s="21" t="str">
        <f t="shared" si="52"/>
        <v>#REF!</v>
      </c>
      <c r="K185" s="21" t="str">
        <f t="shared" si="53"/>
        <v>#REF!</v>
      </c>
      <c r="L185" s="21" t="str">
        <f t="shared" si="54"/>
        <v>#REF!</v>
      </c>
      <c r="M185" s="21" t="str">
        <f t="shared" si="55"/>
        <v>#REF!</v>
      </c>
      <c r="N185" s="21" t="str">
        <f t="shared" si="56"/>
        <v>#REF!</v>
      </c>
      <c r="O185" s="21" t="str">
        <f t="shared" si="57"/>
        <v>#REF!</v>
      </c>
      <c r="P185" s="21" t="str">
        <f t="shared" si="58"/>
        <v>#REF!</v>
      </c>
      <c r="Q185" s="21" t="str">
        <f t="shared" si="59"/>
        <v>#REF!</v>
      </c>
      <c r="R185" s="21" t="str">
        <f t="shared" si="60"/>
        <v>#REF!</v>
      </c>
      <c r="S185" s="21" t="str">
        <f t="shared" si="61"/>
        <v>#REF!</v>
      </c>
    </row>
    <row r="186" ht="15.75" customHeight="1">
      <c r="A186" s="20" t="s">
        <v>94</v>
      </c>
      <c r="B186" s="20" t="s">
        <v>15</v>
      </c>
      <c r="C186" s="20" t="s">
        <v>95</v>
      </c>
      <c r="D186" s="20" t="s">
        <v>41</v>
      </c>
      <c r="E186" s="20" t="s">
        <v>42</v>
      </c>
      <c r="F186" s="21">
        <v>4.086055587E7</v>
      </c>
      <c r="G186" s="21">
        <v>3865399.63</v>
      </c>
      <c r="I186" s="21" t="str">
        <f t="shared" si="51"/>
        <v>#REF!</v>
      </c>
      <c r="J186" s="21" t="str">
        <f t="shared" si="52"/>
        <v>#REF!</v>
      </c>
      <c r="K186" s="21" t="str">
        <f t="shared" si="53"/>
        <v>#REF!</v>
      </c>
      <c r="L186" s="21" t="str">
        <f t="shared" si="54"/>
        <v>#REF!</v>
      </c>
      <c r="M186" s="21" t="str">
        <f t="shared" si="55"/>
        <v>#REF!</v>
      </c>
      <c r="N186" s="21" t="str">
        <f t="shared" si="56"/>
        <v>#REF!</v>
      </c>
      <c r="O186" s="21" t="str">
        <f t="shared" si="57"/>
        <v>#REF!</v>
      </c>
      <c r="P186" s="21" t="str">
        <f t="shared" si="58"/>
        <v>#REF!</v>
      </c>
      <c r="Q186" s="21" t="str">
        <f t="shared" si="59"/>
        <v>#REF!</v>
      </c>
      <c r="R186" s="21" t="str">
        <f t="shared" si="60"/>
        <v>#REF!</v>
      </c>
      <c r="S186" s="21" t="str">
        <f t="shared" si="61"/>
        <v>#REF!</v>
      </c>
    </row>
    <row r="187" ht="15.75" customHeight="1">
      <c r="A187" s="20" t="s">
        <v>94</v>
      </c>
      <c r="B187" s="20" t="s">
        <v>15</v>
      </c>
      <c r="C187" s="20" t="s">
        <v>95</v>
      </c>
      <c r="D187" s="20" t="s">
        <v>45</v>
      </c>
      <c r="E187" s="20" t="s">
        <v>46</v>
      </c>
      <c r="F187" s="21">
        <v>4.979642449E7</v>
      </c>
      <c r="G187" s="21">
        <v>4710730.85</v>
      </c>
      <c r="I187" s="21" t="str">
        <f t="shared" si="51"/>
        <v>#REF!</v>
      </c>
      <c r="J187" s="21" t="str">
        <f t="shared" si="52"/>
        <v>#REF!</v>
      </c>
      <c r="K187" s="21" t="str">
        <f t="shared" si="53"/>
        <v>#REF!</v>
      </c>
      <c r="L187" s="21" t="str">
        <f t="shared" si="54"/>
        <v>#REF!</v>
      </c>
      <c r="M187" s="21" t="str">
        <f t="shared" si="55"/>
        <v>#REF!</v>
      </c>
      <c r="N187" s="21" t="str">
        <f t="shared" si="56"/>
        <v>#REF!</v>
      </c>
      <c r="O187" s="21" t="str">
        <f t="shared" si="57"/>
        <v>#REF!</v>
      </c>
      <c r="P187" s="21" t="str">
        <f t="shared" si="58"/>
        <v>#REF!</v>
      </c>
      <c r="Q187" s="21" t="str">
        <f t="shared" si="59"/>
        <v>#REF!</v>
      </c>
      <c r="R187" s="21" t="str">
        <f t="shared" si="60"/>
        <v>#REF!</v>
      </c>
      <c r="S187" s="21" t="str">
        <f t="shared" si="61"/>
        <v>#REF!</v>
      </c>
    </row>
    <row r="188" ht="15.75" customHeight="1">
      <c r="A188" s="20" t="s">
        <v>96</v>
      </c>
      <c r="B188" s="20" t="s">
        <v>15</v>
      </c>
      <c r="C188" s="20" t="s">
        <v>97</v>
      </c>
      <c r="D188" s="20" t="s">
        <v>17</v>
      </c>
      <c r="E188" s="20" t="s">
        <v>18</v>
      </c>
      <c r="F188" s="21">
        <v>0.0</v>
      </c>
      <c r="G188" s="21">
        <v>0.0</v>
      </c>
      <c r="I188" s="21" t="str">
        <f t="shared" si="51"/>
        <v>#REF!</v>
      </c>
      <c r="J188" s="21" t="str">
        <f t="shared" si="52"/>
        <v>#REF!</v>
      </c>
      <c r="K188" s="21" t="str">
        <f t="shared" si="53"/>
        <v>#REF!</v>
      </c>
      <c r="L188" s="21" t="str">
        <f t="shared" si="54"/>
        <v>#REF!</v>
      </c>
      <c r="M188" s="21" t="str">
        <f t="shared" si="55"/>
        <v>#REF!</v>
      </c>
      <c r="N188" s="21" t="str">
        <f t="shared" si="56"/>
        <v>#REF!</v>
      </c>
      <c r="O188" s="21" t="str">
        <f t="shared" si="57"/>
        <v>#REF!</v>
      </c>
      <c r="P188" s="21" t="str">
        <f t="shared" si="58"/>
        <v>#REF!</v>
      </c>
      <c r="Q188" s="21" t="str">
        <f t="shared" si="59"/>
        <v>#REF!</v>
      </c>
      <c r="R188" s="21" t="str">
        <f t="shared" si="60"/>
        <v>#REF!</v>
      </c>
      <c r="S188" s="21" t="str">
        <f t="shared" si="61"/>
        <v>#REF!</v>
      </c>
    </row>
    <row r="189" ht="15.75" customHeight="1">
      <c r="A189" s="20" t="s">
        <v>96</v>
      </c>
      <c r="B189" s="20" t="s">
        <v>15</v>
      </c>
      <c r="C189" s="20" t="s">
        <v>97</v>
      </c>
      <c r="D189" s="20" t="s">
        <v>49</v>
      </c>
      <c r="E189" s="20" t="s">
        <v>50</v>
      </c>
      <c r="F189" s="21">
        <v>0.0</v>
      </c>
      <c r="G189" s="21">
        <v>0.0</v>
      </c>
      <c r="I189" s="21" t="str">
        <f t="shared" si="51"/>
        <v>#REF!</v>
      </c>
      <c r="J189" s="21" t="str">
        <f t="shared" si="52"/>
        <v>#REF!</v>
      </c>
      <c r="K189" s="21" t="str">
        <f t="shared" si="53"/>
        <v>#REF!</v>
      </c>
      <c r="L189" s="21" t="str">
        <f t="shared" si="54"/>
        <v>#REF!</v>
      </c>
      <c r="M189" s="21" t="str">
        <f t="shared" si="55"/>
        <v>#REF!</v>
      </c>
      <c r="N189" s="21" t="str">
        <f t="shared" si="56"/>
        <v>#REF!</v>
      </c>
      <c r="O189" s="21" t="str">
        <f t="shared" si="57"/>
        <v>#REF!</v>
      </c>
      <c r="P189" s="21" t="str">
        <f t="shared" si="58"/>
        <v>#REF!</v>
      </c>
      <c r="Q189" s="21" t="str">
        <f t="shared" si="59"/>
        <v>#REF!</v>
      </c>
      <c r="R189" s="21" t="str">
        <f t="shared" si="60"/>
        <v>#REF!</v>
      </c>
      <c r="S189" s="21" t="str">
        <f t="shared" si="61"/>
        <v>#REF!</v>
      </c>
    </row>
    <row r="190" ht="15.75" customHeight="1">
      <c r="A190" s="20" t="s">
        <v>96</v>
      </c>
      <c r="B190" s="20" t="s">
        <v>15</v>
      </c>
      <c r="C190" s="20" t="s">
        <v>97</v>
      </c>
      <c r="D190" s="20" t="s">
        <v>27</v>
      </c>
      <c r="E190" s="20" t="s">
        <v>28</v>
      </c>
      <c r="F190" s="21">
        <v>0.0</v>
      </c>
      <c r="G190" s="21">
        <v>0.0</v>
      </c>
      <c r="I190" s="21" t="str">
        <f t="shared" si="51"/>
        <v>#REF!</v>
      </c>
      <c r="J190" s="21" t="str">
        <f t="shared" si="52"/>
        <v>#REF!</v>
      </c>
      <c r="K190" s="21" t="str">
        <f t="shared" si="53"/>
        <v>#REF!</v>
      </c>
      <c r="L190" s="21" t="str">
        <f t="shared" si="54"/>
        <v>#REF!</v>
      </c>
      <c r="M190" s="21" t="str">
        <f t="shared" si="55"/>
        <v>#REF!</v>
      </c>
      <c r="N190" s="21" t="str">
        <f t="shared" si="56"/>
        <v>#REF!</v>
      </c>
      <c r="O190" s="21" t="str">
        <f t="shared" si="57"/>
        <v>#REF!</v>
      </c>
      <c r="P190" s="21" t="str">
        <f t="shared" si="58"/>
        <v>#REF!</v>
      </c>
      <c r="Q190" s="21" t="str">
        <f t="shared" si="59"/>
        <v>#REF!</v>
      </c>
      <c r="R190" s="21" t="str">
        <f t="shared" si="60"/>
        <v>#REF!</v>
      </c>
      <c r="S190" s="21" t="str">
        <f t="shared" si="61"/>
        <v>#REF!</v>
      </c>
    </row>
    <row r="191" ht="15.75" customHeight="1">
      <c r="A191" s="20" t="s">
        <v>96</v>
      </c>
      <c r="B191" s="20" t="s">
        <v>15</v>
      </c>
      <c r="C191" s="20" t="s">
        <v>97</v>
      </c>
      <c r="D191" s="20" t="s">
        <v>29</v>
      </c>
      <c r="E191" s="20" t="s">
        <v>30</v>
      </c>
      <c r="F191" s="21">
        <v>527140.74</v>
      </c>
      <c r="G191" s="21">
        <v>24029.01</v>
      </c>
      <c r="I191" s="21" t="str">
        <f t="shared" si="51"/>
        <v>#REF!</v>
      </c>
      <c r="J191" s="21" t="str">
        <f t="shared" si="52"/>
        <v>#REF!</v>
      </c>
      <c r="K191" s="21" t="str">
        <f t="shared" si="53"/>
        <v>#REF!</v>
      </c>
      <c r="L191" s="21" t="str">
        <f t="shared" si="54"/>
        <v>#REF!</v>
      </c>
      <c r="M191" s="21" t="str">
        <f t="shared" si="55"/>
        <v>#REF!</v>
      </c>
      <c r="N191" s="21" t="str">
        <f t="shared" si="56"/>
        <v>#REF!</v>
      </c>
      <c r="O191" s="21" t="str">
        <f t="shared" si="57"/>
        <v>#REF!</v>
      </c>
      <c r="P191" s="21" t="str">
        <f t="shared" si="58"/>
        <v>#REF!</v>
      </c>
      <c r="Q191" s="21" t="str">
        <f t="shared" si="59"/>
        <v>#REF!</v>
      </c>
      <c r="R191" s="21" t="str">
        <f t="shared" si="60"/>
        <v>#REF!</v>
      </c>
      <c r="S191" s="21" t="str">
        <f t="shared" si="61"/>
        <v>#REF!</v>
      </c>
    </row>
    <row r="192" ht="15.75" customHeight="1">
      <c r="A192" s="20" t="s">
        <v>96</v>
      </c>
      <c r="B192" s="20" t="s">
        <v>15</v>
      </c>
      <c r="C192" s="20" t="s">
        <v>97</v>
      </c>
      <c r="D192" s="20" t="s">
        <v>39</v>
      </c>
      <c r="E192" s="20" t="s">
        <v>40</v>
      </c>
      <c r="F192" s="21">
        <v>136423.43</v>
      </c>
      <c r="G192" s="21">
        <v>6218.68</v>
      </c>
      <c r="I192" s="21" t="str">
        <f t="shared" si="51"/>
        <v>#REF!</v>
      </c>
      <c r="J192" s="21" t="str">
        <f t="shared" si="52"/>
        <v>#REF!</v>
      </c>
      <c r="K192" s="21" t="str">
        <f t="shared" si="53"/>
        <v>#REF!</v>
      </c>
      <c r="L192" s="21" t="str">
        <f t="shared" si="54"/>
        <v>#REF!</v>
      </c>
      <c r="M192" s="21" t="str">
        <f t="shared" si="55"/>
        <v>#REF!</v>
      </c>
      <c r="N192" s="21" t="str">
        <f t="shared" si="56"/>
        <v>#REF!</v>
      </c>
      <c r="O192" s="21" t="str">
        <f t="shared" si="57"/>
        <v>#REF!</v>
      </c>
      <c r="P192" s="21" t="str">
        <f t="shared" si="58"/>
        <v>#REF!</v>
      </c>
      <c r="Q192" s="21" t="str">
        <f t="shared" si="59"/>
        <v>#REF!</v>
      </c>
      <c r="R192" s="21" t="str">
        <f t="shared" si="60"/>
        <v>#REF!</v>
      </c>
      <c r="S192" s="21" t="str">
        <f t="shared" si="61"/>
        <v>#REF!</v>
      </c>
    </row>
    <row r="193" ht="15.75" customHeight="1">
      <c r="A193" s="20" t="s">
        <v>96</v>
      </c>
      <c r="B193" s="20" t="s">
        <v>15</v>
      </c>
      <c r="C193" s="20" t="s">
        <v>97</v>
      </c>
      <c r="D193" s="20" t="s">
        <v>41</v>
      </c>
      <c r="E193" s="20" t="s">
        <v>42</v>
      </c>
      <c r="F193" s="21">
        <v>1.445162429E7</v>
      </c>
      <c r="G193" s="21">
        <v>658758.06</v>
      </c>
      <c r="I193" s="21" t="str">
        <f t="shared" si="51"/>
        <v>#REF!</v>
      </c>
      <c r="J193" s="21" t="str">
        <f t="shared" si="52"/>
        <v>#REF!</v>
      </c>
      <c r="K193" s="21" t="str">
        <f t="shared" si="53"/>
        <v>#REF!</v>
      </c>
      <c r="L193" s="21" t="str">
        <f t="shared" si="54"/>
        <v>#REF!</v>
      </c>
      <c r="M193" s="21" t="str">
        <f t="shared" si="55"/>
        <v>#REF!</v>
      </c>
      <c r="N193" s="21" t="str">
        <f t="shared" si="56"/>
        <v>#REF!</v>
      </c>
      <c r="O193" s="21" t="str">
        <f t="shared" si="57"/>
        <v>#REF!</v>
      </c>
      <c r="P193" s="21" t="str">
        <f t="shared" si="58"/>
        <v>#REF!</v>
      </c>
      <c r="Q193" s="21" t="str">
        <f t="shared" si="59"/>
        <v>#REF!</v>
      </c>
      <c r="R193" s="21" t="str">
        <f t="shared" si="60"/>
        <v>#REF!</v>
      </c>
      <c r="S193" s="21" t="str">
        <f t="shared" si="61"/>
        <v>#REF!</v>
      </c>
    </row>
    <row r="194" ht="15.75" customHeight="1">
      <c r="A194" s="20" t="s">
        <v>96</v>
      </c>
      <c r="B194" s="20" t="s">
        <v>15</v>
      </c>
      <c r="C194" s="20" t="s">
        <v>97</v>
      </c>
      <c r="D194" s="20" t="s">
        <v>45</v>
      </c>
      <c r="E194" s="20" t="s">
        <v>46</v>
      </c>
      <c r="F194" s="21">
        <v>2.302265854E7</v>
      </c>
      <c r="G194" s="21">
        <v>1049457.25</v>
      </c>
      <c r="I194" s="21" t="str">
        <f t="shared" si="51"/>
        <v>#REF!</v>
      </c>
      <c r="J194" s="21" t="str">
        <f t="shared" si="52"/>
        <v>#REF!</v>
      </c>
      <c r="K194" s="21" t="str">
        <f t="shared" si="53"/>
        <v>#REF!</v>
      </c>
      <c r="L194" s="21" t="str">
        <f t="shared" si="54"/>
        <v>#REF!</v>
      </c>
      <c r="M194" s="21" t="str">
        <f t="shared" si="55"/>
        <v>#REF!</v>
      </c>
      <c r="N194" s="21" t="str">
        <f t="shared" si="56"/>
        <v>#REF!</v>
      </c>
      <c r="O194" s="21" t="str">
        <f t="shared" si="57"/>
        <v>#REF!</v>
      </c>
      <c r="P194" s="21" t="str">
        <f t="shared" si="58"/>
        <v>#REF!</v>
      </c>
      <c r="Q194" s="21" t="str">
        <f t="shared" si="59"/>
        <v>#REF!</v>
      </c>
      <c r="R194" s="21" t="str">
        <f t="shared" si="60"/>
        <v>#REF!</v>
      </c>
      <c r="S194" s="21" t="str">
        <f t="shared" si="61"/>
        <v>#REF!</v>
      </c>
    </row>
    <row r="195" ht="15.75" customHeight="1">
      <c r="A195" s="20" t="s">
        <v>98</v>
      </c>
      <c r="B195" s="20" t="s">
        <v>15</v>
      </c>
      <c r="C195" s="20" t="s">
        <v>99</v>
      </c>
      <c r="D195" s="20" t="s">
        <v>17</v>
      </c>
      <c r="E195" s="20" t="s">
        <v>18</v>
      </c>
      <c r="F195" s="21">
        <v>0.0</v>
      </c>
      <c r="G195" s="21">
        <v>0.0</v>
      </c>
      <c r="I195" s="21" t="str">
        <f t="shared" si="51"/>
        <v>#REF!</v>
      </c>
      <c r="J195" s="21" t="str">
        <f t="shared" si="52"/>
        <v>#REF!</v>
      </c>
      <c r="K195" s="21" t="str">
        <f t="shared" si="53"/>
        <v>#REF!</v>
      </c>
      <c r="L195" s="21" t="str">
        <f t="shared" si="54"/>
        <v>#REF!</v>
      </c>
      <c r="M195" s="21" t="str">
        <f t="shared" si="55"/>
        <v>#REF!</v>
      </c>
      <c r="N195" s="21" t="str">
        <f t="shared" si="56"/>
        <v>#REF!</v>
      </c>
      <c r="O195" s="21" t="str">
        <f t="shared" si="57"/>
        <v>#REF!</v>
      </c>
      <c r="P195" s="21" t="str">
        <f t="shared" si="58"/>
        <v>#REF!</v>
      </c>
      <c r="Q195" s="21" t="str">
        <f t="shared" si="59"/>
        <v>#REF!</v>
      </c>
      <c r="R195" s="21" t="str">
        <f t="shared" si="60"/>
        <v>#REF!</v>
      </c>
      <c r="S195" s="21" t="str">
        <f t="shared" si="61"/>
        <v>#REF!</v>
      </c>
    </row>
    <row r="196" ht="15.75" customHeight="1">
      <c r="A196" s="20" t="s">
        <v>98</v>
      </c>
      <c r="B196" s="20" t="s">
        <v>15</v>
      </c>
      <c r="C196" s="20" t="s">
        <v>99</v>
      </c>
      <c r="D196" s="20" t="s">
        <v>49</v>
      </c>
      <c r="E196" s="20" t="s">
        <v>50</v>
      </c>
      <c r="F196" s="21">
        <v>0.0</v>
      </c>
      <c r="G196" s="21">
        <v>0.0</v>
      </c>
      <c r="I196" s="21" t="str">
        <f t="shared" si="51"/>
        <v>#REF!</v>
      </c>
      <c r="J196" s="21" t="str">
        <f t="shared" si="52"/>
        <v>#REF!</v>
      </c>
      <c r="K196" s="21" t="str">
        <f t="shared" si="53"/>
        <v>#REF!</v>
      </c>
      <c r="L196" s="21" t="str">
        <f t="shared" si="54"/>
        <v>#REF!</v>
      </c>
      <c r="M196" s="21" t="str">
        <f t="shared" si="55"/>
        <v>#REF!</v>
      </c>
      <c r="N196" s="21" t="str">
        <f t="shared" si="56"/>
        <v>#REF!</v>
      </c>
      <c r="O196" s="21" t="str">
        <f t="shared" si="57"/>
        <v>#REF!</v>
      </c>
      <c r="P196" s="21" t="str">
        <f t="shared" si="58"/>
        <v>#REF!</v>
      </c>
      <c r="Q196" s="21" t="str">
        <f t="shared" si="59"/>
        <v>#REF!</v>
      </c>
      <c r="R196" s="21" t="str">
        <f t="shared" si="60"/>
        <v>#REF!</v>
      </c>
      <c r="S196" s="21" t="str">
        <f t="shared" si="61"/>
        <v>#REF!</v>
      </c>
    </row>
    <row r="197" ht="15.75" customHeight="1">
      <c r="A197" s="20" t="s">
        <v>98</v>
      </c>
      <c r="B197" s="20" t="s">
        <v>15</v>
      </c>
      <c r="C197" s="20" t="s">
        <v>99</v>
      </c>
      <c r="D197" s="20" t="s">
        <v>27</v>
      </c>
      <c r="E197" s="20" t="s">
        <v>28</v>
      </c>
      <c r="F197" s="21">
        <v>0.0</v>
      </c>
      <c r="G197" s="21">
        <v>0.0</v>
      </c>
      <c r="I197" s="21" t="str">
        <f t="shared" si="51"/>
        <v>#REF!</v>
      </c>
      <c r="J197" s="21" t="str">
        <f t="shared" si="52"/>
        <v>#REF!</v>
      </c>
      <c r="K197" s="21" t="str">
        <f t="shared" si="53"/>
        <v>#REF!</v>
      </c>
      <c r="L197" s="21" t="str">
        <f t="shared" si="54"/>
        <v>#REF!</v>
      </c>
      <c r="M197" s="21" t="str">
        <f t="shared" si="55"/>
        <v>#REF!</v>
      </c>
      <c r="N197" s="21" t="str">
        <f t="shared" si="56"/>
        <v>#REF!</v>
      </c>
      <c r="O197" s="21" t="str">
        <f t="shared" si="57"/>
        <v>#REF!</v>
      </c>
      <c r="P197" s="21" t="str">
        <f t="shared" si="58"/>
        <v>#REF!</v>
      </c>
      <c r="Q197" s="21" t="str">
        <f t="shared" si="59"/>
        <v>#REF!</v>
      </c>
      <c r="R197" s="21" t="str">
        <f t="shared" si="60"/>
        <v>#REF!</v>
      </c>
      <c r="S197" s="21" t="str">
        <f t="shared" si="61"/>
        <v>#REF!</v>
      </c>
    </row>
    <row r="198" ht="15.75" customHeight="1">
      <c r="A198" s="20" t="s">
        <v>98</v>
      </c>
      <c r="B198" s="20" t="s">
        <v>15</v>
      </c>
      <c r="C198" s="20" t="s">
        <v>99</v>
      </c>
      <c r="D198" s="20" t="s">
        <v>29</v>
      </c>
      <c r="E198" s="20" t="s">
        <v>30</v>
      </c>
      <c r="F198" s="21">
        <v>1168413.04</v>
      </c>
      <c r="G198" s="21">
        <v>63636.86</v>
      </c>
      <c r="I198" s="21" t="str">
        <f t="shared" si="51"/>
        <v>#REF!</v>
      </c>
      <c r="J198" s="21" t="str">
        <f t="shared" si="52"/>
        <v>#REF!</v>
      </c>
      <c r="K198" s="21" t="str">
        <f t="shared" si="53"/>
        <v>#REF!</v>
      </c>
      <c r="L198" s="21" t="str">
        <f t="shared" si="54"/>
        <v>#REF!</v>
      </c>
      <c r="M198" s="21" t="str">
        <f t="shared" si="55"/>
        <v>#REF!</v>
      </c>
      <c r="N198" s="21" t="str">
        <f t="shared" si="56"/>
        <v>#REF!</v>
      </c>
      <c r="O198" s="21" t="str">
        <f t="shared" si="57"/>
        <v>#REF!</v>
      </c>
      <c r="P198" s="21" t="str">
        <f t="shared" si="58"/>
        <v>#REF!</v>
      </c>
      <c r="Q198" s="21" t="str">
        <f t="shared" si="59"/>
        <v>#REF!</v>
      </c>
      <c r="R198" s="21" t="str">
        <f t="shared" si="60"/>
        <v>#REF!</v>
      </c>
      <c r="S198" s="21" t="str">
        <f t="shared" si="61"/>
        <v>#REF!</v>
      </c>
    </row>
    <row r="199" ht="15.75" customHeight="1">
      <c r="A199" s="20" t="s">
        <v>98</v>
      </c>
      <c r="B199" s="20" t="s">
        <v>15</v>
      </c>
      <c r="C199" s="20" t="s">
        <v>99</v>
      </c>
      <c r="D199" s="20" t="s">
        <v>31</v>
      </c>
      <c r="E199" s="20" t="s">
        <v>32</v>
      </c>
      <c r="F199" s="21">
        <v>0.0</v>
      </c>
      <c r="G199" s="21">
        <v>0.0</v>
      </c>
      <c r="I199" s="21" t="str">
        <f t="shared" si="51"/>
        <v>#REF!</v>
      </c>
      <c r="J199" s="21" t="str">
        <f t="shared" si="52"/>
        <v>#REF!</v>
      </c>
      <c r="K199" s="21" t="str">
        <f t="shared" si="53"/>
        <v>#REF!</v>
      </c>
      <c r="L199" s="21" t="str">
        <f t="shared" si="54"/>
        <v>#REF!</v>
      </c>
      <c r="M199" s="21" t="str">
        <f t="shared" si="55"/>
        <v>#REF!</v>
      </c>
      <c r="N199" s="21" t="str">
        <f t="shared" si="56"/>
        <v>#REF!</v>
      </c>
      <c r="O199" s="21" t="str">
        <f t="shared" si="57"/>
        <v>#REF!</v>
      </c>
      <c r="P199" s="21" t="str">
        <f t="shared" si="58"/>
        <v>#REF!</v>
      </c>
      <c r="Q199" s="21" t="str">
        <f t="shared" si="59"/>
        <v>#REF!</v>
      </c>
      <c r="R199" s="21" t="str">
        <f t="shared" si="60"/>
        <v>#REF!</v>
      </c>
      <c r="S199" s="21" t="str">
        <f t="shared" si="61"/>
        <v>#REF!</v>
      </c>
    </row>
    <row r="200" ht="15.75" customHeight="1">
      <c r="A200" s="20" t="s">
        <v>98</v>
      </c>
      <c r="B200" s="20" t="s">
        <v>15</v>
      </c>
      <c r="C200" s="20" t="s">
        <v>99</v>
      </c>
      <c r="D200" s="20" t="s">
        <v>39</v>
      </c>
      <c r="E200" s="20" t="s">
        <v>40</v>
      </c>
      <c r="F200" s="21">
        <v>1099539.62</v>
      </c>
      <c r="G200" s="21">
        <v>59885.71</v>
      </c>
      <c r="I200" s="21" t="str">
        <f t="shared" si="51"/>
        <v>#REF!</v>
      </c>
      <c r="J200" s="21" t="str">
        <f t="shared" si="52"/>
        <v>#REF!</v>
      </c>
      <c r="K200" s="21" t="str">
        <f t="shared" si="53"/>
        <v>#REF!</v>
      </c>
      <c r="L200" s="21" t="str">
        <f t="shared" si="54"/>
        <v>#REF!</v>
      </c>
      <c r="M200" s="21" t="str">
        <f t="shared" si="55"/>
        <v>#REF!</v>
      </c>
      <c r="N200" s="21" t="str">
        <f t="shared" si="56"/>
        <v>#REF!</v>
      </c>
      <c r="O200" s="21" t="str">
        <f t="shared" si="57"/>
        <v>#REF!</v>
      </c>
      <c r="P200" s="21" t="str">
        <f t="shared" si="58"/>
        <v>#REF!</v>
      </c>
      <c r="Q200" s="21" t="str">
        <f t="shared" si="59"/>
        <v>#REF!</v>
      </c>
      <c r="R200" s="21" t="str">
        <f t="shared" si="60"/>
        <v>#REF!</v>
      </c>
      <c r="S200" s="21" t="str">
        <f t="shared" si="61"/>
        <v>#REF!</v>
      </c>
    </row>
    <row r="201" ht="15.75" customHeight="1">
      <c r="A201" s="20" t="s">
        <v>98</v>
      </c>
      <c r="B201" s="20" t="s">
        <v>15</v>
      </c>
      <c r="C201" s="20" t="s">
        <v>99</v>
      </c>
      <c r="D201" s="20" t="s">
        <v>41</v>
      </c>
      <c r="E201" s="20" t="s">
        <v>42</v>
      </c>
      <c r="F201" s="21">
        <v>2.07825362E7</v>
      </c>
      <c r="G201" s="21">
        <v>1131907.31</v>
      </c>
      <c r="I201" s="21" t="str">
        <f t="shared" si="51"/>
        <v>#REF!</v>
      </c>
      <c r="J201" s="21" t="str">
        <f t="shared" si="52"/>
        <v>#REF!</v>
      </c>
      <c r="K201" s="21" t="str">
        <f t="shared" si="53"/>
        <v>#REF!</v>
      </c>
      <c r="L201" s="21" t="str">
        <f t="shared" si="54"/>
        <v>#REF!</v>
      </c>
      <c r="M201" s="21" t="str">
        <f t="shared" si="55"/>
        <v>#REF!</v>
      </c>
      <c r="N201" s="21" t="str">
        <f t="shared" si="56"/>
        <v>#REF!</v>
      </c>
      <c r="O201" s="21" t="str">
        <f t="shared" si="57"/>
        <v>#REF!</v>
      </c>
      <c r="P201" s="21" t="str">
        <f t="shared" si="58"/>
        <v>#REF!</v>
      </c>
      <c r="Q201" s="21" t="str">
        <f t="shared" si="59"/>
        <v>#REF!</v>
      </c>
      <c r="R201" s="21" t="str">
        <f t="shared" si="60"/>
        <v>#REF!</v>
      </c>
      <c r="S201" s="21" t="str">
        <f t="shared" si="61"/>
        <v>#REF!</v>
      </c>
    </row>
    <row r="202" ht="15.75" customHeight="1">
      <c r="A202" s="20" t="s">
        <v>98</v>
      </c>
      <c r="B202" s="20" t="s">
        <v>15</v>
      </c>
      <c r="C202" s="20" t="s">
        <v>99</v>
      </c>
      <c r="D202" s="20" t="s">
        <v>59</v>
      </c>
      <c r="E202" s="20" t="s">
        <v>60</v>
      </c>
      <c r="F202" s="21">
        <v>4596697.14</v>
      </c>
      <c r="G202" s="21">
        <v>250356.12</v>
      </c>
      <c r="I202" s="21" t="str">
        <f t="shared" si="51"/>
        <v>#REF!</v>
      </c>
      <c r="J202" s="21" t="str">
        <f t="shared" si="52"/>
        <v>#REF!</v>
      </c>
      <c r="K202" s="21" t="str">
        <f t="shared" si="53"/>
        <v>#REF!</v>
      </c>
      <c r="L202" s="21" t="str">
        <f t="shared" si="54"/>
        <v>#REF!</v>
      </c>
      <c r="M202" s="21" t="str">
        <f t="shared" si="55"/>
        <v>#REF!</v>
      </c>
      <c r="N202" s="21" t="str">
        <f t="shared" si="56"/>
        <v>#REF!</v>
      </c>
      <c r="O202" s="21" t="str">
        <f t="shared" si="57"/>
        <v>#REF!</v>
      </c>
      <c r="P202" s="21" t="str">
        <f t="shared" si="58"/>
        <v>#REF!</v>
      </c>
      <c r="Q202" s="21" t="str">
        <f t="shared" si="59"/>
        <v>#REF!</v>
      </c>
      <c r="R202" s="21" t="str">
        <f t="shared" si="60"/>
        <v>#REF!</v>
      </c>
      <c r="S202" s="21" t="str">
        <f t="shared" si="61"/>
        <v>#REF!</v>
      </c>
    </row>
    <row r="203" ht="15.75" customHeight="1">
      <c r="A203" s="20" t="s">
        <v>100</v>
      </c>
      <c r="B203" s="20" t="s">
        <v>15</v>
      </c>
      <c r="C203" s="20" t="s">
        <v>101</v>
      </c>
      <c r="D203" s="20" t="s">
        <v>49</v>
      </c>
      <c r="E203" s="20" t="s">
        <v>50</v>
      </c>
      <c r="F203" s="21">
        <v>0.0</v>
      </c>
      <c r="G203" s="21">
        <v>0.0</v>
      </c>
      <c r="I203" s="21" t="str">
        <f t="shared" si="51"/>
        <v>#REF!</v>
      </c>
      <c r="J203" s="21" t="str">
        <f t="shared" si="52"/>
        <v>#REF!</v>
      </c>
      <c r="K203" s="21" t="str">
        <f t="shared" si="53"/>
        <v>#REF!</v>
      </c>
      <c r="L203" s="21" t="str">
        <f t="shared" si="54"/>
        <v>#REF!</v>
      </c>
      <c r="M203" s="21" t="str">
        <f t="shared" si="55"/>
        <v>#REF!</v>
      </c>
      <c r="N203" s="21" t="str">
        <f t="shared" si="56"/>
        <v>#REF!</v>
      </c>
      <c r="O203" s="21" t="str">
        <f t="shared" si="57"/>
        <v>#REF!</v>
      </c>
      <c r="P203" s="21" t="str">
        <f t="shared" si="58"/>
        <v>#REF!</v>
      </c>
      <c r="Q203" s="21" t="str">
        <f t="shared" si="59"/>
        <v>#REF!</v>
      </c>
      <c r="R203" s="21" t="str">
        <f t="shared" si="60"/>
        <v>#REF!</v>
      </c>
      <c r="S203" s="21" t="str">
        <f t="shared" si="61"/>
        <v>#REF!</v>
      </c>
    </row>
    <row r="204" ht="15.75" customHeight="1">
      <c r="A204" s="20" t="s">
        <v>100</v>
      </c>
      <c r="B204" s="20" t="s">
        <v>15</v>
      </c>
      <c r="C204" s="20" t="s">
        <v>101</v>
      </c>
      <c r="D204" s="20" t="s">
        <v>74</v>
      </c>
      <c r="E204" s="20" t="s">
        <v>75</v>
      </c>
      <c r="F204" s="21">
        <v>2.516890959E7</v>
      </c>
      <c r="G204" s="21">
        <v>1323110.05</v>
      </c>
      <c r="I204" s="21" t="str">
        <f t="shared" si="51"/>
        <v>#REF!</v>
      </c>
      <c r="J204" s="21" t="str">
        <f t="shared" si="52"/>
        <v>#REF!</v>
      </c>
      <c r="K204" s="21" t="str">
        <f t="shared" si="53"/>
        <v>#REF!</v>
      </c>
      <c r="L204" s="21" t="str">
        <f t="shared" si="54"/>
        <v>#REF!</v>
      </c>
      <c r="M204" s="21" t="str">
        <f t="shared" si="55"/>
        <v>#REF!</v>
      </c>
      <c r="N204" s="21" t="str">
        <f t="shared" si="56"/>
        <v>#REF!</v>
      </c>
      <c r="O204" s="21" t="str">
        <f t="shared" si="57"/>
        <v>#REF!</v>
      </c>
      <c r="P204" s="21" t="str">
        <f t="shared" si="58"/>
        <v>#REF!</v>
      </c>
      <c r="Q204" s="21" t="str">
        <f t="shared" si="59"/>
        <v>#REF!</v>
      </c>
      <c r="R204" s="21" t="str">
        <f t="shared" si="60"/>
        <v>#REF!</v>
      </c>
      <c r="S204" s="21" t="str">
        <f t="shared" si="61"/>
        <v>#REF!</v>
      </c>
    </row>
    <row r="205" ht="15.75" customHeight="1">
      <c r="A205" s="20" t="s">
        <v>100</v>
      </c>
      <c r="B205" s="20" t="s">
        <v>15</v>
      </c>
      <c r="C205" s="20" t="s">
        <v>101</v>
      </c>
      <c r="D205" s="20" t="s">
        <v>27</v>
      </c>
      <c r="E205" s="20" t="s">
        <v>28</v>
      </c>
      <c r="F205" s="21">
        <v>0.0</v>
      </c>
      <c r="G205" s="21">
        <v>0.0</v>
      </c>
      <c r="I205" s="21" t="str">
        <f t="shared" si="51"/>
        <v>#REF!</v>
      </c>
      <c r="J205" s="21" t="str">
        <f t="shared" si="52"/>
        <v>#REF!</v>
      </c>
      <c r="K205" s="21" t="str">
        <f t="shared" si="53"/>
        <v>#REF!</v>
      </c>
      <c r="L205" s="21" t="str">
        <f t="shared" si="54"/>
        <v>#REF!</v>
      </c>
      <c r="M205" s="21" t="str">
        <f t="shared" si="55"/>
        <v>#REF!</v>
      </c>
      <c r="N205" s="21" t="str">
        <f t="shared" si="56"/>
        <v>#REF!</v>
      </c>
      <c r="O205" s="21" t="str">
        <f t="shared" si="57"/>
        <v>#REF!</v>
      </c>
      <c r="P205" s="21" t="str">
        <f t="shared" si="58"/>
        <v>#REF!</v>
      </c>
      <c r="Q205" s="21" t="str">
        <f t="shared" si="59"/>
        <v>#REF!</v>
      </c>
      <c r="R205" s="21" t="str">
        <f t="shared" si="60"/>
        <v>#REF!</v>
      </c>
      <c r="S205" s="21" t="str">
        <f t="shared" si="61"/>
        <v>#REF!</v>
      </c>
    </row>
    <row r="206" ht="15.75" customHeight="1">
      <c r="A206" s="20" t="s">
        <v>100</v>
      </c>
      <c r="B206" s="20" t="s">
        <v>15</v>
      </c>
      <c r="C206" s="20" t="s">
        <v>101</v>
      </c>
      <c r="D206" s="20" t="s">
        <v>29</v>
      </c>
      <c r="E206" s="20" t="s">
        <v>30</v>
      </c>
      <c r="F206" s="21">
        <v>458451.49</v>
      </c>
      <c r="G206" s="21">
        <v>24100.44</v>
      </c>
      <c r="I206" s="21" t="str">
        <f t="shared" si="51"/>
        <v>#REF!</v>
      </c>
      <c r="J206" s="21" t="str">
        <f t="shared" si="52"/>
        <v>#REF!</v>
      </c>
      <c r="K206" s="21" t="str">
        <f t="shared" si="53"/>
        <v>#REF!</v>
      </c>
      <c r="L206" s="21" t="str">
        <f t="shared" si="54"/>
        <v>#REF!</v>
      </c>
      <c r="M206" s="21" t="str">
        <f t="shared" si="55"/>
        <v>#REF!</v>
      </c>
      <c r="N206" s="21" t="str">
        <f t="shared" si="56"/>
        <v>#REF!</v>
      </c>
      <c r="O206" s="21" t="str">
        <f t="shared" si="57"/>
        <v>#REF!</v>
      </c>
      <c r="P206" s="21" t="str">
        <f t="shared" si="58"/>
        <v>#REF!</v>
      </c>
      <c r="Q206" s="21" t="str">
        <f t="shared" si="59"/>
        <v>#REF!</v>
      </c>
      <c r="R206" s="21" t="str">
        <f t="shared" si="60"/>
        <v>#REF!</v>
      </c>
      <c r="S206" s="21" t="str">
        <f t="shared" si="61"/>
        <v>#REF!</v>
      </c>
    </row>
    <row r="207" ht="15.75" customHeight="1">
      <c r="A207" s="20" t="s">
        <v>100</v>
      </c>
      <c r="B207" s="20" t="s">
        <v>15</v>
      </c>
      <c r="C207" s="20" t="s">
        <v>101</v>
      </c>
      <c r="D207" s="20" t="s">
        <v>31</v>
      </c>
      <c r="E207" s="20" t="s">
        <v>32</v>
      </c>
      <c r="F207" s="21">
        <v>18056.27</v>
      </c>
      <c r="G207" s="21">
        <v>949.2</v>
      </c>
      <c r="I207" s="21" t="str">
        <f t="shared" si="51"/>
        <v>#REF!</v>
      </c>
      <c r="J207" s="21" t="str">
        <f t="shared" si="52"/>
        <v>#REF!</v>
      </c>
      <c r="K207" s="21" t="str">
        <f t="shared" si="53"/>
        <v>#REF!</v>
      </c>
      <c r="L207" s="21" t="str">
        <f t="shared" si="54"/>
        <v>#REF!</v>
      </c>
      <c r="M207" s="21" t="str">
        <f t="shared" si="55"/>
        <v>#REF!</v>
      </c>
      <c r="N207" s="21" t="str">
        <f t="shared" si="56"/>
        <v>#REF!</v>
      </c>
      <c r="O207" s="21" t="str">
        <f t="shared" si="57"/>
        <v>#REF!</v>
      </c>
      <c r="P207" s="21" t="str">
        <f t="shared" si="58"/>
        <v>#REF!</v>
      </c>
      <c r="Q207" s="21" t="str">
        <f t="shared" si="59"/>
        <v>#REF!</v>
      </c>
      <c r="R207" s="21" t="str">
        <f t="shared" si="60"/>
        <v>#REF!</v>
      </c>
      <c r="S207" s="21" t="str">
        <f t="shared" si="61"/>
        <v>#REF!</v>
      </c>
    </row>
    <row r="208" ht="15.75" customHeight="1">
      <c r="A208" s="20" t="s">
        <v>100</v>
      </c>
      <c r="B208" s="20" t="s">
        <v>15</v>
      </c>
      <c r="C208" s="20" t="s">
        <v>101</v>
      </c>
      <c r="D208" s="20" t="s">
        <v>39</v>
      </c>
      <c r="E208" s="20" t="s">
        <v>40</v>
      </c>
      <c r="F208" s="21">
        <v>104488.04</v>
      </c>
      <c r="G208" s="21">
        <v>5492.86</v>
      </c>
      <c r="I208" s="21" t="str">
        <f t="shared" si="51"/>
        <v>#REF!</v>
      </c>
      <c r="J208" s="21" t="str">
        <f t="shared" si="52"/>
        <v>#REF!</v>
      </c>
      <c r="K208" s="21" t="str">
        <f t="shared" si="53"/>
        <v>#REF!</v>
      </c>
      <c r="L208" s="21" t="str">
        <f t="shared" si="54"/>
        <v>#REF!</v>
      </c>
      <c r="M208" s="21" t="str">
        <f t="shared" si="55"/>
        <v>#REF!</v>
      </c>
      <c r="N208" s="21" t="str">
        <f t="shared" si="56"/>
        <v>#REF!</v>
      </c>
      <c r="O208" s="21" t="str">
        <f t="shared" si="57"/>
        <v>#REF!</v>
      </c>
      <c r="P208" s="21" t="str">
        <f t="shared" si="58"/>
        <v>#REF!</v>
      </c>
      <c r="Q208" s="21" t="str">
        <f t="shared" si="59"/>
        <v>#REF!</v>
      </c>
      <c r="R208" s="21" t="str">
        <f t="shared" si="60"/>
        <v>#REF!</v>
      </c>
      <c r="S208" s="21" t="str">
        <f t="shared" si="61"/>
        <v>#REF!</v>
      </c>
    </row>
    <row r="209" ht="15.75" customHeight="1">
      <c r="A209" s="20" t="s">
        <v>100</v>
      </c>
      <c r="B209" s="20" t="s">
        <v>15</v>
      </c>
      <c r="C209" s="20" t="s">
        <v>101</v>
      </c>
      <c r="D209" s="20" t="s">
        <v>45</v>
      </c>
      <c r="E209" s="20" t="s">
        <v>46</v>
      </c>
      <c r="F209" s="21">
        <v>1.4042933961E8</v>
      </c>
      <c r="G209" s="21">
        <v>7382261.45</v>
      </c>
      <c r="I209" s="21" t="str">
        <f t="shared" si="51"/>
        <v>#REF!</v>
      </c>
      <c r="J209" s="21" t="str">
        <f t="shared" si="52"/>
        <v>#REF!</v>
      </c>
      <c r="K209" s="21" t="str">
        <f t="shared" si="53"/>
        <v>#REF!</v>
      </c>
      <c r="L209" s="21" t="str">
        <f t="shared" si="54"/>
        <v>#REF!</v>
      </c>
      <c r="M209" s="21" t="str">
        <f t="shared" si="55"/>
        <v>#REF!</v>
      </c>
      <c r="N209" s="21" t="str">
        <f t="shared" si="56"/>
        <v>#REF!</v>
      </c>
      <c r="O209" s="21" t="str">
        <f t="shared" si="57"/>
        <v>#REF!</v>
      </c>
      <c r="P209" s="21" t="str">
        <f t="shared" si="58"/>
        <v>#REF!</v>
      </c>
      <c r="Q209" s="21" t="str">
        <f t="shared" si="59"/>
        <v>#REF!</v>
      </c>
      <c r="R209" s="21" t="str">
        <f t="shared" si="60"/>
        <v>#REF!</v>
      </c>
      <c r="S209" s="21" t="str">
        <f t="shared" si="61"/>
        <v>#REF!</v>
      </c>
    </row>
    <row r="210" ht="15.75" customHeight="1">
      <c r="A210" s="20" t="s">
        <v>102</v>
      </c>
      <c r="B210" s="20" t="s">
        <v>15</v>
      </c>
      <c r="C210" s="20" t="s">
        <v>103</v>
      </c>
      <c r="D210" s="20" t="s">
        <v>17</v>
      </c>
      <c r="E210" s="20" t="s">
        <v>18</v>
      </c>
      <c r="F210" s="21">
        <v>0.0</v>
      </c>
      <c r="G210" s="21">
        <v>0.0</v>
      </c>
      <c r="I210" s="21" t="str">
        <f t="shared" si="51"/>
        <v>#REF!</v>
      </c>
      <c r="J210" s="21" t="str">
        <f t="shared" si="52"/>
        <v>#REF!</v>
      </c>
      <c r="K210" s="21" t="str">
        <f t="shared" si="53"/>
        <v>#REF!</v>
      </c>
      <c r="L210" s="21" t="str">
        <f t="shared" si="54"/>
        <v>#REF!</v>
      </c>
      <c r="M210" s="21" t="str">
        <f t="shared" si="55"/>
        <v>#REF!</v>
      </c>
      <c r="N210" s="21" t="str">
        <f t="shared" si="56"/>
        <v>#REF!</v>
      </c>
      <c r="O210" s="21" t="str">
        <f t="shared" si="57"/>
        <v>#REF!</v>
      </c>
      <c r="P210" s="21" t="str">
        <f t="shared" si="58"/>
        <v>#REF!</v>
      </c>
      <c r="Q210" s="21" t="str">
        <f t="shared" si="59"/>
        <v>#REF!</v>
      </c>
      <c r="R210" s="21" t="str">
        <f t="shared" si="60"/>
        <v>#REF!</v>
      </c>
      <c r="S210" s="21" t="str">
        <f t="shared" si="61"/>
        <v>#REF!</v>
      </c>
    </row>
    <row r="211" ht="15.75" customHeight="1">
      <c r="A211" s="20" t="s">
        <v>102</v>
      </c>
      <c r="B211" s="20" t="s">
        <v>15</v>
      </c>
      <c r="C211" s="20" t="s">
        <v>103</v>
      </c>
      <c r="D211" s="20" t="s">
        <v>27</v>
      </c>
      <c r="E211" s="20" t="s">
        <v>28</v>
      </c>
      <c r="F211" s="21">
        <v>0.0</v>
      </c>
      <c r="G211" s="21">
        <v>0.0</v>
      </c>
      <c r="I211" s="21" t="str">
        <f t="shared" si="51"/>
        <v>#REF!</v>
      </c>
      <c r="J211" s="21" t="str">
        <f t="shared" si="52"/>
        <v>#REF!</v>
      </c>
      <c r="K211" s="21" t="str">
        <f t="shared" si="53"/>
        <v>#REF!</v>
      </c>
      <c r="L211" s="21" t="str">
        <f t="shared" si="54"/>
        <v>#REF!</v>
      </c>
      <c r="M211" s="21" t="str">
        <f t="shared" si="55"/>
        <v>#REF!</v>
      </c>
      <c r="N211" s="21" t="str">
        <f t="shared" si="56"/>
        <v>#REF!</v>
      </c>
      <c r="O211" s="21" t="str">
        <f t="shared" si="57"/>
        <v>#REF!</v>
      </c>
      <c r="P211" s="21" t="str">
        <f t="shared" si="58"/>
        <v>#REF!</v>
      </c>
      <c r="Q211" s="21" t="str">
        <f t="shared" si="59"/>
        <v>#REF!</v>
      </c>
      <c r="R211" s="21" t="str">
        <f t="shared" si="60"/>
        <v>#REF!</v>
      </c>
      <c r="S211" s="21" t="str">
        <f t="shared" si="61"/>
        <v>#REF!</v>
      </c>
    </row>
    <row r="212" ht="15.75" customHeight="1">
      <c r="A212" s="20" t="s">
        <v>102</v>
      </c>
      <c r="B212" s="20" t="s">
        <v>15</v>
      </c>
      <c r="C212" s="20" t="s">
        <v>103</v>
      </c>
      <c r="D212" s="20" t="s">
        <v>29</v>
      </c>
      <c r="E212" s="20" t="s">
        <v>30</v>
      </c>
      <c r="F212" s="21">
        <v>954952.42</v>
      </c>
      <c r="G212" s="21">
        <v>78995.56</v>
      </c>
      <c r="I212" s="21" t="str">
        <f t="shared" si="51"/>
        <v>#REF!</v>
      </c>
      <c r="J212" s="21" t="str">
        <f t="shared" si="52"/>
        <v>#REF!</v>
      </c>
      <c r="K212" s="21" t="str">
        <f t="shared" si="53"/>
        <v>#REF!</v>
      </c>
      <c r="L212" s="21" t="str">
        <f t="shared" si="54"/>
        <v>#REF!</v>
      </c>
      <c r="M212" s="21" t="str">
        <f t="shared" si="55"/>
        <v>#REF!</v>
      </c>
      <c r="N212" s="21" t="str">
        <f t="shared" si="56"/>
        <v>#REF!</v>
      </c>
      <c r="O212" s="21" t="str">
        <f t="shared" si="57"/>
        <v>#REF!</v>
      </c>
      <c r="P212" s="21" t="str">
        <f t="shared" si="58"/>
        <v>#REF!</v>
      </c>
      <c r="Q212" s="21" t="str">
        <f t="shared" si="59"/>
        <v>#REF!</v>
      </c>
      <c r="R212" s="21" t="str">
        <f t="shared" si="60"/>
        <v>#REF!</v>
      </c>
      <c r="S212" s="21" t="str">
        <f t="shared" si="61"/>
        <v>#REF!</v>
      </c>
    </row>
    <row r="213" ht="15.75" customHeight="1">
      <c r="A213" s="20" t="s">
        <v>102</v>
      </c>
      <c r="B213" s="20" t="s">
        <v>15</v>
      </c>
      <c r="C213" s="20" t="s">
        <v>103</v>
      </c>
      <c r="D213" s="20" t="s">
        <v>39</v>
      </c>
      <c r="E213" s="20" t="s">
        <v>40</v>
      </c>
      <c r="F213" s="21">
        <v>76910.45</v>
      </c>
      <c r="G213" s="21">
        <v>6362.18</v>
      </c>
      <c r="I213" s="21" t="str">
        <f t="shared" si="51"/>
        <v>#REF!</v>
      </c>
      <c r="J213" s="21" t="str">
        <f t="shared" si="52"/>
        <v>#REF!</v>
      </c>
      <c r="K213" s="21" t="str">
        <f t="shared" si="53"/>
        <v>#REF!</v>
      </c>
      <c r="L213" s="21" t="str">
        <f t="shared" si="54"/>
        <v>#REF!</v>
      </c>
      <c r="M213" s="21" t="str">
        <f t="shared" si="55"/>
        <v>#REF!</v>
      </c>
      <c r="N213" s="21" t="str">
        <f t="shared" si="56"/>
        <v>#REF!</v>
      </c>
      <c r="O213" s="21" t="str">
        <f t="shared" si="57"/>
        <v>#REF!</v>
      </c>
      <c r="P213" s="21" t="str">
        <f t="shared" si="58"/>
        <v>#REF!</v>
      </c>
      <c r="Q213" s="21" t="str">
        <f t="shared" si="59"/>
        <v>#REF!</v>
      </c>
      <c r="R213" s="21" t="str">
        <f t="shared" si="60"/>
        <v>#REF!</v>
      </c>
      <c r="S213" s="21" t="str">
        <f t="shared" si="61"/>
        <v>#REF!</v>
      </c>
    </row>
    <row r="214" ht="15.75" customHeight="1">
      <c r="A214" s="20" t="s">
        <v>102</v>
      </c>
      <c r="B214" s="20" t="s">
        <v>15</v>
      </c>
      <c r="C214" s="20" t="s">
        <v>103</v>
      </c>
      <c r="D214" s="20" t="s">
        <v>41</v>
      </c>
      <c r="E214" s="20" t="s">
        <v>42</v>
      </c>
      <c r="F214" s="21">
        <v>6.743301113E7</v>
      </c>
      <c r="G214" s="21">
        <v>5578192.26</v>
      </c>
      <c r="I214" s="21" t="str">
        <f t="shared" si="51"/>
        <v>#REF!</v>
      </c>
      <c r="J214" s="21" t="str">
        <f t="shared" si="52"/>
        <v>#REF!</v>
      </c>
      <c r="K214" s="21" t="str">
        <f t="shared" si="53"/>
        <v>#REF!</v>
      </c>
      <c r="L214" s="21" t="str">
        <f t="shared" si="54"/>
        <v>#REF!</v>
      </c>
      <c r="M214" s="21" t="str">
        <f t="shared" si="55"/>
        <v>#REF!</v>
      </c>
      <c r="N214" s="21" t="str">
        <f t="shared" si="56"/>
        <v>#REF!</v>
      </c>
      <c r="O214" s="21" t="str">
        <f t="shared" si="57"/>
        <v>#REF!</v>
      </c>
      <c r="P214" s="21" t="str">
        <f t="shared" si="58"/>
        <v>#REF!</v>
      </c>
      <c r="Q214" s="21" t="str">
        <f t="shared" si="59"/>
        <v>#REF!</v>
      </c>
      <c r="R214" s="21" t="str">
        <f t="shared" si="60"/>
        <v>#REF!</v>
      </c>
      <c r="S214" s="21" t="str">
        <f t="shared" si="61"/>
        <v>#REF!</v>
      </c>
    </row>
    <row r="215" ht="15.75" customHeight="1">
      <c r="A215" s="20" t="s">
        <v>104</v>
      </c>
      <c r="B215" s="20" t="s">
        <v>15</v>
      </c>
      <c r="C215" s="20" t="s">
        <v>105</v>
      </c>
      <c r="D215" s="20" t="s">
        <v>17</v>
      </c>
      <c r="E215" s="20" t="s">
        <v>18</v>
      </c>
      <c r="F215" s="21">
        <v>0.0</v>
      </c>
      <c r="G215" s="21">
        <v>0.0</v>
      </c>
      <c r="H215" s="29">
        <f t="shared" ref="H215:H226" si="62">+F215/$F$226</f>
        <v>0</v>
      </c>
      <c r="I215" s="21" t="str">
        <f t="shared" si="51"/>
        <v>#REF!</v>
      </c>
      <c r="J215" s="21" t="str">
        <f t="shared" si="52"/>
        <v>#REF!</v>
      </c>
      <c r="K215" s="21" t="str">
        <f t="shared" si="53"/>
        <v>#REF!</v>
      </c>
      <c r="L215" s="21" t="str">
        <f t="shared" si="54"/>
        <v>#REF!</v>
      </c>
      <c r="M215" s="21" t="str">
        <f t="shared" si="55"/>
        <v>#REF!</v>
      </c>
      <c r="N215" s="21" t="str">
        <f t="shared" si="56"/>
        <v>#REF!</v>
      </c>
      <c r="O215" s="21" t="str">
        <f t="shared" si="57"/>
        <v>#REF!</v>
      </c>
      <c r="P215" s="21" t="str">
        <f t="shared" si="58"/>
        <v>#REF!</v>
      </c>
      <c r="Q215" s="21" t="str">
        <f t="shared" si="59"/>
        <v>#REF!</v>
      </c>
      <c r="R215" s="21" t="str">
        <f t="shared" si="60"/>
        <v>#REF!</v>
      </c>
      <c r="S215" s="21" t="str">
        <f t="shared" si="61"/>
        <v>#REF!</v>
      </c>
      <c r="U215" s="29"/>
    </row>
    <row r="216" ht="15.75" customHeight="1">
      <c r="A216" s="20" t="s">
        <v>104</v>
      </c>
      <c r="B216" s="20" t="s">
        <v>15</v>
      </c>
      <c r="C216" s="20" t="s">
        <v>105</v>
      </c>
      <c r="D216" s="20" t="s">
        <v>19</v>
      </c>
      <c r="E216" s="20" t="s">
        <v>20</v>
      </c>
      <c r="F216" s="21">
        <v>322375.95</v>
      </c>
      <c r="G216" s="21">
        <v>80314.89</v>
      </c>
      <c r="H216" s="29">
        <f t="shared" si="62"/>
        <v>0.002077184153</v>
      </c>
      <c r="I216" s="21" t="str">
        <f t="shared" si="51"/>
        <v>#REF!</v>
      </c>
      <c r="J216" s="21" t="str">
        <f t="shared" si="52"/>
        <v>#REF!</v>
      </c>
      <c r="K216" s="21" t="str">
        <f t="shared" si="53"/>
        <v>#REF!</v>
      </c>
      <c r="L216" s="21" t="str">
        <f t="shared" si="54"/>
        <v>#REF!</v>
      </c>
      <c r="M216" s="21" t="str">
        <f t="shared" si="55"/>
        <v>#REF!</v>
      </c>
      <c r="N216" s="21" t="str">
        <f t="shared" si="56"/>
        <v>#REF!</v>
      </c>
      <c r="O216" s="21" t="str">
        <f t="shared" si="57"/>
        <v>#REF!</v>
      </c>
      <c r="P216" s="21" t="str">
        <f t="shared" si="58"/>
        <v>#REF!</v>
      </c>
      <c r="Q216" s="21" t="str">
        <f t="shared" si="59"/>
        <v>#REF!</v>
      </c>
      <c r="R216" s="21" t="str">
        <f t="shared" si="60"/>
        <v>#REF!</v>
      </c>
      <c r="S216" s="21" t="str">
        <f t="shared" si="61"/>
        <v>#REF!</v>
      </c>
      <c r="U216" s="29"/>
    </row>
    <row r="217" ht="15.75" customHeight="1">
      <c r="A217" s="20" t="s">
        <v>104</v>
      </c>
      <c r="B217" s="20" t="s">
        <v>15</v>
      </c>
      <c r="C217" s="20" t="s">
        <v>105</v>
      </c>
      <c r="D217" s="20" t="s">
        <v>21</v>
      </c>
      <c r="E217" s="20" t="s">
        <v>22</v>
      </c>
      <c r="F217" s="21">
        <v>1436067.4</v>
      </c>
      <c r="G217" s="21">
        <v>357773.56</v>
      </c>
      <c r="H217" s="29">
        <f t="shared" si="62"/>
        <v>0.009253098584</v>
      </c>
      <c r="I217" s="21" t="str">
        <f t="shared" si="51"/>
        <v>#REF!</v>
      </c>
      <c r="J217" s="21" t="str">
        <f t="shared" si="52"/>
        <v>#REF!</v>
      </c>
      <c r="K217" s="21" t="str">
        <f t="shared" si="53"/>
        <v>#REF!</v>
      </c>
      <c r="L217" s="21" t="str">
        <f t="shared" si="54"/>
        <v>#REF!</v>
      </c>
      <c r="M217" s="21" t="str">
        <f t="shared" si="55"/>
        <v>#REF!</v>
      </c>
      <c r="N217" s="21" t="str">
        <f t="shared" si="56"/>
        <v>#REF!</v>
      </c>
      <c r="O217" s="21" t="str">
        <f t="shared" si="57"/>
        <v>#REF!</v>
      </c>
      <c r="P217" s="21" t="str">
        <f t="shared" si="58"/>
        <v>#REF!</v>
      </c>
      <c r="Q217" s="21" t="str">
        <f t="shared" si="59"/>
        <v>#REF!</v>
      </c>
      <c r="R217" s="21" t="str">
        <f t="shared" si="60"/>
        <v>#REF!</v>
      </c>
      <c r="S217" s="21" t="str">
        <f t="shared" si="61"/>
        <v>#REF!</v>
      </c>
      <c r="U217" s="29"/>
    </row>
    <row r="218" ht="15.75" customHeight="1">
      <c r="A218" s="20" t="s">
        <v>104</v>
      </c>
      <c r="B218" s="20" t="s">
        <v>15</v>
      </c>
      <c r="C218" s="20" t="s">
        <v>105</v>
      </c>
      <c r="D218" s="20" t="s">
        <v>25</v>
      </c>
      <c r="E218" s="20" t="s">
        <v>26</v>
      </c>
      <c r="F218" s="21">
        <v>4934.57</v>
      </c>
      <c r="G218" s="21">
        <v>1229.37</v>
      </c>
      <c r="H218" s="29">
        <f t="shared" si="62"/>
        <v>0.00003179520869</v>
      </c>
      <c r="I218" s="21" t="str">
        <f t="shared" si="51"/>
        <v>#REF!</v>
      </c>
      <c r="J218" s="21" t="str">
        <f t="shared" si="52"/>
        <v>#REF!</v>
      </c>
      <c r="K218" s="21" t="str">
        <f t="shared" si="53"/>
        <v>#REF!</v>
      </c>
      <c r="L218" s="21" t="str">
        <f t="shared" si="54"/>
        <v>#REF!</v>
      </c>
      <c r="M218" s="21" t="str">
        <f t="shared" si="55"/>
        <v>#REF!</v>
      </c>
      <c r="N218" s="21" t="str">
        <f t="shared" si="56"/>
        <v>#REF!</v>
      </c>
      <c r="O218" s="21" t="str">
        <f t="shared" si="57"/>
        <v>#REF!</v>
      </c>
      <c r="P218" s="21" t="str">
        <f t="shared" si="58"/>
        <v>#REF!</v>
      </c>
      <c r="Q218" s="21" t="str">
        <f>+ROUND(P218,0)-3936</f>
        <v>#REF!</v>
      </c>
      <c r="R218" s="21" t="str">
        <f t="shared" si="60"/>
        <v>#REF!</v>
      </c>
      <c r="S218" s="21" t="str">
        <f t="shared" si="61"/>
        <v>#REF!</v>
      </c>
      <c r="U218" s="29"/>
    </row>
    <row r="219" ht="15.75" customHeight="1">
      <c r="A219" s="20" t="s">
        <v>104</v>
      </c>
      <c r="B219" s="20" t="s">
        <v>15</v>
      </c>
      <c r="C219" s="20" t="s">
        <v>105</v>
      </c>
      <c r="D219" s="20" t="s">
        <v>27</v>
      </c>
      <c r="E219" s="20" t="s">
        <v>28</v>
      </c>
      <c r="F219" s="21">
        <v>6675339.17</v>
      </c>
      <c r="G219" s="21">
        <v>1663055.57</v>
      </c>
      <c r="H219" s="29">
        <f t="shared" si="62"/>
        <v>0.04301161033</v>
      </c>
      <c r="I219" s="21" t="str">
        <f t="shared" si="51"/>
        <v>#REF!</v>
      </c>
      <c r="J219" s="21" t="str">
        <f t="shared" si="52"/>
        <v>#REF!</v>
      </c>
      <c r="K219" s="21" t="str">
        <f t="shared" si="53"/>
        <v>#REF!</v>
      </c>
      <c r="L219" s="21" t="str">
        <f t="shared" si="54"/>
        <v>#REF!</v>
      </c>
      <c r="M219" s="21" t="str">
        <f t="shared" si="55"/>
        <v>#REF!</v>
      </c>
      <c r="N219" s="21" t="str">
        <f t="shared" si="56"/>
        <v>#REF!</v>
      </c>
      <c r="O219" s="21" t="str">
        <f t="shared" si="57"/>
        <v>#REF!</v>
      </c>
      <c r="P219" s="21" t="str">
        <f t="shared" si="58"/>
        <v>#REF!</v>
      </c>
      <c r="Q219" s="21" t="str">
        <f t="shared" ref="Q219:Q221" si="63">+ROUND(P219,0)</f>
        <v>#REF!</v>
      </c>
      <c r="R219" s="21" t="str">
        <f t="shared" si="60"/>
        <v>#REF!</v>
      </c>
      <c r="S219" s="21" t="str">
        <f t="shared" si="61"/>
        <v>#REF!</v>
      </c>
      <c r="U219" s="29"/>
    </row>
    <row r="220" ht="15.75" customHeight="1">
      <c r="A220" s="20" t="s">
        <v>104</v>
      </c>
      <c r="B220" s="20" t="s">
        <v>15</v>
      </c>
      <c r="C220" s="20" t="s">
        <v>105</v>
      </c>
      <c r="D220" s="20" t="s">
        <v>29</v>
      </c>
      <c r="E220" s="20" t="s">
        <v>30</v>
      </c>
      <c r="F220" s="21">
        <v>1625149.91</v>
      </c>
      <c r="G220" s="21">
        <v>404880.49</v>
      </c>
      <c r="H220" s="29">
        <f t="shared" si="62"/>
        <v>0.01047142518</v>
      </c>
      <c r="I220" s="21" t="str">
        <f t="shared" si="51"/>
        <v>#REF!</v>
      </c>
      <c r="J220" s="21" t="str">
        <f t="shared" si="52"/>
        <v>#REF!</v>
      </c>
      <c r="K220" s="21" t="str">
        <f t="shared" si="53"/>
        <v>#REF!</v>
      </c>
      <c r="L220" s="21" t="str">
        <f t="shared" si="54"/>
        <v>#REF!</v>
      </c>
      <c r="M220" s="21" t="str">
        <f t="shared" si="55"/>
        <v>#REF!</v>
      </c>
      <c r="N220" s="21" t="str">
        <f t="shared" si="56"/>
        <v>#REF!</v>
      </c>
      <c r="O220" s="21" t="str">
        <f t="shared" si="57"/>
        <v>#REF!</v>
      </c>
      <c r="P220" s="21" t="str">
        <f t="shared" si="58"/>
        <v>#REF!</v>
      </c>
      <c r="Q220" s="21" t="str">
        <f t="shared" si="63"/>
        <v>#REF!</v>
      </c>
      <c r="R220" s="21" t="str">
        <f t="shared" si="60"/>
        <v>#REF!</v>
      </c>
      <c r="S220" s="21" t="str">
        <f t="shared" si="61"/>
        <v>#REF!</v>
      </c>
      <c r="U220" s="29"/>
    </row>
    <row r="221" ht="15.75" customHeight="1">
      <c r="A221" s="20" t="s">
        <v>104</v>
      </c>
      <c r="B221" s="20" t="s">
        <v>15</v>
      </c>
      <c r="C221" s="20" t="s">
        <v>105</v>
      </c>
      <c r="D221" s="20" t="s">
        <v>31</v>
      </c>
      <c r="E221" s="20" t="s">
        <v>32</v>
      </c>
      <c r="F221" s="21">
        <v>932444.43</v>
      </c>
      <c r="G221" s="21">
        <v>232303.84</v>
      </c>
      <c r="H221" s="29">
        <f t="shared" si="62"/>
        <v>0.006008074715</v>
      </c>
      <c r="I221" s="21" t="str">
        <f t="shared" si="51"/>
        <v>#REF!</v>
      </c>
      <c r="J221" s="21" t="str">
        <f t="shared" si="52"/>
        <v>#REF!</v>
      </c>
      <c r="K221" s="21" t="str">
        <f t="shared" si="53"/>
        <v>#REF!</v>
      </c>
      <c r="L221" s="21" t="str">
        <f t="shared" si="54"/>
        <v>#REF!</v>
      </c>
      <c r="M221" s="21" t="str">
        <f t="shared" si="55"/>
        <v>#REF!</v>
      </c>
      <c r="N221" s="21" t="str">
        <f t="shared" si="56"/>
        <v>#REF!</v>
      </c>
      <c r="O221" s="21" t="str">
        <f t="shared" si="57"/>
        <v>#REF!</v>
      </c>
      <c r="P221" s="21" t="str">
        <f t="shared" si="58"/>
        <v>#REF!</v>
      </c>
      <c r="Q221" s="21" t="str">
        <f t="shared" si="63"/>
        <v>#REF!</v>
      </c>
      <c r="R221" s="21" t="str">
        <f t="shared" si="60"/>
        <v>#REF!</v>
      </c>
      <c r="S221" s="21" t="str">
        <f t="shared" si="61"/>
        <v>#REF!</v>
      </c>
      <c r="U221" s="29"/>
    </row>
    <row r="222" ht="15.75" customHeight="1">
      <c r="A222" s="20" t="s">
        <v>104</v>
      </c>
      <c r="B222" s="20" t="s">
        <v>15</v>
      </c>
      <c r="C222" s="20" t="s">
        <v>105</v>
      </c>
      <c r="D222" s="20" t="s">
        <v>35</v>
      </c>
      <c r="E222" s="20" t="s">
        <v>36</v>
      </c>
      <c r="F222" s="21">
        <v>32593.48</v>
      </c>
      <c r="G222" s="21">
        <v>8120.15</v>
      </c>
      <c r="H222" s="29">
        <f t="shared" si="62"/>
        <v>0.0002100115104</v>
      </c>
      <c r="I222" s="21" t="str">
        <f t="shared" si="51"/>
        <v>#REF!</v>
      </c>
      <c r="J222" s="21" t="str">
        <f t="shared" si="52"/>
        <v>#REF!</v>
      </c>
      <c r="K222" s="21" t="str">
        <f t="shared" si="53"/>
        <v>#REF!</v>
      </c>
      <c r="L222" s="21" t="str">
        <f t="shared" si="54"/>
        <v>#REF!</v>
      </c>
      <c r="M222" s="21" t="str">
        <f t="shared" si="55"/>
        <v>#REF!</v>
      </c>
      <c r="N222" s="21" t="str">
        <f t="shared" si="56"/>
        <v>#REF!</v>
      </c>
      <c r="O222" s="21" t="str">
        <f t="shared" si="57"/>
        <v>#REF!</v>
      </c>
      <c r="P222" s="21" t="str">
        <f t="shared" si="58"/>
        <v>#REF!</v>
      </c>
      <c r="Q222" s="21" t="str">
        <f>+ROUND(P222,0)-25995</f>
        <v>#REF!</v>
      </c>
      <c r="R222" s="21" t="str">
        <f t="shared" si="60"/>
        <v>#REF!</v>
      </c>
      <c r="S222" s="21" t="str">
        <f t="shared" si="61"/>
        <v>#REF!</v>
      </c>
      <c r="U222" s="29"/>
    </row>
    <row r="223" ht="15.75" customHeight="1">
      <c r="A223" s="20" t="s">
        <v>104</v>
      </c>
      <c r="B223" s="20" t="s">
        <v>15</v>
      </c>
      <c r="C223" s="20" t="s">
        <v>105</v>
      </c>
      <c r="D223" s="20" t="s">
        <v>37</v>
      </c>
      <c r="E223" s="20" t="s">
        <v>38</v>
      </c>
      <c r="F223" s="21">
        <v>29169.39</v>
      </c>
      <c r="G223" s="21">
        <v>7267.09</v>
      </c>
      <c r="H223" s="29">
        <f t="shared" si="62"/>
        <v>0.0001879488674</v>
      </c>
      <c r="I223" s="21" t="str">
        <f t="shared" si="51"/>
        <v>#REF!</v>
      </c>
      <c r="J223" s="21" t="str">
        <f t="shared" si="52"/>
        <v>#REF!</v>
      </c>
      <c r="K223" s="21" t="str">
        <f t="shared" si="53"/>
        <v>#REF!</v>
      </c>
      <c r="L223" s="21" t="str">
        <f t="shared" si="54"/>
        <v>#REF!</v>
      </c>
      <c r="M223" s="21" t="str">
        <f t="shared" si="55"/>
        <v>#REF!</v>
      </c>
      <c r="N223" s="21" t="str">
        <f t="shared" si="56"/>
        <v>#REF!</v>
      </c>
      <c r="O223" s="21" t="str">
        <f t="shared" si="57"/>
        <v>#REF!</v>
      </c>
      <c r="P223" s="21" t="str">
        <f t="shared" si="58"/>
        <v>#REF!</v>
      </c>
      <c r="Q223" s="21" t="str">
        <f>+ROUND(P223,0)-23264</f>
        <v>#REF!</v>
      </c>
      <c r="R223" s="21" t="str">
        <f t="shared" si="60"/>
        <v>#REF!</v>
      </c>
      <c r="S223" s="21" t="str">
        <f t="shared" si="61"/>
        <v>#REF!</v>
      </c>
      <c r="U223" s="29"/>
    </row>
    <row r="224" ht="15.75" customHeight="1">
      <c r="A224" s="20" t="s">
        <v>104</v>
      </c>
      <c r="B224" s="20" t="s">
        <v>15</v>
      </c>
      <c r="C224" s="20" t="s">
        <v>105</v>
      </c>
      <c r="D224" s="20" t="s">
        <v>39</v>
      </c>
      <c r="E224" s="20" t="s">
        <v>40</v>
      </c>
      <c r="F224" s="21">
        <v>1801535.91</v>
      </c>
      <c r="G224" s="21">
        <v>448824.28</v>
      </c>
      <c r="H224" s="29">
        <f t="shared" si="62"/>
        <v>0.0116079436</v>
      </c>
      <c r="I224" s="21" t="str">
        <f t="shared" si="51"/>
        <v>#REF!</v>
      </c>
      <c r="J224" s="21" t="str">
        <f t="shared" si="52"/>
        <v>#REF!</v>
      </c>
      <c r="K224" s="21" t="str">
        <f t="shared" si="53"/>
        <v>#REF!</v>
      </c>
      <c r="L224" s="21" t="str">
        <f t="shared" si="54"/>
        <v>#REF!</v>
      </c>
      <c r="M224" s="21" t="str">
        <f t="shared" si="55"/>
        <v>#REF!</v>
      </c>
      <c r="N224" s="21" t="str">
        <f t="shared" si="56"/>
        <v>#REF!</v>
      </c>
      <c r="O224" s="21" t="str">
        <f t="shared" si="57"/>
        <v>#REF!</v>
      </c>
      <c r="P224" s="21" t="str">
        <f t="shared" si="58"/>
        <v>#REF!</v>
      </c>
      <c r="Q224" s="21" t="str">
        <f>+ROUND(P224,0)</f>
        <v>#REF!</v>
      </c>
      <c r="R224" s="21" t="str">
        <f t="shared" si="60"/>
        <v>#REF!</v>
      </c>
      <c r="S224" s="21" t="str">
        <f t="shared" si="61"/>
        <v>#REF!</v>
      </c>
      <c r="U224" s="29"/>
    </row>
    <row r="225" ht="15.75" customHeight="1">
      <c r="A225" s="20" t="s">
        <v>104</v>
      </c>
      <c r="B225" s="20" t="s">
        <v>15</v>
      </c>
      <c r="C225" s="20" t="s">
        <v>105</v>
      </c>
      <c r="D225" s="20" t="s">
        <v>41</v>
      </c>
      <c r="E225" s="20" t="s">
        <v>42</v>
      </c>
      <c r="F225" s="21">
        <v>1.4233893079E8</v>
      </c>
      <c r="G225" s="21">
        <v>3.546150176E7</v>
      </c>
      <c r="H225" s="29">
        <f t="shared" si="62"/>
        <v>0.9171409079</v>
      </c>
      <c r="I225" s="21" t="str">
        <f t="shared" si="51"/>
        <v>#REF!</v>
      </c>
      <c r="J225" s="21" t="str">
        <f t="shared" si="52"/>
        <v>#REF!</v>
      </c>
      <c r="K225" s="21" t="str">
        <f t="shared" si="53"/>
        <v>#REF!</v>
      </c>
      <c r="L225" s="21" t="str">
        <f t="shared" si="54"/>
        <v>#REF!</v>
      </c>
      <c r="M225" s="21" t="str">
        <f t="shared" si="55"/>
        <v>#REF!</v>
      </c>
      <c r="N225" s="21" t="str">
        <f t="shared" si="56"/>
        <v>#REF!</v>
      </c>
      <c r="O225" s="21" t="str">
        <f t="shared" si="57"/>
        <v>#REF!</v>
      </c>
      <c r="P225" s="21" t="str">
        <f t="shared" si="58"/>
        <v>#REF!</v>
      </c>
      <c r="Q225" s="21" t="str">
        <f>+ROUND(P225,0)+3936+25995+23264</f>
        <v>#REF!</v>
      </c>
      <c r="R225" s="21" t="str">
        <f t="shared" si="60"/>
        <v>#REF!</v>
      </c>
      <c r="S225" s="21" t="str">
        <f t="shared" si="61"/>
        <v>#REF!</v>
      </c>
      <c r="U225" s="29"/>
    </row>
    <row r="226" ht="15.75" customHeight="1">
      <c r="A226" s="20"/>
      <c r="B226" s="20"/>
      <c r="C226" s="20"/>
      <c r="D226" s="20"/>
      <c r="E226" s="20"/>
      <c r="F226" s="25">
        <f>SUM(F215:F225)</f>
        <v>155198541</v>
      </c>
      <c r="G226" s="21"/>
      <c r="H226" s="29">
        <f t="shared" si="62"/>
        <v>1</v>
      </c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U226" s="29"/>
    </row>
    <row r="227" ht="15.75" customHeight="1">
      <c r="A227" s="20" t="s">
        <v>106</v>
      </c>
      <c r="B227" s="20" t="s">
        <v>15</v>
      </c>
      <c r="C227" s="20" t="s">
        <v>107</v>
      </c>
      <c r="D227" s="20" t="s">
        <v>17</v>
      </c>
      <c r="E227" s="20" t="s">
        <v>18</v>
      </c>
      <c r="F227" s="21">
        <v>0.0</v>
      </c>
      <c r="G227" s="21">
        <v>0.0</v>
      </c>
      <c r="I227" s="21" t="str">
        <f t="shared" ref="I227:I333" si="64">+VLOOKUP(C227,'[1]ESFUERZO PROPIO 2015'!$D$10:$J$135,3,0)</f>
        <v>#REF!</v>
      </c>
      <c r="J227" s="21" t="str">
        <f t="shared" ref="J227:J333" si="65">+VLOOKUP(C227,'[1]ESFUERZO PROPIO 2015'!$D$10:$J$135,2,0)</f>
        <v>#REF!</v>
      </c>
      <c r="K227" s="21" t="str">
        <f t="shared" ref="K227:K333" si="66">+I227/11</f>
        <v>#REF!</v>
      </c>
      <c r="L227" s="21" t="str">
        <f t="shared" ref="L227:L333" si="67">+H227*K227</f>
        <v>#REF!</v>
      </c>
      <c r="M227" s="21" t="str">
        <f t="shared" ref="M227:M333" si="68">+IF(F227-Q227&lt;1,0,F227-Q227)</f>
        <v>#REF!</v>
      </c>
      <c r="N227" s="21" t="str">
        <f t="shared" ref="N227:N333" si="69">+VLOOKUP(C227,'[1]ESFUERZO PROPIO 2015'!$D$10:$J$135,7,0)</f>
        <v>#REF!</v>
      </c>
      <c r="O227" s="21" t="str">
        <f t="shared" ref="O227:O333" si="70">+VLOOKUP(C227,'[1]ESFUERZO PROPIO 2015'!$D$10:$J$135,6,0)</f>
        <v>#REF!</v>
      </c>
      <c r="P227" s="21" t="str">
        <f t="shared" ref="P227:P333" si="71">+F227-L227</f>
        <v>#REF!</v>
      </c>
      <c r="Q227" s="21" t="str">
        <f t="shared" ref="Q227:Q327" si="72">+ROUND(P227,0)</f>
        <v>#REF!</v>
      </c>
      <c r="R227" s="21" t="str">
        <f t="shared" ref="R227:R333" si="73">+M227+Q227</f>
        <v>#REF!</v>
      </c>
      <c r="S227" s="21" t="str">
        <f t="shared" ref="S227:S333" si="74">+Q227</f>
        <v>#REF!</v>
      </c>
    </row>
    <row r="228" ht="15.75" customHeight="1">
      <c r="A228" s="20" t="s">
        <v>106</v>
      </c>
      <c r="B228" s="20" t="s">
        <v>15</v>
      </c>
      <c r="C228" s="20" t="s">
        <v>107</v>
      </c>
      <c r="D228" s="20" t="s">
        <v>49</v>
      </c>
      <c r="E228" s="20" t="s">
        <v>50</v>
      </c>
      <c r="F228" s="21">
        <v>0.0</v>
      </c>
      <c r="G228" s="21">
        <v>0.0</v>
      </c>
      <c r="I228" s="21" t="str">
        <f t="shared" si="64"/>
        <v>#REF!</v>
      </c>
      <c r="J228" s="21" t="str">
        <f t="shared" si="65"/>
        <v>#REF!</v>
      </c>
      <c r="K228" s="21" t="str">
        <f t="shared" si="66"/>
        <v>#REF!</v>
      </c>
      <c r="L228" s="21" t="str">
        <f t="shared" si="67"/>
        <v>#REF!</v>
      </c>
      <c r="M228" s="21" t="str">
        <f t="shared" si="68"/>
        <v>#REF!</v>
      </c>
      <c r="N228" s="21" t="str">
        <f t="shared" si="69"/>
        <v>#REF!</v>
      </c>
      <c r="O228" s="21" t="str">
        <f t="shared" si="70"/>
        <v>#REF!</v>
      </c>
      <c r="P228" s="21" t="str">
        <f t="shared" si="71"/>
        <v>#REF!</v>
      </c>
      <c r="Q228" s="21" t="str">
        <f t="shared" si="72"/>
        <v>#REF!</v>
      </c>
      <c r="R228" s="21" t="str">
        <f t="shared" si="73"/>
        <v>#REF!</v>
      </c>
      <c r="S228" s="21" t="str">
        <f t="shared" si="74"/>
        <v>#REF!</v>
      </c>
    </row>
    <row r="229" ht="15.75" customHeight="1">
      <c r="A229" s="20" t="s">
        <v>106</v>
      </c>
      <c r="B229" s="20" t="s">
        <v>15</v>
      </c>
      <c r="C229" s="20" t="s">
        <v>107</v>
      </c>
      <c r="D229" s="20" t="s">
        <v>27</v>
      </c>
      <c r="E229" s="20" t="s">
        <v>28</v>
      </c>
      <c r="F229" s="21">
        <v>0.0</v>
      </c>
      <c r="G229" s="21">
        <v>0.0</v>
      </c>
      <c r="I229" s="21" t="str">
        <f t="shared" si="64"/>
        <v>#REF!</v>
      </c>
      <c r="J229" s="21" t="str">
        <f t="shared" si="65"/>
        <v>#REF!</v>
      </c>
      <c r="K229" s="21" t="str">
        <f t="shared" si="66"/>
        <v>#REF!</v>
      </c>
      <c r="L229" s="21" t="str">
        <f t="shared" si="67"/>
        <v>#REF!</v>
      </c>
      <c r="M229" s="21" t="str">
        <f t="shared" si="68"/>
        <v>#REF!</v>
      </c>
      <c r="N229" s="21" t="str">
        <f t="shared" si="69"/>
        <v>#REF!</v>
      </c>
      <c r="O229" s="21" t="str">
        <f t="shared" si="70"/>
        <v>#REF!</v>
      </c>
      <c r="P229" s="21" t="str">
        <f t="shared" si="71"/>
        <v>#REF!</v>
      </c>
      <c r="Q229" s="21" t="str">
        <f t="shared" si="72"/>
        <v>#REF!</v>
      </c>
      <c r="R229" s="21" t="str">
        <f t="shared" si="73"/>
        <v>#REF!</v>
      </c>
      <c r="S229" s="21" t="str">
        <f t="shared" si="74"/>
        <v>#REF!</v>
      </c>
    </row>
    <row r="230" ht="15.75" customHeight="1">
      <c r="A230" s="20" t="s">
        <v>106</v>
      </c>
      <c r="B230" s="20" t="s">
        <v>15</v>
      </c>
      <c r="C230" s="20" t="s">
        <v>107</v>
      </c>
      <c r="D230" s="20" t="s">
        <v>29</v>
      </c>
      <c r="E230" s="20" t="s">
        <v>30</v>
      </c>
      <c r="F230" s="21">
        <v>89996.91</v>
      </c>
      <c r="G230" s="21">
        <v>6683.34</v>
      </c>
      <c r="I230" s="21" t="str">
        <f t="shared" si="64"/>
        <v>#REF!</v>
      </c>
      <c r="J230" s="21" t="str">
        <f t="shared" si="65"/>
        <v>#REF!</v>
      </c>
      <c r="K230" s="21" t="str">
        <f t="shared" si="66"/>
        <v>#REF!</v>
      </c>
      <c r="L230" s="21" t="str">
        <f t="shared" si="67"/>
        <v>#REF!</v>
      </c>
      <c r="M230" s="21" t="str">
        <f t="shared" si="68"/>
        <v>#REF!</v>
      </c>
      <c r="N230" s="21" t="str">
        <f t="shared" si="69"/>
        <v>#REF!</v>
      </c>
      <c r="O230" s="21" t="str">
        <f t="shared" si="70"/>
        <v>#REF!</v>
      </c>
      <c r="P230" s="21" t="str">
        <f t="shared" si="71"/>
        <v>#REF!</v>
      </c>
      <c r="Q230" s="21" t="str">
        <f t="shared" si="72"/>
        <v>#REF!</v>
      </c>
      <c r="R230" s="21" t="str">
        <f t="shared" si="73"/>
        <v>#REF!</v>
      </c>
      <c r="S230" s="21" t="str">
        <f t="shared" si="74"/>
        <v>#REF!</v>
      </c>
    </row>
    <row r="231" ht="15.75" customHeight="1">
      <c r="A231" s="20" t="s">
        <v>106</v>
      </c>
      <c r="B231" s="20" t="s">
        <v>15</v>
      </c>
      <c r="C231" s="20" t="s">
        <v>107</v>
      </c>
      <c r="D231" s="20" t="s">
        <v>39</v>
      </c>
      <c r="E231" s="20" t="s">
        <v>40</v>
      </c>
      <c r="F231" s="21">
        <v>52587.9</v>
      </c>
      <c r="G231" s="21">
        <v>3905.28</v>
      </c>
      <c r="I231" s="21" t="str">
        <f t="shared" si="64"/>
        <v>#REF!</v>
      </c>
      <c r="J231" s="21" t="str">
        <f t="shared" si="65"/>
        <v>#REF!</v>
      </c>
      <c r="K231" s="21" t="str">
        <f t="shared" si="66"/>
        <v>#REF!</v>
      </c>
      <c r="L231" s="21" t="str">
        <f t="shared" si="67"/>
        <v>#REF!</v>
      </c>
      <c r="M231" s="21" t="str">
        <f t="shared" si="68"/>
        <v>#REF!</v>
      </c>
      <c r="N231" s="21" t="str">
        <f t="shared" si="69"/>
        <v>#REF!</v>
      </c>
      <c r="O231" s="21" t="str">
        <f t="shared" si="70"/>
        <v>#REF!</v>
      </c>
      <c r="P231" s="21" t="str">
        <f t="shared" si="71"/>
        <v>#REF!</v>
      </c>
      <c r="Q231" s="21" t="str">
        <f t="shared" si="72"/>
        <v>#REF!</v>
      </c>
      <c r="R231" s="21" t="str">
        <f t="shared" si="73"/>
        <v>#REF!</v>
      </c>
      <c r="S231" s="21" t="str">
        <f t="shared" si="74"/>
        <v>#REF!</v>
      </c>
    </row>
    <row r="232" ht="15.75" customHeight="1">
      <c r="A232" s="20" t="s">
        <v>106</v>
      </c>
      <c r="B232" s="20" t="s">
        <v>15</v>
      </c>
      <c r="C232" s="20" t="s">
        <v>107</v>
      </c>
      <c r="D232" s="20" t="s">
        <v>41</v>
      </c>
      <c r="E232" s="20" t="s">
        <v>42</v>
      </c>
      <c r="F232" s="21">
        <v>2.317031019E7</v>
      </c>
      <c r="G232" s="21">
        <v>1720670.38</v>
      </c>
      <c r="I232" s="21" t="str">
        <f t="shared" si="64"/>
        <v>#REF!</v>
      </c>
      <c r="J232" s="21" t="str">
        <f t="shared" si="65"/>
        <v>#REF!</v>
      </c>
      <c r="K232" s="21" t="str">
        <f t="shared" si="66"/>
        <v>#REF!</v>
      </c>
      <c r="L232" s="21" t="str">
        <f t="shared" si="67"/>
        <v>#REF!</v>
      </c>
      <c r="M232" s="21" t="str">
        <f t="shared" si="68"/>
        <v>#REF!</v>
      </c>
      <c r="N232" s="21" t="str">
        <f t="shared" si="69"/>
        <v>#REF!</v>
      </c>
      <c r="O232" s="21" t="str">
        <f t="shared" si="70"/>
        <v>#REF!</v>
      </c>
      <c r="P232" s="21" t="str">
        <f t="shared" si="71"/>
        <v>#REF!</v>
      </c>
      <c r="Q232" s="21" t="str">
        <f t="shared" si="72"/>
        <v>#REF!</v>
      </c>
      <c r="R232" s="21" t="str">
        <f t="shared" si="73"/>
        <v>#REF!</v>
      </c>
      <c r="S232" s="21" t="str">
        <f t="shared" si="74"/>
        <v>#REF!</v>
      </c>
    </row>
    <row r="233" ht="15.75" customHeight="1">
      <c r="A233" s="20" t="s">
        <v>108</v>
      </c>
      <c r="B233" s="20" t="s">
        <v>15</v>
      </c>
      <c r="C233" s="20" t="s">
        <v>109</v>
      </c>
      <c r="D233" s="20" t="s">
        <v>17</v>
      </c>
      <c r="E233" s="20" t="s">
        <v>18</v>
      </c>
      <c r="F233" s="21">
        <v>0.0</v>
      </c>
      <c r="G233" s="21">
        <v>0.0</v>
      </c>
      <c r="I233" s="21" t="str">
        <f t="shared" si="64"/>
        <v>#REF!</v>
      </c>
      <c r="J233" s="21" t="str">
        <f t="shared" si="65"/>
        <v>#REF!</v>
      </c>
      <c r="K233" s="21" t="str">
        <f t="shared" si="66"/>
        <v>#REF!</v>
      </c>
      <c r="L233" s="21" t="str">
        <f t="shared" si="67"/>
        <v>#REF!</v>
      </c>
      <c r="M233" s="21" t="str">
        <f t="shared" si="68"/>
        <v>#REF!</v>
      </c>
      <c r="N233" s="21" t="str">
        <f t="shared" si="69"/>
        <v>#REF!</v>
      </c>
      <c r="O233" s="21" t="str">
        <f t="shared" si="70"/>
        <v>#REF!</v>
      </c>
      <c r="P233" s="21" t="str">
        <f t="shared" si="71"/>
        <v>#REF!</v>
      </c>
      <c r="Q233" s="21" t="str">
        <f t="shared" si="72"/>
        <v>#REF!</v>
      </c>
      <c r="R233" s="21" t="str">
        <f t="shared" si="73"/>
        <v>#REF!</v>
      </c>
      <c r="S233" s="21" t="str">
        <f t="shared" si="74"/>
        <v>#REF!</v>
      </c>
    </row>
    <row r="234" ht="15.75" customHeight="1">
      <c r="A234" s="20" t="s">
        <v>108</v>
      </c>
      <c r="B234" s="20" t="s">
        <v>15</v>
      </c>
      <c r="C234" s="20" t="s">
        <v>109</v>
      </c>
      <c r="D234" s="20" t="s">
        <v>27</v>
      </c>
      <c r="E234" s="20" t="s">
        <v>28</v>
      </c>
      <c r="F234" s="21">
        <v>0.0</v>
      </c>
      <c r="G234" s="21">
        <v>0.0</v>
      </c>
      <c r="I234" s="21" t="str">
        <f t="shared" si="64"/>
        <v>#REF!</v>
      </c>
      <c r="J234" s="21" t="str">
        <f t="shared" si="65"/>
        <v>#REF!</v>
      </c>
      <c r="K234" s="21" t="str">
        <f t="shared" si="66"/>
        <v>#REF!</v>
      </c>
      <c r="L234" s="21" t="str">
        <f t="shared" si="67"/>
        <v>#REF!</v>
      </c>
      <c r="M234" s="21" t="str">
        <f t="shared" si="68"/>
        <v>#REF!</v>
      </c>
      <c r="N234" s="21" t="str">
        <f t="shared" si="69"/>
        <v>#REF!</v>
      </c>
      <c r="O234" s="21" t="str">
        <f t="shared" si="70"/>
        <v>#REF!</v>
      </c>
      <c r="P234" s="21" t="str">
        <f t="shared" si="71"/>
        <v>#REF!</v>
      </c>
      <c r="Q234" s="21" t="str">
        <f t="shared" si="72"/>
        <v>#REF!</v>
      </c>
      <c r="R234" s="21" t="str">
        <f t="shared" si="73"/>
        <v>#REF!</v>
      </c>
      <c r="S234" s="21" t="str">
        <f t="shared" si="74"/>
        <v>#REF!</v>
      </c>
    </row>
    <row r="235" ht="15.75" customHeight="1">
      <c r="A235" s="20" t="s">
        <v>108</v>
      </c>
      <c r="B235" s="20" t="s">
        <v>15</v>
      </c>
      <c r="C235" s="20" t="s">
        <v>109</v>
      </c>
      <c r="D235" s="20" t="s">
        <v>29</v>
      </c>
      <c r="E235" s="20" t="s">
        <v>30</v>
      </c>
      <c r="F235" s="21">
        <v>364440.47</v>
      </c>
      <c r="G235" s="21">
        <v>57444.87</v>
      </c>
      <c r="I235" s="21" t="str">
        <f t="shared" si="64"/>
        <v>#REF!</v>
      </c>
      <c r="J235" s="21" t="str">
        <f t="shared" si="65"/>
        <v>#REF!</v>
      </c>
      <c r="K235" s="21" t="str">
        <f t="shared" si="66"/>
        <v>#REF!</v>
      </c>
      <c r="L235" s="21" t="str">
        <f t="shared" si="67"/>
        <v>#REF!</v>
      </c>
      <c r="M235" s="21" t="str">
        <f t="shared" si="68"/>
        <v>#REF!</v>
      </c>
      <c r="N235" s="21" t="str">
        <f t="shared" si="69"/>
        <v>#REF!</v>
      </c>
      <c r="O235" s="21" t="str">
        <f t="shared" si="70"/>
        <v>#REF!</v>
      </c>
      <c r="P235" s="21" t="str">
        <f t="shared" si="71"/>
        <v>#REF!</v>
      </c>
      <c r="Q235" s="21" t="str">
        <f t="shared" si="72"/>
        <v>#REF!</v>
      </c>
      <c r="R235" s="21" t="str">
        <f t="shared" si="73"/>
        <v>#REF!</v>
      </c>
      <c r="S235" s="21" t="str">
        <f t="shared" si="74"/>
        <v>#REF!</v>
      </c>
    </row>
    <row r="236" ht="15.75" customHeight="1">
      <c r="A236" s="20" t="s">
        <v>108</v>
      </c>
      <c r="B236" s="20" t="s">
        <v>15</v>
      </c>
      <c r="C236" s="20" t="s">
        <v>109</v>
      </c>
      <c r="D236" s="20" t="s">
        <v>31</v>
      </c>
      <c r="E236" s="20" t="s">
        <v>32</v>
      </c>
      <c r="F236" s="21">
        <v>0.0</v>
      </c>
      <c r="G236" s="21">
        <v>0.0</v>
      </c>
      <c r="I236" s="21" t="str">
        <f t="shared" si="64"/>
        <v>#REF!</v>
      </c>
      <c r="J236" s="21" t="str">
        <f t="shared" si="65"/>
        <v>#REF!</v>
      </c>
      <c r="K236" s="21" t="str">
        <f t="shared" si="66"/>
        <v>#REF!</v>
      </c>
      <c r="L236" s="21" t="str">
        <f t="shared" si="67"/>
        <v>#REF!</v>
      </c>
      <c r="M236" s="21" t="str">
        <f t="shared" si="68"/>
        <v>#REF!</v>
      </c>
      <c r="N236" s="21" t="str">
        <f t="shared" si="69"/>
        <v>#REF!</v>
      </c>
      <c r="O236" s="21" t="str">
        <f t="shared" si="70"/>
        <v>#REF!</v>
      </c>
      <c r="P236" s="21" t="str">
        <f t="shared" si="71"/>
        <v>#REF!</v>
      </c>
      <c r="Q236" s="21" t="str">
        <f t="shared" si="72"/>
        <v>#REF!</v>
      </c>
      <c r="R236" s="21" t="str">
        <f t="shared" si="73"/>
        <v>#REF!</v>
      </c>
      <c r="S236" s="21" t="str">
        <f t="shared" si="74"/>
        <v>#REF!</v>
      </c>
    </row>
    <row r="237" ht="15.75" customHeight="1">
      <c r="A237" s="20" t="s">
        <v>108</v>
      </c>
      <c r="B237" s="20" t="s">
        <v>15</v>
      </c>
      <c r="C237" s="20" t="s">
        <v>109</v>
      </c>
      <c r="D237" s="20" t="s">
        <v>39</v>
      </c>
      <c r="E237" s="20" t="s">
        <v>40</v>
      </c>
      <c r="F237" s="21">
        <v>87179.76</v>
      </c>
      <c r="G237" s="21">
        <v>13741.7</v>
      </c>
      <c r="I237" s="21" t="str">
        <f t="shared" si="64"/>
        <v>#REF!</v>
      </c>
      <c r="J237" s="21" t="str">
        <f t="shared" si="65"/>
        <v>#REF!</v>
      </c>
      <c r="K237" s="21" t="str">
        <f t="shared" si="66"/>
        <v>#REF!</v>
      </c>
      <c r="L237" s="21" t="str">
        <f t="shared" si="67"/>
        <v>#REF!</v>
      </c>
      <c r="M237" s="21" t="str">
        <f t="shared" si="68"/>
        <v>#REF!</v>
      </c>
      <c r="N237" s="21" t="str">
        <f t="shared" si="69"/>
        <v>#REF!</v>
      </c>
      <c r="O237" s="21" t="str">
        <f t="shared" si="70"/>
        <v>#REF!</v>
      </c>
      <c r="P237" s="21" t="str">
        <f t="shared" si="71"/>
        <v>#REF!</v>
      </c>
      <c r="Q237" s="21" t="str">
        <f t="shared" si="72"/>
        <v>#REF!</v>
      </c>
      <c r="R237" s="21" t="str">
        <f t="shared" si="73"/>
        <v>#REF!</v>
      </c>
      <c r="S237" s="21" t="str">
        <f t="shared" si="74"/>
        <v>#REF!</v>
      </c>
    </row>
    <row r="238" ht="15.75" customHeight="1">
      <c r="A238" s="20" t="s">
        <v>108</v>
      </c>
      <c r="B238" s="20" t="s">
        <v>15</v>
      </c>
      <c r="C238" s="20" t="s">
        <v>109</v>
      </c>
      <c r="D238" s="20" t="s">
        <v>41</v>
      </c>
      <c r="E238" s="20" t="s">
        <v>42</v>
      </c>
      <c r="F238" s="21">
        <v>2.610123877E7</v>
      </c>
      <c r="G238" s="21">
        <v>4114203.43</v>
      </c>
      <c r="I238" s="21" t="str">
        <f t="shared" si="64"/>
        <v>#REF!</v>
      </c>
      <c r="J238" s="21" t="str">
        <f t="shared" si="65"/>
        <v>#REF!</v>
      </c>
      <c r="K238" s="21" t="str">
        <f t="shared" si="66"/>
        <v>#REF!</v>
      </c>
      <c r="L238" s="21" t="str">
        <f t="shared" si="67"/>
        <v>#REF!</v>
      </c>
      <c r="M238" s="21" t="str">
        <f t="shared" si="68"/>
        <v>#REF!</v>
      </c>
      <c r="N238" s="21" t="str">
        <f t="shared" si="69"/>
        <v>#REF!</v>
      </c>
      <c r="O238" s="21" t="str">
        <f t="shared" si="70"/>
        <v>#REF!</v>
      </c>
      <c r="P238" s="21" t="str">
        <f t="shared" si="71"/>
        <v>#REF!</v>
      </c>
      <c r="Q238" s="21" t="str">
        <f t="shared" si="72"/>
        <v>#REF!</v>
      </c>
      <c r="R238" s="21" t="str">
        <f t="shared" si="73"/>
        <v>#REF!</v>
      </c>
      <c r="S238" s="21" t="str">
        <f t="shared" si="74"/>
        <v>#REF!</v>
      </c>
    </row>
    <row r="239" ht="15.75" customHeight="1">
      <c r="A239" s="20" t="s">
        <v>110</v>
      </c>
      <c r="B239" s="20" t="s">
        <v>15</v>
      </c>
      <c r="C239" s="20" t="s">
        <v>111</v>
      </c>
      <c r="D239" s="20" t="s">
        <v>17</v>
      </c>
      <c r="E239" s="20" t="s">
        <v>18</v>
      </c>
      <c r="F239" s="21">
        <v>0.0</v>
      </c>
      <c r="G239" s="21">
        <v>0.0</v>
      </c>
      <c r="I239" s="21" t="str">
        <f t="shared" si="64"/>
        <v>#REF!</v>
      </c>
      <c r="J239" s="21" t="str">
        <f t="shared" si="65"/>
        <v>#REF!</v>
      </c>
      <c r="K239" s="21" t="str">
        <f t="shared" si="66"/>
        <v>#REF!</v>
      </c>
      <c r="L239" s="21" t="str">
        <f t="shared" si="67"/>
        <v>#REF!</v>
      </c>
      <c r="M239" s="21" t="str">
        <f t="shared" si="68"/>
        <v>#REF!</v>
      </c>
      <c r="N239" s="21" t="str">
        <f t="shared" si="69"/>
        <v>#REF!</v>
      </c>
      <c r="O239" s="21" t="str">
        <f t="shared" si="70"/>
        <v>#REF!</v>
      </c>
      <c r="P239" s="21" t="str">
        <f t="shared" si="71"/>
        <v>#REF!</v>
      </c>
      <c r="Q239" s="21" t="str">
        <f t="shared" si="72"/>
        <v>#REF!</v>
      </c>
      <c r="R239" s="21" t="str">
        <f t="shared" si="73"/>
        <v>#REF!</v>
      </c>
      <c r="S239" s="21" t="str">
        <f t="shared" si="74"/>
        <v>#REF!</v>
      </c>
    </row>
    <row r="240" ht="15.75" customHeight="1">
      <c r="A240" s="20" t="s">
        <v>110</v>
      </c>
      <c r="B240" s="20" t="s">
        <v>15</v>
      </c>
      <c r="C240" s="20" t="s">
        <v>111</v>
      </c>
      <c r="D240" s="20" t="s">
        <v>27</v>
      </c>
      <c r="E240" s="20" t="s">
        <v>28</v>
      </c>
      <c r="F240" s="21">
        <v>0.0</v>
      </c>
      <c r="G240" s="21">
        <v>0.0</v>
      </c>
      <c r="I240" s="21" t="str">
        <f t="shared" si="64"/>
        <v>#REF!</v>
      </c>
      <c r="J240" s="21" t="str">
        <f t="shared" si="65"/>
        <v>#REF!</v>
      </c>
      <c r="K240" s="21" t="str">
        <f t="shared" si="66"/>
        <v>#REF!</v>
      </c>
      <c r="L240" s="21" t="str">
        <f t="shared" si="67"/>
        <v>#REF!</v>
      </c>
      <c r="M240" s="21" t="str">
        <f t="shared" si="68"/>
        <v>#REF!</v>
      </c>
      <c r="N240" s="21" t="str">
        <f t="shared" si="69"/>
        <v>#REF!</v>
      </c>
      <c r="O240" s="21" t="str">
        <f t="shared" si="70"/>
        <v>#REF!</v>
      </c>
      <c r="P240" s="21" t="str">
        <f t="shared" si="71"/>
        <v>#REF!</v>
      </c>
      <c r="Q240" s="21" t="str">
        <f t="shared" si="72"/>
        <v>#REF!</v>
      </c>
      <c r="R240" s="21" t="str">
        <f t="shared" si="73"/>
        <v>#REF!</v>
      </c>
      <c r="S240" s="21" t="str">
        <f t="shared" si="74"/>
        <v>#REF!</v>
      </c>
    </row>
    <row r="241" ht="15.75" customHeight="1">
      <c r="A241" s="20" t="s">
        <v>110</v>
      </c>
      <c r="B241" s="20" t="s">
        <v>15</v>
      </c>
      <c r="C241" s="20" t="s">
        <v>111</v>
      </c>
      <c r="D241" s="20" t="s">
        <v>29</v>
      </c>
      <c r="E241" s="20" t="s">
        <v>30</v>
      </c>
      <c r="F241" s="21">
        <v>295564.82</v>
      </c>
      <c r="G241" s="21">
        <v>47845.91</v>
      </c>
      <c r="I241" s="21" t="str">
        <f t="shared" si="64"/>
        <v>#REF!</v>
      </c>
      <c r="J241" s="21" t="str">
        <f t="shared" si="65"/>
        <v>#REF!</v>
      </c>
      <c r="K241" s="21" t="str">
        <f t="shared" si="66"/>
        <v>#REF!</v>
      </c>
      <c r="L241" s="21" t="str">
        <f t="shared" si="67"/>
        <v>#REF!</v>
      </c>
      <c r="M241" s="21" t="str">
        <f t="shared" si="68"/>
        <v>#REF!</v>
      </c>
      <c r="N241" s="21" t="str">
        <f t="shared" si="69"/>
        <v>#REF!</v>
      </c>
      <c r="O241" s="21" t="str">
        <f t="shared" si="70"/>
        <v>#REF!</v>
      </c>
      <c r="P241" s="21" t="str">
        <f t="shared" si="71"/>
        <v>#REF!</v>
      </c>
      <c r="Q241" s="21" t="str">
        <f t="shared" si="72"/>
        <v>#REF!</v>
      </c>
      <c r="R241" s="21" t="str">
        <f t="shared" si="73"/>
        <v>#REF!</v>
      </c>
      <c r="S241" s="21" t="str">
        <f t="shared" si="74"/>
        <v>#REF!</v>
      </c>
    </row>
    <row r="242" ht="15.75" customHeight="1">
      <c r="A242" s="20" t="s">
        <v>110</v>
      </c>
      <c r="B242" s="20" t="s">
        <v>15</v>
      </c>
      <c r="C242" s="20" t="s">
        <v>111</v>
      </c>
      <c r="D242" s="20" t="s">
        <v>39</v>
      </c>
      <c r="E242" s="20" t="s">
        <v>40</v>
      </c>
      <c r="F242" s="21">
        <v>109780.03</v>
      </c>
      <c r="G242" s="21">
        <v>17771.15</v>
      </c>
      <c r="I242" s="21" t="str">
        <f t="shared" si="64"/>
        <v>#REF!</v>
      </c>
      <c r="J242" s="21" t="str">
        <f t="shared" si="65"/>
        <v>#REF!</v>
      </c>
      <c r="K242" s="21" t="str">
        <f t="shared" si="66"/>
        <v>#REF!</v>
      </c>
      <c r="L242" s="21" t="str">
        <f t="shared" si="67"/>
        <v>#REF!</v>
      </c>
      <c r="M242" s="21" t="str">
        <f t="shared" si="68"/>
        <v>#REF!</v>
      </c>
      <c r="N242" s="21" t="str">
        <f t="shared" si="69"/>
        <v>#REF!</v>
      </c>
      <c r="O242" s="21" t="str">
        <f t="shared" si="70"/>
        <v>#REF!</v>
      </c>
      <c r="P242" s="21" t="str">
        <f t="shared" si="71"/>
        <v>#REF!</v>
      </c>
      <c r="Q242" s="21" t="str">
        <f t="shared" si="72"/>
        <v>#REF!</v>
      </c>
      <c r="R242" s="21" t="str">
        <f t="shared" si="73"/>
        <v>#REF!</v>
      </c>
      <c r="S242" s="21" t="str">
        <f t="shared" si="74"/>
        <v>#REF!</v>
      </c>
    </row>
    <row r="243" ht="15.75" customHeight="1">
      <c r="A243" s="20" t="s">
        <v>110</v>
      </c>
      <c r="B243" s="20" t="s">
        <v>15</v>
      </c>
      <c r="C243" s="20" t="s">
        <v>111</v>
      </c>
      <c r="D243" s="20" t="s">
        <v>41</v>
      </c>
      <c r="E243" s="20" t="s">
        <v>42</v>
      </c>
      <c r="F243" s="21">
        <v>9043968.15</v>
      </c>
      <c r="G243" s="21">
        <v>1464033.94</v>
      </c>
      <c r="I243" s="21" t="str">
        <f t="shared" si="64"/>
        <v>#REF!</v>
      </c>
      <c r="J243" s="21" t="str">
        <f t="shared" si="65"/>
        <v>#REF!</v>
      </c>
      <c r="K243" s="21" t="str">
        <f t="shared" si="66"/>
        <v>#REF!</v>
      </c>
      <c r="L243" s="21" t="str">
        <f t="shared" si="67"/>
        <v>#REF!</v>
      </c>
      <c r="M243" s="21" t="str">
        <f t="shared" si="68"/>
        <v>#REF!</v>
      </c>
      <c r="N243" s="21" t="str">
        <f t="shared" si="69"/>
        <v>#REF!</v>
      </c>
      <c r="O243" s="21" t="str">
        <f t="shared" si="70"/>
        <v>#REF!</v>
      </c>
      <c r="P243" s="21" t="str">
        <f t="shared" si="71"/>
        <v>#REF!</v>
      </c>
      <c r="Q243" s="21" t="str">
        <f t="shared" si="72"/>
        <v>#REF!</v>
      </c>
      <c r="R243" s="21" t="str">
        <f t="shared" si="73"/>
        <v>#REF!</v>
      </c>
      <c r="S243" s="21" t="str">
        <f t="shared" si="74"/>
        <v>#REF!</v>
      </c>
    </row>
    <row r="244" ht="15.75" customHeight="1">
      <c r="A244" s="20" t="s">
        <v>112</v>
      </c>
      <c r="B244" s="20" t="s">
        <v>15</v>
      </c>
      <c r="C244" s="20" t="s">
        <v>113</v>
      </c>
      <c r="D244" s="20" t="s">
        <v>17</v>
      </c>
      <c r="E244" s="20" t="s">
        <v>18</v>
      </c>
      <c r="F244" s="21">
        <v>0.0</v>
      </c>
      <c r="G244" s="21">
        <v>0.0</v>
      </c>
      <c r="I244" s="21" t="str">
        <f t="shared" si="64"/>
        <v>#REF!</v>
      </c>
      <c r="J244" s="21" t="str">
        <f t="shared" si="65"/>
        <v>#REF!</v>
      </c>
      <c r="K244" s="21" t="str">
        <f t="shared" si="66"/>
        <v>#REF!</v>
      </c>
      <c r="L244" s="21" t="str">
        <f t="shared" si="67"/>
        <v>#REF!</v>
      </c>
      <c r="M244" s="21" t="str">
        <f t="shared" si="68"/>
        <v>#REF!</v>
      </c>
      <c r="N244" s="21" t="str">
        <f t="shared" si="69"/>
        <v>#REF!</v>
      </c>
      <c r="O244" s="21" t="str">
        <f t="shared" si="70"/>
        <v>#REF!</v>
      </c>
      <c r="P244" s="21" t="str">
        <f t="shared" si="71"/>
        <v>#REF!</v>
      </c>
      <c r="Q244" s="21" t="str">
        <f t="shared" si="72"/>
        <v>#REF!</v>
      </c>
      <c r="R244" s="21" t="str">
        <f t="shared" si="73"/>
        <v>#REF!</v>
      </c>
      <c r="S244" s="21" t="str">
        <f t="shared" si="74"/>
        <v>#REF!</v>
      </c>
    </row>
    <row r="245" ht="15.75" customHeight="1">
      <c r="A245" s="20" t="s">
        <v>112</v>
      </c>
      <c r="B245" s="20" t="s">
        <v>15</v>
      </c>
      <c r="C245" s="20" t="s">
        <v>113</v>
      </c>
      <c r="D245" s="20" t="s">
        <v>21</v>
      </c>
      <c r="E245" s="20" t="s">
        <v>22</v>
      </c>
      <c r="F245" s="21">
        <v>2311.91</v>
      </c>
      <c r="G245" s="21">
        <v>419.53</v>
      </c>
      <c r="I245" s="21" t="str">
        <f t="shared" si="64"/>
        <v>#REF!</v>
      </c>
      <c r="J245" s="21" t="str">
        <f t="shared" si="65"/>
        <v>#REF!</v>
      </c>
      <c r="K245" s="21" t="str">
        <f t="shared" si="66"/>
        <v>#REF!</v>
      </c>
      <c r="L245" s="21" t="str">
        <f t="shared" si="67"/>
        <v>#REF!</v>
      </c>
      <c r="M245" s="21" t="str">
        <f t="shared" si="68"/>
        <v>#REF!</v>
      </c>
      <c r="N245" s="21" t="str">
        <f t="shared" si="69"/>
        <v>#REF!</v>
      </c>
      <c r="O245" s="21" t="str">
        <f t="shared" si="70"/>
        <v>#REF!</v>
      </c>
      <c r="P245" s="21" t="str">
        <f t="shared" si="71"/>
        <v>#REF!</v>
      </c>
      <c r="Q245" s="21" t="str">
        <f t="shared" si="72"/>
        <v>#REF!</v>
      </c>
      <c r="R245" s="21" t="str">
        <f t="shared" si="73"/>
        <v>#REF!</v>
      </c>
      <c r="S245" s="21" t="str">
        <f t="shared" si="74"/>
        <v>#REF!</v>
      </c>
    </row>
    <row r="246" ht="15.75" customHeight="1">
      <c r="A246" s="20" t="s">
        <v>112</v>
      </c>
      <c r="B246" s="20" t="s">
        <v>15</v>
      </c>
      <c r="C246" s="20" t="s">
        <v>113</v>
      </c>
      <c r="D246" s="20" t="s">
        <v>27</v>
      </c>
      <c r="E246" s="20" t="s">
        <v>28</v>
      </c>
      <c r="F246" s="21">
        <v>0.0</v>
      </c>
      <c r="G246" s="21">
        <v>0.0</v>
      </c>
      <c r="I246" s="21" t="str">
        <f t="shared" si="64"/>
        <v>#REF!</v>
      </c>
      <c r="J246" s="21" t="str">
        <f t="shared" si="65"/>
        <v>#REF!</v>
      </c>
      <c r="K246" s="21" t="str">
        <f t="shared" si="66"/>
        <v>#REF!</v>
      </c>
      <c r="L246" s="21" t="str">
        <f t="shared" si="67"/>
        <v>#REF!</v>
      </c>
      <c r="M246" s="21" t="str">
        <f t="shared" si="68"/>
        <v>#REF!</v>
      </c>
      <c r="N246" s="21" t="str">
        <f t="shared" si="69"/>
        <v>#REF!</v>
      </c>
      <c r="O246" s="21" t="str">
        <f t="shared" si="70"/>
        <v>#REF!</v>
      </c>
      <c r="P246" s="21" t="str">
        <f t="shared" si="71"/>
        <v>#REF!</v>
      </c>
      <c r="Q246" s="21" t="str">
        <f t="shared" si="72"/>
        <v>#REF!</v>
      </c>
      <c r="R246" s="21" t="str">
        <f t="shared" si="73"/>
        <v>#REF!</v>
      </c>
      <c r="S246" s="21" t="str">
        <f t="shared" si="74"/>
        <v>#REF!</v>
      </c>
    </row>
    <row r="247" ht="15.75" customHeight="1">
      <c r="A247" s="20" t="s">
        <v>112</v>
      </c>
      <c r="B247" s="20" t="s">
        <v>15</v>
      </c>
      <c r="C247" s="20" t="s">
        <v>113</v>
      </c>
      <c r="D247" s="20" t="s">
        <v>29</v>
      </c>
      <c r="E247" s="20" t="s">
        <v>30</v>
      </c>
      <c r="F247" s="21">
        <v>100628.71</v>
      </c>
      <c r="G247" s="21">
        <v>18260.4</v>
      </c>
      <c r="I247" s="21" t="str">
        <f t="shared" si="64"/>
        <v>#REF!</v>
      </c>
      <c r="J247" s="21" t="str">
        <f t="shared" si="65"/>
        <v>#REF!</v>
      </c>
      <c r="K247" s="21" t="str">
        <f t="shared" si="66"/>
        <v>#REF!</v>
      </c>
      <c r="L247" s="21" t="str">
        <f t="shared" si="67"/>
        <v>#REF!</v>
      </c>
      <c r="M247" s="21" t="str">
        <f t="shared" si="68"/>
        <v>#REF!</v>
      </c>
      <c r="N247" s="21" t="str">
        <f t="shared" si="69"/>
        <v>#REF!</v>
      </c>
      <c r="O247" s="21" t="str">
        <f t="shared" si="70"/>
        <v>#REF!</v>
      </c>
      <c r="P247" s="21" t="str">
        <f t="shared" si="71"/>
        <v>#REF!</v>
      </c>
      <c r="Q247" s="21" t="str">
        <f t="shared" si="72"/>
        <v>#REF!</v>
      </c>
      <c r="R247" s="21" t="str">
        <f t="shared" si="73"/>
        <v>#REF!</v>
      </c>
      <c r="S247" s="21" t="str">
        <f t="shared" si="74"/>
        <v>#REF!</v>
      </c>
    </row>
    <row r="248" ht="15.75" customHeight="1">
      <c r="A248" s="20" t="s">
        <v>112</v>
      </c>
      <c r="B248" s="20" t="s">
        <v>15</v>
      </c>
      <c r="C248" s="20" t="s">
        <v>113</v>
      </c>
      <c r="D248" s="20" t="s">
        <v>31</v>
      </c>
      <c r="E248" s="20" t="s">
        <v>32</v>
      </c>
      <c r="F248" s="21">
        <v>0.0</v>
      </c>
      <c r="G248" s="21">
        <v>0.0</v>
      </c>
      <c r="I248" s="21" t="str">
        <f t="shared" si="64"/>
        <v>#REF!</v>
      </c>
      <c r="J248" s="21" t="str">
        <f t="shared" si="65"/>
        <v>#REF!</v>
      </c>
      <c r="K248" s="21" t="str">
        <f t="shared" si="66"/>
        <v>#REF!</v>
      </c>
      <c r="L248" s="21" t="str">
        <f t="shared" si="67"/>
        <v>#REF!</v>
      </c>
      <c r="M248" s="21" t="str">
        <f t="shared" si="68"/>
        <v>#REF!</v>
      </c>
      <c r="N248" s="21" t="str">
        <f t="shared" si="69"/>
        <v>#REF!</v>
      </c>
      <c r="O248" s="21" t="str">
        <f t="shared" si="70"/>
        <v>#REF!</v>
      </c>
      <c r="P248" s="21" t="str">
        <f t="shared" si="71"/>
        <v>#REF!</v>
      </c>
      <c r="Q248" s="21" t="str">
        <f t="shared" si="72"/>
        <v>#REF!</v>
      </c>
      <c r="R248" s="21" t="str">
        <f t="shared" si="73"/>
        <v>#REF!</v>
      </c>
      <c r="S248" s="21" t="str">
        <f t="shared" si="74"/>
        <v>#REF!</v>
      </c>
    </row>
    <row r="249" ht="15.75" customHeight="1">
      <c r="A249" s="20" t="s">
        <v>112</v>
      </c>
      <c r="B249" s="20" t="s">
        <v>15</v>
      </c>
      <c r="C249" s="20" t="s">
        <v>113</v>
      </c>
      <c r="D249" s="20" t="s">
        <v>35</v>
      </c>
      <c r="E249" s="20" t="s">
        <v>36</v>
      </c>
      <c r="F249" s="21">
        <v>7629.32</v>
      </c>
      <c r="G249" s="21">
        <v>1384.44</v>
      </c>
      <c r="I249" s="21" t="str">
        <f t="shared" si="64"/>
        <v>#REF!</v>
      </c>
      <c r="J249" s="21" t="str">
        <f t="shared" si="65"/>
        <v>#REF!</v>
      </c>
      <c r="K249" s="21" t="str">
        <f t="shared" si="66"/>
        <v>#REF!</v>
      </c>
      <c r="L249" s="21" t="str">
        <f t="shared" si="67"/>
        <v>#REF!</v>
      </c>
      <c r="M249" s="21" t="str">
        <f t="shared" si="68"/>
        <v>#REF!</v>
      </c>
      <c r="N249" s="21" t="str">
        <f t="shared" si="69"/>
        <v>#REF!</v>
      </c>
      <c r="O249" s="21" t="str">
        <f t="shared" si="70"/>
        <v>#REF!</v>
      </c>
      <c r="P249" s="21" t="str">
        <f t="shared" si="71"/>
        <v>#REF!</v>
      </c>
      <c r="Q249" s="21" t="str">
        <f t="shared" si="72"/>
        <v>#REF!</v>
      </c>
      <c r="R249" s="21" t="str">
        <f t="shared" si="73"/>
        <v>#REF!</v>
      </c>
      <c r="S249" s="21" t="str">
        <f t="shared" si="74"/>
        <v>#REF!</v>
      </c>
    </row>
    <row r="250" ht="15.75" customHeight="1">
      <c r="A250" s="20" t="s">
        <v>112</v>
      </c>
      <c r="B250" s="20" t="s">
        <v>15</v>
      </c>
      <c r="C250" s="20" t="s">
        <v>113</v>
      </c>
      <c r="D250" s="20" t="s">
        <v>39</v>
      </c>
      <c r="E250" s="20" t="s">
        <v>40</v>
      </c>
      <c r="F250" s="21">
        <v>80023.45</v>
      </c>
      <c r="G250" s="21">
        <v>14521.3</v>
      </c>
      <c r="I250" s="21" t="str">
        <f t="shared" si="64"/>
        <v>#REF!</v>
      </c>
      <c r="J250" s="21" t="str">
        <f t="shared" si="65"/>
        <v>#REF!</v>
      </c>
      <c r="K250" s="21" t="str">
        <f t="shared" si="66"/>
        <v>#REF!</v>
      </c>
      <c r="L250" s="21" t="str">
        <f t="shared" si="67"/>
        <v>#REF!</v>
      </c>
      <c r="M250" s="21" t="str">
        <f t="shared" si="68"/>
        <v>#REF!</v>
      </c>
      <c r="N250" s="21" t="str">
        <f t="shared" si="69"/>
        <v>#REF!</v>
      </c>
      <c r="O250" s="21" t="str">
        <f t="shared" si="70"/>
        <v>#REF!</v>
      </c>
      <c r="P250" s="21" t="str">
        <f t="shared" si="71"/>
        <v>#REF!</v>
      </c>
      <c r="Q250" s="21" t="str">
        <f t="shared" si="72"/>
        <v>#REF!</v>
      </c>
      <c r="R250" s="21" t="str">
        <f t="shared" si="73"/>
        <v>#REF!</v>
      </c>
      <c r="S250" s="21" t="str">
        <f t="shared" si="74"/>
        <v>#REF!</v>
      </c>
    </row>
    <row r="251" ht="15.75" customHeight="1">
      <c r="A251" s="20" t="s">
        <v>112</v>
      </c>
      <c r="B251" s="20" t="s">
        <v>15</v>
      </c>
      <c r="C251" s="20" t="s">
        <v>113</v>
      </c>
      <c r="D251" s="20" t="s">
        <v>41</v>
      </c>
      <c r="E251" s="20" t="s">
        <v>42</v>
      </c>
      <c r="F251" s="21">
        <v>7397818.61</v>
      </c>
      <c r="G251" s="21">
        <v>1342431.33</v>
      </c>
      <c r="I251" s="21" t="str">
        <f t="shared" si="64"/>
        <v>#REF!</v>
      </c>
      <c r="J251" s="21" t="str">
        <f t="shared" si="65"/>
        <v>#REF!</v>
      </c>
      <c r="K251" s="21" t="str">
        <f t="shared" si="66"/>
        <v>#REF!</v>
      </c>
      <c r="L251" s="21" t="str">
        <f t="shared" si="67"/>
        <v>#REF!</v>
      </c>
      <c r="M251" s="21" t="str">
        <f t="shared" si="68"/>
        <v>#REF!</v>
      </c>
      <c r="N251" s="21" t="str">
        <f t="shared" si="69"/>
        <v>#REF!</v>
      </c>
      <c r="O251" s="21" t="str">
        <f t="shared" si="70"/>
        <v>#REF!</v>
      </c>
      <c r="P251" s="21" t="str">
        <f t="shared" si="71"/>
        <v>#REF!</v>
      </c>
      <c r="Q251" s="21" t="str">
        <f t="shared" si="72"/>
        <v>#REF!</v>
      </c>
      <c r="R251" s="21" t="str">
        <f t="shared" si="73"/>
        <v>#REF!</v>
      </c>
      <c r="S251" s="21" t="str">
        <f t="shared" si="74"/>
        <v>#REF!</v>
      </c>
    </row>
    <row r="252" ht="15.75" customHeight="1">
      <c r="A252" s="20" t="s">
        <v>114</v>
      </c>
      <c r="B252" s="20" t="s">
        <v>15</v>
      </c>
      <c r="C252" s="20" t="s">
        <v>115</v>
      </c>
      <c r="D252" s="20" t="s">
        <v>17</v>
      </c>
      <c r="E252" s="20" t="s">
        <v>18</v>
      </c>
      <c r="F252" s="21">
        <v>0.0</v>
      </c>
      <c r="G252" s="21">
        <v>0.0</v>
      </c>
      <c r="I252" s="21" t="str">
        <f t="shared" si="64"/>
        <v>#REF!</v>
      </c>
      <c r="J252" s="21" t="str">
        <f t="shared" si="65"/>
        <v>#REF!</v>
      </c>
      <c r="K252" s="21" t="str">
        <f t="shared" si="66"/>
        <v>#REF!</v>
      </c>
      <c r="L252" s="21" t="str">
        <f t="shared" si="67"/>
        <v>#REF!</v>
      </c>
      <c r="M252" s="21" t="str">
        <f t="shared" si="68"/>
        <v>#REF!</v>
      </c>
      <c r="N252" s="21" t="str">
        <f t="shared" si="69"/>
        <v>#REF!</v>
      </c>
      <c r="O252" s="21" t="str">
        <f t="shared" si="70"/>
        <v>#REF!</v>
      </c>
      <c r="P252" s="21" t="str">
        <f t="shared" si="71"/>
        <v>#REF!</v>
      </c>
      <c r="Q252" s="21" t="str">
        <f t="shared" si="72"/>
        <v>#REF!</v>
      </c>
      <c r="R252" s="21" t="str">
        <f t="shared" si="73"/>
        <v>#REF!</v>
      </c>
      <c r="S252" s="21" t="str">
        <f t="shared" si="74"/>
        <v>#REF!</v>
      </c>
    </row>
    <row r="253" ht="15.75" customHeight="1">
      <c r="A253" s="20" t="s">
        <v>114</v>
      </c>
      <c r="B253" s="20" t="s">
        <v>15</v>
      </c>
      <c r="C253" s="20" t="s">
        <v>115</v>
      </c>
      <c r="D253" s="20" t="s">
        <v>49</v>
      </c>
      <c r="E253" s="20" t="s">
        <v>50</v>
      </c>
      <c r="F253" s="21">
        <v>0.0</v>
      </c>
      <c r="G253" s="21">
        <v>0.0</v>
      </c>
      <c r="I253" s="21" t="str">
        <f t="shared" si="64"/>
        <v>#REF!</v>
      </c>
      <c r="J253" s="21" t="str">
        <f t="shared" si="65"/>
        <v>#REF!</v>
      </c>
      <c r="K253" s="21" t="str">
        <f t="shared" si="66"/>
        <v>#REF!</v>
      </c>
      <c r="L253" s="21" t="str">
        <f t="shared" si="67"/>
        <v>#REF!</v>
      </c>
      <c r="M253" s="21" t="str">
        <f t="shared" si="68"/>
        <v>#REF!</v>
      </c>
      <c r="N253" s="21" t="str">
        <f t="shared" si="69"/>
        <v>#REF!</v>
      </c>
      <c r="O253" s="21" t="str">
        <f t="shared" si="70"/>
        <v>#REF!</v>
      </c>
      <c r="P253" s="21" t="str">
        <f t="shared" si="71"/>
        <v>#REF!</v>
      </c>
      <c r="Q253" s="21" t="str">
        <f t="shared" si="72"/>
        <v>#REF!</v>
      </c>
      <c r="R253" s="21" t="str">
        <f t="shared" si="73"/>
        <v>#REF!</v>
      </c>
      <c r="S253" s="21" t="str">
        <f t="shared" si="74"/>
        <v>#REF!</v>
      </c>
    </row>
    <row r="254" ht="15.75" customHeight="1">
      <c r="A254" s="20" t="s">
        <v>114</v>
      </c>
      <c r="B254" s="20" t="s">
        <v>15</v>
      </c>
      <c r="C254" s="20" t="s">
        <v>115</v>
      </c>
      <c r="D254" s="20" t="s">
        <v>27</v>
      </c>
      <c r="E254" s="20" t="s">
        <v>28</v>
      </c>
      <c r="F254" s="21">
        <v>593661.88</v>
      </c>
      <c r="G254" s="21">
        <v>91706.22</v>
      </c>
      <c r="I254" s="21" t="str">
        <f t="shared" si="64"/>
        <v>#REF!</v>
      </c>
      <c r="J254" s="21" t="str">
        <f t="shared" si="65"/>
        <v>#REF!</v>
      </c>
      <c r="K254" s="21" t="str">
        <f t="shared" si="66"/>
        <v>#REF!</v>
      </c>
      <c r="L254" s="21" t="str">
        <f t="shared" si="67"/>
        <v>#REF!</v>
      </c>
      <c r="M254" s="21" t="str">
        <f t="shared" si="68"/>
        <v>#REF!</v>
      </c>
      <c r="N254" s="21" t="str">
        <f t="shared" si="69"/>
        <v>#REF!</v>
      </c>
      <c r="O254" s="21" t="str">
        <f t="shared" si="70"/>
        <v>#REF!</v>
      </c>
      <c r="P254" s="21" t="str">
        <f t="shared" si="71"/>
        <v>#REF!</v>
      </c>
      <c r="Q254" s="21" t="str">
        <f t="shared" si="72"/>
        <v>#REF!</v>
      </c>
      <c r="R254" s="21" t="str">
        <f t="shared" si="73"/>
        <v>#REF!</v>
      </c>
      <c r="S254" s="21" t="str">
        <f t="shared" si="74"/>
        <v>#REF!</v>
      </c>
    </row>
    <row r="255" ht="15.75" customHeight="1">
      <c r="A255" s="20" t="s">
        <v>114</v>
      </c>
      <c r="B255" s="20" t="s">
        <v>15</v>
      </c>
      <c r="C255" s="20" t="s">
        <v>115</v>
      </c>
      <c r="D255" s="20" t="s">
        <v>29</v>
      </c>
      <c r="E255" s="20" t="s">
        <v>30</v>
      </c>
      <c r="F255" s="21">
        <v>1147677.29</v>
      </c>
      <c r="G255" s="21">
        <v>177288.03</v>
      </c>
      <c r="I255" s="21" t="str">
        <f t="shared" si="64"/>
        <v>#REF!</v>
      </c>
      <c r="J255" s="21" t="str">
        <f t="shared" si="65"/>
        <v>#REF!</v>
      </c>
      <c r="K255" s="21" t="str">
        <f t="shared" si="66"/>
        <v>#REF!</v>
      </c>
      <c r="L255" s="21" t="str">
        <f t="shared" si="67"/>
        <v>#REF!</v>
      </c>
      <c r="M255" s="21" t="str">
        <f t="shared" si="68"/>
        <v>#REF!</v>
      </c>
      <c r="N255" s="21" t="str">
        <f t="shared" si="69"/>
        <v>#REF!</v>
      </c>
      <c r="O255" s="21" t="str">
        <f t="shared" si="70"/>
        <v>#REF!</v>
      </c>
      <c r="P255" s="21" t="str">
        <f t="shared" si="71"/>
        <v>#REF!</v>
      </c>
      <c r="Q255" s="21" t="str">
        <f t="shared" si="72"/>
        <v>#REF!</v>
      </c>
      <c r="R255" s="21" t="str">
        <f t="shared" si="73"/>
        <v>#REF!</v>
      </c>
      <c r="S255" s="21" t="str">
        <f t="shared" si="74"/>
        <v>#REF!</v>
      </c>
    </row>
    <row r="256" ht="15.75" customHeight="1">
      <c r="A256" s="20" t="s">
        <v>114</v>
      </c>
      <c r="B256" s="20" t="s">
        <v>15</v>
      </c>
      <c r="C256" s="20" t="s">
        <v>115</v>
      </c>
      <c r="D256" s="20" t="s">
        <v>31</v>
      </c>
      <c r="E256" s="20" t="s">
        <v>32</v>
      </c>
      <c r="F256" s="21">
        <v>2601514.33</v>
      </c>
      <c r="G256" s="21">
        <v>401870.24</v>
      </c>
      <c r="I256" s="21" t="str">
        <f t="shared" si="64"/>
        <v>#REF!</v>
      </c>
      <c r="J256" s="21" t="str">
        <f t="shared" si="65"/>
        <v>#REF!</v>
      </c>
      <c r="K256" s="21" t="str">
        <f t="shared" si="66"/>
        <v>#REF!</v>
      </c>
      <c r="L256" s="21" t="str">
        <f t="shared" si="67"/>
        <v>#REF!</v>
      </c>
      <c r="M256" s="21" t="str">
        <f t="shared" si="68"/>
        <v>#REF!</v>
      </c>
      <c r="N256" s="21" t="str">
        <f t="shared" si="69"/>
        <v>#REF!</v>
      </c>
      <c r="O256" s="21" t="str">
        <f t="shared" si="70"/>
        <v>#REF!</v>
      </c>
      <c r="P256" s="21" t="str">
        <f t="shared" si="71"/>
        <v>#REF!</v>
      </c>
      <c r="Q256" s="21" t="str">
        <f t="shared" si="72"/>
        <v>#REF!</v>
      </c>
      <c r="R256" s="21" t="str">
        <f t="shared" si="73"/>
        <v>#REF!</v>
      </c>
      <c r="S256" s="21" t="str">
        <f t="shared" si="74"/>
        <v>#REF!</v>
      </c>
    </row>
    <row r="257" ht="15.75" customHeight="1">
      <c r="A257" s="20" t="s">
        <v>114</v>
      </c>
      <c r="B257" s="20" t="s">
        <v>15</v>
      </c>
      <c r="C257" s="20" t="s">
        <v>115</v>
      </c>
      <c r="D257" s="20" t="s">
        <v>39</v>
      </c>
      <c r="E257" s="20" t="s">
        <v>40</v>
      </c>
      <c r="F257" s="21">
        <v>1768052.59</v>
      </c>
      <c r="G257" s="21">
        <v>273120.82</v>
      </c>
      <c r="I257" s="21" t="str">
        <f t="shared" si="64"/>
        <v>#REF!</v>
      </c>
      <c r="J257" s="21" t="str">
        <f t="shared" si="65"/>
        <v>#REF!</v>
      </c>
      <c r="K257" s="21" t="str">
        <f t="shared" si="66"/>
        <v>#REF!</v>
      </c>
      <c r="L257" s="21" t="str">
        <f t="shared" si="67"/>
        <v>#REF!</v>
      </c>
      <c r="M257" s="21" t="str">
        <f t="shared" si="68"/>
        <v>#REF!</v>
      </c>
      <c r="N257" s="21" t="str">
        <f t="shared" si="69"/>
        <v>#REF!</v>
      </c>
      <c r="O257" s="21" t="str">
        <f t="shared" si="70"/>
        <v>#REF!</v>
      </c>
      <c r="P257" s="21" t="str">
        <f t="shared" si="71"/>
        <v>#REF!</v>
      </c>
      <c r="Q257" s="21" t="str">
        <f t="shared" si="72"/>
        <v>#REF!</v>
      </c>
      <c r="R257" s="21" t="str">
        <f t="shared" si="73"/>
        <v>#REF!</v>
      </c>
      <c r="S257" s="21" t="str">
        <f t="shared" si="74"/>
        <v>#REF!</v>
      </c>
    </row>
    <row r="258" ht="15.75" customHeight="1">
      <c r="A258" s="20" t="s">
        <v>114</v>
      </c>
      <c r="B258" s="20" t="s">
        <v>15</v>
      </c>
      <c r="C258" s="20" t="s">
        <v>115</v>
      </c>
      <c r="D258" s="20" t="s">
        <v>41</v>
      </c>
      <c r="E258" s="20" t="s">
        <v>42</v>
      </c>
      <c r="F258" s="21">
        <v>1.0042375479E8</v>
      </c>
      <c r="G258" s="21">
        <v>1.551301019E7</v>
      </c>
      <c r="I258" s="21" t="str">
        <f t="shared" si="64"/>
        <v>#REF!</v>
      </c>
      <c r="J258" s="21" t="str">
        <f t="shared" si="65"/>
        <v>#REF!</v>
      </c>
      <c r="K258" s="21" t="str">
        <f t="shared" si="66"/>
        <v>#REF!</v>
      </c>
      <c r="L258" s="21" t="str">
        <f t="shared" si="67"/>
        <v>#REF!</v>
      </c>
      <c r="M258" s="21" t="str">
        <f t="shared" si="68"/>
        <v>#REF!</v>
      </c>
      <c r="N258" s="21" t="str">
        <f t="shared" si="69"/>
        <v>#REF!</v>
      </c>
      <c r="O258" s="21" t="str">
        <f t="shared" si="70"/>
        <v>#REF!</v>
      </c>
      <c r="P258" s="21" t="str">
        <f t="shared" si="71"/>
        <v>#REF!</v>
      </c>
      <c r="Q258" s="21" t="str">
        <f t="shared" si="72"/>
        <v>#REF!</v>
      </c>
      <c r="R258" s="21" t="str">
        <f t="shared" si="73"/>
        <v>#REF!</v>
      </c>
      <c r="S258" s="21" t="str">
        <f t="shared" si="74"/>
        <v>#REF!</v>
      </c>
    </row>
    <row r="259" ht="15.75" customHeight="1">
      <c r="A259" s="20" t="s">
        <v>114</v>
      </c>
      <c r="B259" s="20" t="s">
        <v>15</v>
      </c>
      <c r="C259" s="20" t="s">
        <v>115</v>
      </c>
      <c r="D259" s="20" t="s">
        <v>78</v>
      </c>
      <c r="E259" s="20" t="s">
        <v>79</v>
      </c>
      <c r="F259" s="21">
        <v>4710873.12</v>
      </c>
      <c r="G259" s="21">
        <v>727714.5</v>
      </c>
      <c r="I259" s="21" t="str">
        <f t="shared" si="64"/>
        <v>#REF!</v>
      </c>
      <c r="J259" s="21" t="str">
        <f t="shared" si="65"/>
        <v>#REF!</v>
      </c>
      <c r="K259" s="21" t="str">
        <f t="shared" si="66"/>
        <v>#REF!</v>
      </c>
      <c r="L259" s="21" t="str">
        <f t="shared" si="67"/>
        <v>#REF!</v>
      </c>
      <c r="M259" s="21" t="str">
        <f t="shared" si="68"/>
        <v>#REF!</v>
      </c>
      <c r="N259" s="21" t="str">
        <f t="shared" si="69"/>
        <v>#REF!</v>
      </c>
      <c r="O259" s="21" t="str">
        <f t="shared" si="70"/>
        <v>#REF!</v>
      </c>
      <c r="P259" s="21" t="str">
        <f t="shared" si="71"/>
        <v>#REF!</v>
      </c>
      <c r="Q259" s="21" t="str">
        <f t="shared" si="72"/>
        <v>#REF!</v>
      </c>
      <c r="R259" s="21" t="str">
        <f t="shared" si="73"/>
        <v>#REF!</v>
      </c>
      <c r="S259" s="21" t="str">
        <f t="shared" si="74"/>
        <v>#REF!</v>
      </c>
    </row>
    <row r="260" ht="15.75" customHeight="1">
      <c r="A260" s="20" t="s">
        <v>116</v>
      </c>
      <c r="B260" s="20" t="s">
        <v>15</v>
      </c>
      <c r="C260" s="20" t="s">
        <v>117</v>
      </c>
      <c r="D260" s="20" t="s">
        <v>17</v>
      </c>
      <c r="E260" s="20" t="s">
        <v>18</v>
      </c>
      <c r="F260" s="21">
        <v>0.0</v>
      </c>
      <c r="G260" s="21">
        <v>0.0</v>
      </c>
      <c r="I260" s="21" t="str">
        <f t="shared" si="64"/>
        <v>#REF!</v>
      </c>
      <c r="J260" s="21" t="str">
        <f t="shared" si="65"/>
        <v>#REF!</v>
      </c>
      <c r="K260" s="21" t="str">
        <f t="shared" si="66"/>
        <v>#REF!</v>
      </c>
      <c r="L260" s="21" t="str">
        <f t="shared" si="67"/>
        <v>#REF!</v>
      </c>
      <c r="M260" s="21" t="str">
        <f t="shared" si="68"/>
        <v>#REF!</v>
      </c>
      <c r="N260" s="21" t="str">
        <f t="shared" si="69"/>
        <v>#REF!</v>
      </c>
      <c r="O260" s="21" t="str">
        <f t="shared" si="70"/>
        <v>#REF!</v>
      </c>
      <c r="P260" s="21" t="str">
        <f t="shared" si="71"/>
        <v>#REF!</v>
      </c>
      <c r="Q260" s="21" t="str">
        <f t="shared" si="72"/>
        <v>#REF!</v>
      </c>
      <c r="R260" s="21" t="str">
        <f t="shared" si="73"/>
        <v>#REF!</v>
      </c>
      <c r="S260" s="21" t="str">
        <f t="shared" si="74"/>
        <v>#REF!</v>
      </c>
    </row>
    <row r="261" ht="15.75" customHeight="1">
      <c r="A261" s="20" t="s">
        <v>116</v>
      </c>
      <c r="B261" s="20" t="s">
        <v>15</v>
      </c>
      <c r="C261" s="20" t="s">
        <v>117</v>
      </c>
      <c r="D261" s="20" t="s">
        <v>27</v>
      </c>
      <c r="E261" s="20" t="s">
        <v>28</v>
      </c>
      <c r="F261" s="21">
        <v>434547.04</v>
      </c>
      <c r="G261" s="21">
        <v>336316.14</v>
      </c>
      <c r="I261" s="21" t="str">
        <f t="shared" si="64"/>
        <v>#REF!</v>
      </c>
      <c r="J261" s="21" t="str">
        <f t="shared" si="65"/>
        <v>#REF!</v>
      </c>
      <c r="K261" s="21" t="str">
        <f t="shared" si="66"/>
        <v>#REF!</v>
      </c>
      <c r="L261" s="21" t="str">
        <f t="shared" si="67"/>
        <v>#REF!</v>
      </c>
      <c r="M261" s="21" t="str">
        <f t="shared" si="68"/>
        <v>#REF!</v>
      </c>
      <c r="N261" s="21" t="str">
        <f t="shared" si="69"/>
        <v>#REF!</v>
      </c>
      <c r="O261" s="21" t="str">
        <f t="shared" si="70"/>
        <v>#REF!</v>
      </c>
      <c r="P261" s="21" t="str">
        <f t="shared" si="71"/>
        <v>#REF!</v>
      </c>
      <c r="Q261" s="21" t="str">
        <f t="shared" si="72"/>
        <v>#REF!</v>
      </c>
      <c r="R261" s="21" t="str">
        <f t="shared" si="73"/>
        <v>#REF!</v>
      </c>
      <c r="S261" s="21" t="str">
        <f t="shared" si="74"/>
        <v>#REF!</v>
      </c>
    </row>
    <row r="262" ht="15.75" customHeight="1">
      <c r="A262" s="20" t="s">
        <v>116</v>
      </c>
      <c r="B262" s="20" t="s">
        <v>15</v>
      </c>
      <c r="C262" s="20" t="s">
        <v>117</v>
      </c>
      <c r="D262" s="20" t="s">
        <v>29</v>
      </c>
      <c r="E262" s="20" t="s">
        <v>30</v>
      </c>
      <c r="F262" s="21">
        <v>308937.49</v>
      </c>
      <c r="G262" s="21">
        <v>239101.06</v>
      </c>
      <c r="I262" s="21" t="str">
        <f t="shared" si="64"/>
        <v>#REF!</v>
      </c>
      <c r="J262" s="21" t="str">
        <f t="shared" si="65"/>
        <v>#REF!</v>
      </c>
      <c r="K262" s="21" t="str">
        <f t="shared" si="66"/>
        <v>#REF!</v>
      </c>
      <c r="L262" s="21" t="str">
        <f t="shared" si="67"/>
        <v>#REF!</v>
      </c>
      <c r="M262" s="21" t="str">
        <f t="shared" si="68"/>
        <v>#REF!</v>
      </c>
      <c r="N262" s="21" t="str">
        <f t="shared" si="69"/>
        <v>#REF!</v>
      </c>
      <c r="O262" s="21" t="str">
        <f t="shared" si="70"/>
        <v>#REF!</v>
      </c>
      <c r="P262" s="21" t="str">
        <f t="shared" si="71"/>
        <v>#REF!</v>
      </c>
      <c r="Q262" s="21" t="str">
        <f t="shared" si="72"/>
        <v>#REF!</v>
      </c>
      <c r="R262" s="21" t="str">
        <f t="shared" si="73"/>
        <v>#REF!</v>
      </c>
      <c r="S262" s="21" t="str">
        <f t="shared" si="74"/>
        <v>#REF!</v>
      </c>
    </row>
    <row r="263" ht="15.75" customHeight="1">
      <c r="A263" s="20" t="s">
        <v>116</v>
      </c>
      <c r="B263" s="20" t="s">
        <v>15</v>
      </c>
      <c r="C263" s="20" t="s">
        <v>117</v>
      </c>
      <c r="D263" s="20" t="s">
        <v>31</v>
      </c>
      <c r="E263" s="20" t="s">
        <v>32</v>
      </c>
      <c r="F263" s="21">
        <v>1260608.88</v>
      </c>
      <c r="G263" s="21">
        <v>975643.75</v>
      </c>
      <c r="I263" s="21" t="str">
        <f t="shared" si="64"/>
        <v>#REF!</v>
      </c>
      <c r="J263" s="21" t="str">
        <f t="shared" si="65"/>
        <v>#REF!</v>
      </c>
      <c r="K263" s="21" t="str">
        <f t="shared" si="66"/>
        <v>#REF!</v>
      </c>
      <c r="L263" s="21" t="str">
        <f t="shared" si="67"/>
        <v>#REF!</v>
      </c>
      <c r="M263" s="21" t="str">
        <f t="shared" si="68"/>
        <v>#REF!</v>
      </c>
      <c r="N263" s="21" t="str">
        <f t="shared" si="69"/>
        <v>#REF!</v>
      </c>
      <c r="O263" s="21" t="str">
        <f t="shared" si="70"/>
        <v>#REF!</v>
      </c>
      <c r="P263" s="21" t="str">
        <f t="shared" si="71"/>
        <v>#REF!</v>
      </c>
      <c r="Q263" s="21" t="str">
        <f t="shared" si="72"/>
        <v>#REF!</v>
      </c>
      <c r="R263" s="21" t="str">
        <f t="shared" si="73"/>
        <v>#REF!</v>
      </c>
      <c r="S263" s="21" t="str">
        <f t="shared" si="74"/>
        <v>#REF!</v>
      </c>
    </row>
    <row r="264" ht="15.75" customHeight="1">
      <c r="A264" s="20" t="s">
        <v>116</v>
      </c>
      <c r="B264" s="20" t="s">
        <v>15</v>
      </c>
      <c r="C264" s="20" t="s">
        <v>117</v>
      </c>
      <c r="D264" s="20" t="s">
        <v>35</v>
      </c>
      <c r="E264" s="20" t="s">
        <v>36</v>
      </c>
      <c r="F264" s="21">
        <v>5448.3</v>
      </c>
      <c r="G264" s="21">
        <v>4216.7</v>
      </c>
      <c r="I264" s="21" t="str">
        <f t="shared" si="64"/>
        <v>#REF!</v>
      </c>
      <c r="J264" s="21" t="str">
        <f t="shared" si="65"/>
        <v>#REF!</v>
      </c>
      <c r="K264" s="21" t="str">
        <f t="shared" si="66"/>
        <v>#REF!</v>
      </c>
      <c r="L264" s="21" t="str">
        <f t="shared" si="67"/>
        <v>#REF!</v>
      </c>
      <c r="M264" s="21" t="str">
        <f t="shared" si="68"/>
        <v>#REF!</v>
      </c>
      <c r="N264" s="21" t="str">
        <f t="shared" si="69"/>
        <v>#REF!</v>
      </c>
      <c r="O264" s="21" t="str">
        <f t="shared" si="70"/>
        <v>#REF!</v>
      </c>
      <c r="P264" s="21" t="str">
        <f t="shared" si="71"/>
        <v>#REF!</v>
      </c>
      <c r="Q264" s="21" t="str">
        <f t="shared" si="72"/>
        <v>#REF!</v>
      </c>
      <c r="R264" s="21" t="str">
        <f t="shared" si="73"/>
        <v>#REF!</v>
      </c>
      <c r="S264" s="21" t="str">
        <f t="shared" si="74"/>
        <v>#REF!</v>
      </c>
    </row>
    <row r="265" ht="15.75" customHeight="1">
      <c r="A265" s="20" t="s">
        <v>116</v>
      </c>
      <c r="B265" s="20" t="s">
        <v>15</v>
      </c>
      <c r="C265" s="20" t="s">
        <v>117</v>
      </c>
      <c r="D265" s="20" t="s">
        <v>39</v>
      </c>
      <c r="E265" s="20" t="s">
        <v>40</v>
      </c>
      <c r="F265" s="21">
        <v>410453.23</v>
      </c>
      <c r="G265" s="21">
        <v>317668.81</v>
      </c>
      <c r="I265" s="21" t="str">
        <f t="shared" si="64"/>
        <v>#REF!</v>
      </c>
      <c r="J265" s="21" t="str">
        <f t="shared" si="65"/>
        <v>#REF!</v>
      </c>
      <c r="K265" s="21" t="str">
        <f t="shared" si="66"/>
        <v>#REF!</v>
      </c>
      <c r="L265" s="21" t="str">
        <f t="shared" si="67"/>
        <v>#REF!</v>
      </c>
      <c r="M265" s="21" t="str">
        <f t="shared" si="68"/>
        <v>#REF!</v>
      </c>
      <c r="N265" s="21" t="str">
        <f t="shared" si="69"/>
        <v>#REF!</v>
      </c>
      <c r="O265" s="21" t="str">
        <f t="shared" si="70"/>
        <v>#REF!</v>
      </c>
      <c r="P265" s="21" t="str">
        <f t="shared" si="71"/>
        <v>#REF!</v>
      </c>
      <c r="Q265" s="21" t="str">
        <f t="shared" si="72"/>
        <v>#REF!</v>
      </c>
      <c r="R265" s="21" t="str">
        <f t="shared" si="73"/>
        <v>#REF!</v>
      </c>
      <c r="S265" s="21" t="str">
        <f t="shared" si="74"/>
        <v>#REF!</v>
      </c>
    </row>
    <row r="266" ht="15.75" customHeight="1">
      <c r="A266" s="20" t="s">
        <v>116</v>
      </c>
      <c r="B266" s="20" t="s">
        <v>15</v>
      </c>
      <c r="C266" s="20" t="s">
        <v>117</v>
      </c>
      <c r="D266" s="20" t="s">
        <v>41</v>
      </c>
      <c r="E266" s="20" t="s">
        <v>42</v>
      </c>
      <c r="F266" s="21">
        <v>2.37713986E7</v>
      </c>
      <c r="G266" s="21">
        <v>1.839778915E7</v>
      </c>
      <c r="I266" s="21" t="str">
        <f t="shared" si="64"/>
        <v>#REF!</v>
      </c>
      <c r="J266" s="21" t="str">
        <f t="shared" si="65"/>
        <v>#REF!</v>
      </c>
      <c r="K266" s="21" t="str">
        <f t="shared" si="66"/>
        <v>#REF!</v>
      </c>
      <c r="L266" s="21" t="str">
        <f t="shared" si="67"/>
        <v>#REF!</v>
      </c>
      <c r="M266" s="21" t="str">
        <f t="shared" si="68"/>
        <v>#REF!</v>
      </c>
      <c r="N266" s="21" t="str">
        <f t="shared" si="69"/>
        <v>#REF!</v>
      </c>
      <c r="O266" s="21" t="str">
        <f t="shared" si="70"/>
        <v>#REF!</v>
      </c>
      <c r="P266" s="21" t="str">
        <f t="shared" si="71"/>
        <v>#REF!</v>
      </c>
      <c r="Q266" s="21" t="str">
        <f t="shared" si="72"/>
        <v>#REF!</v>
      </c>
      <c r="R266" s="21" t="str">
        <f t="shared" si="73"/>
        <v>#REF!</v>
      </c>
      <c r="S266" s="21" t="str">
        <f t="shared" si="74"/>
        <v>#REF!</v>
      </c>
    </row>
    <row r="267" ht="15.75" customHeight="1">
      <c r="A267" s="20" t="s">
        <v>116</v>
      </c>
      <c r="B267" s="20" t="s">
        <v>15</v>
      </c>
      <c r="C267" s="20" t="s">
        <v>117</v>
      </c>
      <c r="D267" s="20" t="s">
        <v>59</v>
      </c>
      <c r="E267" s="20" t="s">
        <v>60</v>
      </c>
      <c r="F267" s="21">
        <v>5051975.46</v>
      </c>
      <c r="G267" s="21">
        <v>3909958.39</v>
      </c>
      <c r="I267" s="21" t="str">
        <f t="shared" si="64"/>
        <v>#REF!</v>
      </c>
      <c r="J267" s="21" t="str">
        <f t="shared" si="65"/>
        <v>#REF!</v>
      </c>
      <c r="K267" s="21" t="str">
        <f t="shared" si="66"/>
        <v>#REF!</v>
      </c>
      <c r="L267" s="21" t="str">
        <f t="shared" si="67"/>
        <v>#REF!</v>
      </c>
      <c r="M267" s="21" t="str">
        <f t="shared" si="68"/>
        <v>#REF!</v>
      </c>
      <c r="N267" s="21" t="str">
        <f t="shared" si="69"/>
        <v>#REF!</v>
      </c>
      <c r="O267" s="21" t="str">
        <f t="shared" si="70"/>
        <v>#REF!</v>
      </c>
      <c r="P267" s="21" t="str">
        <f t="shared" si="71"/>
        <v>#REF!</v>
      </c>
      <c r="Q267" s="21" t="str">
        <f t="shared" si="72"/>
        <v>#REF!</v>
      </c>
      <c r="R267" s="21" t="str">
        <f t="shared" si="73"/>
        <v>#REF!</v>
      </c>
      <c r="S267" s="21" t="str">
        <f t="shared" si="74"/>
        <v>#REF!</v>
      </c>
    </row>
    <row r="268" ht="15.75" customHeight="1">
      <c r="A268" s="20" t="s">
        <v>118</v>
      </c>
      <c r="B268" s="20" t="s">
        <v>15</v>
      </c>
      <c r="C268" s="20" t="s">
        <v>119</v>
      </c>
      <c r="D268" s="20" t="s">
        <v>17</v>
      </c>
      <c r="E268" s="20" t="s">
        <v>18</v>
      </c>
      <c r="F268" s="21">
        <v>0.0</v>
      </c>
      <c r="G268" s="21">
        <v>0.0</v>
      </c>
      <c r="I268" s="21" t="str">
        <f t="shared" si="64"/>
        <v>#REF!</v>
      </c>
      <c r="J268" s="21" t="str">
        <f t="shared" si="65"/>
        <v>#REF!</v>
      </c>
      <c r="K268" s="21" t="str">
        <f t="shared" si="66"/>
        <v>#REF!</v>
      </c>
      <c r="L268" s="21" t="str">
        <f t="shared" si="67"/>
        <v>#REF!</v>
      </c>
      <c r="M268" s="21" t="str">
        <f t="shared" si="68"/>
        <v>#REF!</v>
      </c>
      <c r="N268" s="21" t="str">
        <f t="shared" si="69"/>
        <v>#REF!</v>
      </c>
      <c r="O268" s="21" t="str">
        <f t="shared" si="70"/>
        <v>#REF!</v>
      </c>
      <c r="P268" s="21" t="str">
        <f t="shared" si="71"/>
        <v>#REF!</v>
      </c>
      <c r="Q268" s="21" t="str">
        <f t="shared" si="72"/>
        <v>#REF!</v>
      </c>
      <c r="R268" s="21" t="str">
        <f t="shared" si="73"/>
        <v>#REF!</v>
      </c>
      <c r="S268" s="21" t="str">
        <f t="shared" si="74"/>
        <v>#REF!</v>
      </c>
    </row>
    <row r="269" ht="15.75" customHeight="1">
      <c r="A269" s="20" t="s">
        <v>118</v>
      </c>
      <c r="B269" s="20" t="s">
        <v>15</v>
      </c>
      <c r="C269" s="20" t="s">
        <v>119</v>
      </c>
      <c r="D269" s="20" t="s">
        <v>27</v>
      </c>
      <c r="E269" s="20" t="s">
        <v>28</v>
      </c>
      <c r="F269" s="21">
        <v>0.0</v>
      </c>
      <c r="G269" s="21">
        <v>0.0</v>
      </c>
      <c r="I269" s="21" t="str">
        <f t="shared" si="64"/>
        <v>#REF!</v>
      </c>
      <c r="J269" s="21" t="str">
        <f t="shared" si="65"/>
        <v>#REF!</v>
      </c>
      <c r="K269" s="21" t="str">
        <f t="shared" si="66"/>
        <v>#REF!</v>
      </c>
      <c r="L269" s="21" t="str">
        <f t="shared" si="67"/>
        <v>#REF!</v>
      </c>
      <c r="M269" s="21" t="str">
        <f t="shared" si="68"/>
        <v>#REF!</v>
      </c>
      <c r="N269" s="21" t="str">
        <f t="shared" si="69"/>
        <v>#REF!</v>
      </c>
      <c r="O269" s="21" t="str">
        <f t="shared" si="70"/>
        <v>#REF!</v>
      </c>
      <c r="P269" s="21" t="str">
        <f t="shared" si="71"/>
        <v>#REF!</v>
      </c>
      <c r="Q269" s="21" t="str">
        <f t="shared" si="72"/>
        <v>#REF!</v>
      </c>
      <c r="R269" s="21" t="str">
        <f t="shared" si="73"/>
        <v>#REF!</v>
      </c>
      <c r="S269" s="21" t="str">
        <f t="shared" si="74"/>
        <v>#REF!</v>
      </c>
    </row>
    <row r="270" ht="15.75" customHeight="1">
      <c r="A270" s="20" t="s">
        <v>118</v>
      </c>
      <c r="B270" s="20" t="s">
        <v>15</v>
      </c>
      <c r="C270" s="20" t="s">
        <v>119</v>
      </c>
      <c r="D270" s="20" t="s">
        <v>29</v>
      </c>
      <c r="E270" s="20" t="s">
        <v>30</v>
      </c>
      <c r="F270" s="21">
        <v>164907.71</v>
      </c>
      <c r="G270" s="21">
        <v>16637.01</v>
      </c>
      <c r="I270" s="21" t="str">
        <f t="shared" si="64"/>
        <v>#REF!</v>
      </c>
      <c r="J270" s="21" t="str">
        <f t="shared" si="65"/>
        <v>#REF!</v>
      </c>
      <c r="K270" s="21" t="str">
        <f t="shared" si="66"/>
        <v>#REF!</v>
      </c>
      <c r="L270" s="21" t="str">
        <f t="shared" si="67"/>
        <v>#REF!</v>
      </c>
      <c r="M270" s="21" t="str">
        <f t="shared" si="68"/>
        <v>#REF!</v>
      </c>
      <c r="N270" s="21" t="str">
        <f t="shared" si="69"/>
        <v>#REF!</v>
      </c>
      <c r="O270" s="21" t="str">
        <f t="shared" si="70"/>
        <v>#REF!</v>
      </c>
      <c r="P270" s="21" t="str">
        <f t="shared" si="71"/>
        <v>#REF!</v>
      </c>
      <c r="Q270" s="21" t="str">
        <f t="shared" si="72"/>
        <v>#REF!</v>
      </c>
      <c r="R270" s="21" t="str">
        <f t="shared" si="73"/>
        <v>#REF!</v>
      </c>
      <c r="S270" s="21" t="str">
        <f t="shared" si="74"/>
        <v>#REF!</v>
      </c>
    </row>
    <row r="271" ht="15.75" customHeight="1">
      <c r="A271" s="20" t="s">
        <v>118</v>
      </c>
      <c r="B271" s="20" t="s">
        <v>15</v>
      </c>
      <c r="C271" s="20" t="s">
        <v>119</v>
      </c>
      <c r="D271" s="20" t="s">
        <v>31</v>
      </c>
      <c r="E271" s="20" t="s">
        <v>32</v>
      </c>
      <c r="F271" s="21">
        <v>0.0</v>
      </c>
      <c r="G271" s="21">
        <v>0.0</v>
      </c>
      <c r="I271" s="21" t="str">
        <f t="shared" si="64"/>
        <v>#REF!</v>
      </c>
      <c r="J271" s="21" t="str">
        <f t="shared" si="65"/>
        <v>#REF!</v>
      </c>
      <c r="K271" s="21" t="str">
        <f t="shared" si="66"/>
        <v>#REF!</v>
      </c>
      <c r="L271" s="21" t="str">
        <f t="shared" si="67"/>
        <v>#REF!</v>
      </c>
      <c r="M271" s="21" t="str">
        <f t="shared" si="68"/>
        <v>#REF!</v>
      </c>
      <c r="N271" s="21" t="str">
        <f t="shared" si="69"/>
        <v>#REF!</v>
      </c>
      <c r="O271" s="21" t="str">
        <f t="shared" si="70"/>
        <v>#REF!</v>
      </c>
      <c r="P271" s="21" t="str">
        <f t="shared" si="71"/>
        <v>#REF!</v>
      </c>
      <c r="Q271" s="21" t="str">
        <f t="shared" si="72"/>
        <v>#REF!</v>
      </c>
      <c r="R271" s="21" t="str">
        <f t="shared" si="73"/>
        <v>#REF!</v>
      </c>
      <c r="S271" s="21" t="str">
        <f t="shared" si="74"/>
        <v>#REF!</v>
      </c>
    </row>
    <row r="272" ht="15.75" customHeight="1">
      <c r="A272" s="20" t="s">
        <v>118</v>
      </c>
      <c r="B272" s="20" t="s">
        <v>15</v>
      </c>
      <c r="C272" s="20" t="s">
        <v>119</v>
      </c>
      <c r="D272" s="20" t="s">
        <v>39</v>
      </c>
      <c r="E272" s="20" t="s">
        <v>40</v>
      </c>
      <c r="F272" s="21">
        <v>63210.47</v>
      </c>
      <c r="G272" s="21">
        <v>6377.1</v>
      </c>
      <c r="I272" s="21" t="str">
        <f t="shared" si="64"/>
        <v>#REF!</v>
      </c>
      <c r="J272" s="21" t="str">
        <f t="shared" si="65"/>
        <v>#REF!</v>
      </c>
      <c r="K272" s="21" t="str">
        <f t="shared" si="66"/>
        <v>#REF!</v>
      </c>
      <c r="L272" s="21" t="str">
        <f t="shared" si="67"/>
        <v>#REF!</v>
      </c>
      <c r="M272" s="21" t="str">
        <f t="shared" si="68"/>
        <v>#REF!</v>
      </c>
      <c r="N272" s="21" t="str">
        <f t="shared" si="69"/>
        <v>#REF!</v>
      </c>
      <c r="O272" s="21" t="str">
        <f t="shared" si="70"/>
        <v>#REF!</v>
      </c>
      <c r="P272" s="21" t="str">
        <f t="shared" si="71"/>
        <v>#REF!</v>
      </c>
      <c r="Q272" s="21" t="str">
        <f t="shared" si="72"/>
        <v>#REF!</v>
      </c>
      <c r="R272" s="21" t="str">
        <f t="shared" si="73"/>
        <v>#REF!</v>
      </c>
      <c r="S272" s="21" t="str">
        <f t="shared" si="74"/>
        <v>#REF!</v>
      </c>
    </row>
    <row r="273" ht="15.75" customHeight="1">
      <c r="A273" s="20" t="s">
        <v>118</v>
      </c>
      <c r="B273" s="20" t="s">
        <v>15</v>
      </c>
      <c r="C273" s="20" t="s">
        <v>119</v>
      </c>
      <c r="D273" s="20" t="s">
        <v>41</v>
      </c>
      <c r="E273" s="20" t="s">
        <v>42</v>
      </c>
      <c r="F273" s="21">
        <v>4297081.82</v>
      </c>
      <c r="G273" s="21">
        <v>433518.89</v>
      </c>
      <c r="I273" s="21" t="str">
        <f t="shared" si="64"/>
        <v>#REF!</v>
      </c>
      <c r="J273" s="21" t="str">
        <f t="shared" si="65"/>
        <v>#REF!</v>
      </c>
      <c r="K273" s="21" t="str">
        <f t="shared" si="66"/>
        <v>#REF!</v>
      </c>
      <c r="L273" s="21" t="str">
        <f t="shared" si="67"/>
        <v>#REF!</v>
      </c>
      <c r="M273" s="21" t="str">
        <f t="shared" si="68"/>
        <v>#REF!</v>
      </c>
      <c r="N273" s="21" t="str">
        <f t="shared" si="69"/>
        <v>#REF!</v>
      </c>
      <c r="O273" s="21" t="str">
        <f t="shared" si="70"/>
        <v>#REF!</v>
      </c>
      <c r="P273" s="21" t="str">
        <f t="shared" si="71"/>
        <v>#REF!</v>
      </c>
      <c r="Q273" s="21" t="str">
        <f t="shared" si="72"/>
        <v>#REF!</v>
      </c>
      <c r="R273" s="21" t="str">
        <f t="shared" si="73"/>
        <v>#REF!</v>
      </c>
      <c r="S273" s="21" t="str">
        <f t="shared" si="74"/>
        <v>#REF!</v>
      </c>
    </row>
    <row r="274" ht="15.75" customHeight="1">
      <c r="A274" s="20" t="s">
        <v>120</v>
      </c>
      <c r="B274" s="20" t="s">
        <v>15</v>
      </c>
      <c r="C274" s="20" t="s">
        <v>121</v>
      </c>
      <c r="D274" s="20" t="s">
        <v>17</v>
      </c>
      <c r="E274" s="20" t="s">
        <v>18</v>
      </c>
      <c r="F274" s="21">
        <v>0.0</v>
      </c>
      <c r="G274" s="21">
        <v>0.0</v>
      </c>
      <c r="I274" s="21" t="str">
        <f t="shared" si="64"/>
        <v>#REF!</v>
      </c>
      <c r="J274" s="21" t="str">
        <f t="shared" si="65"/>
        <v>#REF!</v>
      </c>
      <c r="K274" s="21" t="str">
        <f t="shared" si="66"/>
        <v>#REF!</v>
      </c>
      <c r="L274" s="21" t="str">
        <f t="shared" si="67"/>
        <v>#REF!</v>
      </c>
      <c r="M274" s="21" t="str">
        <f t="shared" si="68"/>
        <v>#REF!</v>
      </c>
      <c r="N274" s="21" t="str">
        <f t="shared" si="69"/>
        <v>#REF!</v>
      </c>
      <c r="O274" s="21" t="str">
        <f t="shared" si="70"/>
        <v>#REF!</v>
      </c>
      <c r="P274" s="21" t="str">
        <f t="shared" si="71"/>
        <v>#REF!</v>
      </c>
      <c r="Q274" s="21" t="str">
        <f t="shared" si="72"/>
        <v>#REF!</v>
      </c>
      <c r="R274" s="21" t="str">
        <f t="shared" si="73"/>
        <v>#REF!</v>
      </c>
      <c r="S274" s="21" t="str">
        <f t="shared" si="74"/>
        <v>#REF!</v>
      </c>
    </row>
    <row r="275" ht="15.75" customHeight="1">
      <c r="A275" s="20" t="s">
        <v>120</v>
      </c>
      <c r="B275" s="20" t="s">
        <v>15</v>
      </c>
      <c r="C275" s="20" t="s">
        <v>121</v>
      </c>
      <c r="D275" s="20" t="s">
        <v>49</v>
      </c>
      <c r="E275" s="20" t="s">
        <v>50</v>
      </c>
      <c r="F275" s="21">
        <v>0.0</v>
      </c>
      <c r="G275" s="21">
        <v>0.0</v>
      </c>
      <c r="I275" s="21" t="str">
        <f t="shared" si="64"/>
        <v>#REF!</v>
      </c>
      <c r="J275" s="21" t="str">
        <f t="shared" si="65"/>
        <v>#REF!</v>
      </c>
      <c r="K275" s="21" t="str">
        <f t="shared" si="66"/>
        <v>#REF!</v>
      </c>
      <c r="L275" s="21" t="str">
        <f t="shared" si="67"/>
        <v>#REF!</v>
      </c>
      <c r="M275" s="21" t="str">
        <f t="shared" si="68"/>
        <v>#REF!</v>
      </c>
      <c r="N275" s="21" t="str">
        <f t="shared" si="69"/>
        <v>#REF!</v>
      </c>
      <c r="O275" s="21" t="str">
        <f t="shared" si="70"/>
        <v>#REF!</v>
      </c>
      <c r="P275" s="21" t="str">
        <f t="shared" si="71"/>
        <v>#REF!</v>
      </c>
      <c r="Q275" s="21" t="str">
        <f t="shared" si="72"/>
        <v>#REF!</v>
      </c>
      <c r="R275" s="21" t="str">
        <f t="shared" si="73"/>
        <v>#REF!</v>
      </c>
      <c r="S275" s="21" t="str">
        <f t="shared" si="74"/>
        <v>#REF!</v>
      </c>
    </row>
    <row r="276" ht="15.75" customHeight="1">
      <c r="A276" s="20" t="s">
        <v>120</v>
      </c>
      <c r="B276" s="20" t="s">
        <v>15</v>
      </c>
      <c r="C276" s="20" t="s">
        <v>121</v>
      </c>
      <c r="D276" s="20" t="s">
        <v>74</v>
      </c>
      <c r="E276" s="20" t="s">
        <v>75</v>
      </c>
      <c r="F276" s="21">
        <v>2.946622706E7</v>
      </c>
      <c r="G276" s="21">
        <v>1307006.1</v>
      </c>
      <c r="I276" s="21" t="str">
        <f t="shared" si="64"/>
        <v>#REF!</v>
      </c>
      <c r="J276" s="21" t="str">
        <f t="shared" si="65"/>
        <v>#REF!</v>
      </c>
      <c r="K276" s="21" t="str">
        <f t="shared" si="66"/>
        <v>#REF!</v>
      </c>
      <c r="L276" s="21" t="str">
        <f t="shared" si="67"/>
        <v>#REF!</v>
      </c>
      <c r="M276" s="21" t="str">
        <f t="shared" si="68"/>
        <v>#REF!</v>
      </c>
      <c r="N276" s="21" t="str">
        <f t="shared" si="69"/>
        <v>#REF!</v>
      </c>
      <c r="O276" s="21" t="str">
        <f t="shared" si="70"/>
        <v>#REF!</v>
      </c>
      <c r="P276" s="21" t="str">
        <f t="shared" si="71"/>
        <v>#REF!</v>
      </c>
      <c r="Q276" s="21" t="str">
        <f t="shared" si="72"/>
        <v>#REF!</v>
      </c>
      <c r="R276" s="21" t="str">
        <f t="shared" si="73"/>
        <v>#REF!</v>
      </c>
      <c r="S276" s="21" t="str">
        <f t="shared" si="74"/>
        <v>#REF!</v>
      </c>
    </row>
    <row r="277" ht="15.75" customHeight="1">
      <c r="A277" s="20" t="s">
        <v>120</v>
      </c>
      <c r="B277" s="20" t="s">
        <v>15</v>
      </c>
      <c r="C277" s="20" t="s">
        <v>121</v>
      </c>
      <c r="D277" s="20" t="s">
        <v>21</v>
      </c>
      <c r="E277" s="20" t="s">
        <v>22</v>
      </c>
      <c r="F277" s="21">
        <v>18899.33</v>
      </c>
      <c r="G277" s="21">
        <v>838.3</v>
      </c>
      <c r="I277" s="21" t="str">
        <f t="shared" si="64"/>
        <v>#REF!</v>
      </c>
      <c r="J277" s="21" t="str">
        <f t="shared" si="65"/>
        <v>#REF!</v>
      </c>
      <c r="K277" s="21" t="str">
        <f t="shared" si="66"/>
        <v>#REF!</v>
      </c>
      <c r="L277" s="21" t="str">
        <f t="shared" si="67"/>
        <v>#REF!</v>
      </c>
      <c r="M277" s="21" t="str">
        <f t="shared" si="68"/>
        <v>#REF!</v>
      </c>
      <c r="N277" s="21" t="str">
        <f t="shared" si="69"/>
        <v>#REF!</v>
      </c>
      <c r="O277" s="21" t="str">
        <f t="shared" si="70"/>
        <v>#REF!</v>
      </c>
      <c r="P277" s="21" t="str">
        <f t="shared" si="71"/>
        <v>#REF!</v>
      </c>
      <c r="Q277" s="21" t="str">
        <f t="shared" si="72"/>
        <v>#REF!</v>
      </c>
      <c r="R277" s="21" t="str">
        <f t="shared" si="73"/>
        <v>#REF!</v>
      </c>
      <c r="S277" s="21" t="str">
        <f t="shared" si="74"/>
        <v>#REF!</v>
      </c>
    </row>
    <row r="278" ht="15.75" customHeight="1">
      <c r="A278" s="20" t="s">
        <v>120</v>
      </c>
      <c r="B278" s="20" t="s">
        <v>15</v>
      </c>
      <c r="C278" s="20" t="s">
        <v>121</v>
      </c>
      <c r="D278" s="20" t="s">
        <v>27</v>
      </c>
      <c r="E278" s="20" t="s">
        <v>28</v>
      </c>
      <c r="F278" s="21">
        <v>0.0</v>
      </c>
      <c r="G278" s="21">
        <v>0.0</v>
      </c>
      <c r="I278" s="21" t="str">
        <f t="shared" si="64"/>
        <v>#REF!</v>
      </c>
      <c r="J278" s="21" t="str">
        <f t="shared" si="65"/>
        <v>#REF!</v>
      </c>
      <c r="K278" s="21" t="str">
        <f t="shared" si="66"/>
        <v>#REF!</v>
      </c>
      <c r="L278" s="21" t="str">
        <f t="shared" si="67"/>
        <v>#REF!</v>
      </c>
      <c r="M278" s="21" t="str">
        <f t="shared" si="68"/>
        <v>#REF!</v>
      </c>
      <c r="N278" s="21" t="str">
        <f t="shared" si="69"/>
        <v>#REF!</v>
      </c>
      <c r="O278" s="21" t="str">
        <f t="shared" si="70"/>
        <v>#REF!</v>
      </c>
      <c r="P278" s="21" t="str">
        <f t="shared" si="71"/>
        <v>#REF!</v>
      </c>
      <c r="Q278" s="21" t="str">
        <f t="shared" si="72"/>
        <v>#REF!</v>
      </c>
      <c r="R278" s="21" t="str">
        <f t="shared" si="73"/>
        <v>#REF!</v>
      </c>
      <c r="S278" s="21" t="str">
        <f t="shared" si="74"/>
        <v>#REF!</v>
      </c>
    </row>
    <row r="279" ht="15.75" customHeight="1">
      <c r="A279" s="20" t="s">
        <v>120</v>
      </c>
      <c r="B279" s="20" t="s">
        <v>15</v>
      </c>
      <c r="C279" s="20" t="s">
        <v>121</v>
      </c>
      <c r="D279" s="20" t="s">
        <v>29</v>
      </c>
      <c r="E279" s="20" t="s">
        <v>30</v>
      </c>
      <c r="F279" s="21">
        <v>1.735247198E7</v>
      </c>
      <c r="G279" s="21">
        <v>769687.5</v>
      </c>
      <c r="I279" s="21" t="str">
        <f t="shared" si="64"/>
        <v>#REF!</v>
      </c>
      <c r="J279" s="21" t="str">
        <f t="shared" si="65"/>
        <v>#REF!</v>
      </c>
      <c r="K279" s="21" t="str">
        <f t="shared" si="66"/>
        <v>#REF!</v>
      </c>
      <c r="L279" s="21" t="str">
        <f t="shared" si="67"/>
        <v>#REF!</v>
      </c>
      <c r="M279" s="21" t="str">
        <f t="shared" si="68"/>
        <v>#REF!</v>
      </c>
      <c r="N279" s="21" t="str">
        <f t="shared" si="69"/>
        <v>#REF!</v>
      </c>
      <c r="O279" s="21" t="str">
        <f t="shared" si="70"/>
        <v>#REF!</v>
      </c>
      <c r="P279" s="21" t="str">
        <f t="shared" si="71"/>
        <v>#REF!</v>
      </c>
      <c r="Q279" s="21" t="str">
        <f t="shared" si="72"/>
        <v>#REF!</v>
      </c>
      <c r="R279" s="21" t="str">
        <f t="shared" si="73"/>
        <v>#REF!</v>
      </c>
      <c r="S279" s="21" t="str">
        <f t="shared" si="74"/>
        <v>#REF!</v>
      </c>
    </row>
    <row r="280" ht="15.75" customHeight="1">
      <c r="A280" s="20" t="s">
        <v>120</v>
      </c>
      <c r="B280" s="20" t="s">
        <v>15</v>
      </c>
      <c r="C280" s="20" t="s">
        <v>121</v>
      </c>
      <c r="D280" s="20" t="s">
        <v>31</v>
      </c>
      <c r="E280" s="20" t="s">
        <v>32</v>
      </c>
      <c r="F280" s="21">
        <v>3919838.83</v>
      </c>
      <c r="G280" s="21">
        <v>173868.65</v>
      </c>
      <c r="I280" s="21" t="str">
        <f t="shared" si="64"/>
        <v>#REF!</v>
      </c>
      <c r="J280" s="21" t="str">
        <f t="shared" si="65"/>
        <v>#REF!</v>
      </c>
      <c r="K280" s="21" t="str">
        <f t="shared" si="66"/>
        <v>#REF!</v>
      </c>
      <c r="L280" s="21" t="str">
        <f t="shared" si="67"/>
        <v>#REF!</v>
      </c>
      <c r="M280" s="21" t="str">
        <f t="shared" si="68"/>
        <v>#REF!</v>
      </c>
      <c r="N280" s="21" t="str">
        <f t="shared" si="69"/>
        <v>#REF!</v>
      </c>
      <c r="O280" s="21" t="str">
        <f t="shared" si="70"/>
        <v>#REF!</v>
      </c>
      <c r="P280" s="21" t="str">
        <f t="shared" si="71"/>
        <v>#REF!</v>
      </c>
      <c r="Q280" s="21" t="str">
        <f t="shared" si="72"/>
        <v>#REF!</v>
      </c>
      <c r="R280" s="21" t="str">
        <f t="shared" si="73"/>
        <v>#REF!</v>
      </c>
      <c r="S280" s="21" t="str">
        <f t="shared" si="74"/>
        <v>#REF!</v>
      </c>
    </row>
    <row r="281" ht="15.75" customHeight="1">
      <c r="A281" s="20" t="s">
        <v>120</v>
      </c>
      <c r="B281" s="20" t="s">
        <v>15</v>
      </c>
      <c r="C281" s="20" t="s">
        <v>121</v>
      </c>
      <c r="D281" s="20" t="s">
        <v>33</v>
      </c>
      <c r="E281" s="20" t="s">
        <v>34</v>
      </c>
      <c r="F281" s="21">
        <v>6343.71</v>
      </c>
      <c r="G281" s="21">
        <v>281.38</v>
      </c>
      <c r="I281" s="21" t="str">
        <f t="shared" si="64"/>
        <v>#REF!</v>
      </c>
      <c r="J281" s="21" t="str">
        <f t="shared" si="65"/>
        <v>#REF!</v>
      </c>
      <c r="K281" s="21" t="str">
        <f t="shared" si="66"/>
        <v>#REF!</v>
      </c>
      <c r="L281" s="21" t="str">
        <f t="shared" si="67"/>
        <v>#REF!</v>
      </c>
      <c r="M281" s="21" t="str">
        <f t="shared" si="68"/>
        <v>#REF!</v>
      </c>
      <c r="N281" s="21" t="str">
        <f t="shared" si="69"/>
        <v>#REF!</v>
      </c>
      <c r="O281" s="21" t="str">
        <f t="shared" si="70"/>
        <v>#REF!</v>
      </c>
      <c r="P281" s="21" t="str">
        <f t="shared" si="71"/>
        <v>#REF!</v>
      </c>
      <c r="Q281" s="21" t="str">
        <f t="shared" si="72"/>
        <v>#REF!</v>
      </c>
      <c r="R281" s="21" t="str">
        <f t="shared" si="73"/>
        <v>#REF!</v>
      </c>
      <c r="S281" s="21" t="str">
        <f t="shared" si="74"/>
        <v>#REF!</v>
      </c>
    </row>
    <row r="282" ht="15.75" customHeight="1">
      <c r="A282" s="20" t="s">
        <v>120</v>
      </c>
      <c r="B282" s="20" t="s">
        <v>15</v>
      </c>
      <c r="C282" s="20" t="s">
        <v>121</v>
      </c>
      <c r="D282" s="20" t="s">
        <v>39</v>
      </c>
      <c r="E282" s="20" t="s">
        <v>40</v>
      </c>
      <c r="F282" s="21">
        <v>617539.22</v>
      </c>
      <c r="G282" s="21">
        <v>27391.61</v>
      </c>
      <c r="I282" s="21" t="str">
        <f t="shared" si="64"/>
        <v>#REF!</v>
      </c>
      <c r="J282" s="21" t="str">
        <f t="shared" si="65"/>
        <v>#REF!</v>
      </c>
      <c r="K282" s="21" t="str">
        <f t="shared" si="66"/>
        <v>#REF!</v>
      </c>
      <c r="L282" s="21" t="str">
        <f t="shared" si="67"/>
        <v>#REF!</v>
      </c>
      <c r="M282" s="21" t="str">
        <f t="shared" si="68"/>
        <v>#REF!</v>
      </c>
      <c r="N282" s="21" t="str">
        <f t="shared" si="69"/>
        <v>#REF!</v>
      </c>
      <c r="O282" s="21" t="str">
        <f t="shared" si="70"/>
        <v>#REF!</v>
      </c>
      <c r="P282" s="21" t="str">
        <f t="shared" si="71"/>
        <v>#REF!</v>
      </c>
      <c r="Q282" s="21" t="str">
        <f t="shared" si="72"/>
        <v>#REF!</v>
      </c>
      <c r="R282" s="21" t="str">
        <f t="shared" si="73"/>
        <v>#REF!</v>
      </c>
      <c r="S282" s="21" t="str">
        <f t="shared" si="74"/>
        <v>#REF!</v>
      </c>
    </row>
    <row r="283" ht="15.75" customHeight="1">
      <c r="A283" s="20" t="s">
        <v>120</v>
      </c>
      <c r="B283" s="20" t="s">
        <v>15</v>
      </c>
      <c r="C283" s="20" t="s">
        <v>121</v>
      </c>
      <c r="D283" s="20" t="s">
        <v>41</v>
      </c>
      <c r="E283" s="20" t="s">
        <v>42</v>
      </c>
      <c r="F283" s="21">
        <v>1.9155263455E8</v>
      </c>
      <c r="G283" s="21">
        <v>8496522.49</v>
      </c>
      <c r="I283" s="21" t="str">
        <f t="shared" si="64"/>
        <v>#REF!</v>
      </c>
      <c r="J283" s="21" t="str">
        <f t="shared" si="65"/>
        <v>#REF!</v>
      </c>
      <c r="K283" s="21" t="str">
        <f t="shared" si="66"/>
        <v>#REF!</v>
      </c>
      <c r="L283" s="21" t="str">
        <f t="shared" si="67"/>
        <v>#REF!</v>
      </c>
      <c r="M283" s="21" t="str">
        <f t="shared" si="68"/>
        <v>#REF!</v>
      </c>
      <c r="N283" s="21" t="str">
        <f t="shared" si="69"/>
        <v>#REF!</v>
      </c>
      <c r="O283" s="21" t="str">
        <f t="shared" si="70"/>
        <v>#REF!</v>
      </c>
      <c r="P283" s="21" t="str">
        <f t="shared" si="71"/>
        <v>#REF!</v>
      </c>
      <c r="Q283" s="21" t="str">
        <f t="shared" si="72"/>
        <v>#REF!</v>
      </c>
      <c r="R283" s="21" t="str">
        <f t="shared" si="73"/>
        <v>#REF!</v>
      </c>
      <c r="S283" s="21" t="str">
        <f t="shared" si="74"/>
        <v>#REF!</v>
      </c>
    </row>
    <row r="284" ht="15.75" customHeight="1">
      <c r="A284" s="20" t="s">
        <v>120</v>
      </c>
      <c r="B284" s="20" t="s">
        <v>15</v>
      </c>
      <c r="C284" s="20" t="s">
        <v>121</v>
      </c>
      <c r="D284" s="20" t="s">
        <v>78</v>
      </c>
      <c r="E284" s="20" t="s">
        <v>79</v>
      </c>
      <c r="F284" s="21">
        <v>2209282.27</v>
      </c>
      <c r="G284" s="21">
        <v>97995.08</v>
      </c>
      <c r="I284" s="21" t="str">
        <f t="shared" si="64"/>
        <v>#REF!</v>
      </c>
      <c r="J284" s="21" t="str">
        <f t="shared" si="65"/>
        <v>#REF!</v>
      </c>
      <c r="K284" s="21" t="str">
        <f t="shared" si="66"/>
        <v>#REF!</v>
      </c>
      <c r="L284" s="21" t="str">
        <f t="shared" si="67"/>
        <v>#REF!</v>
      </c>
      <c r="M284" s="21" t="str">
        <f t="shared" si="68"/>
        <v>#REF!</v>
      </c>
      <c r="N284" s="21" t="str">
        <f t="shared" si="69"/>
        <v>#REF!</v>
      </c>
      <c r="O284" s="21" t="str">
        <f t="shared" si="70"/>
        <v>#REF!</v>
      </c>
      <c r="P284" s="21" t="str">
        <f t="shared" si="71"/>
        <v>#REF!</v>
      </c>
      <c r="Q284" s="21" t="str">
        <f t="shared" si="72"/>
        <v>#REF!</v>
      </c>
      <c r="R284" s="21" t="str">
        <f t="shared" si="73"/>
        <v>#REF!</v>
      </c>
      <c r="S284" s="21" t="str">
        <f t="shared" si="74"/>
        <v>#REF!</v>
      </c>
    </row>
    <row r="285" ht="15.75" customHeight="1">
      <c r="A285" s="20" t="s">
        <v>120</v>
      </c>
      <c r="B285" s="20" t="s">
        <v>15</v>
      </c>
      <c r="C285" s="20" t="s">
        <v>121</v>
      </c>
      <c r="D285" s="20" t="s">
        <v>45</v>
      </c>
      <c r="E285" s="20" t="s">
        <v>46</v>
      </c>
      <c r="F285" s="21">
        <v>2.2256361705E8</v>
      </c>
      <c r="G285" s="21">
        <v>9872047.89</v>
      </c>
      <c r="I285" s="21" t="str">
        <f t="shared" si="64"/>
        <v>#REF!</v>
      </c>
      <c r="J285" s="21" t="str">
        <f t="shared" si="65"/>
        <v>#REF!</v>
      </c>
      <c r="K285" s="21" t="str">
        <f t="shared" si="66"/>
        <v>#REF!</v>
      </c>
      <c r="L285" s="21" t="str">
        <f t="shared" si="67"/>
        <v>#REF!</v>
      </c>
      <c r="M285" s="21" t="str">
        <f t="shared" si="68"/>
        <v>#REF!</v>
      </c>
      <c r="N285" s="21" t="str">
        <f t="shared" si="69"/>
        <v>#REF!</v>
      </c>
      <c r="O285" s="21" t="str">
        <f t="shared" si="70"/>
        <v>#REF!</v>
      </c>
      <c r="P285" s="21" t="str">
        <f t="shared" si="71"/>
        <v>#REF!</v>
      </c>
      <c r="Q285" s="21" t="str">
        <f t="shared" si="72"/>
        <v>#REF!</v>
      </c>
      <c r="R285" s="21" t="str">
        <f t="shared" si="73"/>
        <v>#REF!</v>
      </c>
      <c r="S285" s="21" t="str">
        <f t="shared" si="74"/>
        <v>#REF!</v>
      </c>
    </row>
    <row r="286" ht="15.75" customHeight="1">
      <c r="A286" s="20" t="s">
        <v>122</v>
      </c>
      <c r="B286" s="20" t="s">
        <v>15</v>
      </c>
      <c r="C286" s="20" t="s">
        <v>123</v>
      </c>
      <c r="D286" s="20" t="s">
        <v>17</v>
      </c>
      <c r="E286" s="20" t="s">
        <v>18</v>
      </c>
      <c r="F286" s="21">
        <v>0.0</v>
      </c>
      <c r="G286" s="21">
        <v>0.0</v>
      </c>
      <c r="I286" s="21" t="str">
        <f t="shared" si="64"/>
        <v>#REF!</v>
      </c>
      <c r="J286" s="21" t="str">
        <f t="shared" si="65"/>
        <v>#REF!</v>
      </c>
      <c r="K286" s="21" t="str">
        <f t="shared" si="66"/>
        <v>#REF!</v>
      </c>
      <c r="L286" s="21" t="str">
        <f t="shared" si="67"/>
        <v>#REF!</v>
      </c>
      <c r="M286" s="21" t="str">
        <f t="shared" si="68"/>
        <v>#REF!</v>
      </c>
      <c r="N286" s="21" t="str">
        <f t="shared" si="69"/>
        <v>#REF!</v>
      </c>
      <c r="O286" s="21" t="str">
        <f t="shared" si="70"/>
        <v>#REF!</v>
      </c>
      <c r="P286" s="21" t="str">
        <f t="shared" si="71"/>
        <v>#REF!</v>
      </c>
      <c r="Q286" s="21" t="str">
        <f t="shared" si="72"/>
        <v>#REF!</v>
      </c>
      <c r="R286" s="21" t="str">
        <f t="shared" si="73"/>
        <v>#REF!</v>
      </c>
      <c r="S286" s="21" t="str">
        <f t="shared" si="74"/>
        <v>#REF!</v>
      </c>
    </row>
    <row r="287" ht="15.75" customHeight="1">
      <c r="A287" s="20" t="s">
        <v>122</v>
      </c>
      <c r="B287" s="20" t="s">
        <v>15</v>
      </c>
      <c r="C287" s="20" t="s">
        <v>123</v>
      </c>
      <c r="D287" s="20" t="s">
        <v>49</v>
      </c>
      <c r="E287" s="20" t="s">
        <v>50</v>
      </c>
      <c r="F287" s="21">
        <v>0.0</v>
      </c>
      <c r="G287" s="21">
        <v>0.0</v>
      </c>
      <c r="I287" s="21" t="str">
        <f t="shared" si="64"/>
        <v>#REF!</v>
      </c>
      <c r="J287" s="21" t="str">
        <f t="shared" si="65"/>
        <v>#REF!</v>
      </c>
      <c r="K287" s="21" t="str">
        <f t="shared" si="66"/>
        <v>#REF!</v>
      </c>
      <c r="L287" s="21" t="str">
        <f t="shared" si="67"/>
        <v>#REF!</v>
      </c>
      <c r="M287" s="21" t="str">
        <f t="shared" si="68"/>
        <v>#REF!</v>
      </c>
      <c r="N287" s="21" t="str">
        <f t="shared" si="69"/>
        <v>#REF!</v>
      </c>
      <c r="O287" s="21" t="str">
        <f t="shared" si="70"/>
        <v>#REF!</v>
      </c>
      <c r="P287" s="21" t="str">
        <f t="shared" si="71"/>
        <v>#REF!</v>
      </c>
      <c r="Q287" s="21" t="str">
        <f t="shared" si="72"/>
        <v>#REF!</v>
      </c>
      <c r="R287" s="21" t="str">
        <f t="shared" si="73"/>
        <v>#REF!</v>
      </c>
      <c r="S287" s="21" t="str">
        <f t="shared" si="74"/>
        <v>#REF!</v>
      </c>
    </row>
    <row r="288" ht="15.75" customHeight="1">
      <c r="A288" s="20" t="s">
        <v>122</v>
      </c>
      <c r="B288" s="20" t="s">
        <v>15</v>
      </c>
      <c r="C288" s="20" t="s">
        <v>123</v>
      </c>
      <c r="D288" s="20" t="s">
        <v>74</v>
      </c>
      <c r="E288" s="20" t="s">
        <v>75</v>
      </c>
      <c r="F288" s="21">
        <v>1.318939509E7</v>
      </c>
      <c r="G288" s="21">
        <v>1540879.33</v>
      </c>
      <c r="I288" s="21" t="str">
        <f t="shared" si="64"/>
        <v>#REF!</v>
      </c>
      <c r="J288" s="21" t="str">
        <f t="shared" si="65"/>
        <v>#REF!</v>
      </c>
      <c r="K288" s="21" t="str">
        <f t="shared" si="66"/>
        <v>#REF!</v>
      </c>
      <c r="L288" s="21" t="str">
        <f t="shared" si="67"/>
        <v>#REF!</v>
      </c>
      <c r="M288" s="21" t="str">
        <f t="shared" si="68"/>
        <v>#REF!</v>
      </c>
      <c r="N288" s="21" t="str">
        <f t="shared" si="69"/>
        <v>#REF!</v>
      </c>
      <c r="O288" s="21" t="str">
        <f t="shared" si="70"/>
        <v>#REF!</v>
      </c>
      <c r="P288" s="21" t="str">
        <f t="shared" si="71"/>
        <v>#REF!</v>
      </c>
      <c r="Q288" s="21" t="str">
        <f t="shared" si="72"/>
        <v>#REF!</v>
      </c>
      <c r="R288" s="21" t="str">
        <f t="shared" si="73"/>
        <v>#REF!</v>
      </c>
      <c r="S288" s="21" t="str">
        <f t="shared" si="74"/>
        <v>#REF!</v>
      </c>
    </row>
    <row r="289" ht="15.75" customHeight="1">
      <c r="A289" s="20" t="s">
        <v>122</v>
      </c>
      <c r="B289" s="20" t="s">
        <v>15</v>
      </c>
      <c r="C289" s="20" t="s">
        <v>123</v>
      </c>
      <c r="D289" s="20" t="s">
        <v>27</v>
      </c>
      <c r="E289" s="20" t="s">
        <v>28</v>
      </c>
      <c r="F289" s="21">
        <v>591863.28</v>
      </c>
      <c r="G289" s="21">
        <v>69145.7</v>
      </c>
      <c r="I289" s="21" t="str">
        <f t="shared" si="64"/>
        <v>#REF!</v>
      </c>
      <c r="J289" s="21" t="str">
        <f t="shared" si="65"/>
        <v>#REF!</v>
      </c>
      <c r="K289" s="21" t="str">
        <f t="shared" si="66"/>
        <v>#REF!</v>
      </c>
      <c r="L289" s="21" t="str">
        <f t="shared" si="67"/>
        <v>#REF!</v>
      </c>
      <c r="M289" s="21" t="str">
        <f t="shared" si="68"/>
        <v>#REF!</v>
      </c>
      <c r="N289" s="21" t="str">
        <f t="shared" si="69"/>
        <v>#REF!</v>
      </c>
      <c r="O289" s="21" t="str">
        <f t="shared" si="70"/>
        <v>#REF!</v>
      </c>
      <c r="P289" s="21" t="str">
        <f t="shared" si="71"/>
        <v>#REF!</v>
      </c>
      <c r="Q289" s="21" t="str">
        <f t="shared" si="72"/>
        <v>#REF!</v>
      </c>
      <c r="R289" s="21" t="str">
        <f t="shared" si="73"/>
        <v>#REF!</v>
      </c>
      <c r="S289" s="21" t="str">
        <f t="shared" si="74"/>
        <v>#REF!</v>
      </c>
    </row>
    <row r="290" ht="15.75" customHeight="1">
      <c r="A290" s="20" t="s">
        <v>122</v>
      </c>
      <c r="B290" s="20" t="s">
        <v>15</v>
      </c>
      <c r="C290" s="20" t="s">
        <v>123</v>
      </c>
      <c r="D290" s="20" t="s">
        <v>29</v>
      </c>
      <c r="E290" s="20" t="s">
        <v>30</v>
      </c>
      <c r="F290" s="21">
        <v>1862257.03</v>
      </c>
      <c r="G290" s="21">
        <v>217562.17</v>
      </c>
      <c r="I290" s="21" t="str">
        <f t="shared" si="64"/>
        <v>#REF!</v>
      </c>
      <c r="J290" s="21" t="str">
        <f t="shared" si="65"/>
        <v>#REF!</v>
      </c>
      <c r="K290" s="21" t="str">
        <f t="shared" si="66"/>
        <v>#REF!</v>
      </c>
      <c r="L290" s="21" t="str">
        <f t="shared" si="67"/>
        <v>#REF!</v>
      </c>
      <c r="M290" s="21" t="str">
        <f t="shared" si="68"/>
        <v>#REF!</v>
      </c>
      <c r="N290" s="21" t="str">
        <f t="shared" si="69"/>
        <v>#REF!</v>
      </c>
      <c r="O290" s="21" t="str">
        <f t="shared" si="70"/>
        <v>#REF!</v>
      </c>
      <c r="P290" s="21" t="str">
        <f t="shared" si="71"/>
        <v>#REF!</v>
      </c>
      <c r="Q290" s="21" t="str">
        <f t="shared" si="72"/>
        <v>#REF!</v>
      </c>
      <c r="R290" s="21" t="str">
        <f t="shared" si="73"/>
        <v>#REF!</v>
      </c>
      <c r="S290" s="21" t="str">
        <f t="shared" si="74"/>
        <v>#REF!</v>
      </c>
    </row>
    <row r="291" ht="15.75" customHeight="1">
      <c r="A291" s="20" t="s">
        <v>122</v>
      </c>
      <c r="B291" s="20" t="s">
        <v>15</v>
      </c>
      <c r="C291" s="20" t="s">
        <v>123</v>
      </c>
      <c r="D291" s="20" t="s">
        <v>31</v>
      </c>
      <c r="E291" s="20" t="s">
        <v>32</v>
      </c>
      <c r="F291" s="21">
        <v>2873233.29</v>
      </c>
      <c r="G291" s="21">
        <v>335671.63</v>
      </c>
      <c r="I291" s="21" t="str">
        <f t="shared" si="64"/>
        <v>#REF!</v>
      </c>
      <c r="J291" s="21" t="str">
        <f t="shared" si="65"/>
        <v>#REF!</v>
      </c>
      <c r="K291" s="21" t="str">
        <f t="shared" si="66"/>
        <v>#REF!</v>
      </c>
      <c r="L291" s="21" t="str">
        <f t="shared" si="67"/>
        <v>#REF!</v>
      </c>
      <c r="M291" s="21" t="str">
        <f t="shared" si="68"/>
        <v>#REF!</v>
      </c>
      <c r="N291" s="21" t="str">
        <f t="shared" si="69"/>
        <v>#REF!</v>
      </c>
      <c r="O291" s="21" t="str">
        <f t="shared" si="70"/>
        <v>#REF!</v>
      </c>
      <c r="P291" s="21" t="str">
        <f t="shared" si="71"/>
        <v>#REF!</v>
      </c>
      <c r="Q291" s="21" t="str">
        <f t="shared" si="72"/>
        <v>#REF!</v>
      </c>
      <c r="R291" s="21" t="str">
        <f t="shared" si="73"/>
        <v>#REF!</v>
      </c>
      <c r="S291" s="21" t="str">
        <f t="shared" si="74"/>
        <v>#REF!</v>
      </c>
    </row>
    <row r="292" ht="15.75" customHeight="1">
      <c r="A292" s="20" t="s">
        <v>122</v>
      </c>
      <c r="B292" s="20" t="s">
        <v>15</v>
      </c>
      <c r="C292" s="20" t="s">
        <v>123</v>
      </c>
      <c r="D292" s="20" t="s">
        <v>39</v>
      </c>
      <c r="E292" s="20" t="s">
        <v>40</v>
      </c>
      <c r="F292" s="21">
        <v>1852447.15</v>
      </c>
      <c r="G292" s="21">
        <v>216416.11</v>
      </c>
      <c r="I292" s="21" t="str">
        <f t="shared" si="64"/>
        <v>#REF!</v>
      </c>
      <c r="J292" s="21" t="str">
        <f t="shared" si="65"/>
        <v>#REF!</v>
      </c>
      <c r="K292" s="21" t="str">
        <f t="shared" si="66"/>
        <v>#REF!</v>
      </c>
      <c r="L292" s="21" t="str">
        <f t="shared" si="67"/>
        <v>#REF!</v>
      </c>
      <c r="M292" s="21" t="str">
        <f t="shared" si="68"/>
        <v>#REF!</v>
      </c>
      <c r="N292" s="21" t="str">
        <f t="shared" si="69"/>
        <v>#REF!</v>
      </c>
      <c r="O292" s="21" t="str">
        <f t="shared" si="70"/>
        <v>#REF!</v>
      </c>
      <c r="P292" s="21" t="str">
        <f t="shared" si="71"/>
        <v>#REF!</v>
      </c>
      <c r="Q292" s="21" t="str">
        <f t="shared" si="72"/>
        <v>#REF!</v>
      </c>
      <c r="R292" s="21" t="str">
        <f t="shared" si="73"/>
        <v>#REF!</v>
      </c>
      <c r="S292" s="21" t="str">
        <f t="shared" si="74"/>
        <v>#REF!</v>
      </c>
    </row>
    <row r="293" ht="15.75" customHeight="1">
      <c r="A293" s="20" t="s">
        <v>122</v>
      </c>
      <c r="B293" s="20" t="s">
        <v>15</v>
      </c>
      <c r="C293" s="20" t="s">
        <v>123</v>
      </c>
      <c r="D293" s="20" t="s">
        <v>41</v>
      </c>
      <c r="E293" s="20" t="s">
        <v>42</v>
      </c>
      <c r="F293" s="21">
        <v>1.2365095689E8</v>
      </c>
      <c r="G293" s="21">
        <v>1.444578789E7</v>
      </c>
      <c r="I293" s="21" t="str">
        <f t="shared" si="64"/>
        <v>#REF!</v>
      </c>
      <c r="J293" s="21" t="str">
        <f t="shared" si="65"/>
        <v>#REF!</v>
      </c>
      <c r="K293" s="21" t="str">
        <f t="shared" si="66"/>
        <v>#REF!</v>
      </c>
      <c r="L293" s="21" t="str">
        <f t="shared" si="67"/>
        <v>#REF!</v>
      </c>
      <c r="M293" s="21" t="str">
        <f t="shared" si="68"/>
        <v>#REF!</v>
      </c>
      <c r="N293" s="21" t="str">
        <f t="shared" si="69"/>
        <v>#REF!</v>
      </c>
      <c r="O293" s="21" t="str">
        <f t="shared" si="70"/>
        <v>#REF!</v>
      </c>
      <c r="P293" s="21" t="str">
        <f t="shared" si="71"/>
        <v>#REF!</v>
      </c>
      <c r="Q293" s="21" t="str">
        <f t="shared" si="72"/>
        <v>#REF!</v>
      </c>
      <c r="R293" s="21" t="str">
        <f t="shared" si="73"/>
        <v>#REF!</v>
      </c>
      <c r="S293" s="21" t="str">
        <f t="shared" si="74"/>
        <v>#REF!</v>
      </c>
    </row>
    <row r="294" ht="15.75" customHeight="1">
      <c r="A294" s="20" t="s">
        <v>122</v>
      </c>
      <c r="B294" s="20" t="s">
        <v>15</v>
      </c>
      <c r="C294" s="20" t="s">
        <v>123</v>
      </c>
      <c r="D294" s="20" t="s">
        <v>78</v>
      </c>
      <c r="E294" s="20" t="s">
        <v>79</v>
      </c>
      <c r="F294" s="21">
        <v>6244586.27</v>
      </c>
      <c r="G294" s="21">
        <v>729537.17</v>
      </c>
      <c r="I294" s="21" t="str">
        <f t="shared" si="64"/>
        <v>#REF!</v>
      </c>
      <c r="J294" s="21" t="str">
        <f t="shared" si="65"/>
        <v>#REF!</v>
      </c>
      <c r="K294" s="21" t="str">
        <f t="shared" si="66"/>
        <v>#REF!</v>
      </c>
      <c r="L294" s="21" t="str">
        <f t="shared" si="67"/>
        <v>#REF!</v>
      </c>
      <c r="M294" s="21" t="str">
        <f t="shared" si="68"/>
        <v>#REF!</v>
      </c>
      <c r="N294" s="21" t="str">
        <f t="shared" si="69"/>
        <v>#REF!</v>
      </c>
      <c r="O294" s="21" t="str">
        <f t="shared" si="70"/>
        <v>#REF!</v>
      </c>
      <c r="P294" s="21" t="str">
        <f t="shared" si="71"/>
        <v>#REF!</v>
      </c>
      <c r="Q294" s="21" t="str">
        <f t="shared" si="72"/>
        <v>#REF!</v>
      </c>
      <c r="R294" s="21" t="str">
        <f t="shared" si="73"/>
        <v>#REF!</v>
      </c>
      <c r="S294" s="21" t="str">
        <f t="shared" si="74"/>
        <v>#REF!</v>
      </c>
    </row>
    <row r="295" ht="15.75" customHeight="1">
      <c r="A295" s="20" t="s">
        <v>124</v>
      </c>
      <c r="B295" s="20" t="s">
        <v>15</v>
      </c>
      <c r="C295" s="20" t="s">
        <v>125</v>
      </c>
      <c r="D295" s="20" t="s">
        <v>17</v>
      </c>
      <c r="E295" s="20" t="s">
        <v>18</v>
      </c>
      <c r="F295" s="21">
        <v>0.0</v>
      </c>
      <c r="G295" s="21">
        <v>0.0</v>
      </c>
      <c r="I295" s="21" t="str">
        <f t="shared" si="64"/>
        <v>#REF!</v>
      </c>
      <c r="J295" s="21" t="str">
        <f t="shared" si="65"/>
        <v>#REF!</v>
      </c>
      <c r="K295" s="21" t="str">
        <f t="shared" si="66"/>
        <v>#REF!</v>
      </c>
      <c r="L295" s="21" t="str">
        <f t="shared" si="67"/>
        <v>#REF!</v>
      </c>
      <c r="M295" s="21" t="str">
        <f t="shared" si="68"/>
        <v>#REF!</v>
      </c>
      <c r="N295" s="21" t="str">
        <f t="shared" si="69"/>
        <v>#REF!</v>
      </c>
      <c r="O295" s="21" t="str">
        <f t="shared" si="70"/>
        <v>#REF!</v>
      </c>
      <c r="P295" s="21" t="str">
        <f t="shared" si="71"/>
        <v>#REF!</v>
      </c>
      <c r="Q295" s="21" t="str">
        <f t="shared" si="72"/>
        <v>#REF!</v>
      </c>
      <c r="R295" s="21" t="str">
        <f t="shared" si="73"/>
        <v>#REF!</v>
      </c>
      <c r="S295" s="21" t="str">
        <f t="shared" si="74"/>
        <v>#REF!</v>
      </c>
    </row>
    <row r="296" ht="15.75" customHeight="1">
      <c r="A296" s="20" t="s">
        <v>124</v>
      </c>
      <c r="B296" s="20" t="s">
        <v>15</v>
      </c>
      <c r="C296" s="20" t="s">
        <v>125</v>
      </c>
      <c r="D296" s="20" t="s">
        <v>19</v>
      </c>
      <c r="E296" s="20" t="s">
        <v>20</v>
      </c>
      <c r="F296" s="21">
        <v>15447.23</v>
      </c>
      <c r="G296" s="21">
        <v>7907.34</v>
      </c>
      <c r="I296" s="21" t="str">
        <f t="shared" si="64"/>
        <v>#REF!</v>
      </c>
      <c r="J296" s="21" t="str">
        <f t="shared" si="65"/>
        <v>#REF!</v>
      </c>
      <c r="K296" s="21" t="str">
        <f t="shared" si="66"/>
        <v>#REF!</v>
      </c>
      <c r="L296" s="21" t="str">
        <f t="shared" si="67"/>
        <v>#REF!</v>
      </c>
      <c r="M296" s="21" t="str">
        <f t="shared" si="68"/>
        <v>#REF!</v>
      </c>
      <c r="N296" s="21" t="str">
        <f t="shared" si="69"/>
        <v>#REF!</v>
      </c>
      <c r="O296" s="21" t="str">
        <f t="shared" si="70"/>
        <v>#REF!</v>
      </c>
      <c r="P296" s="21" t="str">
        <f t="shared" si="71"/>
        <v>#REF!</v>
      </c>
      <c r="Q296" s="21" t="str">
        <f t="shared" si="72"/>
        <v>#REF!</v>
      </c>
      <c r="R296" s="21" t="str">
        <f t="shared" si="73"/>
        <v>#REF!</v>
      </c>
      <c r="S296" s="21" t="str">
        <f t="shared" si="74"/>
        <v>#REF!</v>
      </c>
    </row>
    <row r="297" ht="15.75" customHeight="1">
      <c r="A297" s="20" t="s">
        <v>124</v>
      </c>
      <c r="B297" s="20" t="s">
        <v>15</v>
      </c>
      <c r="C297" s="20" t="s">
        <v>125</v>
      </c>
      <c r="D297" s="20" t="s">
        <v>27</v>
      </c>
      <c r="E297" s="20" t="s">
        <v>28</v>
      </c>
      <c r="F297" s="21">
        <v>0.0</v>
      </c>
      <c r="G297" s="21">
        <v>0.0</v>
      </c>
      <c r="I297" s="21" t="str">
        <f t="shared" si="64"/>
        <v>#REF!</v>
      </c>
      <c r="J297" s="21" t="str">
        <f t="shared" si="65"/>
        <v>#REF!</v>
      </c>
      <c r="K297" s="21" t="str">
        <f t="shared" si="66"/>
        <v>#REF!</v>
      </c>
      <c r="L297" s="21" t="str">
        <f t="shared" si="67"/>
        <v>#REF!</v>
      </c>
      <c r="M297" s="21" t="str">
        <f t="shared" si="68"/>
        <v>#REF!</v>
      </c>
      <c r="N297" s="21" t="str">
        <f t="shared" si="69"/>
        <v>#REF!</v>
      </c>
      <c r="O297" s="21" t="str">
        <f t="shared" si="70"/>
        <v>#REF!</v>
      </c>
      <c r="P297" s="21" t="str">
        <f t="shared" si="71"/>
        <v>#REF!</v>
      </c>
      <c r="Q297" s="21" t="str">
        <f t="shared" si="72"/>
        <v>#REF!</v>
      </c>
      <c r="R297" s="21" t="str">
        <f t="shared" si="73"/>
        <v>#REF!</v>
      </c>
      <c r="S297" s="21" t="str">
        <f t="shared" si="74"/>
        <v>#REF!</v>
      </c>
    </row>
    <row r="298" ht="15.75" customHeight="1">
      <c r="A298" s="20" t="s">
        <v>124</v>
      </c>
      <c r="B298" s="20" t="s">
        <v>15</v>
      </c>
      <c r="C298" s="20" t="s">
        <v>125</v>
      </c>
      <c r="D298" s="20" t="s">
        <v>29</v>
      </c>
      <c r="E298" s="20" t="s">
        <v>30</v>
      </c>
      <c r="F298" s="21">
        <v>569127.61</v>
      </c>
      <c r="G298" s="21">
        <v>291333.04</v>
      </c>
      <c r="I298" s="21" t="str">
        <f t="shared" si="64"/>
        <v>#REF!</v>
      </c>
      <c r="J298" s="21" t="str">
        <f t="shared" si="65"/>
        <v>#REF!</v>
      </c>
      <c r="K298" s="21" t="str">
        <f t="shared" si="66"/>
        <v>#REF!</v>
      </c>
      <c r="L298" s="21" t="str">
        <f t="shared" si="67"/>
        <v>#REF!</v>
      </c>
      <c r="M298" s="21" t="str">
        <f t="shared" si="68"/>
        <v>#REF!</v>
      </c>
      <c r="N298" s="21" t="str">
        <f t="shared" si="69"/>
        <v>#REF!</v>
      </c>
      <c r="O298" s="21" t="str">
        <f t="shared" si="70"/>
        <v>#REF!</v>
      </c>
      <c r="P298" s="21" t="str">
        <f t="shared" si="71"/>
        <v>#REF!</v>
      </c>
      <c r="Q298" s="21" t="str">
        <f t="shared" si="72"/>
        <v>#REF!</v>
      </c>
      <c r="R298" s="21" t="str">
        <f t="shared" si="73"/>
        <v>#REF!</v>
      </c>
      <c r="S298" s="21" t="str">
        <f t="shared" si="74"/>
        <v>#REF!</v>
      </c>
    </row>
    <row r="299" ht="15.75" customHeight="1">
      <c r="A299" s="20" t="s">
        <v>124</v>
      </c>
      <c r="B299" s="20" t="s">
        <v>15</v>
      </c>
      <c r="C299" s="20" t="s">
        <v>125</v>
      </c>
      <c r="D299" s="20" t="s">
        <v>31</v>
      </c>
      <c r="E299" s="20" t="s">
        <v>32</v>
      </c>
      <c r="F299" s="21">
        <v>378579.16</v>
      </c>
      <c r="G299" s="21">
        <v>193792.41</v>
      </c>
      <c r="I299" s="21" t="str">
        <f t="shared" si="64"/>
        <v>#REF!</v>
      </c>
      <c r="J299" s="21" t="str">
        <f t="shared" si="65"/>
        <v>#REF!</v>
      </c>
      <c r="K299" s="21" t="str">
        <f t="shared" si="66"/>
        <v>#REF!</v>
      </c>
      <c r="L299" s="21" t="str">
        <f t="shared" si="67"/>
        <v>#REF!</v>
      </c>
      <c r="M299" s="21" t="str">
        <f t="shared" si="68"/>
        <v>#REF!</v>
      </c>
      <c r="N299" s="21" t="str">
        <f t="shared" si="69"/>
        <v>#REF!</v>
      </c>
      <c r="O299" s="21" t="str">
        <f t="shared" si="70"/>
        <v>#REF!</v>
      </c>
      <c r="P299" s="21" t="str">
        <f t="shared" si="71"/>
        <v>#REF!</v>
      </c>
      <c r="Q299" s="21" t="str">
        <f t="shared" si="72"/>
        <v>#REF!</v>
      </c>
      <c r="R299" s="21" t="str">
        <f t="shared" si="73"/>
        <v>#REF!</v>
      </c>
      <c r="S299" s="21" t="str">
        <f t="shared" si="74"/>
        <v>#REF!</v>
      </c>
    </row>
    <row r="300" ht="15.75" customHeight="1">
      <c r="A300" s="20" t="s">
        <v>124</v>
      </c>
      <c r="B300" s="20" t="s">
        <v>15</v>
      </c>
      <c r="C300" s="20" t="s">
        <v>125</v>
      </c>
      <c r="D300" s="20" t="s">
        <v>39</v>
      </c>
      <c r="E300" s="20" t="s">
        <v>40</v>
      </c>
      <c r="F300" s="21">
        <v>284606.44</v>
      </c>
      <c r="G300" s="21">
        <v>145688.34</v>
      </c>
      <c r="I300" s="21" t="str">
        <f t="shared" si="64"/>
        <v>#REF!</v>
      </c>
      <c r="J300" s="21" t="str">
        <f t="shared" si="65"/>
        <v>#REF!</v>
      </c>
      <c r="K300" s="21" t="str">
        <f t="shared" si="66"/>
        <v>#REF!</v>
      </c>
      <c r="L300" s="21" t="str">
        <f t="shared" si="67"/>
        <v>#REF!</v>
      </c>
      <c r="M300" s="21" t="str">
        <f t="shared" si="68"/>
        <v>#REF!</v>
      </c>
      <c r="N300" s="21" t="str">
        <f t="shared" si="69"/>
        <v>#REF!</v>
      </c>
      <c r="O300" s="21" t="str">
        <f t="shared" si="70"/>
        <v>#REF!</v>
      </c>
      <c r="P300" s="21" t="str">
        <f t="shared" si="71"/>
        <v>#REF!</v>
      </c>
      <c r="Q300" s="21" t="str">
        <f t="shared" si="72"/>
        <v>#REF!</v>
      </c>
      <c r="R300" s="21" t="str">
        <f t="shared" si="73"/>
        <v>#REF!</v>
      </c>
      <c r="S300" s="21" t="str">
        <f t="shared" si="74"/>
        <v>#REF!</v>
      </c>
    </row>
    <row r="301" ht="15.75" customHeight="1">
      <c r="A301" s="20" t="s">
        <v>124</v>
      </c>
      <c r="B301" s="20" t="s">
        <v>15</v>
      </c>
      <c r="C301" s="20" t="s">
        <v>125</v>
      </c>
      <c r="D301" s="20" t="s">
        <v>41</v>
      </c>
      <c r="E301" s="20" t="s">
        <v>42</v>
      </c>
      <c r="F301" s="21">
        <v>3.111159256E7</v>
      </c>
      <c r="G301" s="21">
        <v>1.592583887E7</v>
      </c>
      <c r="I301" s="21" t="str">
        <f t="shared" si="64"/>
        <v>#REF!</v>
      </c>
      <c r="J301" s="21" t="str">
        <f t="shared" si="65"/>
        <v>#REF!</v>
      </c>
      <c r="K301" s="21" t="str">
        <f t="shared" si="66"/>
        <v>#REF!</v>
      </c>
      <c r="L301" s="21" t="str">
        <f t="shared" si="67"/>
        <v>#REF!</v>
      </c>
      <c r="M301" s="21" t="str">
        <f t="shared" si="68"/>
        <v>#REF!</v>
      </c>
      <c r="N301" s="21" t="str">
        <f t="shared" si="69"/>
        <v>#REF!</v>
      </c>
      <c r="O301" s="21" t="str">
        <f t="shared" si="70"/>
        <v>#REF!</v>
      </c>
      <c r="P301" s="21" t="str">
        <f t="shared" si="71"/>
        <v>#REF!</v>
      </c>
      <c r="Q301" s="21" t="str">
        <f t="shared" si="72"/>
        <v>#REF!</v>
      </c>
      <c r="R301" s="21" t="str">
        <f t="shared" si="73"/>
        <v>#REF!</v>
      </c>
      <c r="S301" s="21" t="str">
        <f t="shared" si="74"/>
        <v>#REF!</v>
      </c>
    </row>
    <row r="302" ht="15.75" customHeight="1">
      <c r="A302" s="20" t="s">
        <v>126</v>
      </c>
      <c r="B302" s="20" t="s">
        <v>15</v>
      </c>
      <c r="C302" s="20" t="s">
        <v>127</v>
      </c>
      <c r="D302" s="20" t="s">
        <v>17</v>
      </c>
      <c r="E302" s="20" t="s">
        <v>18</v>
      </c>
      <c r="F302" s="21">
        <v>0.0</v>
      </c>
      <c r="G302" s="21">
        <v>0.0</v>
      </c>
      <c r="I302" s="21" t="str">
        <f t="shared" si="64"/>
        <v>#REF!</v>
      </c>
      <c r="J302" s="21" t="str">
        <f t="shared" si="65"/>
        <v>#REF!</v>
      </c>
      <c r="K302" s="21" t="str">
        <f t="shared" si="66"/>
        <v>#REF!</v>
      </c>
      <c r="L302" s="21" t="str">
        <f t="shared" si="67"/>
        <v>#REF!</v>
      </c>
      <c r="M302" s="21" t="str">
        <f t="shared" si="68"/>
        <v>#REF!</v>
      </c>
      <c r="N302" s="21" t="str">
        <f t="shared" si="69"/>
        <v>#REF!</v>
      </c>
      <c r="O302" s="21" t="str">
        <f t="shared" si="70"/>
        <v>#REF!</v>
      </c>
      <c r="P302" s="21" t="str">
        <f t="shared" si="71"/>
        <v>#REF!</v>
      </c>
      <c r="Q302" s="21" t="str">
        <f t="shared" si="72"/>
        <v>#REF!</v>
      </c>
      <c r="R302" s="21" t="str">
        <f t="shared" si="73"/>
        <v>#REF!</v>
      </c>
      <c r="S302" s="21" t="str">
        <f t="shared" si="74"/>
        <v>#REF!</v>
      </c>
    </row>
    <row r="303" ht="15.75" customHeight="1">
      <c r="A303" s="20" t="s">
        <v>126</v>
      </c>
      <c r="B303" s="20" t="s">
        <v>15</v>
      </c>
      <c r="C303" s="20" t="s">
        <v>127</v>
      </c>
      <c r="D303" s="20" t="s">
        <v>27</v>
      </c>
      <c r="E303" s="20" t="s">
        <v>28</v>
      </c>
      <c r="F303" s="21">
        <v>0.0</v>
      </c>
      <c r="G303" s="21">
        <v>0.0</v>
      </c>
      <c r="I303" s="21" t="str">
        <f t="shared" si="64"/>
        <v>#REF!</v>
      </c>
      <c r="J303" s="21" t="str">
        <f t="shared" si="65"/>
        <v>#REF!</v>
      </c>
      <c r="K303" s="21" t="str">
        <f t="shared" si="66"/>
        <v>#REF!</v>
      </c>
      <c r="L303" s="21" t="str">
        <f t="shared" si="67"/>
        <v>#REF!</v>
      </c>
      <c r="M303" s="21" t="str">
        <f t="shared" si="68"/>
        <v>#REF!</v>
      </c>
      <c r="N303" s="21" t="str">
        <f t="shared" si="69"/>
        <v>#REF!</v>
      </c>
      <c r="O303" s="21" t="str">
        <f t="shared" si="70"/>
        <v>#REF!</v>
      </c>
      <c r="P303" s="21" t="str">
        <f t="shared" si="71"/>
        <v>#REF!</v>
      </c>
      <c r="Q303" s="21" t="str">
        <f t="shared" si="72"/>
        <v>#REF!</v>
      </c>
      <c r="R303" s="21" t="str">
        <f t="shared" si="73"/>
        <v>#REF!</v>
      </c>
      <c r="S303" s="21" t="str">
        <f t="shared" si="74"/>
        <v>#REF!</v>
      </c>
    </row>
    <row r="304" ht="15.75" customHeight="1">
      <c r="A304" s="20" t="s">
        <v>126</v>
      </c>
      <c r="B304" s="20" t="s">
        <v>15</v>
      </c>
      <c r="C304" s="20" t="s">
        <v>127</v>
      </c>
      <c r="D304" s="20" t="s">
        <v>29</v>
      </c>
      <c r="E304" s="20" t="s">
        <v>30</v>
      </c>
      <c r="F304" s="21">
        <v>478931.73</v>
      </c>
      <c r="G304" s="21">
        <v>71417.06</v>
      </c>
      <c r="I304" s="21" t="str">
        <f t="shared" si="64"/>
        <v>#REF!</v>
      </c>
      <c r="J304" s="21" t="str">
        <f t="shared" si="65"/>
        <v>#REF!</v>
      </c>
      <c r="K304" s="21" t="str">
        <f t="shared" si="66"/>
        <v>#REF!</v>
      </c>
      <c r="L304" s="21" t="str">
        <f t="shared" si="67"/>
        <v>#REF!</v>
      </c>
      <c r="M304" s="21" t="str">
        <f t="shared" si="68"/>
        <v>#REF!</v>
      </c>
      <c r="N304" s="21" t="str">
        <f t="shared" si="69"/>
        <v>#REF!</v>
      </c>
      <c r="O304" s="21" t="str">
        <f t="shared" si="70"/>
        <v>#REF!</v>
      </c>
      <c r="P304" s="21" t="str">
        <f t="shared" si="71"/>
        <v>#REF!</v>
      </c>
      <c r="Q304" s="21" t="str">
        <f t="shared" si="72"/>
        <v>#REF!</v>
      </c>
      <c r="R304" s="21" t="str">
        <f t="shared" si="73"/>
        <v>#REF!</v>
      </c>
      <c r="S304" s="21" t="str">
        <f t="shared" si="74"/>
        <v>#REF!</v>
      </c>
    </row>
    <row r="305" ht="15.75" customHeight="1">
      <c r="A305" s="20" t="s">
        <v>126</v>
      </c>
      <c r="B305" s="20" t="s">
        <v>15</v>
      </c>
      <c r="C305" s="20" t="s">
        <v>127</v>
      </c>
      <c r="D305" s="20" t="s">
        <v>31</v>
      </c>
      <c r="E305" s="20" t="s">
        <v>32</v>
      </c>
      <c r="F305" s="21">
        <v>0.0</v>
      </c>
      <c r="G305" s="21">
        <v>0.0</v>
      </c>
      <c r="I305" s="21" t="str">
        <f t="shared" si="64"/>
        <v>#REF!</v>
      </c>
      <c r="J305" s="21" t="str">
        <f t="shared" si="65"/>
        <v>#REF!</v>
      </c>
      <c r="K305" s="21" t="str">
        <f t="shared" si="66"/>
        <v>#REF!</v>
      </c>
      <c r="L305" s="21" t="str">
        <f t="shared" si="67"/>
        <v>#REF!</v>
      </c>
      <c r="M305" s="21" t="str">
        <f t="shared" si="68"/>
        <v>#REF!</v>
      </c>
      <c r="N305" s="21" t="str">
        <f t="shared" si="69"/>
        <v>#REF!</v>
      </c>
      <c r="O305" s="21" t="str">
        <f t="shared" si="70"/>
        <v>#REF!</v>
      </c>
      <c r="P305" s="21" t="str">
        <f t="shared" si="71"/>
        <v>#REF!</v>
      </c>
      <c r="Q305" s="21" t="str">
        <f t="shared" si="72"/>
        <v>#REF!</v>
      </c>
      <c r="R305" s="21" t="str">
        <f t="shared" si="73"/>
        <v>#REF!</v>
      </c>
      <c r="S305" s="21" t="str">
        <f t="shared" si="74"/>
        <v>#REF!</v>
      </c>
    </row>
    <row r="306" ht="15.75" customHeight="1">
      <c r="A306" s="20" t="s">
        <v>126</v>
      </c>
      <c r="B306" s="20" t="s">
        <v>15</v>
      </c>
      <c r="C306" s="20" t="s">
        <v>127</v>
      </c>
      <c r="D306" s="20" t="s">
        <v>39</v>
      </c>
      <c r="E306" s="20" t="s">
        <v>40</v>
      </c>
      <c r="F306" s="21">
        <v>520513.03</v>
      </c>
      <c r="G306" s="21">
        <v>77617.55</v>
      </c>
      <c r="I306" s="21" t="str">
        <f t="shared" si="64"/>
        <v>#REF!</v>
      </c>
      <c r="J306" s="21" t="str">
        <f t="shared" si="65"/>
        <v>#REF!</v>
      </c>
      <c r="K306" s="21" t="str">
        <f t="shared" si="66"/>
        <v>#REF!</v>
      </c>
      <c r="L306" s="21" t="str">
        <f t="shared" si="67"/>
        <v>#REF!</v>
      </c>
      <c r="M306" s="21" t="str">
        <f t="shared" si="68"/>
        <v>#REF!</v>
      </c>
      <c r="N306" s="21" t="str">
        <f t="shared" si="69"/>
        <v>#REF!</v>
      </c>
      <c r="O306" s="21" t="str">
        <f t="shared" si="70"/>
        <v>#REF!</v>
      </c>
      <c r="P306" s="21" t="str">
        <f t="shared" si="71"/>
        <v>#REF!</v>
      </c>
      <c r="Q306" s="21" t="str">
        <f t="shared" si="72"/>
        <v>#REF!</v>
      </c>
      <c r="R306" s="21" t="str">
        <f t="shared" si="73"/>
        <v>#REF!</v>
      </c>
      <c r="S306" s="21" t="str">
        <f t="shared" si="74"/>
        <v>#REF!</v>
      </c>
    </row>
    <row r="307" ht="15.75" customHeight="1">
      <c r="A307" s="20" t="s">
        <v>126</v>
      </c>
      <c r="B307" s="20" t="s">
        <v>15</v>
      </c>
      <c r="C307" s="20" t="s">
        <v>127</v>
      </c>
      <c r="D307" s="20" t="s">
        <v>41</v>
      </c>
      <c r="E307" s="20" t="s">
        <v>42</v>
      </c>
      <c r="F307" s="21">
        <v>3.586593259E7</v>
      </c>
      <c r="G307" s="21">
        <v>5348234.79</v>
      </c>
      <c r="I307" s="21" t="str">
        <f t="shared" si="64"/>
        <v>#REF!</v>
      </c>
      <c r="J307" s="21" t="str">
        <f t="shared" si="65"/>
        <v>#REF!</v>
      </c>
      <c r="K307" s="21" t="str">
        <f t="shared" si="66"/>
        <v>#REF!</v>
      </c>
      <c r="L307" s="21" t="str">
        <f t="shared" si="67"/>
        <v>#REF!</v>
      </c>
      <c r="M307" s="21" t="str">
        <f t="shared" si="68"/>
        <v>#REF!</v>
      </c>
      <c r="N307" s="21" t="str">
        <f t="shared" si="69"/>
        <v>#REF!</v>
      </c>
      <c r="O307" s="21" t="str">
        <f t="shared" si="70"/>
        <v>#REF!</v>
      </c>
      <c r="P307" s="21" t="str">
        <f t="shared" si="71"/>
        <v>#REF!</v>
      </c>
      <c r="Q307" s="21" t="str">
        <f t="shared" si="72"/>
        <v>#REF!</v>
      </c>
      <c r="R307" s="21" t="str">
        <f t="shared" si="73"/>
        <v>#REF!</v>
      </c>
      <c r="S307" s="21" t="str">
        <f t="shared" si="74"/>
        <v>#REF!</v>
      </c>
    </row>
    <row r="308" ht="15.75" customHeight="1">
      <c r="A308" s="20" t="s">
        <v>126</v>
      </c>
      <c r="B308" s="20" t="s">
        <v>15</v>
      </c>
      <c r="C308" s="20" t="s">
        <v>127</v>
      </c>
      <c r="D308" s="20" t="s">
        <v>59</v>
      </c>
      <c r="E308" s="20" t="s">
        <v>60</v>
      </c>
      <c r="F308" s="21">
        <v>9918698.65</v>
      </c>
      <c r="G308" s="21">
        <v>1479050.6</v>
      </c>
      <c r="I308" s="21" t="str">
        <f t="shared" si="64"/>
        <v>#REF!</v>
      </c>
      <c r="J308" s="21" t="str">
        <f t="shared" si="65"/>
        <v>#REF!</v>
      </c>
      <c r="K308" s="21" t="str">
        <f t="shared" si="66"/>
        <v>#REF!</v>
      </c>
      <c r="L308" s="21" t="str">
        <f t="shared" si="67"/>
        <v>#REF!</v>
      </c>
      <c r="M308" s="21" t="str">
        <f t="shared" si="68"/>
        <v>#REF!</v>
      </c>
      <c r="N308" s="21" t="str">
        <f t="shared" si="69"/>
        <v>#REF!</v>
      </c>
      <c r="O308" s="21" t="str">
        <f t="shared" si="70"/>
        <v>#REF!</v>
      </c>
      <c r="P308" s="21" t="str">
        <f t="shared" si="71"/>
        <v>#REF!</v>
      </c>
      <c r="Q308" s="21" t="str">
        <f t="shared" si="72"/>
        <v>#REF!</v>
      </c>
      <c r="R308" s="21" t="str">
        <f t="shared" si="73"/>
        <v>#REF!</v>
      </c>
      <c r="S308" s="21" t="str">
        <f t="shared" si="74"/>
        <v>#REF!</v>
      </c>
    </row>
    <row r="309" ht="15.75" customHeight="1">
      <c r="A309" s="20" t="s">
        <v>128</v>
      </c>
      <c r="B309" s="20" t="s">
        <v>15</v>
      </c>
      <c r="C309" s="20" t="s">
        <v>129</v>
      </c>
      <c r="D309" s="20" t="s">
        <v>17</v>
      </c>
      <c r="E309" s="20" t="s">
        <v>18</v>
      </c>
      <c r="F309" s="21">
        <v>0.0</v>
      </c>
      <c r="G309" s="21">
        <v>0.0</v>
      </c>
      <c r="I309" s="21" t="str">
        <f t="shared" si="64"/>
        <v>#REF!</v>
      </c>
      <c r="J309" s="21" t="str">
        <f t="shared" si="65"/>
        <v>#REF!</v>
      </c>
      <c r="K309" s="21" t="str">
        <f t="shared" si="66"/>
        <v>#REF!</v>
      </c>
      <c r="L309" s="21" t="str">
        <f t="shared" si="67"/>
        <v>#REF!</v>
      </c>
      <c r="M309" s="21" t="str">
        <f t="shared" si="68"/>
        <v>#REF!</v>
      </c>
      <c r="N309" s="21" t="str">
        <f t="shared" si="69"/>
        <v>#REF!</v>
      </c>
      <c r="O309" s="21" t="str">
        <f t="shared" si="70"/>
        <v>#REF!</v>
      </c>
      <c r="P309" s="21" t="str">
        <f t="shared" si="71"/>
        <v>#REF!</v>
      </c>
      <c r="Q309" s="21" t="str">
        <f t="shared" si="72"/>
        <v>#REF!</v>
      </c>
      <c r="R309" s="21" t="str">
        <f t="shared" si="73"/>
        <v>#REF!</v>
      </c>
      <c r="S309" s="21" t="str">
        <f t="shared" si="74"/>
        <v>#REF!</v>
      </c>
    </row>
    <row r="310" ht="15.75" customHeight="1">
      <c r="A310" s="20" t="s">
        <v>128</v>
      </c>
      <c r="B310" s="20" t="s">
        <v>15</v>
      </c>
      <c r="C310" s="20" t="s">
        <v>129</v>
      </c>
      <c r="D310" s="20" t="s">
        <v>49</v>
      </c>
      <c r="E310" s="20" t="s">
        <v>50</v>
      </c>
      <c r="F310" s="21">
        <v>0.0</v>
      </c>
      <c r="G310" s="21">
        <v>0.0</v>
      </c>
      <c r="I310" s="21" t="str">
        <f t="shared" si="64"/>
        <v>#REF!</v>
      </c>
      <c r="J310" s="21" t="str">
        <f t="shared" si="65"/>
        <v>#REF!</v>
      </c>
      <c r="K310" s="21" t="str">
        <f t="shared" si="66"/>
        <v>#REF!</v>
      </c>
      <c r="L310" s="21" t="str">
        <f t="shared" si="67"/>
        <v>#REF!</v>
      </c>
      <c r="M310" s="21" t="str">
        <f t="shared" si="68"/>
        <v>#REF!</v>
      </c>
      <c r="N310" s="21" t="str">
        <f t="shared" si="69"/>
        <v>#REF!</v>
      </c>
      <c r="O310" s="21" t="str">
        <f t="shared" si="70"/>
        <v>#REF!</v>
      </c>
      <c r="P310" s="21" t="str">
        <f t="shared" si="71"/>
        <v>#REF!</v>
      </c>
      <c r="Q310" s="21" t="str">
        <f t="shared" si="72"/>
        <v>#REF!</v>
      </c>
      <c r="R310" s="21" t="str">
        <f t="shared" si="73"/>
        <v>#REF!</v>
      </c>
      <c r="S310" s="21" t="str">
        <f t="shared" si="74"/>
        <v>#REF!</v>
      </c>
    </row>
    <row r="311" ht="15.75" customHeight="1">
      <c r="A311" s="20" t="s">
        <v>128</v>
      </c>
      <c r="B311" s="20" t="s">
        <v>15</v>
      </c>
      <c r="C311" s="20" t="s">
        <v>129</v>
      </c>
      <c r="D311" s="20" t="s">
        <v>27</v>
      </c>
      <c r="E311" s="20" t="s">
        <v>28</v>
      </c>
      <c r="F311" s="21">
        <v>0.0</v>
      </c>
      <c r="G311" s="21">
        <v>0.0</v>
      </c>
      <c r="I311" s="21" t="str">
        <f t="shared" si="64"/>
        <v>#REF!</v>
      </c>
      <c r="J311" s="21" t="str">
        <f t="shared" si="65"/>
        <v>#REF!</v>
      </c>
      <c r="K311" s="21" t="str">
        <f t="shared" si="66"/>
        <v>#REF!</v>
      </c>
      <c r="L311" s="21" t="str">
        <f t="shared" si="67"/>
        <v>#REF!</v>
      </c>
      <c r="M311" s="21" t="str">
        <f t="shared" si="68"/>
        <v>#REF!</v>
      </c>
      <c r="N311" s="21" t="str">
        <f t="shared" si="69"/>
        <v>#REF!</v>
      </c>
      <c r="O311" s="21" t="str">
        <f t="shared" si="70"/>
        <v>#REF!</v>
      </c>
      <c r="P311" s="21" t="str">
        <f t="shared" si="71"/>
        <v>#REF!</v>
      </c>
      <c r="Q311" s="21" t="str">
        <f t="shared" si="72"/>
        <v>#REF!</v>
      </c>
      <c r="R311" s="21" t="str">
        <f t="shared" si="73"/>
        <v>#REF!</v>
      </c>
      <c r="S311" s="21" t="str">
        <f t="shared" si="74"/>
        <v>#REF!</v>
      </c>
    </row>
    <row r="312" ht="15.75" customHeight="1">
      <c r="A312" s="20" t="s">
        <v>128</v>
      </c>
      <c r="B312" s="20" t="s">
        <v>15</v>
      </c>
      <c r="C312" s="20" t="s">
        <v>129</v>
      </c>
      <c r="D312" s="20" t="s">
        <v>29</v>
      </c>
      <c r="E312" s="20" t="s">
        <v>30</v>
      </c>
      <c r="F312" s="21">
        <v>36247.61</v>
      </c>
      <c r="G312" s="21">
        <v>8515.28</v>
      </c>
      <c r="I312" s="21" t="str">
        <f t="shared" si="64"/>
        <v>#REF!</v>
      </c>
      <c r="J312" s="21" t="str">
        <f t="shared" si="65"/>
        <v>#REF!</v>
      </c>
      <c r="K312" s="21" t="str">
        <f t="shared" si="66"/>
        <v>#REF!</v>
      </c>
      <c r="L312" s="21" t="str">
        <f t="shared" si="67"/>
        <v>#REF!</v>
      </c>
      <c r="M312" s="21" t="str">
        <f t="shared" si="68"/>
        <v>#REF!</v>
      </c>
      <c r="N312" s="21" t="str">
        <f t="shared" si="69"/>
        <v>#REF!</v>
      </c>
      <c r="O312" s="21" t="str">
        <f t="shared" si="70"/>
        <v>#REF!</v>
      </c>
      <c r="P312" s="21" t="str">
        <f t="shared" si="71"/>
        <v>#REF!</v>
      </c>
      <c r="Q312" s="21" t="str">
        <f t="shared" si="72"/>
        <v>#REF!</v>
      </c>
      <c r="R312" s="21" t="str">
        <f t="shared" si="73"/>
        <v>#REF!</v>
      </c>
      <c r="S312" s="21" t="str">
        <f t="shared" si="74"/>
        <v>#REF!</v>
      </c>
    </row>
    <row r="313" ht="15.75" customHeight="1">
      <c r="A313" s="20" t="s">
        <v>128</v>
      </c>
      <c r="B313" s="20" t="s">
        <v>15</v>
      </c>
      <c r="C313" s="20" t="s">
        <v>129</v>
      </c>
      <c r="D313" s="20" t="s">
        <v>39</v>
      </c>
      <c r="E313" s="20" t="s">
        <v>40</v>
      </c>
      <c r="F313" s="21">
        <v>12100.13</v>
      </c>
      <c r="G313" s="21">
        <v>2842.56</v>
      </c>
      <c r="I313" s="21" t="str">
        <f t="shared" si="64"/>
        <v>#REF!</v>
      </c>
      <c r="J313" s="21" t="str">
        <f t="shared" si="65"/>
        <v>#REF!</v>
      </c>
      <c r="K313" s="21" t="str">
        <f t="shared" si="66"/>
        <v>#REF!</v>
      </c>
      <c r="L313" s="21" t="str">
        <f t="shared" si="67"/>
        <v>#REF!</v>
      </c>
      <c r="M313" s="21" t="str">
        <f t="shared" si="68"/>
        <v>#REF!</v>
      </c>
      <c r="N313" s="21" t="str">
        <f t="shared" si="69"/>
        <v>#REF!</v>
      </c>
      <c r="O313" s="21" t="str">
        <f t="shared" si="70"/>
        <v>#REF!</v>
      </c>
      <c r="P313" s="21" t="str">
        <f t="shared" si="71"/>
        <v>#REF!</v>
      </c>
      <c r="Q313" s="21" t="str">
        <f t="shared" si="72"/>
        <v>#REF!</v>
      </c>
      <c r="R313" s="21" t="str">
        <f t="shared" si="73"/>
        <v>#REF!</v>
      </c>
      <c r="S313" s="21" t="str">
        <f t="shared" si="74"/>
        <v>#REF!</v>
      </c>
    </row>
    <row r="314" ht="15.75" customHeight="1">
      <c r="A314" s="20" t="s">
        <v>128</v>
      </c>
      <c r="B314" s="20" t="s">
        <v>15</v>
      </c>
      <c r="C314" s="20" t="s">
        <v>129</v>
      </c>
      <c r="D314" s="20" t="s">
        <v>41</v>
      </c>
      <c r="E314" s="20" t="s">
        <v>42</v>
      </c>
      <c r="F314" s="21">
        <v>4613559.29</v>
      </c>
      <c r="G314" s="21">
        <v>1083816.49</v>
      </c>
      <c r="I314" s="21" t="str">
        <f t="shared" si="64"/>
        <v>#REF!</v>
      </c>
      <c r="J314" s="21" t="str">
        <f t="shared" si="65"/>
        <v>#REF!</v>
      </c>
      <c r="K314" s="21" t="str">
        <f t="shared" si="66"/>
        <v>#REF!</v>
      </c>
      <c r="L314" s="21" t="str">
        <f t="shared" si="67"/>
        <v>#REF!</v>
      </c>
      <c r="M314" s="21" t="str">
        <f t="shared" si="68"/>
        <v>#REF!</v>
      </c>
      <c r="N314" s="21" t="str">
        <f t="shared" si="69"/>
        <v>#REF!</v>
      </c>
      <c r="O314" s="21" t="str">
        <f t="shared" si="70"/>
        <v>#REF!</v>
      </c>
      <c r="P314" s="21" t="str">
        <f t="shared" si="71"/>
        <v>#REF!</v>
      </c>
      <c r="Q314" s="21" t="str">
        <f t="shared" si="72"/>
        <v>#REF!</v>
      </c>
      <c r="R314" s="21" t="str">
        <f t="shared" si="73"/>
        <v>#REF!</v>
      </c>
      <c r="S314" s="21" t="str">
        <f t="shared" si="74"/>
        <v>#REF!</v>
      </c>
    </row>
    <row r="315" ht="15.75" customHeight="1">
      <c r="A315" s="20" t="s">
        <v>128</v>
      </c>
      <c r="B315" s="20" t="s">
        <v>15</v>
      </c>
      <c r="C315" s="20" t="s">
        <v>129</v>
      </c>
      <c r="D315" s="20" t="s">
        <v>59</v>
      </c>
      <c r="E315" s="20" t="s">
        <v>60</v>
      </c>
      <c r="F315" s="21">
        <v>1151233.97</v>
      </c>
      <c r="G315" s="21">
        <v>270447.67</v>
      </c>
      <c r="I315" s="21" t="str">
        <f t="shared" si="64"/>
        <v>#REF!</v>
      </c>
      <c r="J315" s="21" t="str">
        <f t="shared" si="65"/>
        <v>#REF!</v>
      </c>
      <c r="K315" s="21" t="str">
        <f t="shared" si="66"/>
        <v>#REF!</v>
      </c>
      <c r="L315" s="21" t="str">
        <f t="shared" si="67"/>
        <v>#REF!</v>
      </c>
      <c r="M315" s="21" t="str">
        <f t="shared" si="68"/>
        <v>#REF!</v>
      </c>
      <c r="N315" s="21" t="str">
        <f t="shared" si="69"/>
        <v>#REF!</v>
      </c>
      <c r="O315" s="21" t="str">
        <f t="shared" si="70"/>
        <v>#REF!</v>
      </c>
      <c r="P315" s="21" t="str">
        <f t="shared" si="71"/>
        <v>#REF!</v>
      </c>
      <c r="Q315" s="21" t="str">
        <f t="shared" si="72"/>
        <v>#REF!</v>
      </c>
      <c r="R315" s="21" t="str">
        <f t="shared" si="73"/>
        <v>#REF!</v>
      </c>
      <c r="S315" s="21" t="str">
        <f t="shared" si="74"/>
        <v>#REF!</v>
      </c>
    </row>
    <row r="316" ht="15.75" customHeight="1">
      <c r="A316" s="20" t="s">
        <v>130</v>
      </c>
      <c r="B316" s="20" t="s">
        <v>15</v>
      </c>
      <c r="C316" s="20" t="s">
        <v>131</v>
      </c>
      <c r="D316" s="20" t="s">
        <v>17</v>
      </c>
      <c r="E316" s="20" t="s">
        <v>18</v>
      </c>
      <c r="F316" s="21">
        <v>0.0</v>
      </c>
      <c r="G316" s="21">
        <v>0.0</v>
      </c>
      <c r="I316" s="21" t="str">
        <f t="shared" si="64"/>
        <v>#REF!</v>
      </c>
      <c r="J316" s="21" t="str">
        <f t="shared" si="65"/>
        <v>#REF!</v>
      </c>
      <c r="K316" s="21" t="str">
        <f t="shared" si="66"/>
        <v>#REF!</v>
      </c>
      <c r="L316" s="21" t="str">
        <f t="shared" si="67"/>
        <v>#REF!</v>
      </c>
      <c r="M316" s="21" t="str">
        <f t="shared" si="68"/>
        <v>#REF!</v>
      </c>
      <c r="N316" s="21" t="str">
        <f t="shared" si="69"/>
        <v>#REF!</v>
      </c>
      <c r="O316" s="21" t="str">
        <f t="shared" si="70"/>
        <v>#REF!</v>
      </c>
      <c r="P316" s="21" t="str">
        <f t="shared" si="71"/>
        <v>#REF!</v>
      </c>
      <c r="Q316" s="21" t="str">
        <f t="shared" si="72"/>
        <v>#REF!</v>
      </c>
      <c r="R316" s="21" t="str">
        <f t="shared" si="73"/>
        <v>#REF!</v>
      </c>
      <c r="S316" s="21" t="str">
        <f t="shared" si="74"/>
        <v>#REF!</v>
      </c>
    </row>
    <row r="317" ht="15.75" customHeight="1">
      <c r="A317" s="20" t="s">
        <v>130</v>
      </c>
      <c r="B317" s="20" t="s">
        <v>15</v>
      </c>
      <c r="C317" s="20" t="s">
        <v>131</v>
      </c>
      <c r="D317" s="20" t="s">
        <v>19</v>
      </c>
      <c r="E317" s="20" t="s">
        <v>20</v>
      </c>
      <c r="F317" s="21">
        <v>238879.97</v>
      </c>
      <c r="G317" s="21">
        <v>55998.66</v>
      </c>
      <c r="I317" s="21" t="str">
        <f t="shared" si="64"/>
        <v>#REF!</v>
      </c>
      <c r="J317" s="21" t="str">
        <f t="shared" si="65"/>
        <v>#REF!</v>
      </c>
      <c r="K317" s="21" t="str">
        <f t="shared" si="66"/>
        <v>#REF!</v>
      </c>
      <c r="L317" s="21" t="str">
        <f t="shared" si="67"/>
        <v>#REF!</v>
      </c>
      <c r="M317" s="21" t="str">
        <f t="shared" si="68"/>
        <v>#REF!</v>
      </c>
      <c r="N317" s="21" t="str">
        <f t="shared" si="69"/>
        <v>#REF!</v>
      </c>
      <c r="O317" s="21" t="str">
        <f t="shared" si="70"/>
        <v>#REF!</v>
      </c>
      <c r="P317" s="21" t="str">
        <f t="shared" si="71"/>
        <v>#REF!</v>
      </c>
      <c r="Q317" s="21" t="str">
        <f t="shared" si="72"/>
        <v>#REF!</v>
      </c>
      <c r="R317" s="21" t="str">
        <f t="shared" si="73"/>
        <v>#REF!</v>
      </c>
      <c r="S317" s="21" t="str">
        <f t="shared" si="74"/>
        <v>#REF!</v>
      </c>
    </row>
    <row r="318" ht="15.75" customHeight="1">
      <c r="A318" s="20" t="s">
        <v>130</v>
      </c>
      <c r="B318" s="20" t="s">
        <v>15</v>
      </c>
      <c r="C318" s="20" t="s">
        <v>131</v>
      </c>
      <c r="D318" s="20" t="s">
        <v>21</v>
      </c>
      <c r="E318" s="20" t="s">
        <v>22</v>
      </c>
      <c r="F318" s="21">
        <v>63744.92</v>
      </c>
      <c r="G318" s="21">
        <v>14943.2</v>
      </c>
      <c r="I318" s="21" t="str">
        <f t="shared" si="64"/>
        <v>#REF!</v>
      </c>
      <c r="J318" s="21" t="str">
        <f t="shared" si="65"/>
        <v>#REF!</v>
      </c>
      <c r="K318" s="21" t="str">
        <f t="shared" si="66"/>
        <v>#REF!</v>
      </c>
      <c r="L318" s="21" t="str">
        <f t="shared" si="67"/>
        <v>#REF!</v>
      </c>
      <c r="M318" s="21" t="str">
        <f t="shared" si="68"/>
        <v>#REF!</v>
      </c>
      <c r="N318" s="21" t="str">
        <f t="shared" si="69"/>
        <v>#REF!</v>
      </c>
      <c r="O318" s="21" t="str">
        <f t="shared" si="70"/>
        <v>#REF!</v>
      </c>
      <c r="P318" s="21" t="str">
        <f t="shared" si="71"/>
        <v>#REF!</v>
      </c>
      <c r="Q318" s="21" t="str">
        <f t="shared" si="72"/>
        <v>#REF!</v>
      </c>
      <c r="R318" s="21" t="str">
        <f t="shared" si="73"/>
        <v>#REF!</v>
      </c>
      <c r="S318" s="21" t="str">
        <f t="shared" si="74"/>
        <v>#REF!</v>
      </c>
    </row>
    <row r="319" ht="15.75" customHeight="1">
      <c r="A319" s="20" t="s">
        <v>130</v>
      </c>
      <c r="B319" s="20" t="s">
        <v>15</v>
      </c>
      <c r="C319" s="20" t="s">
        <v>131</v>
      </c>
      <c r="D319" s="20" t="s">
        <v>27</v>
      </c>
      <c r="E319" s="20" t="s">
        <v>28</v>
      </c>
      <c r="F319" s="21">
        <v>0.0</v>
      </c>
      <c r="G319" s="21">
        <v>0.0</v>
      </c>
      <c r="I319" s="21" t="str">
        <f t="shared" si="64"/>
        <v>#REF!</v>
      </c>
      <c r="J319" s="21" t="str">
        <f t="shared" si="65"/>
        <v>#REF!</v>
      </c>
      <c r="K319" s="21" t="str">
        <f t="shared" si="66"/>
        <v>#REF!</v>
      </c>
      <c r="L319" s="21" t="str">
        <f t="shared" si="67"/>
        <v>#REF!</v>
      </c>
      <c r="M319" s="21" t="str">
        <f t="shared" si="68"/>
        <v>#REF!</v>
      </c>
      <c r="N319" s="21" t="str">
        <f t="shared" si="69"/>
        <v>#REF!</v>
      </c>
      <c r="O319" s="21" t="str">
        <f t="shared" si="70"/>
        <v>#REF!</v>
      </c>
      <c r="P319" s="21" t="str">
        <f t="shared" si="71"/>
        <v>#REF!</v>
      </c>
      <c r="Q319" s="21" t="str">
        <f t="shared" si="72"/>
        <v>#REF!</v>
      </c>
      <c r="R319" s="21" t="str">
        <f t="shared" si="73"/>
        <v>#REF!</v>
      </c>
      <c r="S319" s="21" t="str">
        <f t="shared" si="74"/>
        <v>#REF!</v>
      </c>
    </row>
    <row r="320" ht="15.75" customHeight="1">
      <c r="A320" s="20" t="s">
        <v>130</v>
      </c>
      <c r="B320" s="20" t="s">
        <v>15</v>
      </c>
      <c r="C320" s="20" t="s">
        <v>131</v>
      </c>
      <c r="D320" s="20" t="s">
        <v>29</v>
      </c>
      <c r="E320" s="20" t="s">
        <v>30</v>
      </c>
      <c r="F320" s="21">
        <v>710498.88</v>
      </c>
      <c r="G320" s="21">
        <v>166556.39</v>
      </c>
      <c r="I320" s="21" t="str">
        <f t="shared" si="64"/>
        <v>#REF!</v>
      </c>
      <c r="J320" s="21" t="str">
        <f t="shared" si="65"/>
        <v>#REF!</v>
      </c>
      <c r="K320" s="21" t="str">
        <f t="shared" si="66"/>
        <v>#REF!</v>
      </c>
      <c r="L320" s="21" t="str">
        <f t="shared" si="67"/>
        <v>#REF!</v>
      </c>
      <c r="M320" s="21" t="str">
        <f t="shared" si="68"/>
        <v>#REF!</v>
      </c>
      <c r="N320" s="21" t="str">
        <f t="shared" si="69"/>
        <v>#REF!</v>
      </c>
      <c r="O320" s="21" t="str">
        <f t="shared" si="70"/>
        <v>#REF!</v>
      </c>
      <c r="P320" s="21" t="str">
        <f t="shared" si="71"/>
        <v>#REF!</v>
      </c>
      <c r="Q320" s="21" t="str">
        <f t="shared" si="72"/>
        <v>#REF!</v>
      </c>
      <c r="R320" s="21" t="str">
        <f t="shared" si="73"/>
        <v>#REF!</v>
      </c>
      <c r="S320" s="21" t="str">
        <f t="shared" si="74"/>
        <v>#REF!</v>
      </c>
    </row>
    <row r="321" ht="15.75" customHeight="1">
      <c r="A321" s="20" t="s">
        <v>130</v>
      </c>
      <c r="B321" s="20" t="s">
        <v>15</v>
      </c>
      <c r="C321" s="20" t="s">
        <v>131</v>
      </c>
      <c r="D321" s="20" t="s">
        <v>35</v>
      </c>
      <c r="E321" s="20" t="s">
        <v>36</v>
      </c>
      <c r="F321" s="21">
        <v>19959.34</v>
      </c>
      <c r="G321" s="21">
        <v>4678.9</v>
      </c>
      <c r="I321" s="21" t="str">
        <f t="shared" si="64"/>
        <v>#REF!</v>
      </c>
      <c r="J321" s="21" t="str">
        <f t="shared" si="65"/>
        <v>#REF!</v>
      </c>
      <c r="K321" s="21" t="str">
        <f t="shared" si="66"/>
        <v>#REF!</v>
      </c>
      <c r="L321" s="21" t="str">
        <f t="shared" si="67"/>
        <v>#REF!</v>
      </c>
      <c r="M321" s="21" t="str">
        <f t="shared" si="68"/>
        <v>#REF!</v>
      </c>
      <c r="N321" s="21" t="str">
        <f t="shared" si="69"/>
        <v>#REF!</v>
      </c>
      <c r="O321" s="21" t="str">
        <f t="shared" si="70"/>
        <v>#REF!</v>
      </c>
      <c r="P321" s="21" t="str">
        <f t="shared" si="71"/>
        <v>#REF!</v>
      </c>
      <c r="Q321" s="21" t="str">
        <f t="shared" si="72"/>
        <v>#REF!</v>
      </c>
      <c r="R321" s="21" t="str">
        <f t="shared" si="73"/>
        <v>#REF!</v>
      </c>
      <c r="S321" s="21" t="str">
        <f t="shared" si="74"/>
        <v>#REF!</v>
      </c>
    </row>
    <row r="322" ht="15.75" customHeight="1">
      <c r="A322" s="20" t="s">
        <v>130</v>
      </c>
      <c r="B322" s="20" t="s">
        <v>15</v>
      </c>
      <c r="C322" s="20" t="s">
        <v>131</v>
      </c>
      <c r="D322" s="20" t="s">
        <v>39</v>
      </c>
      <c r="E322" s="20" t="s">
        <v>40</v>
      </c>
      <c r="F322" s="21">
        <v>267778.84</v>
      </c>
      <c r="G322" s="21">
        <v>62773.19</v>
      </c>
      <c r="I322" s="21" t="str">
        <f t="shared" si="64"/>
        <v>#REF!</v>
      </c>
      <c r="J322" s="21" t="str">
        <f t="shared" si="65"/>
        <v>#REF!</v>
      </c>
      <c r="K322" s="21" t="str">
        <f t="shared" si="66"/>
        <v>#REF!</v>
      </c>
      <c r="L322" s="21" t="str">
        <f t="shared" si="67"/>
        <v>#REF!</v>
      </c>
      <c r="M322" s="21" t="str">
        <f t="shared" si="68"/>
        <v>#REF!</v>
      </c>
      <c r="N322" s="21" t="str">
        <f t="shared" si="69"/>
        <v>#REF!</v>
      </c>
      <c r="O322" s="21" t="str">
        <f t="shared" si="70"/>
        <v>#REF!</v>
      </c>
      <c r="P322" s="21" t="str">
        <f t="shared" si="71"/>
        <v>#REF!</v>
      </c>
      <c r="Q322" s="21" t="str">
        <f t="shared" si="72"/>
        <v>#REF!</v>
      </c>
      <c r="R322" s="21" t="str">
        <f t="shared" si="73"/>
        <v>#REF!</v>
      </c>
      <c r="S322" s="21" t="str">
        <f t="shared" si="74"/>
        <v>#REF!</v>
      </c>
    </row>
    <row r="323" ht="15.75" customHeight="1">
      <c r="A323" s="20" t="s">
        <v>130</v>
      </c>
      <c r="B323" s="20" t="s">
        <v>15</v>
      </c>
      <c r="C323" s="20" t="s">
        <v>131</v>
      </c>
      <c r="D323" s="20" t="s">
        <v>41</v>
      </c>
      <c r="E323" s="20" t="s">
        <v>42</v>
      </c>
      <c r="F323" s="21">
        <v>4.950620475E7</v>
      </c>
      <c r="G323" s="21">
        <v>1.160533139E7</v>
      </c>
      <c r="I323" s="21" t="str">
        <f t="shared" si="64"/>
        <v>#REF!</v>
      </c>
      <c r="J323" s="21" t="str">
        <f t="shared" si="65"/>
        <v>#REF!</v>
      </c>
      <c r="K323" s="21" t="str">
        <f t="shared" si="66"/>
        <v>#REF!</v>
      </c>
      <c r="L323" s="21" t="str">
        <f t="shared" si="67"/>
        <v>#REF!</v>
      </c>
      <c r="M323" s="21" t="str">
        <f t="shared" si="68"/>
        <v>#REF!</v>
      </c>
      <c r="N323" s="21" t="str">
        <f t="shared" si="69"/>
        <v>#REF!</v>
      </c>
      <c r="O323" s="21" t="str">
        <f t="shared" si="70"/>
        <v>#REF!</v>
      </c>
      <c r="P323" s="21" t="str">
        <f t="shared" si="71"/>
        <v>#REF!</v>
      </c>
      <c r="Q323" s="21" t="str">
        <f t="shared" si="72"/>
        <v>#REF!</v>
      </c>
      <c r="R323" s="21" t="str">
        <f t="shared" si="73"/>
        <v>#REF!</v>
      </c>
      <c r="S323" s="21" t="str">
        <f t="shared" si="74"/>
        <v>#REF!</v>
      </c>
    </row>
    <row r="324" ht="15.75" customHeight="1">
      <c r="A324" s="20" t="s">
        <v>130</v>
      </c>
      <c r="B324" s="20" t="s">
        <v>15</v>
      </c>
      <c r="C324" s="20" t="s">
        <v>131</v>
      </c>
      <c r="D324" s="20" t="s">
        <v>59</v>
      </c>
      <c r="E324" s="20" t="s">
        <v>60</v>
      </c>
      <c r="F324" s="21">
        <v>5648056.3</v>
      </c>
      <c r="G324" s="21">
        <v>1324027.27</v>
      </c>
      <c r="I324" s="21" t="str">
        <f t="shared" si="64"/>
        <v>#REF!</v>
      </c>
      <c r="J324" s="21" t="str">
        <f t="shared" si="65"/>
        <v>#REF!</v>
      </c>
      <c r="K324" s="21" t="str">
        <f t="shared" si="66"/>
        <v>#REF!</v>
      </c>
      <c r="L324" s="21" t="str">
        <f t="shared" si="67"/>
        <v>#REF!</v>
      </c>
      <c r="M324" s="21" t="str">
        <f t="shared" si="68"/>
        <v>#REF!</v>
      </c>
      <c r="N324" s="21" t="str">
        <f t="shared" si="69"/>
        <v>#REF!</v>
      </c>
      <c r="O324" s="21" t="str">
        <f t="shared" si="70"/>
        <v>#REF!</v>
      </c>
      <c r="P324" s="21" t="str">
        <f t="shared" si="71"/>
        <v>#REF!</v>
      </c>
      <c r="Q324" s="21" t="str">
        <f t="shared" si="72"/>
        <v>#REF!</v>
      </c>
      <c r="R324" s="21" t="str">
        <f t="shared" si="73"/>
        <v>#REF!</v>
      </c>
      <c r="S324" s="21" t="str">
        <f t="shared" si="74"/>
        <v>#REF!</v>
      </c>
    </row>
    <row r="325" ht="15.75" customHeight="1">
      <c r="A325" s="20" t="s">
        <v>132</v>
      </c>
      <c r="B325" s="20" t="s">
        <v>15</v>
      </c>
      <c r="C325" s="20" t="s">
        <v>133</v>
      </c>
      <c r="D325" s="20" t="s">
        <v>17</v>
      </c>
      <c r="E325" s="20" t="s">
        <v>18</v>
      </c>
      <c r="F325" s="21">
        <v>0.0</v>
      </c>
      <c r="G325" s="21">
        <v>0.0</v>
      </c>
      <c r="H325" s="29">
        <f t="shared" ref="H325:H334" si="75">+F325/$F$334</f>
        <v>0</v>
      </c>
      <c r="I325" s="21" t="str">
        <f t="shared" si="64"/>
        <v>#REF!</v>
      </c>
      <c r="J325" s="21" t="str">
        <f t="shared" si="65"/>
        <v>#REF!</v>
      </c>
      <c r="K325" s="21" t="str">
        <f t="shared" si="66"/>
        <v>#REF!</v>
      </c>
      <c r="L325" s="21" t="str">
        <f t="shared" si="67"/>
        <v>#REF!</v>
      </c>
      <c r="M325" s="21" t="str">
        <f t="shared" si="68"/>
        <v>#REF!</v>
      </c>
      <c r="N325" s="21" t="str">
        <f t="shared" si="69"/>
        <v>#REF!</v>
      </c>
      <c r="O325" s="21" t="str">
        <f t="shared" si="70"/>
        <v>#REF!</v>
      </c>
      <c r="P325" s="21" t="str">
        <f t="shared" si="71"/>
        <v>#REF!</v>
      </c>
      <c r="Q325" s="21" t="str">
        <f t="shared" si="72"/>
        <v>#REF!</v>
      </c>
      <c r="R325" s="21" t="str">
        <f t="shared" si="73"/>
        <v>#REF!</v>
      </c>
      <c r="S325" s="21" t="str">
        <f t="shared" si="74"/>
        <v>#REF!</v>
      </c>
      <c r="U325" s="29"/>
    </row>
    <row r="326" ht="15.75" customHeight="1">
      <c r="A326" s="20" t="s">
        <v>132</v>
      </c>
      <c r="B326" s="20" t="s">
        <v>15</v>
      </c>
      <c r="C326" s="20" t="s">
        <v>133</v>
      </c>
      <c r="D326" s="20" t="s">
        <v>19</v>
      </c>
      <c r="E326" s="20" t="s">
        <v>20</v>
      </c>
      <c r="F326" s="21">
        <v>97495.26</v>
      </c>
      <c r="G326" s="21">
        <v>7018.34</v>
      </c>
      <c r="H326" s="29">
        <f t="shared" si="75"/>
        <v>0.001514166532</v>
      </c>
      <c r="I326" s="21" t="str">
        <f t="shared" si="64"/>
        <v>#REF!</v>
      </c>
      <c r="J326" s="21" t="str">
        <f t="shared" si="65"/>
        <v>#REF!</v>
      </c>
      <c r="K326" s="21" t="str">
        <f t="shared" si="66"/>
        <v>#REF!</v>
      </c>
      <c r="L326" s="21" t="str">
        <f t="shared" si="67"/>
        <v>#REF!</v>
      </c>
      <c r="M326" s="21" t="str">
        <f t="shared" si="68"/>
        <v>#REF!</v>
      </c>
      <c r="N326" s="21" t="str">
        <f t="shared" si="69"/>
        <v>#REF!</v>
      </c>
      <c r="O326" s="21" t="str">
        <f t="shared" si="70"/>
        <v>#REF!</v>
      </c>
      <c r="P326" s="21" t="str">
        <f t="shared" si="71"/>
        <v>#REF!</v>
      </c>
      <c r="Q326" s="21" t="str">
        <f t="shared" si="72"/>
        <v>#REF!</v>
      </c>
      <c r="R326" s="21" t="str">
        <f t="shared" si="73"/>
        <v>#REF!</v>
      </c>
      <c r="S326" s="21" t="str">
        <f t="shared" si="74"/>
        <v>#REF!</v>
      </c>
      <c r="U326" s="29"/>
    </row>
    <row r="327" ht="15.75" customHeight="1">
      <c r="A327" s="20" t="s">
        <v>132</v>
      </c>
      <c r="B327" s="20" t="s">
        <v>15</v>
      </c>
      <c r="C327" s="20" t="s">
        <v>133</v>
      </c>
      <c r="D327" s="20" t="s">
        <v>21</v>
      </c>
      <c r="E327" s="20" t="s">
        <v>22</v>
      </c>
      <c r="F327" s="21">
        <v>113053.24</v>
      </c>
      <c r="G327" s="21">
        <v>8138.3</v>
      </c>
      <c r="H327" s="29">
        <f t="shared" si="75"/>
        <v>0.001755792357</v>
      </c>
      <c r="I327" s="21" t="str">
        <f t="shared" si="64"/>
        <v>#REF!</v>
      </c>
      <c r="J327" s="21" t="str">
        <f t="shared" si="65"/>
        <v>#REF!</v>
      </c>
      <c r="K327" s="21" t="str">
        <f t="shared" si="66"/>
        <v>#REF!</v>
      </c>
      <c r="L327" s="21" t="str">
        <f t="shared" si="67"/>
        <v>#REF!</v>
      </c>
      <c r="M327" s="21" t="str">
        <f t="shared" si="68"/>
        <v>#REF!</v>
      </c>
      <c r="N327" s="21" t="str">
        <f t="shared" si="69"/>
        <v>#REF!</v>
      </c>
      <c r="O327" s="21" t="str">
        <f t="shared" si="70"/>
        <v>#REF!</v>
      </c>
      <c r="P327" s="21" t="str">
        <f t="shared" si="71"/>
        <v>#REF!</v>
      </c>
      <c r="Q327" s="21" t="str">
        <f t="shared" si="72"/>
        <v>#REF!</v>
      </c>
      <c r="R327" s="21" t="str">
        <f t="shared" si="73"/>
        <v>#REF!</v>
      </c>
      <c r="S327" s="21" t="str">
        <f t="shared" si="74"/>
        <v>#REF!</v>
      </c>
      <c r="U327" s="29"/>
    </row>
    <row r="328" ht="15.75" customHeight="1">
      <c r="A328" s="20" t="s">
        <v>132</v>
      </c>
      <c r="B328" s="20" t="s">
        <v>15</v>
      </c>
      <c r="C328" s="20" t="s">
        <v>133</v>
      </c>
      <c r="D328" s="20" t="s">
        <v>25</v>
      </c>
      <c r="E328" s="20" t="s">
        <v>26</v>
      </c>
      <c r="F328" s="21">
        <v>14145.49</v>
      </c>
      <c r="G328" s="21">
        <v>1018.28</v>
      </c>
      <c r="H328" s="29">
        <f t="shared" si="75"/>
        <v>0.0002196889114</v>
      </c>
      <c r="I328" s="21" t="str">
        <f t="shared" si="64"/>
        <v>#REF!</v>
      </c>
      <c r="J328" s="21" t="str">
        <f t="shared" si="65"/>
        <v>#REF!</v>
      </c>
      <c r="K328" s="21" t="str">
        <f t="shared" si="66"/>
        <v>#REF!</v>
      </c>
      <c r="L328" s="21" t="str">
        <f t="shared" si="67"/>
        <v>#REF!</v>
      </c>
      <c r="M328" s="21" t="str">
        <f t="shared" si="68"/>
        <v>#REF!</v>
      </c>
      <c r="N328" s="21" t="str">
        <f t="shared" si="69"/>
        <v>#REF!</v>
      </c>
      <c r="O328" s="21" t="str">
        <f t="shared" si="70"/>
        <v>#REF!</v>
      </c>
      <c r="P328" s="21" t="str">
        <f t="shared" si="71"/>
        <v>#REF!</v>
      </c>
      <c r="Q328" s="21" t="str">
        <f>+ROUND(P328,0)-10337</f>
        <v>#REF!</v>
      </c>
      <c r="R328" s="21" t="str">
        <f t="shared" si="73"/>
        <v>#REF!</v>
      </c>
      <c r="S328" s="21" t="str">
        <f t="shared" si="74"/>
        <v>#REF!</v>
      </c>
      <c r="U328" s="29"/>
    </row>
    <row r="329" ht="15.75" customHeight="1">
      <c r="A329" s="20" t="s">
        <v>132</v>
      </c>
      <c r="B329" s="20" t="s">
        <v>15</v>
      </c>
      <c r="C329" s="20" t="s">
        <v>133</v>
      </c>
      <c r="D329" s="20" t="s">
        <v>27</v>
      </c>
      <c r="E329" s="20" t="s">
        <v>28</v>
      </c>
      <c r="F329" s="21">
        <v>2520784.43</v>
      </c>
      <c r="G329" s="21">
        <v>181462.32</v>
      </c>
      <c r="H329" s="29">
        <f t="shared" si="75"/>
        <v>0.03914946653</v>
      </c>
      <c r="I329" s="21" t="str">
        <f t="shared" si="64"/>
        <v>#REF!</v>
      </c>
      <c r="J329" s="21" t="str">
        <f t="shared" si="65"/>
        <v>#REF!</v>
      </c>
      <c r="K329" s="21" t="str">
        <f t="shared" si="66"/>
        <v>#REF!</v>
      </c>
      <c r="L329" s="21" t="str">
        <f t="shared" si="67"/>
        <v>#REF!</v>
      </c>
      <c r="M329" s="21" t="str">
        <f t="shared" si="68"/>
        <v>#REF!</v>
      </c>
      <c r="N329" s="21" t="str">
        <f t="shared" si="69"/>
        <v>#REF!</v>
      </c>
      <c r="O329" s="21" t="str">
        <f t="shared" si="70"/>
        <v>#REF!</v>
      </c>
      <c r="P329" s="21" t="str">
        <f t="shared" si="71"/>
        <v>#REF!</v>
      </c>
      <c r="Q329" s="21" t="str">
        <f t="shared" ref="Q329:Q332" si="76">+ROUND(P329,0)</f>
        <v>#REF!</v>
      </c>
      <c r="R329" s="21" t="str">
        <f t="shared" si="73"/>
        <v>#REF!</v>
      </c>
      <c r="S329" s="21" t="str">
        <f t="shared" si="74"/>
        <v>#REF!</v>
      </c>
      <c r="U329" s="29"/>
    </row>
    <row r="330" ht="15.75" customHeight="1">
      <c r="A330" s="20" t="s">
        <v>132</v>
      </c>
      <c r="B330" s="20" t="s">
        <v>15</v>
      </c>
      <c r="C330" s="20" t="s">
        <v>133</v>
      </c>
      <c r="D330" s="20" t="s">
        <v>29</v>
      </c>
      <c r="E330" s="20" t="s">
        <v>30</v>
      </c>
      <c r="F330" s="21">
        <v>442523.14</v>
      </c>
      <c r="G330" s="21">
        <v>31855.67</v>
      </c>
      <c r="H330" s="29">
        <f t="shared" si="75"/>
        <v>0.006872680048</v>
      </c>
      <c r="I330" s="21" t="str">
        <f t="shared" si="64"/>
        <v>#REF!</v>
      </c>
      <c r="J330" s="21" t="str">
        <f t="shared" si="65"/>
        <v>#REF!</v>
      </c>
      <c r="K330" s="21" t="str">
        <f t="shared" si="66"/>
        <v>#REF!</v>
      </c>
      <c r="L330" s="21" t="str">
        <f t="shared" si="67"/>
        <v>#REF!</v>
      </c>
      <c r="M330" s="21" t="str">
        <f t="shared" si="68"/>
        <v>#REF!</v>
      </c>
      <c r="N330" s="21" t="str">
        <f t="shared" si="69"/>
        <v>#REF!</v>
      </c>
      <c r="O330" s="21" t="str">
        <f t="shared" si="70"/>
        <v>#REF!</v>
      </c>
      <c r="P330" s="21" t="str">
        <f t="shared" si="71"/>
        <v>#REF!</v>
      </c>
      <c r="Q330" s="21" t="str">
        <f t="shared" si="76"/>
        <v>#REF!</v>
      </c>
      <c r="R330" s="21" t="str">
        <f t="shared" si="73"/>
        <v>#REF!</v>
      </c>
      <c r="S330" s="21" t="str">
        <f t="shared" si="74"/>
        <v>#REF!</v>
      </c>
      <c r="U330" s="29"/>
    </row>
    <row r="331" ht="15.75" customHeight="1">
      <c r="A331" s="20" t="s">
        <v>132</v>
      </c>
      <c r="B331" s="20" t="s">
        <v>15</v>
      </c>
      <c r="C331" s="20" t="s">
        <v>133</v>
      </c>
      <c r="D331" s="20" t="s">
        <v>31</v>
      </c>
      <c r="E331" s="20" t="s">
        <v>32</v>
      </c>
      <c r="F331" s="21">
        <v>469668.86</v>
      </c>
      <c r="G331" s="21">
        <v>33809.79</v>
      </c>
      <c r="H331" s="29">
        <f t="shared" si="75"/>
        <v>0.007294271218</v>
      </c>
      <c r="I331" s="21" t="str">
        <f t="shared" si="64"/>
        <v>#REF!</v>
      </c>
      <c r="J331" s="21" t="str">
        <f t="shared" si="65"/>
        <v>#REF!</v>
      </c>
      <c r="K331" s="21" t="str">
        <f t="shared" si="66"/>
        <v>#REF!</v>
      </c>
      <c r="L331" s="21" t="str">
        <f t="shared" si="67"/>
        <v>#REF!</v>
      </c>
      <c r="M331" s="21" t="str">
        <f t="shared" si="68"/>
        <v>#REF!</v>
      </c>
      <c r="N331" s="21" t="str">
        <f t="shared" si="69"/>
        <v>#REF!</v>
      </c>
      <c r="O331" s="21" t="str">
        <f t="shared" si="70"/>
        <v>#REF!</v>
      </c>
      <c r="P331" s="21" t="str">
        <f t="shared" si="71"/>
        <v>#REF!</v>
      </c>
      <c r="Q331" s="21" t="str">
        <f t="shared" si="76"/>
        <v>#REF!</v>
      </c>
      <c r="R331" s="21" t="str">
        <f t="shared" si="73"/>
        <v>#REF!</v>
      </c>
      <c r="S331" s="21" t="str">
        <f t="shared" si="74"/>
        <v>#REF!</v>
      </c>
      <c r="U331" s="29"/>
    </row>
    <row r="332" ht="15.75" customHeight="1">
      <c r="A332" s="20" t="s">
        <v>132</v>
      </c>
      <c r="B332" s="20" t="s">
        <v>15</v>
      </c>
      <c r="C332" s="20" t="s">
        <v>133</v>
      </c>
      <c r="D332" s="20" t="s">
        <v>39</v>
      </c>
      <c r="E332" s="20" t="s">
        <v>40</v>
      </c>
      <c r="F332" s="21">
        <v>568920.88</v>
      </c>
      <c r="G332" s="21">
        <v>40954.59</v>
      </c>
      <c r="H332" s="29">
        <f t="shared" si="75"/>
        <v>0.008835721407</v>
      </c>
      <c r="I332" s="21" t="str">
        <f t="shared" si="64"/>
        <v>#REF!</v>
      </c>
      <c r="J332" s="21" t="str">
        <f t="shared" si="65"/>
        <v>#REF!</v>
      </c>
      <c r="K332" s="21" t="str">
        <f t="shared" si="66"/>
        <v>#REF!</v>
      </c>
      <c r="L332" s="21" t="str">
        <f t="shared" si="67"/>
        <v>#REF!</v>
      </c>
      <c r="M332" s="21" t="str">
        <f t="shared" si="68"/>
        <v>#REF!</v>
      </c>
      <c r="N332" s="21" t="str">
        <f t="shared" si="69"/>
        <v>#REF!</v>
      </c>
      <c r="O332" s="21" t="str">
        <f t="shared" si="70"/>
        <v>#REF!</v>
      </c>
      <c r="P332" s="21" t="str">
        <f t="shared" si="71"/>
        <v>#REF!</v>
      </c>
      <c r="Q332" s="21" t="str">
        <f t="shared" si="76"/>
        <v>#REF!</v>
      </c>
      <c r="R332" s="21" t="str">
        <f t="shared" si="73"/>
        <v>#REF!</v>
      </c>
      <c r="S332" s="21" t="str">
        <f t="shared" si="74"/>
        <v>#REF!</v>
      </c>
      <c r="U332" s="29"/>
    </row>
    <row r="333" ht="15.75" customHeight="1">
      <c r="A333" s="20" t="s">
        <v>132</v>
      </c>
      <c r="B333" s="20" t="s">
        <v>15</v>
      </c>
      <c r="C333" s="20" t="s">
        <v>133</v>
      </c>
      <c r="D333" s="20" t="s">
        <v>41</v>
      </c>
      <c r="E333" s="20" t="s">
        <v>42</v>
      </c>
      <c r="F333" s="21">
        <v>6.01621387E7</v>
      </c>
      <c r="G333" s="21">
        <v>4330858.71</v>
      </c>
      <c r="H333" s="29">
        <f t="shared" si="75"/>
        <v>0.934358213</v>
      </c>
      <c r="I333" s="21" t="str">
        <f t="shared" si="64"/>
        <v>#REF!</v>
      </c>
      <c r="J333" s="21" t="str">
        <f t="shared" si="65"/>
        <v>#REF!</v>
      </c>
      <c r="K333" s="21" t="str">
        <f t="shared" si="66"/>
        <v>#REF!</v>
      </c>
      <c r="L333" s="21" t="str">
        <f t="shared" si="67"/>
        <v>#REF!</v>
      </c>
      <c r="M333" s="21" t="str">
        <f t="shared" si="68"/>
        <v>#REF!</v>
      </c>
      <c r="N333" s="21" t="str">
        <f t="shared" si="69"/>
        <v>#REF!</v>
      </c>
      <c r="O333" s="21" t="str">
        <f t="shared" si="70"/>
        <v>#REF!</v>
      </c>
      <c r="P333" s="21" t="str">
        <f t="shared" si="71"/>
        <v>#REF!</v>
      </c>
      <c r="Q333" s="21" t="str">
        <f>+ROUND(P333,0)+10337</f>
        <v>#REF!</v>
      </c>
      <c r="R333" s="21" t="str">
        <f t="shared" si="73"/>
        <v>#REF!</v>
      </c>
      <c r="S333" s="21" t="str">
        <f t="shared" si="74"/>
        <v>#REF!</v>
      </c>
      <c r="U333" s="29"/>
    </row>
    <row r="334" ht="15.75" customHeight="1">
      <c r="A334" s="20"/>
      <c r="B334" s="20"/>
      <c r="C334" s="20"/>
      <c r="D334" s="20"/>
      <c r="E334" s="20"/>
      <c r="F334" s="25">
        <f>SUM(F325:F333)</f>
        <v>64388730</v>
      </c>
      <c r="G334" s="21"/>
      <c r="H334" s="29">
        <f t="shared" si="75"/>
        <v>1</v>
      </c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U334" s="29"/>
    </row>
    <row r="335" ht="15.75" customHeight="1">
      <c r="A335" s="20" t="s">
        <v>134</v>
      </c>
      <c r="B335" s="20" t="s">
        <v>15</v>
      </c>
      <c r="C335" s="20" t="s">
        <v>135</v>
      </c>
      <c r="D335" s="20" t="s">
        <v>49</v>
      </c>
      <c r="E335" s="20" t="s">
        <v>50</v>
      </c>
      <c r="F335" s="21">
        <v>0.0</v>
      </c>
      <c r="G335" s="21">
        <v>0.0</v>
      </c>
      <c r="I335" s="21" t="str">
        <f t="shared" ref="I335:I383" si="77">+VLOOKUP(C335,'[1]ESFUERZO PROPIO 2015'!$D$10:$J$135,3,0)</f>
        <v>#REF!</v>
      </c>
      <c r="J335" s="21" t="str">
        <f t="shared" ref="J335:J383" si="78">+VLOOKUP(C335,'[1]ESFUERZO PROPIO 2015'!$D$10:$J$135,2,0)</f>
        <v>#REF!</v>
      </c>
      <c r="K335" s="21" t="str">
        <f t="shared" ref="K335:K383" si="79">+I335/11</f>
        <v>#REF!</v>
      </c>
      <c r="L335" s="21" t="str">
        <f t="shared" ref="L335:L383" si="80">+H335*K335</f>
        <v>#REF!</v>
      </c>
      <c r="M335" s="21" t="str">
        <f t="shared" ref="M335:M382" si="81">+IF(F335-Q335&lt;1,0,F335-Q335)</f>
        <v>#REF!</v>
      </c>
      <c r="N335" s="21" t="str">
        <f t="shared" ref="N335:N383" si="82">+VLOOKUP(C335,'[1]ESFUERZO PROPIO 2015'!$D$10:$J$135,7,0)</f>
        <v>#REF!</v>
      </c>
      <c r="O335" s="21" t="str">
        <f t="shared" ref="O335:O383" si="83">+VLOOKUP(C335,'[1]ESFUERZO PROPIO 2015'!$D$10:$J$135,6,0)</f>
        <v>#REF!</v>
      </c>
      <c r="P335" s="21" t="str">
        <f t="shared" ref="P335:P382" si="84">+F335-L335</f>
        <v>#REF!</v>
      </c>
      <c r="Q335" s="21" t="str">
        <f t="shared" ref="Q335:Q383" si="85">+ROUND(P335,0)</f>
        <v>#REF!</v>
      </c>
      <c r="R335" s="21" t="str">
        <f t="shared" ref="R335:R383" si="86">+M335+Q335</f>
        <v>#REF!</v>
      </c>
      <c r="S335" s="21" t="str">
        <f t="shared" ref="S335:S383" si="87">+Q335</f>
        <v>#REF!</v>
      </c>
    </row>
    <row r="336" ht="15.75" customHeight="1">
      <c r="A336" s="20" t="s">
        <v>134</v>
      </c>
      <c r="B336" s="20" t="s">
        <v>15</v>
      </c>
      <c r="C336" s="20" t="s">
        <v>135</v>
      </c>
      <c r="D336" s="20" t="s">
        <v>74</v>
      </c>
      <c r="E336" s="20" t="s">
        <v>75</v>
      </c>
      <c r="F336" s="21">
        <v>504033.05</v>
      </c>
      <c r="G336" s="21">
        <v>1206281.66</v>
      </c>
      <c r="I336" s="21" t="str">
        <f t="shared" si="77"/>
        <v>#REF!</v>
      </c>
      <c r="J336" s="21" t="str">
        <f t="shared" si="78"/>
        <v>#REF!</v>
      </c>
      <c r="K336" s="21" t="str">
        <f t="shared" si="79"/>
        <v>#REF!</v>
      </c>
      <c r="L336" s="21" t="str">
        <f t="shared" si="80"/>
        <v>#REF!</v>
      </c>
      <c r="M336" s="21" t="str">
        <f t="shared" si="81"/>
        <v>#REF!</v>
      </c>
      <c r="N336" s="21" t="str">
        <f t="shared" si="82"/>
        <v>#REF!</v>
      </c>
      <c r="O336" s="21" t="str">
        <f t="shared" si="83"/>
        <v>#REF!</v>
      </c>
      <c r="P336" s="21" t="str">
        <f t="shared" si="84"/>
        <v>#REF!</v>
      </c>
      <c r="Q336" s="21" t="str">
        <f t="shared" si="85"/>
        <v>#REF!</v>
      </c>
      <c r="R336" s="21" t="str">
        <f t="shared" si="86"/>
        <v>#REF!</v>
      </c>
      <c r="S336" s="21" t="str">
        <f t="shared" si="87"/>
        <v>#REF!</v>
      </c>
    </row>
    <row r="337" ht="15.75" customHeight="1">
      <c r="A337" s="20" t="s">
        <v>134</v>
      </c>
      <c r="B337" s="20" t="s">
        <v>15</v>
      </c>
      <c r="C337" s="20" t="s">
        <v>135</v>
      </c>
      <c r="D337" s="20" t="s">
        <v>27</v>
      </c>
      <c r="E337" s="20" t="s">
        <v>28</v>
      </c>
      <c r="F337" s="21">
        <v>0.0</v>
      </c>
      <c r="G337" s="21">
        <v>0.0</v>
      </c>
      <c r="I337" s="21" t="str">
        <f t="shared" si="77"/>
        <v>#REF!</v>
      </c>
      <c r="J337" s="21" t="str">
        <f t="shared" si="78"/>
        <v>#REF!</v>
      </c>
      <c r="K337" s="21" t="str">
        <f t="shared" si="79"/>
        <v>#REF!</v>
      </c>
      <c r="L337" s="21" t="str">
        <f t="shared" si="80"/>
        <v>#REF!</v>
      </c>
      <c r="M337" s="21" t="str">
        <f t="shared" si="81"/>
        <v>#REF!</v>
      </c>
      <c r="N337" s="21" t="str">
        <f t="shared" si="82"/>
        <v>#REF!</v>
      </c>
      <c r="O337" s="21" t="str">
        <f t="shared" si="83"/>
        <v>#REF!</v>
      </c>
      <c r="P337" s="21" t="str">
        <f t="shared" si="84"/>
        <v>#REF!</v>
      </c>
      <c r="Q337" s="21" t="str">
        <f t="shared" si="85"/>
        <v>#REF!</v>
      </c>
      <c r="R337" s="21" t="str">
        <f t="shared" si="86"/>
        <v>#REF!</v>
      </c>
      <c r="S337" s="21" t="str">
        <f t="shared" si="87"/>
        <v>#REF!</v>
      </c>
    </row>
    <row r="338" ht="15.75" customHeight="1">
      <c r="A338" s="20" t="s">
        <v>134</v>
      </c>
      <c r="B338" s="20" t="s">
        <v>15</v>
      </c>
      <c r="C338" s="20" t="s">
        <v>135</v>
      </c>
      <c r="D338" s="20" t="s">
        <v>29</v>
      </c>
      <c r="E338" s="20" t="s">
        <v>30</v>
      </c>
      <c r="F338" s="21">
        <v>17871.76</v>
      </c>
      <c r="G338" s="21">
        <v>42771.74</v>
      </c>
      <c r="I338" s="21" t="str">
        <f t="shared" si="77"/>
        <v>#REF!</v>
      </c>
      <c r="J338" s="21" t="str">
        <f t="shared" si="78"/>
        <v>#REF!</v>
      </c>
      <c r="K338" s="21" t="str">
        <f t="shared" si="79"/>
        <v>#REF!</v>
      </c>
      <c r="L338" s="21" t="str">
        <f t="shared" si="80"/>
        <v>#REF!</v>
      </c>
      <c r="M338" s="21" t="str">
        <f t="shared" si="81"/>
        <v>#REF!</v>
      </c>
      <c r="N338" s="21" t="str">
        <f t="shared" si="82"/>
        <v>#REF!</v>
      </c>
      <c r="O338" s="21" t="str">
        <f t="shared" si="83"/>
        <v>#REF!</v>
      </c>
      <c r="P338" s="21" t="str">
        <f t="shared" si="84"/>
        <v>#REF!</v>
      </c>
      <c r="Q338" s="21" t="str">
        <f t="shared" si="85"/>
        <v>#REF!</v>
      </c>
      <c r="R338" s="21" t="str">
        <f t="shared" si="86"/>
        <v>#REF!</v>
      </c>
      <c r="S338" s="21" t="str">
        <f t="shared" si="87"/>
        <v>#REF!</v>
      </c>
    </row>
    <row r="339" ht="15.75" customHeight="1">
      <c r="A339" s="20" t="s">
        <v>134</v>
      </c>
      <c r="B339" s="20" t="s">
        <v>15</v>
      </c>
      <c r="C339" s="20" t="s">
        <v>135</v>
      </c>
      <c r="D339" s="20" t="s">
        <v>31</v>
      </c>
      <c r="E339" s="20" t="s">
        <v>32</v>
      </c>
      <c r="F339" s="21">
        <v>0.0</v>
      </c>
      <c r="G339" s="21">
        <v>0.0</v>
      </c>
      <c r="I339" s="21" t="str">
        <f t="shared" si="77"/>
        <v>#REF!</v>
      </c>
      <c r="J339" s="21" t="str">
        <f t="shared" si="78"/>
        <v>#REF!</v>
      </c>
      <c r="K339" s="21" t="str">
        <f t="shared" si="79"/>
        <v>#REF!</v>
      </c>
      <c r="L339" s="21" t="str">
        <f t="shared" si="80"/>
        <v>#REF!</v>
      </c>
      <c r="M339" s="21" t="str">
        <f t="shared" si="81"/>
        <v>#REF!</v>
      </c>
      <c r="N339" s="21" t="str">
        <f t="shared" si="82"/>
        <v>#REF!</v>
      </c>
      <c r="O339" s="21" t="str">
        <f t="shared" si="83"/>
        <v>#REF!</v>
      </c>
      <c r="P339" s="21" t="str">
        <f t="shared" si="84"/>
        <v>#REF!</v>
      </c>
      <c r="Q339" s="21" t="str">
        <f t="shared" si="85"/>
        <v>#REF!</v>
      </c>
      <c r="R339" s="21" t="str">
        <f t="shared" si="86"/>
        <v>#REF!</v>
      </c>
      <c r="S339" s="21" t="str">
        <f t="shared" si="87"/>
        <v>#REF!</v>
      </c>
    </row>
    <row r="340" ht="15.75" customHeight="1">
      <c r="A340" s="20" t="s">
        <v>134</v>
      </c>
      <c r="B340" s="20" t="s">
        <v>15</v>
      </c>
      <c r="C340" s="20" t="s">
        <v>135</v>
      </c>
      <c r="D340" s="20" t="s">
        <v>39</v>
      </c>
      <c r="E340" s="20" t="s">
        <v>40</v>
      </c>
      <c r="F340" s="21">
        <v>6974.74</v>
      </c>
      <c r="G340" s="21">
        <v>16692.37</v>
      </c>
      <c r="I340" s="21" t="str">
        <f t="shared" si="77"/>
        <v>#REF!</v>
      </c>
      <c r="J340" s="21" t="str">
        <f t="shared" si="78"/>
        <v>#REF!</v>
      </c>
      <c r="K340" s="21" t="str">
        <f t="shared" si="79"/>
        <v>#REF!</v>
      </c>
      <c r="L340" s="21" t="str">
        <f t="shared" si="80"/>
        <v>#REF!</v>
      </c>
      <c r="M340" s="21" t="str">
        <f t="shared" si="81"/>
        <v>#REF!</v>
      </c>
      <c r="N340" s="21" t="str">
        <f t="shared" si="82"/>
        <v>#REF!</v>
      </c>
      <c r="O340" s="21" t="str">
        <f t="shared" si="83"/>
        <v>#REF!</v>
      </c>
      <c r="P340" s="21" t="str">
        <f t="shared" si="84"/>
        <v>#REF!</v>
      </c>
      <c r="Q340" s="21" t="str">
        <f t="shared" si="85"/>
        <v>#REF!</v>
      </c>
      <c r="R340" s="21" t="str">
        <f t="shared" si="86"/>
        <v>#REF!</v>
      </c>
      <c r="S340" s="21" t="str">
        <f t="shared" si="87"/>
        <v>#REF!</v>
      </c>
    </row>
    <row r="341" ht="15.75" customHeight="1">
      <c r="A341" s="20" t="s">
        <v>134</v>
      </c>
      <c r="B341" s="20" t="s">
        <v>15</v>
      </c>
      <c r="C341" s="20" t="s">
        <v>135</v>
      </c>
      <c r="D341" s="20" t="s">
        <v>45</v>
      </c>
      <c r="E341" s="20" t="s">
        <v>46</v>
      </c>
      <c r="F341" s="21">
        <v>2007166.45</v>
      </c>
      <c r="G341" s="21">
        <v>4803669.23</v>
      </c>
      <c r="I341" s="21" t="str">
        <f t="shared" si="77"/>
        <v>#REF!</v>
      </c>
      <c r="J341" s="21" t="str">
        <f t="shared" si="78"/>
        <v>#REF!</v>
      </c>
      <c r="K341" s="21" t="str">
        <f t="shared" si="79"/>
        <v>#REF!</v>
      </c>
      <c r="L341" s="21" t="str">
        <f t="shared" si="80"/>
        <v>#REF!</v>
      </c>
      <c r="M341" s="21" t="str">
        <f t="shared" si="81"/>
        <v>#REF!</v>
      </c>
      <c r="N341" s="21" t="str">
        <f t="shared" si="82"/>
        <v>#REF!</v>
      </c>
      <c r="O341" s="21" t="str">
        <f t="shared" si="83"/>
        <v>#REF!</v>
      </c>
      <c r="P341" s="21" t="str">
        <f t="shared" si="84"/>
        <v>#REF!</v>
      </c>
      <c r="Q341" s="21" t="str">
        <f t="shared" si="85"/>
        <v>#REF!</v>
      </c>
      <c r="R341" s="21" t="str">
        <f t="shared" si="86"/>
        <v>#REF!</v>
      </c>
      <c r="S341" s="21" t="str">
        <f t="shared" si="87"/>
        <v>#REF!</v>
      </c>
    </row>
    <row r="342" ht="15.75" customHeight="1">
      <c r="A342" s="20" t="s">
        <v>136</v>
      </c>
      <c r="B342" s="20" t="s">
        <v>15</v>
      </c>
      <c r="C342" s="20" t="s">
        <v>137</v>
      </c>
      <c r="D342" s="20" t="s">
        <v>17</v>
      </c>
      <c r="E342" s="20" t="s">
        <v>18</v>
      </c>
      <c r="F342" s="21">
        <v>0.0</v>
      </c>
      <c r="G342" s="21">
        <v>0.0</v>
      </c>
      <c r="I342" s="21" t="str">
        <f t="shared" si="77"/>
        <v>#REF!</v>
      </c>
      <c r="J342" s="21" t="str">
        <f t="shared" si="78"/>
        <v>#REF!</v>
      </c>
      <c r="K342" s="21" t="str">
        <f t="shared" si="79"/>
        <v>#REF!</v>
      </c>
      <c r="L342" s="21" t="str">
        <f t="shared" si="80"/>
        <v>#REF!</v>
      </c>
      <c r="M342" s="21" t="str">
        <f t="shared" si="81"/>
        <v>#REF!</v>
      </c>
      <c r="N342" s="21" t="str">
        <f t="shared" si="82"/>
        <v>#REF!</v>
      </c>
      <c r="O342" s="21" t="str">
        <f t="shared" si="83"/>
        <v>#REF!</v>
      </c>
      <c r="P342" s="21" t="str">
        <f t="shared" si="84"/>
        <v>#REF!</v>
      </c>
      <c r="Q342" s="21" t="str">
        <f t="shared" si="85"/>
        <v>#REF!</v>
      </c>
      <c r="R342" s="21" t="str">
        <f t="shared" si="86"/>
        <v>#REF!</v>
      </c>
      <c r="S342" s="21" t="str">
        <f t="shared" si="87"/>
        <v>#REF!</v>
      </c>
    </row>
    <row r="343" ht="15.75" customHeight="1">
      <c r="A343" s="20" t="s">
        <v>136</v>
      </c>
      <c r="B343" s="20" t="s">
        <v>15</v>
      </c>
      <c r="C343" s="20" t="s">
        <v>137</v>
      </c>
      <c r="D343" s="20" t="s">
        <v>21</v>
      </c>
      <c r="E343" s="20" t="s">
        <v>22</v>
      </c>
      <c r="F343" s="21">
        <v>25891.19</v>
      </c>
      <c r="G343" s="21">
        <v>8083.04</v>
      </c>
      <c r="I343" s="21" t="str">
        <f t="shared" si="77"/>
        <v>#REF!</v>
      </c>
      <c r="J343" s="21" t="str">
        <f t="shared" si="78"/>
        <v>#REF!</v>
      </c>
      <c r="K343" s="21" t="str">
        <f t="shared" si="79"/>
        <v>#REF!</v>
      </c>
      <c r="L343" s="21" t="str">
        <f t="shared" si="80"/>
        <v>#REF!</v>
      </c>
      <c r="M343" s="21" t="str">
        <f t="shared" si="81"/>
        <v>#REF!</v>
      </c>
      <c r="N343" s="21" t="str">
        <f t="shared" si="82"/>
        <v>#REF!</v>
      </c>
      <c r="O343" s="21" t="str">
        <f t="shared" si="83"/>
        <v>#REF!</v>
      </c>
      <c r="P343" s="21" t="str">
        <f t="shared" si="84"/>
        <v>#REF!</v>
      </c>
      <c r="Q343" s="21" t="str">
        <f t="shared" si="85"/>
        <v>#REF!</v>
      </c>
      <c r="R343" s="21" t="str">
        <f t="shared" si="86"/>
        <v>#REF!</v>
      </c>
      <c r="S343" s="21" t="str">
        <f t="shared" si="87"/>
        <v>#REF!</v>
      </c>
    </row>
    <row r="344" ht="15.75" customHeight="1">
      <c r="A344" s="20" t="s">
        <v>136</v>
      </c>
      <c r="B344" s="20" t="s">
        <v>15</v>
      </c>
      <c r="C344" s="20" t="s">
        <v>137</v>
      </c>
      <c r="D344" s="20" t="s">
        <v>27</v>
      </c>
      <c r="E344" s="20" t="s">
        <v>28</v>
      </c>
      <c r="F344" s="21">
        <v>940187.28</v>
      </c>
      <c r="G344" s="21">
        <v>293519.78</v>
      </c>
      <c r="I344" s="21" t="str">
        <f t="shared" si="77"/>
        <v>#REF!</v>
      </c>
      <c r="J344" s="21" t="str">
        <f t="shared" si="78"/>
        <v>#REF!</v>
      </c>
      <c r="K344" s="21" t="str">
        <f t="shared" si="79"/>
        <v>#REF!</v>
      </c>
      <c r="L344" s="21" t="str">
        <f t="shared" si="80"/>
        <v>#REF!</v>
      </c>
      <c r="M344" s="21" t="str">
        <f t="shared" si="81"/>
        <v>#REF!</v>
      </c>
      <c r="N344" s="21" t="str">
        <f t="shared" si="82"/>
        <v>#REF!</v>
      </c>
      <c r="O344" s="21" t="str">
        <f t="shared" si="83"/>
        <v>#REF!</v>
      </c>
      <c r="P344" s="21" t="str">
        <f t="shared" si="84"/>
        <v>#REF!</v>
      </c>
      <c r="Q344" s="21" t="str">
        <f t="shared" si="85"/>
        <v>#REF!</v>
      </c>
      <c r="R344" s="21" t="str">
        <f t="shared" si="86"/>
        <v>#REF!</v>
      </c>
      <c r="S344" s="21" t="str">
        <f t="shared" si="87"/>
        <v>#REF!</v>
      </c>
    </row>
    <row r="345" ht="15.75" customHeight="1">
      <c r="A345" s="20" t="s">
        <v>136</v>
      </c>
      <c r="B345" s="20" t="s">
        <v>15</v>
      </c>
      <c r="C345" s="20" t="s">
        <v>137</v>
      </c>
      <c r="D345" s="20" t="s">
        <v>29</v>
      </c>
      <c r="E345" s="20" t="s">
        <v>30</v>
      </c>
      <c r="F345" s="21">
        <v>706460.44</v>
      </c>
      <c r="G345" s="21">
        <v>220551.93</v>
      </c>
      <c r="I345" s="21" t="str">
        <f t="shared" si="77"/>
        <v>#REF!</v>
      </c>
      <c r="J345" s="21" t="str">
        <f t="shared" si="78"/>
        <v>#REF!</v>
      </c>
      <c r="K345" s="21" t="str">
        <f t="shared" si="79"/>
        <v>#REF!</v>
      </c>
      <c r="L345" s="21" t="str">
        <f t="shared" si="80"/>
        <v>#REF!</v>
      </c>
      <c r="M345" s="21" t="str">
        <f t="shared" si="81"/>
        <v>#REF!</v>
      </c>
      <c r="N345" s="21" t="str">
        <f t="shared" si="82"/>
        <v>#REF!</v>
      </c>
      <c r="O345" s="21" t="str">
        <f t="shared" si="83"/>
        <v>#REF!</v>
      </c>
      <c r="P345" s="21" t="str">
        <f t="shared" si="84"/>
        <v>#REF!</v>
      </c>
      <c r="Q345" s="21" t="str">
        <f t="shared" si="85"/>
        <v>#REF!</v>
      </c>
      <c r="R345" s="21" t="str">
        <f t="shared" si="86"/>
        <v>#REF!</v>
      </c>
      <c r="S345" s="21" t="str">
        <f t="shared" si="87"/>
        <v>#REF!</v>
      </c>
    </row>
    <row r="346" ht="15.75" customHeight="1">
      <c r="A346" s="20" t="s">
        <v>136</v>
      </c>
      <c r="B346" s="20" t="s">
        <v>15</v>
      </c>
      <c r="C346" s="20" t="s">
        <v>137</v>
      </c>
      <c r="D346" s="20" t="s">
        <v>31</v>
      </c>
      <c r="E346" s="20" t="s">
        <v>32</v>
      </c>
      <c r="F346" s="21">
        <v>802037.4</v>
      </c>
      <c r="G346" s="21">
        <v>250390.37</v>
      </c>
      <c r="I346" s="21" t="str">
        <f t="shared" si="77"/>
        <v>#REF!</v>
      </c>
      <c r="J346" s="21" t="str">
        <f t="shared" si="78"/>
        <v>#REF!</v>
      </c>
      <c r="K346" s="21" t="str">
        <f t="shared" si="79"/>
        <v>#REF!</v>
      </c>
      <c r="L346" s="21" t="str">
        <f t="shared" si="80"/>
        <v>#REF!</v>
      </c>
      <c r="M346" s="21" t="str">
        <f t="shared" si="81"/>
        <v>#REF!</v>
      </c>
      <c r="N346" s="21" t="str">
        <f t="shared" si="82"/>
        <v>#REF!</v>
      </c>
      <c r="O346" s="21" t="str">
        <f t="shared" si="83"/>
        <v>#REF!</v>
      </c>
      <c r="P346" s="21" t="str">
        <f t="shared" si="84"/>
        <v>#REF!</v>
      </c>
      <c r="Q346" s="21" t="str">
        <f t="shared" si="85"/>
        <v>#REF!</v>
      </c>
      <c r="R346" s="21" t="str">
        <f t="shared" si="86"/>
        <v>#REF!</v>
      </c>
      <c r="S346" s="21" t="str">
        <f t="shared" si="87"/>
        <v>#REF!</v>
      </c>
    </row>
    <row r="347" ht="15.75" customHeight="1">
      <c r="A347" s="20" t="s">
        <v>136</v>
      </c>
      <c r="B347" s="20" t="s">
        <v>15</v>
      </c>
      <c r="C347" s="20" t="s">
        <v>137</v>
      </c>
      <c r="D347" s="20" t="s">
        <v>39</v>
      </c>
      <c r="E347" s="20" t="s">
        <v>40</v>
      </c>
      <c r="F347" s="21">
        <v>172805.85</v>
      </c>
      <c r="G347" s="21">
        <v>53948.76</v>
      </c>
      <c r="I347" s="21" t="str">
        <f t="shared" si="77"/>
        <v>#REF!</v>
      </c>
      <c r="J347" s="21" t="str">
        <f t="shared" si="78"/>
        <v>#REF!</v>
      </c>
      <c r="K347" s="21" t="str">
        <f t="shared" si="79"/>
        <v>#REF!</v>
      </c>
      <c r="L347" s="21" t="str">
        <f t="shared" si="80"/>
        <v>#REF!</v>
      </c>
      <c r="M347" s="21" t="str">
        <f t="shared" si="81"/>
        <v>#REF!</v>
      </c>
      <c r="N347" s="21" t="str">
        <f t="shared" si="82"/>
        <v>#REF!</v>
      </c>
      <c r="O347" s="21" t="str">
        <f t="shared" si="83"/>
        <v>#REF!</v>
      </c>
      <c r="P347" s="21" t="str">
        <f t="shared" si="84"/>
        <v>#REF!</v>
      </c>
      <c r="Q347" s="21" t="str">
        <f t="shared" si="85"/>
        <v>#REF!</v>
      </c>
      <c r="R347" s="21" t="str">
        <f t="shared" si="86"/>
        <v>#REF!</v>
      </c>
      <c r="S347" s="21" t="str">
        <f t="shared" si="87"/>
        <v>#REF!</v>
      </c>
    </row>
    <row r="348" ht="15.75" customHeight="1">
      <c r="A348" s="20" t="s">
        <v>136</v>
      </c>
      <c r="B348" s="20" t="s">
        <v>15</v>
      </c>
      <c r="C348" s="20" t="s">
        <v>137</v>
      </c>
      <c r="D348" s="20" t="s">
        <v>41</v>
      </c>
      <c r="E348" s="20" t="s">
        <v>42</v>
      </c>
      <c r="F348" s="21">
        <v>3.625749784E7</v>
      </c>
      <c r="G348" s="21">
        <v>1.131933312E7</v>
      </c>
      <c r="I348" s="21" t="str">
        <f t="shared" si="77"/>
        <v>#REF!</v>
      </c>
      <c r="J348" s="21" t="str">
        <f t="shared" si="78"/>
        <v>#REF!</v>
      </c>
      <c r="K348" s="21" t="str">
        <f t="shared" si="79"/>
        <v>#REF!</v>
      </c>
      <c r="L348" s="21" t="str">
        <f t="shared" si="80"/>
        <v>#REF!</v>
      </c>
      <c r="M348" s="21" t="str">
        <f t="shared" si="81"/>
        <v>#REF!</v>
      </c>
      <c r="N348" s="21" t="str">
        <f t="shared" si="82"/>
        <v>#REF!</v>
      </c>
      <c r="O348" s="21" t="str">
        <f t="shared" si="83"/>
        <v>#REF!</v>
      </c>
      <c r="P348" s="21" t="str">
        <f t="shared" si="84"/>
        <v>#REF!</v>
      </c>
      <c r="Q348" s="21" t="str">
        <f t="shared" si="85"/>
        <v>#REF!</v>
      </c>
      <c r="R348" s="21" t="str">
        <f t="shared" si="86"/>
        <v>#REF!</v>
      </c>
      <c r="S348" s="21" t="str">
        <f t="shared" si="87"/>
        <v>#REF!</v>
      </c>
    </row>
    <row r="349" ht="15.75" customHeight="1">
      <c r="A349" s="20" t="s">
        <v>138</v>
      </c>
      <c r="B349" s="20" t="s">
        <v>15</v>
      </c>
      <c r="C349" s="20" t="s">
        <v>139</v>
      </c>
      <c r="D349" s="20" t="s">
        <v>17</v>
      </c>
      <c r="E349" s="20" t="s">
        <v>18</v>
      </c>
      <c r="F349" s="21">
        <v>0.0</v>
      </c>
      <c r="G349" s="21">
        <v>0.0</v>
      </c>
      <c r="I349" s="21" t="str">
        <f t="shared" si="77"/>
        <v>#REF!</v>
      </c>
      <c r="J349" s="21" t="str">
        <f t="shared" si="78"/>
        <v>#REF!</v>
      </c>
      <c r="K349" s="21" t="str">
        <f t="shared" si="79"/>
        <v>#REF!</v>
      </c>
      <c r="L349" s="21" t="str">
        <f t="shared" si="80"/>
        <v>#REF!</v>
      </c>
      <c r="M349" s="21" t="str">
        <f t="shared" si="81"/>
        <v>#REF!</v>
      </c>
      <c r="N349" s="21" t="str">
        <f t="shared" si="82"/>
        <v>#REF!</v>
      </c>
      <c r="O349" s="21" t="str">
        <f t="shared" si="83"/>
        <v>#REF!</v>
      </c>
      <c r="P349" s="21" t="str">
        <f t="shared" si="84"/>
        <v>#REF!</v>
      </c>
      <c r="Q349" s="21" t="str">
        <f t="shared" si="85"/>
        <v>#REF!</v>
      </c>
      <c r="R349" s="21" t="str">
        <f t="shared" si="86"/>
        <v>#REF!</v>
      </c>
      <c r="S349" s="21" t="str">
        <f t="shared" si="87"/>
        <v>#REF!</v>
      </c>
    </row>
    <row r="350" ht="15.75" customHeight="1">
      <c r="A350" s="20" t="s">
        <v>138</v>
      </c>
      <c r="B350" s="20" t="s">
        <v>15</v>
      </c>
      <c r="C350" s="20" t="s">
        <v>139</v>
      </c>
      <c r="D350" s="20" t="s">
        <v>27</v>
      </c>
      <c r="E350" s="20" t="s">
        <v>28</v>
      </c>
      <c r="F350" s="21">
        <v>0.0</v>
      </c>
      <c r="G350" s="21">
        <v>0.0</v>
      </c>
      <c r="I350" s="21" t="str">
        <f t="shared" si="77"/>
        <v>#REF!</v>
      </c>
      <c r="J350" s="21" t="str">
        <f t="shared" si="78"/>
        <v>#REF!</v>
      </c>
      <c r="K350" s="21" t="str">
        <f t="shared" si="79"/>
        <v>#REF!</v>
      </c>
      <c r="L350" s="21" t="str">
        <f t="shared" si="80"/>
        <v>#REF!</v>
      </c>
      <c r="M350" s="21" t="str">
        <f t="shared" si="81"/>
        <v>#REF!</v>
      </c>
      <c r="N350" s="21" t="str">
        <f t="shared" si="82"/>
        <v>#REF!</v>
      </c>
      <c r="O350" s="21" t="str">
        <f t="shared" si="83"/>
        <v>#REF!</v>
      </c>
      <c r="P350" s="21" t="str">
        <f t="shared" si="84"/>
        <v>#REF!</v>
      </c>
      <c r="Q350" s="21" t="str">
        <f t="shared" si="85"/>
        <v>#REF!</v>
      </c>
      <c r="R350" s="21" t="str">
        <f t="shared" si="86"/>
        <v>#REF!</v>
      </c>
      <c r="S350" s="21" t="str">
        <f t="shared" si="87"/>
        <v>#REF!</v>
      </c>
    </row>
    <row r="351" ht="15.75" customHeight="1">
      <c r="A351" s="20" t="s">
        <v>138</v>
      </c>
      <c r="B351" s="20" t="s">
        <v>15</v>
      </c>
      <c r="C351" s="20" t="s">
        <v>139</v>
      </c>
      <c r="D351" s="20" t="s">
        <v>29</v>
      </c>
      <c r="E351" s="20" t="s">
        <v>30</v>
      </c>
      <c r="F351" s="21">
        <v>747351.81</v>
      </c>
      <c r="G351" s="21">
        <v>26978.45</v>
      </c>
      <c r="I351" s="21" t="str">
        <f t="shared" si="77"/>
        <v>#REF!</v>
      </c>
      <c r="J351" s="21" t="str">
        <f t="shared" si="78"/>
        <v>#REF!</v>
      </c>
      <c r="K351" s="21" t="str">
        <f t="shared" si="79"/>
        <v>#REF!</v>
      </c>
      <c r="L351" s="21" t="str">
        <f t="shared" si="80"/>
        <v>#REF!</v>
      </c>
      <c r="M351" s="21" t="str">
        <f t="shared" si="81"/>
        <v>#REF!</v>
      </c>
      <c r="N351" s="21" t="str">
        <f t="shared" si="82"/>
        <v>#REF!</v>
      </c>
      <c r="O351" s="21" t="str">
        <f t="shared" si="83"/>
        <v>#REF!</v>
      </c>
      <c r="P351" s="21" t="str">
        <f t="shared" si="84"/>
        <v>#REF!</v>
      </c>
      <c r="Q351" s="21" t="str">
        <f t="shared" si="85"/>
        <v>#REF!</v>
      </c>
      <c r="R351" s="21" t="str">
        <f t="shared" si="86"/>
        <v>#REF!</v>
      </c>
      <c r="S351" s="21" t="str">
        <f t="shared" si="87"/>
        <v>#REF!</v>
      </c>
    </row>
    <row r="352" ht="15.75" customHeight="1">
      <c r="A352" s="20" t="s">
        <v>138</v>
      </c>
      <c r="B352" s="20" t="s">
        <v>15</v>
      </c>
      <c r="C352" s="20" t="s">
        <v>139</v>
      </c>
      <c r="D352" s="20" t="s">
        <v>31</v>
      </c>
      <c r="E352" s="20" t="s">
        <v>32</v>
      </c>
      <c r="F352" s="21">
        <v>0.0</v>
      </c>
      <c r="G352" s="21">
        <v>0.0</v>
      </c>
      <c r="I352" s="21" t="str">
        <f t="shared" si="77"/>
        <v>#REF!</v>
      </c>
      <c r="J352" s="21" t="str">
        <f t="shared" si="78"/>
        <v>#REF!</v>
      </c>
      <c r="K352" s="21" t="str">
        <f t="shared" si="79"/>
        <v>#REF!</v>
      </c>
      <c r="L352" s="21" t="str">
        <f t="shared" si="80"/>
        <v>#REF!</v>
      </c>
      <c r="M352" s="21" t="str">
        <f t="shared" si="81"/>
        <v>#REF!</v>
      </c>
      <c r="N352" s="21" t="str">
        <f t="shared" si="82"/>
        <v>#REF!</v>
      </c>
      <c r="O352" s="21" t="str">
        <f t="shared" si="83"/>
        <v>#REF!</v>
      </c>
      <c r="P352" s="21" t="str">
        <f t="shared" si="84"/>
        <v>#REF!</v>
      </c>
      <c r="Q352" s="21" t="str">
        <f t="shared" si="85"/>
        <v>#REF!</v>
      </c>
      <c r="R352" s="21" t="str">
        <f t="shared" si="86"/>
        <v>#REF!</v>
      </c>
      <c r="S352" s="21" t="str">
        <f t="shared" si="87"/>
        <v>#REF!</v>
      </c>
    </row>
    <row r="353" ht="15.75" customHeight="1">
      <c r="A353" s="20" t="s">
        <v>138</v>
      </c>
      <c r="B353" s="20" t="s">
        <v>15</v>
      </c>
      <c r="C353" s="20" t="s">
        <v>139</v>
      </c>
      <c r="D353" s="20" t="s">
        <v>39</v>
      </c>
      <c r="E353" s="20" t="s">
        <v>40</v>
      </c>
      <c r="F353" s="21">
        <v>607043.14</v>
      </c>
      <c r="G353" s="21">
        <v>21913.48</v>
      </c>
      <c r="I353" s="21" t="str">
        <f t="shared" si="77"/>
        <v>#REF!</v>
      </c>
      <c r="J353" s="21" t="str">
        <f t="shared" si="78"/>
        <v>#REF!</v>
      </c>
      <c r="K353" s="21" t="str">
        <f t="shared" si="79"/>
        <v>#REF!</v>
      </c>
      <c r="L353" s="21" t="str">
        <f t="shared" si="80"/>
        <v>#REF!</v>
      </c>
      <c r="M353" s="21" t="str">
        <f t="shared" si="81"/>
        <v>#REF!</v>
      </c>
      <c r="N353" s="21" t="str">
        <f t="shared" si="82"/>
        <v>#REF!</v>
      </c>
      <c r="O353" s="21" t="str">
        <f t="shared" si="83"/>
        <v>#REF!</v>
      </c>
      <c r="P353" s="21" t="str">
        <f t="shared" si="84"/>
        <v>#REF!</v>
      </c>
      <c r="Q353" s="21" t="str">
        <f t="shared" si="85"/>
        <v>#REF!</v>
      </c>
      <c r="R353" s="21" t="str">
        <f t="shared" si="86"/>
        <v>#REF!</v>
      </c>
      <c r="S353" s="21" t="str">
        <f t="shared" si="87"/>
        <v>#REF!</v>
      </c>
    </row>
    <row r="354" ht="15.75" customHeight="1">
      <c r="A354" s="20" t="s">
        <v>138</v>
      </c>
      <c r="B354" s="20" t="s">
        <v>15</v>
      </c>
      <c r="C354" s="20" t="s">
        <v>139</v>
      </c>
      <c r="D354" s="20" t="s">
        <v>41</v>
      </c>
      <c r="E354" s="20" t="s">
        <v>42</v>
      </c>
      <c r="F354" s="21">
        <v>5.966617805E7</v>
      </c>
      <c r="G354" s="21">
        <v>2153873.07</v>
      </c>
      <c r="I354" s="21" t="str">
        <f t="shared" si="77"/>
        <v>#REF!</v>
      </c>
      <c r="J354" s="21" t="str">
        <f t="shared" si="78"/>
        <v>#REF!</v>
      </c>
      <c r="K354" s="21" t="str">
        <f t="shared" si="79"/>
        <v>#REF!</v>
      </c>
      <c r="L354" s="21" t="str">
        <f t="shared" si="80"/>
        <v>#REF!</v>
      </c>
      <c r="M354" s="21" t="str">
        <f t="shared" si="81"/>
        <v>#REF!</v>
      </c>
      <c r="N354" s="21" t="str">
        <f t="shared" si="82"/>
        <v>#REF!</v>
      </c>
      <c r="O354" s="21" t="str">
        <f t="shared" si="83"/>
        <v>#REF!</v>
      </c>
      <c r="P354" s="21" t="str">
        <f t="shared" si="84"/>
        <v>#REF!</v>
      </c>
      <c r="Q354" s="21" t="str">
        <f t="shared" si="85"/>
        <v>#REF!</v>
      </c>
      <c r="R354" s="21" t="str">
        <f t="shared" si="86"/>
        <v>#REF!</v>
      </c>
      <c r="S354" s="21" t="str">
        <f t="shared" si="87"/>
        <v>#REF!</v>
      </c>
    </row>
    <row r="355" ht="15.75" customHeight="1">
      <c r="A355" s="20" t="s">
        <v>140</v>
      </c>
      <c r="B355" s="20" t="s">
        <v>15</v>
      </c>
      <c r="C355" s="20" t="s">
        <v>141</v>
      </c>
      <c r="D355" s="20" t="s">
        <v>17</v>
      </c>
      <c r="E355" s="20" t="s">
        <v>18</v>
      </c>
      <c r="F355" s="21">
        <v>0.0</v>
      </c>
      <c r="G355" s="21">
        <v>0.0</v>
      </c>
      <c r="I355" s="21" t="str">
        <f t="shared" si="77"/>
        <v>#REF!</v>
      </c>
      <c r="J355" s="21" t="str">
        <f t="shared" si="78"/>
        <v>#REF!</v>
      </c>
      <c r="K355" s="21" t="str">
        <f t="shared" si="79"/>
        <v>#REF!</v>
      </c>
      <c r="L355" s="21" t="str">
        <f t="shared" si="80"/>
        <v>#REF!</v>
      </c>
      <c r="M355" s="21" t="str">
        <f t="shared" si="81"/>
        <v>#REF!</v>
      </c>
      <c r="N355" s="21" t="str">
        <f t="shared" si="82"/>
        <v>#REF!</v>
      </c>
      <c r="O355" s="21" t="str">
        <f t="shared" si="83"/>
        <v>#REF!</v>
      </c>
      <c r="P355" s="21" t="str">
        <f t="shared" si="84"/>
        <v>#REF!</v>
      </c>
      <c r="Q355" s="21" t="str">
        <f t="shared" si="85"/>
        <v>#REF!</v>
      </c>
      <c r="R355" s="21" t="str">
        <f t="shared" si="86"/>
        <v>#REF!</v>
      </c>
      <c r="S355" s="21" t="str">
        <f t="shared" si="87"/>
        <v>#REF!</v>
      </c>
    </row>
    <row r="356" ht="15.75" customHeight="1">
      <c r="A356" s="20" t="s">
        <v>140</v>
      </c>
      <c r="B356" s="20" t="s">
        <v>15</v>
      </c>
      <c r="C356" s="20" t="s">
        <v>141</v>
      </c>
      <c r="D356" s="20" t="s">
        <v>49</v>
      </c>
      <c r="E356" s="20" t="s">
        <v>50</v>
      </c>
      <c r="F356" s="21">
        <v>0.0</v>
      </c>
      <c r="G356" s="21">
        <v>0.0</v>
      </c>
      <c r="I356" s="21" t="str">
        <f t="shared" si="77"/>
        <v>#REF!</v>
      </c>
      <c r="J356" s="21" t="str">
        <f t="shared" si="78"/>
        <v>#REF!</v>
      </c>
      <c r="K356" s="21" t="str">
        <f t="shared" si="79"/>
        <v>#REF!</v>
      </c>
      <c r="L356" s="21" t="str">
        <f t="shared" si="80"/>
        <v>#REF!</v>
      </c>
      <c r="M356" s="21" t="str">
        <f t="shared" si="81"/>
        <v>#REF!</v>
      </c>
      <c r="N356" s="21" t="str">
        <f t="shared" si="82"/>
        <v>#REF!</v>
      </c>
      <c r="O356" s="21" t="str">
        <f t="shared" si="83"/>
        <v>#REF!</v>
      </c>
      <c r="P356" s="21" t="str">
        <f t="shared" si="84"/>
        <v>#REF!</v>
      </c>
      <c r="Q356" s="21" t="str">
        <f t="shared" si="85"/>
        <v>#REF!</v>
      </c>
      <c r="R356" s="21" t="str">
        <f t="shared" si="86"/>
        <v>#REF!</v>
      </c>
      <c r="S356" s="21" t="str">
        <f t="shared" si="87"/>
        <v>#REF!</v>
      </c>
    </row>
    <row r="357" ht="15.75" customHeight="1">
      <c r="A357" s="20" t="s">
        <v>140</v>
      </c>
      <c r="B357" s="20" t="s">
        <v>15</v>
      </c>
      <c r="C357" s="20" t="s">
        <v>141</v>
      </c>
      <c r="D357" s="20" t="s">
        <v>74</v>
      </c>
      <c r="E357" s="20" t="s">
        <v>75</v>
      </c>
      <c r="F357" s="21">
        <v>1.449352342E7</v>
      </c>
      <c r="G357" s="21">
        <v>988528.01</v>
      </c>
      <c r="I357" s="21" t="str">
        <f t="shared" si="77"/>
        <v>#REF!</v>
      </c>
      <c r="J357" s="21" t="str">
        <f t="shared" si="78"/>
        <v>#REF!</v>
      </c>
      <c r="K357" s="21" t="str">
        <f t="shared" si="79"/>
        <v>#REF!</v>
      </c>
      <c r="L357" s="21" t="str">
        <f t="shared" si="80"/>
        <v>#REF!</v>
      </c>
      <c r="M357" s="21" t="str">
        <f t="shared" si="81"/>
        <v>#REF!</v>
      </c>
      <c r="N357" s="21" t="str">
        <f t="shared" si="82"/>
        <v>#REF!</v>
      </c>
      <c r="O357" s="21" t="str">
        <f t="shared" si="83"/>
        <v>#REF!</v>
      </c>
      <c r="P357" s="21" t="str">
        <f t="shared" si="84"/>
        <v>#REF!</v>
      </c>
      <c r="Q357" s="21" t="str">
        <f t="shared" si="85"/>
        <v>#REF!</v>
      </c>
      <c r="R357" s="21" t="str">
        <f t="shared" si="86"/>
        <v>#REF!</v>
      </c>
      <c r="S357" s="21" t="str">
        <f t="shared" si="87"/>
        <v>#REF!</v>
      </c>
    </row>
    <row r="358" ht="15.75" customHeight="1">
      <c r="A358" s="20" t="s">
        <v>140</v>
      </c>
      <c r="B358" s="20" t="s">
        <v>15</v>
      </c>
      <c r="C358" s="20" t="s">
        <v>141</v>
      </c>
      <c r="D358" s="20" t="s">
        <v>21</v>
      </c>
      <c r="E358" s="20" t="s">
        <v>22</v>
      </c>
      <c r="F358" s="21">
        <v>3103.2</v>
      </c>
      <c r="G358" s="21">
        <v>211.65</v>
      </c>
      <c r="I358" s="21" t="str">
        <f t="shared" si="77"/>
        <v>#REF!</v>
      </c>
      <c r="J358" s="21" t="str">
        <f t="shared" si="78"/>
        <v>#REF!</v>
      </c>
      <c r="K358" s="21" t="str">
        <f t="shared" si="79"/>
        <v>#REF!</v>
      </c>
      <c r="L358" s="21" t="str">
        <f t="shared" si="80"/>
        <v>#REF!</v>
      </c>
      <c r="M358" s="21" t="str">
        <f t="shared" si="81"/>
        <v>#REF!</v>
      </c>
      <c r="N358" s="21" t="str">
        <f t="shared" si="82"/>
        <v>#REF!</v>
      </c>
      <c r="O358" s="21" t="str">
        <f t="shared" si="83"/>
        <v>#REF!</v>
      </c>
      <c r="P358" s="21" t="str">
        <f t="shared" si="84"/>
        <v>#REF!</v>
      </c>
      <c r="Q358" s="21" t="str">
        <f t="shared" si="85"/>
        <v>#REF!</v>
      </c>
      <c r="R358" s="21" t="str">
        <f t="shared" si="86"/>
        <v>#REF!</v>
      </c>
      <c r="S358" s="21" t="str">
        <f t="shared" si="87"/>
        <v>#REF!</v>
      </c>
    </row>
    <row r="359" ht="15.75" customHeight="1">
      <c r="A359" s="20" t="s">
        <v>140</v>
      </c>
      <c r="B359" s="20" t="s">
        <v>15</v>
      </c>
      <c r="C359" s="20" t="s">
        <v>141</v>
      </c>
      <c r="D359" s="20" t="s">
        <v>27</v>
      </c>
      <c r="E359" s="20" t="s">
        <v>28</v>
      </c>
      <c r="F359" s="21">
        <v>0.0</v>
      </c>
      <c r="G359" s="21">
        <v>0.0</v>
      </c>
      <c r="I359" s="21" t="str">
        <f t="shared" si="77"/>
        <v>#REF!</v>
      </c>
      <c r="J359" s="21" t="str">
        <f t="shared" si="78"/>
        <v>#REF!</v>
      </c>
      <c r="K359" s="21" t="str">
        <f t="shared" si="79"/>
        <v>#REF!</v>
      </c>
      <c r="L359" s="21" t="str">
        <f t="shared" si="80"/>
        <v>#REF!</v>
      </c>
      <c r="M359" s="21" t="str">
        <f t="shared" si="81"/>
        <v>#REF!</v>
      </c>
      <c r="N359" s="21" t="str">
        <f t="shared" si="82"/>
        <v>#REF!</v>
      </c>
      <c r="O359" s="21" t="str">
        <f t="shared" si="83"/>
        <v>#REF!</v>
      </c>
      <c r="P359" s="21" t="str">
        <f t="shared" si="84"/>
        <v>#REF!</v>
      </c>
      <c r="Q359" s="21" t="str">
        <f t="shared" si="85"/>
        <v>#REF!</v>
      </c>
      <c r="R359" s="21" t="str">
        <f t="shared" si="86"/>
        <v>#REF!</v>
      </c>
      <c r="S359" s="21" t="str">
        <f t="shared" si="87"/>
        <v>#REF!</v>
      </c>
    </row>
    <row r="360" ht="15.75" customHeight="1">
      <c r="A360" s="20" t="s">
        <v>140</v>
      </c>
      <c r="B360" s="20" t="s">
        <v>15</v>
      </c>
      <c r="C360" s="20" t="s">
        <v>141</v>
      </c>
      <c r="D360" s="20" t="s">
        <v>29</v>
      </c>
      <c r="E360" s="20" t="s">
        <v>30</v>
      </c>
      <c r="F360" s="21">
        <v>3384845.58</v>
      </c>
      <c r="G360" s="21">
        <v>230862.75</v>
      </c>
      <c r="I360" s="21" t="str">
        <f t="shared" si="77"/>
        <v>#REF!</v>
      </c>
      <c r="J360" s="21" t="str">
        <f t="shared" si="78"/>
        <v>#REF!</v>
      </c>
      <c r="K360" s="21" t="str">
        <f t="shared" si="79"/>
        <v>#REF!</v>
      </c>
      <c r="L360" s="21" t="str">
        <f t="shared" si="80"/>
        <v>#REF!</v>
      </c>
      <c r="M360" s="21" t="str">
        <f t="shared" si="81"/>
        <v>#REF!</v>
      </c>
      <c r="N360" s="21" t="str">
        <f t="shared" si="82"/>
        <v>#REF!</v>
      </c>
      <c r="O360" s="21" t="str">
        <f t="shared" si="83"/>
        <v>#REF!</v>
      </c>
      <c r="P360" s="21" t="str">
        <f t="shared" si="84"/>
        <v>#REF!</v>
      </c>
      <c r="Q360" s="21" t="str">
        <f t="shared" si="85"/>
        <v>#REF!</v>
      </c>
      <c r="R360" s="21" t="str">
        <f t="shared" si="86"/>
        <v>#REF!</v>
      </c>
      <c r="S360" s="21" t="str">
        <f t="shared" si="87"/>
        <v>#REF!</v>
      </c>
    </row>
    <row r="361" ht="15.75" customHeight="1">
      <c r="A361" s="20" t="s">
        <v>140</v>
      </c>
      <c r="B361" s="20" t="s">
        <v>15</v>
      </c>
      <c r="C361" s="20" t="s">
        <v>141</v>
      </c>
      <c r="D361" s="20" t="s">
        <v>31</v>
      </c>
      <c r="E361" s="20" t="s">
        <v>32</v>
      </c>
      <c r="F361" s="21">
        <v>512264.34</v>
      </c>
      <c r="G361" s="21">
        <v>34938.89</v>
      </c>
      <c r="I361" s="21" t="str">
        <f t="shared" si="77"/>
        <v>#REF!</v>
      </c>
      <c r="J361" s="21" t="str">
        <f t="shared" si="78"/>
        <v>#REF!</v>
      </c>
      <c r="K361" s="21" t="str">
        <f t="shared" si="79"/>
        <v>#REF!</v>
      </c>
      <c r="L361" s="21" t="str">
        <f t="shared" si="80"/>
        <v>#REF!</v>
      </c>
      <c r="M361" s="21" t="str">
        <f t="shared" si="81"/>
        <v>#REF!</v>
      </c>
      <c r="N361" s="21" t="str">
        <f t="shared" si="82"/>
        <v>#REF!</v>
      </c>
      <c r="O361" s="21" t="str">
        <f t="shared" si="83"/>
        <v>#REF!</v>
      </c>
      <c r="P361" s="21" t="str">
        <f t="shared" si="84"/>
        <v>#REF!</v>
      </c>
      <c r="Q361" s="21" t="str">
        <f t="shared" si="85"/>
        <v>#REF!</v>
      </c>
      <c r="R361" s="21" t="str">
        <f t="shared" si="86"/>
        <v>#REF!</v>
      </c>
      <c r="S361" s="21" t="str">
        <f t="shared" si="87"/>
        <v>#REF!</v>
      </c>
    </row>
    <row r="362" ht="15.75" customHeight="1">
      <c r="A362" s="20" t="s">
        <v>140</v>
      </c>
      <c r="B362" s="20" t="s">
        <v>15</v>
      </c>
      <c r="C362" s="20" t="s">
        <v>141</v>
      </c>
      <c r="D362" s="20" t="s">
        <v>35</v>
      </c>
      <c r="E362" s="20" t="s">
        <v>36</v>
      </c>
      <c r="F362" s="21">
        <v>15226.86</v>
      </c>
      <c r="G362" s="21">
        <v>1038.55</v>
      </c>
      <c r="I362" s="21" t="str">
        <f t="shared" si="77"/>
        <v>#REF!</v>
      </c>
      <c r="J362" s="21" t="str">
        <f t="shared" si="78"/>
        <v>#REF!</v>
      </c>
      <c r="K362" s="21" t="str">
        <f t="shared" si="79"/>
        <v>#REF!</v>
      </c>
      <c r="L362" s="21" t="str">
        <f t="shared" si="80"/>
        <v>#REF!</v>
      </c>
      <c r="M362" s="21" t="str">
        <f t="shared" si="81"/>
        <v>#REF!</v>
      </c>
      <c r="N362" s="21" t="str">
        <f t="shared" si="82"/>
        <v>#REF!</v>
      </c>
      <c r="O362" s="21" t="str">
        <f t="shared" si="83"/>
        <v>#REF!</v>
      </c>
      <c r="P362" s="21" t="str">
        <f t="shared" si="84"/>
        <v>#REF!</v>
      </c>
      <c r="Q362" s="21" t="str">
        <f t="shared" si="85"/>
        <v>#REF!</v>
      </c>
      <c r="R362" s="21" t="str">
        <f t="shared" si="86"/>
        <v>#REF!</v>
      </c>
      <c r="S362" s="21" t="str">
        <f t="shared" si="87"/>
        <v>#REF!</v>
      </c>
    </row>
    <row r="363" ht="15.75" customHeight="1">
      <c r="A363" s="20" t="s">
        <v>140</v>
      </c>
      <c r="B363" s="20" t="s">
        <v>15</v>
      </c>
      <c r="C363" s="20" t="s">
        <v>141</v>
      </c>
      <c r="D363" s="20" t="s">
        <v>39</v>
      </c>
      <c r="E363" s="20" t="s">
        <v>40</v>
      </c>
      <c r="F363" s="21">
        <v>274193.35</v>
      </c>
      <c r="G363" s="21">
        <v>18701.3</v>
      </c>
      <c r="I363" s="21" t="str">
        <f t="shared" si="77"/>
        <v>#REF!</v>
      </c>
      <c r="J363" s="21" t="str">
        <f t="shared" si="78"/>
        <v>#REF!</v>
      </c>
      <c r="K363" s="21" t="str">
        <f t="shared" si="79"/>
        <v>#REF!</v>
      </c>
      <c r="L363" s="21" t="str">
        <f t="shared" si="80"/>
        <v>#REF!</v>
      </c>
      <c r="M363" s="21" t="str">
        <f t="shared" si="81"/>
        <v>#REF!</v>
      </c>
      <c r="N363" s="21" t="str">
        <f t="shared" si="82"/>
        <v>#REF!</v>
      </c>
      <c r="O363" s="21" t="str">
        <f t="shared" si="83"/>
        <v>#REF!</v>
      </c>
      <c r="P363" s="21" t="str">
        <f t="shared" si="84"/>
        <v>#REF!</v>
      </c>
      <c r="Q363" s="21" t="str">
        <f t="shared" si="85"/>
        <v>#REF!</v>
      </c>
      <c r="R363" s="21" t="str">
        <f t="shared" si="86"/>
        <v>#REF!</v>
      </c>
      <c r="S363" s="21" t="str">
        <f t="shared" si="87"/>
        <v>#REF!</v>
      </c>
    </row>
    <row r="364" ht="15.75" customHeight="1">
      <c r="A364" s="20" t="s">
        <v>140</v>
      </c>
      <c r="B364" s="20" t="s">
        <v>15</v>
      </c>
      <c r="C364" s="20" t="s">
        <v>141</v>
      </c>
      <c r="D364" s="20" t="s">
        <v>41</v>
      </c>
      <c r="E364" s="20" t="s">
        <v>42</v>
      </c>
      <c r="F364" s="21">
        <v>2.023301439E7</v>
      </c>
      <c r="G364" s="21">
        <v>1379988.9</v>
      </c>
      <c r="I364" s="21" t="str">
        <f t="shared" si="77"/>
        <v>#REF!</v>
      </c>
      <c r="J364" s="21" t="str">
        <f t="shared" si="78"/>
        <v>#REF!</v>
      </c>
      <c r="K364" s="21" t="str">
        <f t="shared" si="79"/>
        <v>#REF!</v>
      </c>
      <c r="L364" s="21" t="str">
        <f t="shared" si="80"/>
        <v>#REF!</v>
      </c>
      <c r="M364" s="21" t="str">
        <f t="shared" si="81"/>
        <v>#REF!</v>
      </c>
      <c r="N364" s="21" t="str">
        <f t="shared" si="82"/>
        <v>#REF!</v>
      </c>
      <c r="O364" s="21" t="str">
        <f t="shared" si="83"/>
        <v>#REF!</v>
      </c>
      <c r="P364" s="21" t="str">
        <f t="shared" si="84"/>
        <v>#REF!</v>
      </c>
      <c r="Q364" s="21" t="str">
        <f t="shared" si="85"/>
        <v>#REF!</v>
      </c>
      <c r="R364" s="21" t="str">
        <f t="shared" si="86"/>
        <v>#REF!</v>
      </c>
      <c r="S364" s="21" t="str">
        <f t="shared" si="87"/>
        <v>#REF!</v>
      </c>
    </row>
    <row r="365" ht="15.75" customHeight="1">
      <c r="A365" s="20" t="s">
        <v>140</v>
      </c>
      <c r="B365" s="20" t="s">
        <v>15</v>
      </c>
      <c r="C365" s="20" t="s">
        <v>141</v>
      </c>
      <c r="D365" s="20" t="s">
        <v>45</v>
      </c>
      <c r="E365" s="20" t="s">
        <v>46</v>
      </c>
      <c r="F365" s="21">
        <v>1.8776150786E8</v>
      </c>
      <c r="G365" s="21">
        <v>1.280623795E7</v>
      </c>
      <c r="I365" s="21" t="str">
        <f t="shared" si="77"/>
        <v>#REF!</v>
      </c>
      <c r="J365" s="21" t="str">
        <f t="shared" si="78"/>
        <v>#REF!</v>
      </c>
      <c r="K365" s="21" t="str">
        <f t="shared" si="79"/>
        <v>#REF!</v>
      </c>
      <c r="L365" s="21" t="str">
        <f t="shared" si="80"/>
        <v>#REF!</v>
      </c>
      <c r="M365" s="21" t="str">
        <f t="shared" si="81"/>
        <v>#REF!</v>
      </c>
      <c r="N365" s="21" t="str">
        <f t="shared" si="82"/>
        <v>#REF!</v>
      </c>
      <c r="O365" s="21" t="str">
        <f t="shared" si="83"/>
        <v>#REF!</v>
      </c>
      <c r="P365" s="21" t="str">
        <f t="shared" si="84"/>
        <v>#REF!</v>
      </c>
      <c r="Q365" s="21" t="str">
        <f t="shared" si="85"/>
        <v>#REF!</v>
      </c>
      <c r="R365" s="21" t="str">
        <f t="shared" si="86"/>
        <v>#REF!</v>
      </c>
      <c r="S365" s="21" t="str">
        <f t="shared" si="87"/>
        <v>#REF!</v>
      </c>
    </row>
    <row r="366" ht="15.75" customHeight="1">
      <c r="A366" s="20" t="s">
        <v>142</v>
      </c>
      <c r="B366" s="20" t="s">
        <v>15</v>
      </c>
      <c r="C366" s="20" t="s">
        <v>143</v>
      </c>
      <c r="D366" s="20" t="s">
        <v>17</v>
      </c>
      <c r="E366" s="20" t="s">
        <v>18</v>
      </c>
      <c r="F366" s="21">
        <v>0.0</v>
      </c>
      <c r="G366" s="21">
        <v>0.0</v>
      </c>
      <c r="I366" s="21" t="str">
        <f t="shared" si="77"/>
        <v>#REF!</v>
      </c>
      <c r="J366" s="21" t="str">
        <f t="shared" si="78"/>
        <v>#REF!</v>
      </c>
      <c r="K366" s="21" t="str">
        <f t="shared" si="79"/>
        <v>#REF!</v>
      </c>
      <c r="L366" s="21" t="str">
        <f t="shared" si="80"/>
        <v>#REF!</v>
      </c>
      <c r="M366" s="21" t="str">
        <f t="shared" si="81"/>
        <v>#REF!</v>
      </c>
      <c r="N366" s="21" t="str">
        <f t="shared" si="82"/>
        <v>#REF!</v>
      </c>
      <c r="O366" s="21" t="str">
        <f t="shared" si="83"/>
        <v>#REF!</v>
      </c>
      <c r="P366" s="21" t="str">
        <f t="shared" si="84"/>
        <v>#REF!</v>
      </c>
      <c r="Q366" s="21" t="str">
        <f t="shared" si="85"/>
        <v>#REF!</v>
      </c>
      <c r="R366" s="21" t="str">
        <f t="shared" si="86"/>
        <v>#REF!</v>
      </c>
      <c r="S366" s="21" t="str">
        <f t="shared" si="87"/>
        <v>#REF!</v>
      </c>
    </row>
    <row r="367" ht="15.75" customHeight="1">
      <c r="A367" s="20" t="s">
        <v>142</v>
      </c>
      <c r="B367" s="20" t="s">
        <v>15</v>
      </c>
      <c r="C367" s="20" t="s">
        <v>143</v>
      </c>
      <c r="D367" s="20" t="s">
        <v>27</v>
      </c>
      <c r="E367" s="20" t="s">
        <v>28</v>
      </c>
      <c r="F367" s="21">
        <v>0.0</v>
      </c>
      <c r="G367" s="21">
        <v>0.0</v>
      </c>
      <c r="I367" s="21" t="str">
        <f t="shared" si="77"/>
        <v>#REF!</v>
      </c>
      <c r="J367" s="21" t="str">
        <f t="shared" si="78"/>
        <v>#REF!</v>
      </c>
      <c r="K367" s="21" t="str">
        <f t="shared" si="79"/>
        <v>#REF!</v>
      </c>
      <c r="L367" s="21" t="str">
        <f t="shared" si="80"/>
        <v>#REF!</v>
      </c>
      <c r="M367" s="21" t="str">
        <f t="shared" si="81"/>
        <v>#REF!</v>
      </c>
      <c r="N367" s="21" t="str">
        <f t="shared" si="82"/>
        <v>#REF!</v>
      </c>
      <c r="O367" s="21" t="str">
        <f t="shared" si="83"/>
        <v>#REF!</v>
      </c>
      <c r="P367" s="21" t="str">
        <f t="shared" si="84"/>
        <v>#REF!</v>
      </c>
      <c r="Q367" s="21" t="str">
        <f t="shared" si="85"/>
        <v>#REF!</v>
      </c>
      <c r="R367" s="21" t="str">
        <f t="shared" si="86"/>
        <v>#REF!</v>
      </c>
      <c r="S367" s="21" t="str">
        <f t="shared" si="87"/>
        <v>#REF!</v>
      </c>
    </row>
    <row r="368" ht="15.75" customHeight="1">
      <c r="A368" s="20" t="s">
        <v>142</v>
      </c>
      <c r="B368" s="20" t="s">
        <v>15</v>
      </c>
      <c r="C368" s="20" t="s">
        <v>143</v>
      </c>
      <c r="D368" s="20" t="s">
        <v>29</v>
      </c>
      <c r="E368" s="20" t="s">
        <v>30</v>
      </c>
      <c r="F368" s="21">
        <v>19407.78</v>
      </c>
      <c r="G368" s="21">
        <v>5158.03</v>
      </c>
      <c r="I368" s="21" t="str">
        <f t="shared" si="77"/>
        <v>#REF!</v>
      </c>
      <c r="J368" s="21" t="str">
        <f t="shared" si="78"/>
        <v>#REF!</v>
      </c>
      <c r="K368" s="21" t="str">
        <f t="shared" si="79"/>
        <v>#REF!</v>
      </c>
      <c r="L368" s="21" t="str">
        <f t="shared" si="80"/>
        <v>#REF!</v>
      </c>
      <c r="M368" s="21" t="str">
        <f t="shared" si="81"/>
        <v>#REF!</v>
      </c>
      <c r="N368" s="21" t="str">
        <f t="shared" si="82"/>
        <v>#REF!</v>
      </c>
      <c r="O368" s="21" t="str">
        <f t="shared" si="83"/>
        <v>#REF!</v>
      </c>
      <c r="P368" s="21" t="str">
        <f t="shared" si="84"/>
        <v>#REF!</v>
      </c>
      <c r="Q368" s="21" t="str">
        <f t="shared" si="85"/>
        <v>#REF!</v>
      </c>
      <c r="R368" s="21" t="str">
        <f t="shared" si="86"/>
        <v>#REF!</v>
      </c>
      <c r="S368" s="21" t="str">
        <f t="shared" si="87"/>
        <v>#REF!</v>
      </c>
    </row>
    <row r="369" ht="15.75" customHeight="1">
      <c r="A369" s="20" t="s">
        <v>142</v>
      </c>
      <c r="B369" s="20" t="s">
        <v>15</v>
      </c>
      <c r="C369" s="20" t="s">
        <v>143</v>
      </c>
      <c r="D369" s="20" t="s">
        <v>31</v>
      </c>
      <c r="E369" s="20" t="s">
        <v>32</v>
      </c>
      <c r="F369" s="21">
        <v>142815.71</v>
      </c>
      <c r="G369" s="21">
        <v>37956.32</v>
      </c>
      <c r="I369" s="21" t="str">
        <f t="shared" si="77"/>
        <v>#REF!</v>
      </c>
      <c r="J369" s="21" t="str">
        <f t="shared" si="78"/>
        <v>#REF!</v>
      </c>
      <c r="K369" s="21" t="str">
        <f t="shared" si="79"/>
        <v>#REF!</v>
      </c>
      <c r="L369" s="21" t="str">
        <f t="shared" si="80"/>
        <v>#REF!</v>
      </c>
      <c r="M369" s="21" t="str">
        <f t="shared" si="81"/>
        <v>#REF!</v>
      </c>
      <c r="N369" s="21" t="str">
        <f t="shared" si="82"/>
        <v>#REF!</v>
      </c>
      <c r="O369" s="21" t="str">
        <f t="shared" si="83"/>
        <v>#REF!</v>
      </c>
      <c r="P369" s="21" t="str">
        <f t="shared" si="84"/>
        <v>#REF!</v>
      </c>
      <c r="Q369" s="21" t="str">
        <f t="shared" si="85"/>
        <v>#REF!</v>
      </c>
      <c r="R369" s="21" t="str">
        <f t="shared" si="86"/>
        <v>#REF!</v>
      </c>
      <c r="S369" s="21" t="str">
        <f t="shared" si="87"/>
        <v>#REF!</v>
      </c>
    </row>
    <row r="370" ht="15.75" customHeight="1">
      <c r="A370" s="20" t="s">
        <v>142</v>
      </c>
      <c r="B370" s="20" t="s">
        <v>15</v>
      </c>
      <c r="C370" s="20" t="s">
        <v>143</v>
      </c>
      <c r="D370" s="20" t="s">
        <v>39</v>
      </c>
      <c r="E370" s="20" t="s">
        <v>40</v>
      </c>
      <c r="F370" s="21">
        <v>9340.46</v>
      </c>
      <c r="G370" s="21">
        <v>2482.42</v>
      </c>
      <c r="I370" s="21" t="str">
        <f t="shared" si="77"/>
        <v>#REF!</v>
      </c>
      <c r="J370" s="21" t="str">
        <f t="shared" si="78"/>
        <v>#REF!</v>
      </c>
      <c r="K370" s="21" t="str">
        <f t="shared" si="79"/>
        <v>#REF!</v>
      </c>
      <c r="L370" s="21" t="str">
        <f t="shared" si="80"/>
        <v>#REF!</v>
      </c>
      <c r="M370" s="21" t="str">
        <f t="shared" si="81"/>
        <v>#REF!</v>
      </c>
      <c r="N370" s="21" t="str">
        <f t="shared" si="82"/>
        <v>#REF!</v>
      </c>
      <c r="O370" s="21" t="str">
        <f t="shared" si="83"/>
        <v>#REF!</v>
      </c>
      <c r="P370" s="21" t="str">
        <f t="shared" si="84"/>
        <v>#REF!</v>
      </c>
      <c r="Q370" s="21" t="str">
        <f t="shared" si="85"/>
        <v>#REF!</v>
      </c>
      <c r="R370" s="21" t="str">
        <f t="shared" si="86"/>
        <v>#REF!</v>
      </c>
      <c r="S370" s="21" t="str">
        <f t="shared" si="87"/>
        <v>#REF!</v>
      </c>
    </row>
    <row r="371" ht="15.75" customHeight="1">
      <c r="A371" s="20" t="s">
        <v>142</v>
      </c>
      <c r="B371" s="20" t="s">
        <v>15</v>
      </c>
      <c r="C371" s="20" t="s">
        <v>143</v>
      </c>
      <c r="D371" s="20" t="s">
        <v>41</v>
      </c>
      <c r="E371" s="20" t="s">
        <v>42</v>
      </c>
      <c r="F371" s="21">
        <v>2543556.05</v>
      </c>
      <c r="G371" s="21">
        <v>676004.23</v>
      </c>
      <c r="I371" s="21" t="str">
        <f t="shared" si="77"/>
        <v>#REF!</v>
      </c>
      <c r="J371" s="21" t="str">
        <f t="shared" si="78"/>
        <v>#REF!</v>
      </c>
      <c r="K371" s="21" t="str">
        <f t="shared" si="79"/>
        <v>#REF!</v>
      </c>
      <c r="L371" s="21" t="str">
        <f t="shared" si="80"/>
        <v>#REF!</v>
      </c>
      <c r="M371" s="21" t="str">
        <f t="shared" si="81"/>
        <v>#REF!</v>
      </c>
      <c r="N371" s="21" t="str">
        <f t="shared" si="82"/>
        <v>#REF!</v>
      </c>
      <c r="O371" s="21" t="str">
        <f t="shared" si="83"/>
        <v>#REF!</v>
      </c>
      <c r="P371" s="21" t="str">
        <f t="shared" si="84"/>
        <v>#REF!</v>
      </c>
      <c r="Q371" s="21" t="str">
        <f t="shared" si="85"/>
        <v>#REF!</v>
      </c>
      <c r="R371" s="21" t="str">
        <f t="shared" si="86"/>
        <v>#REF!</v>
      </c>
      <c r="S371" s="21" t="str">
        <f t="shared" si="87"/>
        <v>#REF!</v>
      </c>
    </row>
    <row r="372" ht="15.75" customHeight="1">
      <c r="A372" s="20" t="s">
        <v>144</v>
      </c>
      <c r="B372" s="20" t="s">
        <v>15</v>
      </c>
      <c r="C372" s="20" t="s">
        <v>145</v>
      </c>
      <c r="D372" s="20" t="s">
        <v>17</v>
      </c>
      <c r="E372" s="20" t="s">
        <v>18</v>
      </c>
      <c r="F372" s="21">
        <v>0.0</v>
      </c>
      <c r="G372" s="21">
        <v>0.0</v>
      </c>
      <c r="H372" s="29">
        <f t="shared" ref="H372:H384" si="88">+F372/$F$384</f>
        <v>0</v>
      </c>
      <c r="I372" s="21" t="str">
        <f t="shared" si="77"/>
        <v>#REF!</v>
      </c>
      <c r="J372" s="21" t="str">
        <f t="shared" si="78"/>
        <v>#REF!</v>
      </c>
      <c r="K372" s="21" t="str">
        <f t="shared" si="79"/>
        <v>#REF!</v>
      </c>
      <c r="L372" s="21" t="str">
        <f t="shared" si="80"/>
        <v>#REF!</v>
      </c>
      <c r="M372" s="21" t="str">
        <f t="shared" si="81"/>
        <v>#REF!</v>
      </c>
      <c r="N372" s="21" t="str">
        <f t="shared" si="82"/>
        <v>#REF!</v>
      </c>
      <c r="O372" s="21" t="str">
        <f t="shared" si="83"/>
        <v>#REF!</v>
      </c>
      <c r="P372" s="21" t="str">
        <f t="shared" si="84"/>
        <v>#REF!</v>
      </c>
      <c r="Q372" s="21" t="str">
        <f t="shared" si="85"/>
        <v>#REF!</v>
      </c>
      <c r="R372" s="21" t="str">
        <f t="shared" si="86"/>
        <v>#REF!</v>
      </c>
      <c r="S372" s="21" t="str">
        <f t="shared" si="87"/>
        <v>#REF!</v>
      </c>
      <c r="U372" s="29"/>
    </row>
    <row r="373" ht="15.75" customHeight="1">
      <c r="A373" s="20" t="s">
        <v>144</v>
      </c>
      <c r="B373" s="20" t="s">
        <v>15</v>
      </c>
      <c r="C373" s="20" t="s">
        <v>145</v>
      </c>
      <c r="D373" s="20" t="s">
        <v>49</v>
      </c>
      <c r="E373" s="20" t="s">
        <v>50</v>
      </c>
      <c r="F373" s="21">
        <v>0.0</v>
      </c>
      <c r="G373" s="21">
        <v>0.0</v>
      </c>
      <c r="H373" s="29">
        <f t="shared" si="88"/>
        <v>0</v>
      </c>
      <c r="I373" s="21" t="str">
        <f t="shared" si="77"/>
        <v>#REF!</v>
      </c>
      <c r="J373" s="21" t="str">
        <f t="shared" si="78"/>
        <v>#REF!</v>
      </c>
      <c r="K373" s="21" t="str">
        <f t="shared" si="79"/>
        <v>#REF!</v>
      </c>
      <c r="L373" s="21" t="str">
        <f t="shared" si="80"/>
        <v>#REF!</v>
      </c>
      <c r="M373" s="21" t="str">
        <f t="shared" si="81"/>
        <v>#REF!</v>
      </c>
      <c r="N373" s="21" t="str">
        <f t="shared" si="82"/>
        <v>#REF!</v>
      </c>
      <c r="O373" s="21" t="str">
        <f t="shared" si="83"/>
        <v>#REF!</v>
      </c>
      <c r="P373" s="21" t="str">
        <f t="shared" si="84"/>
        <v>#REF!</v>
      </c>
      <c r="Q373" s="21" t="str">
        <f t="shared" si="85"/>
        <v>#REF!</v>
      </c>
      <c r="R373" s="21" t="str">
        <f t="shared" si="86"/>
        <v>#REF!</v>
      </c>
      <c r="S373" s="21" t="str">
        <f t="shared" si="87"/>
        <v>#REF!</v>
      </c>
      <c r="U373" s="29"/>
    </row>
    <row r="374" ht="15.75" customHeight="1">
      <c r="A374" s="20" t="s">
        <v>144</v>
      </c>
      <c r="B374" s="20" t="s">
        <v>15</v>
      </c>
      <c r="C374" s="20" t="s">
        <v>145</v>
      </c>
      <c r="D374" s="20" t="s">
        <v>19</v>
      </c>
      <c r="E374" s="20" t="s">
        <v>20</v>
      </c>
      <c r="F374" s="21">
        <v>2218.69</v>
      </c>
      <c r="G374" s="21">
        <v>46558.85</v>
      </c>
      <c r="H374" s="29">
        <f t="shared" si="88"/>
        <v>0.001292744007</v>
      </c>
      <c r="I374" s="21" t="str">
        <f t="shared" si="77"/>
        <v>#REF!</v>
      </c>
      <c r="J374" s="21" t="str">
        <f t="shared" si="78"/>
        <v>#REF!</v>
      </c>
      <c r="K374" s="21" t="str">
        <f t="shared" si="79"/>
        <v>#REF!</v>
      </c>
      <c r="L374" s="21" t="str">
        <f t="shared" si="80"/>
        <v>#REF!</v>
      </c>
      <c r="M374" s="21" t="str">
        <f t="shared" si="81"/>
        <v>#REF!</v>
      </c>
      <c r="N374" s="21" t="str">
        <f t="shared" si="82"/>
        <v>#REF!</v>
      </c>
      <c r="O374" s="21" t="str">
        <f t="shared" si="83"/>
        <v>#REF!</v>
      </c>
      <c r="P374" s="21" t="str">
        <f t="shared" si="84"/>
        <v>#REF!</v>
      </c>
      <c r="Q374" s="21" t="str">
        <f t="shared" si="85"/>
        <v>#REF!</v>
      </c>
      <c r="R374" s="21" t="str">
        <f t="shared" si="86"/>
        <v>#REF!</v>
      </c>
      <c r="S374" s="21" t="str">
        <f t="shared" si="87"/>
        <v>#REF!</v>
      </c>
      <c r="U374" s="29"/>
    </row>
    <row r="375" ht="15.75" customHeight="1">
      <c r="A375" s="20" t="s">
        <v>144</v>
      </c>
      <c r="B375" s="20" t="s">
        <v>15</v>
      </c>
      <c r="C375" s="20" t="s">
        <v>145</v>
      </c>
      <c r="D375" s="20" t="s">
        <v>21</v>
      </c>
      <c r="E375" s="20" t="s">
        <v>22</v>
      </c>
      <c r="F375" s="21">
        <v>14430.06</v>
      </c>
      <c r="G375" s="21">
        <v>302812.46</v>
      </c>
      <c r="H375" s="29">
        <f t="shared" si="88"/>
        <v>0.008407832361</v>
      </c>
      <c r="I375" s="21" t="str">
        <f t="shared" si="77"/>
        <v>#REF!</v>
      </c>
      <c r="J375" s="21" t="str">
        <f t="shared" si="78"/>
        <v>#REF!</v>
      </c>
      <c r="K375" s="21" t="str">
        <f t="shared" si="79"/>
        <v>#REF!</v>
      </c>
      <c r="L375" s="21" t="str">
        <f t="shared" si="80"/>
        <v>#REF!</v>
      </c>
      <c r="M375" s="21" t="str">
        <f t="shared" si="81"/>
        <v>#REF!</v>
      </c>
      <c r="N375" s="21" t="str">
        <f t="shared" si="82"/>
        <v>#REF!</v>
      </c>
      <c r="O375" s="21" t="str">
        <f t="shared" si="83"/>
        <v>#REF!</v>
      </c>
      <c r="P375" s="21" t="str">
        <f t="shared" si="84"/>
        <v>#REF!</v>
      </c>
      <c r="Q375" s="21" t="str">
        <f t="shared" si="85"/>
        <v>#REF!</v>
      </c>
      <c r="R375" s="21" t="str">
        <f t="shared" si="86"/>
        <v>#REF!</v>
      </c>
      <c r="S375" s="21" t="str">
        <f t="shared" si="87"/>
        <v>#REF!</v>
      </c>
      <c r="U375" s="29"/>
    </row>
    <row r="376" ht="15.75" customHeight="1">
      <c r="A376" s="20" t="s">
        <v>144</v>
      </c>
      <c r="B376" s="20" t="s">
        <v>15</v>
      </c>
      <c r="C376" s="20" t="s">
        <v>145</v>
      </c>
      <c r="D376" s="20" t="s">
        <v>25</v>
      </c>
      <c r="E376" s="20" t="s">
        <v>26</v>
      </c>
      <c r="F376" s="21">
        <v>251.5</v>
      </c>
      <c r="G376" s="21">
        <v>5277.63</v>
      </c>
      <c r="H376" s="29">
        <f t="shared" si="88"/>
        <v>0.0001465392271</v>
      </c>
      <c r="I376" s="21" t="str">
        <f t="shared" si="77"/>
        <v>#REF!</v>
      </c>
      <c r="J376" s="21" t="str">
        <f t="shared" si="78"/>
        <v>#REF!</v>
      </c>
      <c r="K376" s="21" t="str">
        <f t="shared" si="79"/>
        <v>#REF!</v>
      </c>
      <c r="L376" s="21" t="str">
        <f t="shared" si="80"/>
        <v>#REF!</v>
      </c>
      <c r="M376" s="21" t="str">
        <f t="shared" si="81"/>
        <v>#REF!</v>
      </c>
      <c r="N376" s="21" t="str">
        <f t="shared" si="82"/>
        <v>#REF!</v>
      </c>
      <c r="O376" s="21" t="str">
        <f t="shared" si="83"/>
        <v>#REF!</v>
      </c>
      <c r="P376" s="21" t="str">
        <f t="shared" si="84"/>
        <v>#REF!</v>
      </c>
      <c r="Q376" s="21" t="str">
        <f t="shared" si="85"/>
        <v>#REF!</v>
      </c>
      <c r="R376" s="21" t="str">
        <f t="shared" si="86"/>
        <v>#REF!</v>
      </c>
      <c r="S376" s="21" t="str">
        <f t="shared" si="87"/>
        <v>#REF!</v>
      </c>
      <c r="U376" s="29"/>
    </row>
    <row r="377" ht="15.75" customHeight="1">
      <c r="A377" s="20" t="s">
        <v>144</v>
      </c>
      <c r="B377" s="20" t="s">
        <v>15</v>
      </c>
      <c r="C377" s="20" t="s">
        <v>145</v>
      </c>
      <c r="D377" s="20" t="s">
        <v>27</v>
      </c>
      <c r="E377" s="20" t="s">
        <v>28</v>
      </c>
      <c r="F377" s="21">
        <v>39745.38</v>
      </c>
      <c r="G377" s="21">
        <v>834050.38</v>
      </c>
      <c r="H377" s="29">
        <f t="shared" si="88"/>
        <v>0.02315808058</v>
      </c>
      <c r="I377" s="21" t="str">
        <f t="shared" si="77"/>
        <v>#REF!</v>
      </c>
      <c r="J377" s="21" t="str">
        <f t="shared" si="78"/>
        <v>#REF!</v>
      </c>
      <c r="K377" s="21" t="str">
        <f t="shared" si="79"/>
        <v>#REF!</v>
      </c>
      <c r="L377" s="21" t="str">
        <f t="shared" si="80"/>
        <v>#REF!</v>
      </c>
      <c r="M377" s="21" t="str">
        <f t="shared" si="81"/>
        <v>#REF!</v>
      </c>
      <c r="N377" s="21" t="str">
        <f t="shared" si="82"/>
        <v>#REF!</v>
      </c>
      <c r="O377" s="21" t="str">
        <f t="shared" si="83"/>
        <v>#REF!</v>
      </c>
      <c r="P377" s="21" t="str">
        <f t="shared" si="84"/>
        <v>#REF!</v>
      </c>
      <c r="Q377" s="21" t="str">
        <f t="shared" si="85"/>
        <v>#REF!</v>
      </c>
      <c r="R377" s="21" t="str">
        <f t="shared" si="86"/>
        <v>#REF!</v>
      </c>
      <c r="S377" s="21" t="str">
        <f t="shared" si="87"/>
        <v>#REF!</v>
      </c>
      <c r="U377" s="29"/>
    </row>
    <row r="378" ht="15.75" customHeight="1">
      <c r="A378" s="20" t="s">
        <v>144</v>
      </c>
      <c r="B378" s="20" t="s">
        <v>15</v>
      </c>
      <c r="C378" s="20" t="s">
        <v>145</v>
      </c>
      <c r="D378" s="20" t="s">
        <v>29</v>
      </c>
      <c r="E378" s="20" t="s">
        <v>30</v>
      </c>
      <c r="F378" s="21">
        <v>13665.06</v>
      </c>
      <c r="G378" s="21">
        <v>286759.12</v>
      </c>
      <c r="H378" s="29">
        <f t="shared" si="88"/>
        <v>0.00796209674</v>
      </c>
      <c r="I378" s="21" t="str">
        <f t="shared" si="77"/>
        <v>#REF!</v>
      </c>
      <c r="J378" s="21" t="str">
        <f t="shared" si="78"/>
        <v>#REF!</v>
      </c>
      <c r="K378" s="21" t="str">
        <f t="shared" si="79"/>
        <v>#REF!</v>
      </c>
      <c r="L378" s="21" t="str">
        <f t="shared" si="80"/>
        <v>#REF!</v>
      </c>
      <c r="M378" s="21" t="str">
        <f t="shared" si="81"/>
        <v>#REF!</v>
      </c>
      <c r="N378" s="21" t="str">
        <f t="shared" si="82"/>
        <v>#REF!</v>
      </c>
      <c r="O378" s="21" t="str">
        <f t="shared" si="83"/>
        <v>#REF!</v>
      </c>
      <c r="P378" s="21" t="str">
        <f t="shared" si="84"/>
        <v>#REF!</v>
      </c>
      <c r="Q378" s="21" t="str">
        <f t="shared" si="85"/>
        <v>#REF!</v>
      </c>
      <c r="R378" s="21" t="str">
        <f t="shared" si="86"/>
        <v>#REF!</v>
      </c>
      <c r="S378" s="21" t="str">
        <f t="shared" si="87"/>
        <v>#REF!</v>
      </c>
      <c r="U378" s="29"/>
    </row>
    <row r="379" ht="15.75" customHeight="1">
      <c r="A379" s="20" t="s">
        <v>144</v>
      </c>
      <c r="B379" s="20" t="s">
        <v>15</v>
      </c>
      <c r="C379" s="20" t="s">
        <v>145</v>
      </c>
      <c r="D379" s="20" t="s">
        <v>31</v>
      </c>
      <c r="E379" s="20" t="s">
        <v>32</v>
      </c>
      <c r="F379" s="21">
        <v>12313.47</v>
      </c>
      <c r="G379" s="21">
        <v>258396.26</v>
      </c>
      <c r="H379" s="29">
        <f t="shared" si="88"/>
        <v>0.007174578037</v>
      </c>
      <c r="I379" s="21" t="str">
        <f t="shared" si="77"/>
        <v>#REF!</v>
      </c>
      <c r="J379" s="21" t="str">
        <f t="shared" si="78"/>
        <v>#REF!</v>
      </c>
      <c r="K379" s="21" t="str">
        <f t="shared" si="79"/>
        <v>#REF!</v>
      </c>
      <c r="L379" s="21" t="str">
        <f t="shared" si="80"/>
        <v>#REF!</v>
      </c>
      <c r="M379" s="21" t="str">
        <f t="shared" si="81"/>
        <v>#REF!</v>
      </c>
      <c r="N379" s="21" t="str">
        <f t="shared" si="82"/>
        <v>#REF!</v>
      </c>
      <c r="O379" s="21" t="str">
        <f t="shared" si="83"/>
        <v>#REF!</v>
      </c>
      <c r="P379" s="21" t="str">
        <f t="shared" si="84"/>
        <v>#REF!</v>
      </c>
      <c r="Q379" s="21" t="str">
        <f t="shared" si="85"/>
        <v>#REF!</v>
      </c>
      <c r="R379" s="21" t="str">
        <f t="shared" si="86"/>
        <v>#REF!</v>
      </c>
      <c r="S379" s="21" t="str">
        <f t="shared" si="87"/>
        <v>#REF!</v>
      </c>
      <c r="U379" s="29"/>
    </row>
    <row r="380" ht="15.75" customHeight="1">
      <c r="A380" s="20" t="s">
        <v>144</v>
      </c>
      <c r="B380" s="20" t="s">
        <v>15</v>
      </c>
      <c r="C380" s="20" t="s">
        <v>145</v>
      </c>
      <c r="D380" s="20" t="s">
        <v>35</v>
      </c>
      <c r="E380" s="20" t="s">
        <v>36</v>
      </c>
      <c r="F380" s="21">
        <v>232.51</v>
      </c>
      <c r="G380" s="21">
        <v>4879.17</v>
      </c>
      <c r="H380" s="29">
        <f t="shared" si="88"/>
        <v>0.0001354744958</v>
      </c>
      <c r="I380" s="21" t="str">
        <f t="shared" si="77"/>
        <v>#REF!</v>
      </c>
      <c r="J380" s="21" t="str">
        <f t="shared" si="78"/>
        <v>#REF!</v>
      </c>
      <c r="K380" s="21" t="str">
        <f t="shared" si="79"/>
        <v>#REF!</v>
      </c>
      <c r="L380" s="21" t="str">
        <f t="shared" si="80"/>
        <v>#REF!</v>
      </c>
      <c r="M380" s="21" t="str">
        <f t="shared" si="81"/>
        <v>#REF!</v>
      </c>
      <c r="N380" s="21" t="str">
        <f t="shared" si="82"/>
        <v>#REF!</v>
      </c>
      <c r="O380" s="21" t="str">
        <f t="shared" si="83"/>
        <v>#REF!</v>
      </c>
      <c r="P380" s="21" t="str">
        <f t="shared" si="84"/>
        <v>#REF!</v>
      </c>
      <c r="Q380" s="21" t="str">
        <f t="shared" si="85"/>
        <v>#REF!</v>
      </c>
      <c r="R380" s="21" t="str">
        <f t="shared" si="86"/>
        <v>#REF!</v>
      </c>
      <c r="S380" s="21" t="str">
        <f t="shared" si="87"/>
        <v>#REF!</v>
      </c>
      <c r="U380" s="29"/>
    </row>
    <row r="381" ht="15.75" customHeight="1">
      <c r="A381" s="20" t="s">
        <v>144</v>
      </c>
      <c r="B381" s="20" t="s">
        <v>15</v>
      </c>
      <c r="C381" s="20" t="s">
        <v>145</v>
      </c>
      <c r="D381" s="20" t="s">
        <v>37</v>
      </c>
      <c r="E381" s="20" t="s">
        <v>38</v>
      </c>
      <c r="F381" s="21">
        <v>21.52</v>
      </c>
      <c r="G381" s="21">
        <v>451.52</v>
      </c>
      <c r="H381" s="29">
        <f t="shared" si="88"/>
        <v>0.00001253886348</v>
      </c>
      <c r="I381" s="21" t="str">
        <f t="shared" si="77"/>
        <v>#REF!</v>
      </c>
      <c r="J381" s="21" t="str">
        <f t="shared" si="78"/>
        <v>#REF!</v>
      </c>
      <c r="K381" s="21" t="str">
        <f t="shared" si="79"/>
        <v>#REF!</v>
      </c>
      <c r="L381" s="21" t="str">
        <f t="shared" si="80"/>
        <v>#REF!</v>
      </c>
      <c r="M381" s="21" t="str">
        <f t="shared" si="81"/>
        <v>#REF!</v>
      </c>
      <c r="N381" s="21" t="str">
        <f t="shared" si="82"/>
        <v>#REF!</v>
      </c>
      <c r="O381" s="21" t="str">
        <f t="shared" si="83"/>
        <v>#REF!</v>
      </c>
      <c r="P381" s="21" t="str">
        <f t="shared" si="84"/>
        <v>#REF!</v>
      </c>
      <c r="Q381" s="21" t="str">
        <f t="shared" si="85"/>
        <v>#REF!</v>
      </c>
      <c r="R381" s="21" t="str">
        <f t="shared" si="86"/>
        <v>#REF!</v>
      </c>
      <c r="S381" s="21" t="str">
        <f t="shared" si="87"/>
        <v>#REF!</v>
      </c>
      <c r="U381" s="29"/>
    </row>
    <row r="382" ht="15.75" customHeight="1">
      <c r="A382" s="20" t="s">
        <v>144</v>
      </c>
      <c r="B382" s="20" t="s">
        <v>15</v>
      </c>
      <c r="C382" s="20" t="s">
        <v>145</v>
      </c>
      <c r="D382" s="20" t="s">
        <v>39</v>
      </c>
      <c r="E382" s="20" t="s">
        <v>40</v>
      </c>
      <c r="F382" s="21">
        <v>13581.12</v>
      </c>
      <c r="G382" s="21">
        <v>284997.62</v>
      </c>
      <c r="H382" s="29">
        <f t="shared" si="88"/>
        <v>0.007913188181</v>
      </c>
      <c r="I382" s="21" t="str">
        <f t="shared" si="77"/>
        <v>#REF!</v>
      </c>
      <c r="J382" s="21" t="str">
        <f t="shared" si="78"/>
        <v>#REF!</v>
      </c>
      <c r="K382" s="21" t="str">
        <f t="shared" si="79"/>
        <v>#REF!</v>
      </c>
      <c r="L382" s="21" t="str">
        <f t="shared" si="80"/>
        <v>#REF!</v>
      </c>
      <c r="M382" s="21" t="str">
        <f t="shared" si="81"/>
        <v>#REF!</v>
      </c>
      <c r="N382" s="21" t="str">
        <f t="shared" si="82"/>
        <v>#REF!</v>
      </c>
      <c r="O382" s="21" t="str">
        <f t="shared" si="83"/>
        <v>#REF!</v>
      </c>
      <c r="P382" s="21" t="str">
        <f t="shared" si="84"/>
        <v>#REF!</v>
      </c>
      <c r="Q382" s="21" t="str">
        <f t="shared" si="85"/>
        <v>#REF!</v>
      </c>
      <c r="R382" s="21" t="str">
        <f t="shared" si="86"/>
        <v>#REF!</v>
      </c>
      <c r="S382" s="21" t="str">
        <f t="shared" si="87"/>
        <v>#REF!</v>
      </c>
      <c r="U382" s="29"/>
    </row>
    <row r="383" ht="15.75" customHeight="1">
      <c r="A383" s="20" t="s">
        <v>144</v>
      </c>
      <c r="B383" s="20" t="s">
        <v>15</v>
      </c>
      <c r="C383" s="20" t="s">
        <v>145</v>
      </c>
      <c r="D383" s="20" t="s">
        <v>41</v>
      </c>
      <c r="E383" s="20" t="s">
        <v>42</v>
      </c>
      <c r="F383" s="21">
        <v>1619804.69</v>
      </c>
      <c r="G383" s="21">
        <v>3.399134299E7</v>
      </c>
      <c r="H383" s="29">
        <f t="shared" si="88"/>
        <v>0.9437969275</v>
      </c>
      <c r="I383" s="21" t="str">
        <f t="shared" si="77"/>
        <v>#REF!</v>
      </c>
      <c r="J383" s="21" t="str">
        <f t="shared" si="78"/>
        <v>#REF!</v>
      </c>
      <c r="K383" s="21" t="str">
        <f t="shared" si="79"/>
        <v>#REF!</v>
      </c>
      <c r="L383" s="21" t="str">
        <f t="shared" si="80"/>
        <v>#REF!</v>
      </c>
      <c r="M383" s="21">
        <f>+F383</f>
        <v>1619804.69</v>
      </c>
      <c r="N383" s="21" t="str">
        <f t="shared" si="82"/>
        <v>#REF!</v>
      </c>
      <c r="O383" s="21" t="str">
        <f t="shared" si="83"/>
        <v>#REF!</v>
      </c>
      <c r="P383" s="21">
        <v>0.0</v>
      </c>
      <c r="Q383" s="21">
        <f t="shared" si="85"/>
        <v>0</v>
      </c>
      <c r="R383" s="21">
        <f t="shared" si="86"/>
        <v>1619804.69</v>
      </c>
      <c r="S383" s="21">
        <f t="shared" si="87"/>
        <v>0</v>
      </c>
      <c r="U383" s="29"/>
    </row>
    <row r="384" ht="15.75" customHeight="1">
      <c r="A384" s="20"/>
      <c r="B384" s="20"/>
      <c r="C384" s="20"/>
      <c r="D384" s="20"/>
      <c r="E384" s="20"/>
      <c r="F384" s="25">
        <f>SUM(F372:F383)</f>
        <v>1716264</v>
      </c>
      <c r="G384" s="21"/>
      <c r="H384" s="29">
        <f t="shared" si="88"/>
        <v>1</v>
      </c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U384" s="29"/>
    </row>
    <row r="385" ht="15.75" customHeight="1">
      <c r="A385" s="20" t="s">
        <v>146</v>
      </c>
      <c r="B385" s="20" t="s">
        <v>15</v>
      </c>
      <c r="C385" s="20" t="s">
        <v>147</v>
      </c>
      <c r="D385" s="20" t="s">
        <v>17</v>
      </c>
      <c r="E385" s="20" t="s">
        <v>18</v>
      </c>
      <c r="F385" s="21">
        <v>0.0</v>
      </c>
      <c r="G385" s="21">
        <v>0.0</v>
      </c>
      <c r="I385" s="21" t="str">
        <f t="shared" ref="I385:I480" si="89">+VLOOKUP(C385,'[1]ESFUERZO PROPIO 2015'!$D$10:$J$135,3,0)</f>
        <v>#REF!</v>
      </c>
      <c r="J385" s="21" t="str">
        <f t="shared" ref="J385:J480" si="90">+VLOOKUP(C385,'[1]ESFUERZO PROPIO 2015'!$D$10:$J$135,2,0)</f>
        <v>#REF!</v>
      </c>
      <c r="K385" s="21" t="str">
        <f t="shared" ref="K385:K480" si="91">+I385/11</f>
        <v>#REF!</v>
      </c>
      <c r="L385" s="21" t="str">
        <f t="shared" ref="L385:L480" si="92">+H385*K385</f>
        <v>#REF!</v>
      </c>
      <c r="M385" s="21" t="str">
        <f t="shared" ref="M385:M480" si="93">+IF(F385-Q385&lt;1,0,F385-Q385)</f>
        <v>#REF!</v>
      </c>
      <c r="N385" s="21" t="str">
        <f t="shared" ref="N385:N480" si="94">+VLOOKUP(C385,'[1]ESFUERZO PROPIO 2015'!$D$10:$J$135,7,0)</f>
        <v>#REF!</v>
      </c>
      <c r="O385" s="21" t="str">
        <f t="shared" ref="O385:O480" si="95">+VLOOKUP(C385,'[1]ESFUERZO PROPIO 2015'!$D$10:$J$135,6,0)</f>
        <v>#REF!</v>
      </c>
      <c r="P385" s="21" t="str">
        <f t="shared" ref="P385:P480" si="96">+F385-L385</f>
        <v>#REF!</v>
      </c>
      <c r="Q385" s="21" t="str">
        <f t="shared" ref="Q385:Q472" si="97">+ROUND(P385,0)</f>
        <v>#REF!</v>
      </c>
      <c r="R385" s="21" t="str">
        <f t="shared" ref="R385:R480" si="98">+M385+Q385</f>
        <v>#REF!</v>
      </c>
      <c r="S385" s="21" t="str">
        <f t="shared" ref="S385:S480" si="99">+Q385</f>
        <v>#REF!</v>
      </c>
    </row>
    <row r="386" ht="15.75" customHeight="1">
      <c r="A386" s="20" t="s">
        <v>146</v>
      </c>
      <c r="B386" s="20" t="s">
        <v>15</v>
      </c>
      <c r="C386" s="20" t="s">
        <v>147</v>
      </c>
      <c r="D386" s="20" t="s">
        <v>49</v>
      </c>
      <c r="E386" s="20" t="s">
        <v>50</v>
      </c>
      <c r="F386" s="21">
        <v>0.0</v>
      </c>
      <c r="G386" s="21">
        <v>0.0</v>
      </c>
      <c r="I386" s="21" t="str">
        <f t="shared" si="89"/>
        <v>#REF!</v>
      </c>
      <c r="J386" s="21" t="str">
        <f t="shared" si="90"/>
        <v>#REF!</v>
      </c>
      <c r="K386" s="21" t="str">
        <f t="shared" si="91"/>
        <v>#REF!</v>
      </c>
      <c r="L386" s="21" t="str">
        <f t="shared" si="92"/>
        <v>#REF!</v>
      </c>
      <c r="M386" s="21" t="str">
        <f t="shared" si="93"/>
        <v>#REF!</v>
      </c>
      <c r="N386" s="21" t="str">
        <f t="shared" si="94"/>
        <v>#REF!</v>
      </c>
      <c r="O386" s="21" t="str">
        <f t="shared" si="95"/>
        <v>#REF!</v>
      </c>
      <c r="P386" s="21" t="str">
        <f t="shared" si="96"/>
        <v>#REF!</v>
      </c>
      <c r="Q386" s="21" t="str">
        <f t="shared" si="97"/>
        <v>#REF!</v>
      </c>
      <c r="R386" s="21" t="str">
        <f t="shared" si="98"/>
        <v>#REF!</v>
      </c>
      <c r="S386" s="21" t="str">
        <f t="shared" si="99"/>
        <v>#REF!</v>
      </c>
    </row>
    <row r="387" ht="15.75" customHeight="1">
      <c r="A387" s="20" t="s">
        <v>146</v>
      </c>
      <c r="B387" s="20" t="s">
        <v>15</v>
      </c>
      <c r="C387" s="20" t="s">
        <v>147</v>
      </c>
      <c r="D387" s="20" t="s">
        <v>19</v>
      </c>
      <c r="E387" s="20" t="s">
        <v>20</v>
      </c>
      <c r="F387" s="21">
        <v>116782.39</v>
      </c>
      <c r="G387" s="21">
        <v>8274.87</v>
      </c>
      <c r="I387" s="21" t="str">
        <f t="shared" si="89"/>
        <v>#REF!</v>
      </c>
      <c r="J387" s="21" t="str">
        <f t="shared" si="90"/>
        <v>#REF!</v>
      </c>
      <c r="K387" s="21" t="str">
        <f t="shared" si="91"/>
        <v>#REF!</v>
      </c>
      <c r="L387" s="21" t="str">
        <f t="shared" si="92"/>
        <v>#REF!</v>
      </c>
      <c r="M387" s="21" t="str">
        <f t="shared" si="93"/>
        <v>#REF!</v>
      </c>
      <c r="N387" s="21" t="str">
        <f t="shared" si="94"/>
        <v>#REF!</v>
      </c>
      <c r="O387" s="21" t="str">
        <f t="shared" si="95"/>
        <v>#REF!</v>
      </c>
      <c r="P387" s="21" t="str">
        <f t="shared" si="96"/>
        <v>#REF!</v>
      </c>
      <c r="Q387" s="21" t="str">
        <f t="shared" si="97"/>
        <v>#REF!</v>
      </c>
      <c r="R387" s="21" t="str">
        <f t="shared" si="98"/>
        <v>#REF!</v>
      </c>
      <c r="S387" s="21" t="str">
        <f t="shared" si="99"/>
        <v>#REF!</v>
      </c>
    </row>
    <row r="388" ht="15.75" customHeight="1">
      <c r="A388" s="20" t="s">
        <v>146</v>
      </c>
      <c r="B388" s="20" t="s">
        <v>15</v>
      </c>
      <c r="C388" s="20" t="s">
        <v>147</v>
      </c>
      <c r="D388" s="20" t="s">
        <v>27</v>
      </c>
      <c r="E388" s="20" t="s">
        <v>28</v>
      </c>
      <c r="F388" s="21">
        <v>0.0</v>
      </c>
      <c r="G388" s="21">
        <v>0.0</v>
      </c>
      <c r="I388" s="21" t="str">
        <f t="shared" si="89"/>
        <v>#REF!</v>
      </c>
      <c r="J388" s="21" t="str">
        <f t="shared" si="90"/>
        <v>#REF!</v>
      </c>
      <c r="K388" s="21" t="str">
        <f t="shared" si="91"/>
        <v>#REF!</v>
      </c>
      <c r="L388" s="21" t="str">
        <f t="shared" si="92"/>
        <v>#REF!</v>
      </c>
      <c r="M388" s="21" t="str">
        <f t="shared" si="93"/>
        <v>#REF!</v>
      </c>
      <c r="N388" s="21" t="str">
        <f t="shared" si="94"/>
        <v>#REF!</v>
      </c>
      <c r="O388" s="21" t="str">
        <f t="shared" si="95"/>
        <v>#REF!</v>
      </c>
      <c r="P388" s="21" t="str">
        <f t="shared" si="96"/>
        <v>#REF!</v>
      </c>
      <c r="Q388" s="21" t="str">
        <f t="shared" si="97"/>
        <v>#REF!</v>
      </c>
      <c r="R388" s="21" t="str">
        <f t="shared" si="98"/>
        <v>#REF!</v>
      </c>
      <c r="S388" s="21" t="str">
        <f t="shared" si="99"/>
        <v>#REF!</v>
      </c>
    </row>
    <row r="389" ht="15.75" customHeight="1">
      <c r="A389" s="20" t="s">
        <v>146</v>
      </c>
      <c r="B389" s="20" t="s">
        <v>15</v>
      </c>
      <c r="C389" s="20" t="s">
        <v>147</v>
      </c>
      <c r="D389" s="20" t="s">
        <v>29</v>
      </c>
      <c r="E389" s="20" t="s">
        <v>30</v>
      </c>
      <c r="F389" s="21">
        <v>650452.28</v>
      </c>
      <c r="G389" s="21">
        <v>46089.22</v>
      </c>
      <c r="I389" s="21" t="str">
        <f t="shared" si="89"/>
        <v>#REF!</v>
      </c>
      <c r="J389" s="21" t="str">
        <f t="shared" si="90"/>
        <v>#REF!</v>
      </c>
      <c r="K389" s="21" t="str">
        <f t="shared" si="91"/>
        <v>#REF!</v>
      </c>
      <c r="L389" s="21" t="str">
        <f t="shared" si="92"/>
        <v>#REF!</v>
      </c>
      <c r="M389" s="21" t="str">
        <f t="shared" si="93"/>
        <v>#REF!</v>
      </c>
      <c r="N389" s="21" t="str">
        <f t="shared" si="94"/>
        <v>#REF!</v>
      </c>
      <c r="O389" s="21" t="str">
        <f t="shared" si="95"/>
        <v>#REF!</v>
      </c>
      <c r="P389" s="21" t="str">
        <f t="shared" si="96"/>
        <v>#REF!</v>
      </c>
      <c r="Q389" s="21" t="str">
        <f t="shared" si="97"/>
        <v>#REF!</v>
      </c>
      <c r="R389" s="21" t="str">
        <f t="shared" si="98"/>
        <v>#REF!</v>
      </c>
      <c r="S389" s="21" t="str">
        <f t="shared" si="99"/>
        <v>#REF!</v>
      </c>
    </row>
    <row r="390" ht="15.75" customHeight="1">
      <c r="A390" s="20" t="s">
        <v>146</v>
      </c>
      <c r="B390" s="20" t="s">
        <v>15</v>
      </c>
      <c r="C390" s="20" t="s">
        <v>147</v>
      </c>
      <c r="D390" s="20" t="s">
        <v>31</v>
      </c>
      <c r="E390" s="20" t="s">
        <v>32</v>
      </c>
      <c r="F390" s="21">
        <v>559466.22</v>
      </c>
      <c r="G390" s="21">
        <v>39642.2</v>
      </c>
      <c r="I390" s="21" t="str">
        <f t="shared" si="89"/>
        <v>#REF!</v>
      </c>
      <c r="J390" s="21" t="str">
        <f t="shared" si="90"/>
        <v>#REF!</v>
      </c>
      <c r="K390" s="21" t="str">
        <f t="shared" si="91"/>
        <v>#REF!</v>
      </c>
      <c r="L390" s="21" t="str">
        <f t="shared" si="92"/>
        <v>#REF!</v>
      </c>
      <c r="M390" s="21" t="str">
        <f t="shared" si="93"/>
        <v>#REF!</v>
      </c>
      <c r="N390" s="21" t="str">
        <f t="shared" si="94"/>
        <v>#REF!</v>
      </c>
      <c r="O390" s="21" t="str">
        <f t="shared" si="95"/>
        <v>#REF!</v>
      </c>
      <c r="P390" s="21" t="str">
        <f t="shared" si="96"/>
        <v>#REF!</v>
      </c>
      <c r="Q390" s="21" t="str">
        <f t="shared" si="97"/>
        <v>#REF!</v>
      </c>
      <c r="R390" s="21" t="str">
        <f t="shared" si="98"/>
        <v>#REF!</v>
      </c>
      <c r="S390" s="21" t="str">
        <f t="shared" si="99"/>
        <v>#REF!</v>
      </c>
    </row>
    <row r="391" ht="15.75" customHeight="1">
      <c r="A391" s="20" t="s">
        <v>146</v>
      </c>
      <c r="B391" s="20" t="s">
        <v>15</v>
      </c>
      <c r="C391" s="20" t="s">
        <v>147</v>
      </c>
      <c r="D391" s="20" t="s">
        <v>39</v>
      </c>
      <c r="E391" s="20" t="s">
        <v>40</v>
      </c>
      <c r="F391" s="21">
        <v>376414.36</v>
      </c>
      <c r="G391" s="21">
        <v>26671.66</v>
      </c>
      <c r="I391" s="21" t="str">
        <f t="shared" si="89"/>
        <v>#REF!</v>
      </c>
      <c r="J391" s="21" t="str">
        <f t="shared" si="90"/>
        <v>#REF!</v>
      </c>
      <c r="K391" s="21" t="str">
        <f t="shared" si="91"/>
        <v>#REF!</v>
      </c>
      <c r="L391" s="21" t="str">
        <f t="shared" si="92"/>
        <v>#REF!</v>
      </c>
      <c r="M391" s="21" t="str">
        <f t="shared" si="93"/>
        <v>#REF!</v>
      </c>
      <c r="N391" s="21" t="str">
        <f t="shared" si="94"/>
        <v>#REF!</v>
      </c>
      <c r="O391" s="21" t="str">
        <f t="shared" si="95"/>
        <v>#REF!</v>
      </c>
      <c r="P391" s="21" t="str">
        <f t="shared" si="96"/>
        <v>#REF!</v>
      </c>
      <c r="Q391" s="21" t="str">
        <f t="shared" si="97"/>
        <v>#REF!</v>
      </c>
      <c r="R391" s="21" t="str">
        <f t="shared" si="98"/>
        <v>#REF!</v>
      </c>
      <c r="S391" s="21" t="str">
        <f t="shared" si="99"/>
        <v>#REF!</v>
      </c>
    </row>
    <row r="392" ht="15.75" customHeight="1">
      <c r="A392" s="20" t="s">
        <v>146</v>
      </c>
      <c r="B392" s="20" t="s">
        <v>15</v>
      </c>
      <c r="C392" s="20" t="s">
        <v>147</v>
      </c>
      <c r="D392" s="20" t="s">
        <v>41</v>
      </c>
      <c r="E392" s="20" t="s">
        <v>42</v>
      </c>
      <c r="F392" s="21">
        <v>4.641530875E7</v>
      </c>
      <c r="G392" s="21">
        <v>3288858.05</v>
      </c>
      <c r="I392" s="21" t="str">
        <f t="shared" si="89"/>
        <v>#REF!</v>
      </c>
      <c r="J392" s="21" t="str">
        <f t="shared" si="90"/>
        <v>#REF!</v>
      </c>
      <c r="K392" s="21" t="str">
        <f t="shared" si="91"/>
        <v>#REF!</v>
      </c>
      <c r="L392" s="21" t="str">
        <f t="shared" si="92"/>
        <v>#REF!</v>
      </c>
      <c r="M392" s="21" t="str">
        <f t="shared" si="93"/>
        <v>#REF!</v>
      </c>
      <c r="N392" s="21" t="str">
        <f t="shared" si="94"/>
        <v>#REF!</v>
      </c>
      <c r="O392" s="21" t="str">
        <f t="shared" si="95"/>
        <v>#REF!</v>
      </c>
      <c r="P392" s="21" t="str">
        <f t="shared" si="96"/>
        <v>#REF!</v>
      </c>
      <c r="Q392" s="21" t="str">
        <f t="shared" si="97"/>
        <v>#REF!</v>
      </c>
      <c r="R392" s="21" t="str">
        <f t="shared" si="98"/>
        <v>#REF!</v>
      </c>
      <c r="S392" s="21" t="str">
        <f t="shared" si="99"/>
        <v>#REF!</v>
      </c>
    </row>
    <row r="393" ht="15.75" customHeight="1">
      <c r="A393" s="20" t="s">
        <v>148</v>
      </c>
      <c r="B393" s="20" t="s">
        <v>15</v>
      </c>
      <c r="C393" s="20" t="s">
        <v>149</v>
      </c>
      <c r="D393" s="20" t="s">
        <v>17</v>
      </c>
      <c r="E393" s="20" t="s">
        <v>18</v>
      </c>
      <c r="F393" s="21">
        <v>0.0</v>
      </c>
      <c r="G393" s="21">
        <v>0.0</v>
      </c>
      <c r="I393" s="21" t="str">
        <f t="shared" si="89"/>
        <v>#REF!</v>
      </c>
      <c r="J393" s="21" t="str">
        <f t="shared" si="90"/>
        <v>#REF!</v>
      </c>
      <c r="K393" s="21" t="str">
        <f t="shared" si="91"/>
        <v>#REF!</v>
      </c>
      <c r="L393" s="21" t="str">
        <f t="shared" si="92"/>
        <v>#REF!</v>
      </c>
      <c r="M393" s="21" t="str">
        <f t="shared" si="93"/>
        <v>#REF!</v>
      </c>
      <c r="N393" s="21" t="str">
        <f t="shared" si="94"/>
        <v>#REF!</v>
      </c>
      <c r="O393" s="21" t="str">
        <f t="shared" si="95"/>
        <v>#REF!</v>
      </c>
      <c r="P393" s="21" t="str">
        <f t="shared" si="96"/>
        <v>#REF!</v>
      </c>
      <c r="Q393" s="21" t="str">
        <f t="shared" si="97"/>
        <v>#REF!</v>
      </c>
      <c r="R393" s="21" t="str">
        <f t="shared" si="98"/>
        <v>#REF!</v>
      </c>
      <c r="S393" s="21" t="str">
        <f t="shared" si="99"/>
        <v>#REF!</v>
      </c>
    </row>
    <row r="394" ht="15.75" customHeight="1">
      <c r="A394" s="20" t="s">
        <v>148</v>
      </c>
      <c r="B394" s="20" t="s">
        <v>15</v>
      </c>
      <c r="C394" s="20" t="s">
        <v>149</v>
      </c>
      <c r="D394" s="20" t="s">
        <v>49</v>
      </c>
      <c r="E394" s="20" t="s">
        <v>50</v>
      </c>
      <c r="F394" s="21">
        <v>0.0</v>
      </c>
      <c r="G394" s="21">
        <v>0.0</v>
      </c>
      <c r="I394" s="21" t="str">
        <f t="shared" si="89"/>
        <v>#REF!</v>
      </c>
      <c r="J394" s="21" t="str">
        <f t="shared" si="90"/>
        <v>#REF!</v>
      </c>
      <c r="K394" s="21" t="str">
        <f t="shared" si="91"/>
        <v>#REF!</v>
      </c>
      <c r="L394" s="21" t="str">
        <f t="shared" si="92"/>
        <v>#REF!</v>
      </c>
      <c r="M394" s="21" t="str">
        <f t="shared" si="93"/>
        <v>#REF!</v>
      </c>
      <c r="N394" s="21" t="str">
        <f t="shared" si="94"/>
        <v>#REF!</v>
      </c>
      <c r="O394" s="21" t="str">
        <f t="shared" si="95"/>
        <v>#REF!</v>
      </c>
      <c r="P394" s="21" t="str">
        <f t="shared" si="96"/>
        <v>#REF!</v>
      </c>
      <c r="Q394" s="21" t="str">
        <f t="shared" si="97"/>
        <v>#REF!</v>
      </c>
      <c r="R394" s="21" t="str">
        <f t="shared" si="98"/>
        <v>#REF!</v>
      </c>
      <c r="S394" s="21" t="str">
        <f t="shared" si="99"/>
        <v>#REF!</v>
      </c>
    </row>
    <row r="395" ht="15.75" customHeight="1">
      <c r="A395" s="20" t="s">
        <v>148</v>
      </c>
      <c r="B395" s="20" t="s">
        <v>15</v>
      </c>
      <c r="C395" s="20" t="s">
        <v>149</v>
      </c>
      <c r="D395" s="20" t="s">
        <v>74</v>
      </c>
      <c r="E395" s="20" t="s">
        <v>75</v>
      </c>
      <c r="F395" s="21">
        <v>911316.12</v>
      </c>
      <c r="G395" s="21">
        <v>899408.51</v>
      </c>
      <c r="I395" s="21" t="str">
        <f t="shared" si="89"/>
        <v>#REF!</v>
      </c>
      <c r="J395" s="21" t="str">
        <f t="shared" si="90"/>
        <v>#REF!</v>
      </c>
      <c r="K395" s="21" t="str">
        <f t="shared" si="91"/>
        <v>#REF!</v>
      </c>
      <c r="L395" s="21" t="str">
        <f t="shared" si="92"/>
        <v>#REF!</v>
      </c>
      <c r="M395" s="21" t="str">
        <f t="shared" si="93"/>
        <v>#REF!</v>
      </c>
      <c r="N395" s="21" t="str">
        <f t="shared" si="94"/>
        <v>#REF!</v>
      </c>
      <c r="O395" s="21" t="str">
        <f t="shared" si="95"/>
        <v>#REF!</v>
      </c>
      <c r="P395" s="21" t="str">
        <f t="shared" si="96"/>
        <v>#REF!</v>
      </c>
      <c r="Q395" s="21" t="str">
        <f t="shared" si="97"/>
        <v>#REF!</v>
      </c>
      <c r="R395" s="21" t="str">
        <f t="shared" si="98"/>
        <v>#REF!</v>
      </c>
      <c r="S395" s="21" t="str">
        <f t="shared" si="99"/>
        <v>#REF!</v>
      </c>
    </row>
    <row r="396" ht="15.75" customHeight="1">
      <c r="A396" s="20" t="s">
        <v>148</v>
      </c>
      <c r="B396" s="20" t="s">
        <v>15</v>
      </c>
      <c r="C396" s="20" t="s">
        <v>149</v>
      </c>
      <c r="D396" s="20" t="s">
        <v>19</v>
      </c>
      <c r="E396" s="20" t="s">
        <v>20</v>
      </c>
      <c r="F396" s="21">
        <v>626.38</v>
      </c>
      <c r="G396" s="21">
        <v>618.2</v>
      </c>
      <c r="I396" s="21" t="str">
        <f t="shared" si="89"/>
        <v>#REF!</v>
      </c>
      <c r="J396" s="21" t="str">
        <f t="shared" si="90"/>
        <v>#REF!</v>
      </c>
      <c r="K396" s="21" t="str">
        <f t="shared" si="91"/>
        <v>#REF!</v>
      </c>
      <c r="L396" s="21" t="str">
        <f t="shared" si="92"/>
        <v>#REF!</v>
      </c>
      <c r="M396" s="21" t="str">
        <f t="shared" si="93"/>
        <v>#REF!</v>
      </c>
      <c r="N396" s="21" t="str">
        <f t="shared" si="94"/>
        <v>#REF!</v>
      </c>
      <c r="O396" s="21" t="str">
        <f t="shared" si="95"/>
        <v>#REF!</v>
      </c>
      <c r="P396" s="21" t="str">
        <f t="shared" si="96"/>
        <v>#REF!</v>
      </c>
      <c r="Q396" s="21" t="str">
        <f t="shared" si="97"/>
        <v>#REF!</v>
      </c>
      <c r="R396" s="21" t="str">
        <f t="shared" si="98"/>
        <v>#REF!</v>
      </c>
      <c r="S396" s="21" t="str">
        <f t="shared" si="99"/>
        <v>#REF!</v>
      </c>
    </row>
    <row r="397" ht="15.75" customHeight="1">
      <c r="A397" s="20" t="s">
        <v>148</v>
      </c>
      <c r="B397" s="20" t="s">
        <v>15</v>
      </c>
      <c r="C397" s="20" t="s">
        <v>149</v>
      </c>
      <c r="D397" s="20" t="s">
        <v>21</v>
      </c>
      <c r="E397" s="20" t="s">
        <v>22</v>
      </c>
      <c r="F397" s="21">
        <v>166.56</v>
      </c>
      <c r="G397" s="21">
        <v>164.38</v>
      </c>
      <c r="I397" s="21" t="str">
        <f t="shared" si="89"/>
        <v>#REF!</v>
      </c>
      <c r="J397" s="21" t="str">
        <f t="shared" si="90"/>
        <v>#REF!</v>
      </c>
      <c r="K397" s="21" t="str">
        <f t="shared" si="91"/>
        <v>#REF!</v>
      </c>
      <c r="L397" s="21" t="str">
        <f t="shared" si="92"/>
        <v>#REF!</v>
      </c>
      <c r="M397" s="21" t="str">
        <f t="shared" si="93"/>
        <v>#REF!</v>
      </c>
      <c r="N397" s="21" t="str">
        <f t="shared" si="94"/>
        <v>#REF!</v>
      </c>
      <c r="O397" s="21" t="str">
        <f t="shared" si="95"/>
        <v>#REF!</v>
      </c>
      <c r="P397" s="21" t="str">
        <f t="shared" si="96"/>
        <v>#REF!</v>
      </c>
      <c r="Q397" s="21" t="str">
        <f t="shared" si="97"/>
        <v>#REF!</v>
      </c>
      <c r="R397" s="21" t="str">
        <f t="shared" si="98"/>
        <v>#REF!</v>
      </c>
      <c r="S397" s="21" t="str">
        <f t="shared" si="99"/>
        <v>#REF!</v>
      </c>
    </row>
    <row r="398" ht="15.75" customHeight="1">
      <c r="A398" s="20" t="s">
        <v>148</v>
      </c>
      <c r="B398" s="20" t="s">
        <v>15</v>
      </c>
      <c r="C398" s="20" t="s">
        <v>149</v>
      </c>
      <c r="D398" s="20" t="s">
        <v>27</v>
      </c>
      <c r="E398" s="20" t="s">
        <v>28</v>
      </c>
      <c r="F398" s="21">
        <v>0.0</v>
      </c>
      <c r="G398" s="21">
        <v>0.0</v>
      </c>
      <c r="I398" s="21" t="str">
        <f t="shared" si="89"/>
        <v>#REF!</v>
      </c>
      <c r="J398" s="21" t="str">
        <f t="shared" si="90"/>
        <v>#REF!</v>
      </c>
      <c r="K398" s="21" t="str">
        <f t="shared" si="91"/>
        <v>#REF!</v>
      </c>
      <c r="L398" s="21" t="str">
        <f t="shared" si="92"/>
        <v>#REF!</v>
      </c>
      <c r="M398" s="21" t="str">
        <f t="shared" si="93"/>
        <v>#REF!</v>
      </c>
      <c r="N398" s="21" t="str">
        <f t="shared" si="94"/>
        <v>#REF!</v>
      </c>
      <c r="O398" s="21" t="str">
        <f t="shared" si="95"/>
        <v>#REF!</v>
      </c>
      <c r="P398" s="21" t="str">
        <f t="shared" si="96"/>
        <v>#REF!</v>
      </c>
      <c r="Q398" s="21" t="str">
        <f t="shared" si="97"/>
        <v>#REF!</v>
      </c>
      <c r="R398" s="21" t="str">
        <f t="shared" si="98"/>
        <v>#REF!</v>
      </c>
      <c r="S398" s="21" t="str">
        <f t="shared" si="99"/>
        <v>#REF!</v>
      </c>
    </row>
    <row r="399" ht="15.75" customHeight="1">
      <c r="A399" s="20" t="s">
        <v>148</v>
      </c>
      <c r="B399" s="20" t="s">
        <v>15</v>
      </c>
      <c r="C399" s="20" t="s">
        <v>149</v>
      </c>
      <c r="D399" s="20" t="s">
        <v>29</v>
      </c>
      <c r="E399" s="20" t="s">
        <v>30</v>
      </c>
      <c r="F399" s="21">
        <v>73040.39</v>
      </c>
      <c r="G399" s="21">
        <v>72086.01</v>
      </c>
      <c r="I399" s="21" t="str">
        <f t="shared" si="89"/>
        <v>#REF!</v>
      </c>
      <c r="J399" s="21" t="str">
        <f t="shared" si="90"/>
        <v>#REF!</v>
      </c>
      <c r="K399" s="21" t="str">
        <f t="shared" si="91"/>
        <v>#REF!</v>
      </c>
      <c r="L399" s="21" t="str">
        <f t="shared" si="92"/>
        <v>#REF!</v>
      </c>
      <c r="M399" s="21" t="str">
        <f t="shared" si="93"/>
        <v>#REF!</v>
      </c>
      <c r="N399" s="21" t="str">
        <f t="shared" si="94"/>
        <v>#REF!</v>
      </c>
      <c r="O399" s="21" t="str">
        <f t="shared" si="95"/>
        <v>#REF!</v>
      </c>
      <c r="P399" s="21" t="str">
        <f t="shared" si="96"/>
        <v>#REF!</v>
      </c>
      <c r="Q399" s="21" t="str">
        <f t="shared" si="97"/>
        <v>#REF!</v>
      </c>
      <c r="R399" s="21" t="str">
        <f t="shared" si="98"/>
        <v>#REF!</v>
      </c>
      <c r="S399" s="21" t="str">
        <f t="shared" si="99"/>
        <v>#REF!</v>
      </c>
    </row>
    <row r="400" ht="15.75" customHeight="1">
      <c r="A400" s="20" t="s">
        <v>148</v>
      </c>
      <c r="B400" s="20" t="s">
        <v>15</v>
      </c>
      <c r="C400" s="20" t="s">
        <v>149</v>
      </c>
      <c r="D400" s="20" t="s">
        <v>31</v>
      </c>
      <c r="E400" s="20" t="s">
        <v>32</v>
      </c>
      <c r="F400" s="21">
        <v>0.0</v>
      </c>
      <c r="G400" s="21">
        <v>0.0</v>
      </c>
      <c r="I400" s="21" t="str">
        <f t="shared" si="89"/>
        <v>#REF!</v>
      </c>
      <c r="J400" s="21" t="str">
        <f t="shared" si="90"/>
        <v>#REF!</v>
      </c>
      <c r="K400" s="21" t="str">
        <f t="shared" si="91"/>
        <v>#REF!</v>
      </c>
      <c r="L400" s="21" t="str">
        <f t="shared" si="92"/>
        <v>#REF!</v>
      </c>
      <c r="M400" s="21" t="str">
        <f t="shared" si="93"/>
        <v>#REF!</v>
      </c>
      <c r="N400" s="21" t="str">
        <f t="shared" si="94"/>
        <v>#REF!</v>
      </c>
      <c r="O400" s="21" t="str">
        <f t="shared" si="95"/>
        <v>#REF!</v>
      </c>
      <c r="P400" s="21" t="str">
        <f t="shared" si="96"/>
        <v>#REF!</v>
      </c>
      <c r="Q400" s="21" t="str">
        <f t="shared" si="97"/>
        <v>#REF!</v>
      </c>
      <c r="R400" s="21" t="str">
        <f t="shared" si="98"/>
        <v>#REF!</v>
      </c>
      <c r="S400" s="21" t="str">
        <f t="shared" si="99"/>
        <v>#REF!</v>
      </c>
    </row>
    <row r="401" ht="15.75" customHeight="1">
      <c r="A401" s="20" t="s">
        <v>148</v>
      </c>
      <c r="B401" s="20" t="s">
        <v>15</v>
      </c>
      <c r="C401" s="20" t="s">
        <v>149</v>
      </c>
      <c r="D401" s="20" t="s">
        <v>39</v>
      </c>
      <c r="E401" s="20" t="s">
        <v>40</v>
      </c>
      <c r="F401" s="21">
        <v>6931.01</v>
      </c>
      <c r="G401" s="21">
        <v>6840.44</v>
      </c>
      <c r="I401" s="21" t="str">
        <f t="shared" si="89"/>
        <v>#REF!</v>
      </c>
      <c r="J401" s="21" t="str">
        <f t="shared" si="90"/>
        <v>#REF!</v>
      </c>
      <c r="K401" s="21" t="str">
        <f t="shared" si="91"/>
        <v>#REF!</v>
      </c>
      <c r="L401" s="21" t="str">
        <f t="shared" si="92"/>
        <v>#REF!</v>
      </c>
      <c r="M401" s="21" t="str">
        <f t="shared" si="93"/>
        <v>#REF!</v>
      </c>
      <c r="N401" s="21" t="str">
        <f t="shared" si="94"/>
        <v>#REF!</v>
      </c>
      <c r="O401" s="21" t="str">
        <f t="shared" si="95"/>
        <v>#REF!</v>
      </c>
      <c r="P401" s="21" t="str">
        <f t="shared" si="96"/>
        <v>#REF!</v>
      </c>
      <c r="Q401" s="21" t="str">
        <f t="shared" si="97"/>
        <v>#REF!</v>
      </c>
      <c r="R401" s="21" t="str">
        <f t="shared" si="98"/>
        <v>#REF!</v>
      </c>
      <c r="S401" s="21" t="str">
        <f t="shared" si="99"/>
        <v>#REF!</v>
      </c>
    </row>
    <row r="402" ht="15.75" customHeight="1">
      <c r="A402" s="20" t="s">
        <v>148</v>
      </c>
      <c r="B402" s="20" t="s">
        <v>15</v>
      </c>
      <c r="C402" s="20" t="s">
        <v>149</v>
      </c>
      <c r="D402" s="20" t="s">
        <v>41</v>
      </c>
      <c r="E402" s="20" t="s">
        <v>42</v>
      </c>
      <c r="F402" s="21">
        <v>886091.06</v>
      </c>
      <c r="G402" s="21">
        <v>874513.05</v>
      </c>
      <c r="I402" s="21" t="str">
        <f t="shared" si="89"/>
        <v>#REF!</v>
      </c>
      <c r="J402" s="21" t="str">
        <f t="shared" si="90"/>
        <v>#REF!</v>
      </c>
      <c r="K402" s="21" t="str">
        <f t="shared" si="91"/>
        <v>#REF!</v>
      </c>
      <c r="L402" s="21" t="str">
        <f t="shared" si="92"/>
        <v>#REF!</v>
      </c>
      <c r="M402" s="21" t="str">
        <f t="shared" si="93"/>
        <v>#REF!</v>
      </c>
      <c r="N402" s="21" t="str">
        <f t="shared" si="94"/>
        <v>#REF!</v>
      </c>
      <c r="O402" s="21" t="str">
        <f t="shared" si="95"/>
        <v>#REF!</v>
      </c>
      <c r="P402" s="21" t="str">
        <f t="shared" si="96"/>
        <v>#REF!</v>
      </c>
      <c r="Q402" s="21" t="str">
        <f t="shared" si="97"/>
        <v>#REF!</v>
      </c>
      <c r="R402" s="21" t="str">
        <f t="shared" si="98"/>
        <v>#REF!</v>
      </c>
      <c r="S402" s="21" t="str">
        <f t="shared" si="99"/>
        <v>#REF!</v>
      </c>
    </row>
    <row r="403" ht="15.75" customHeight="1">
      <c r="A403" s="20" t="s">
        <v>148</v>
      </c>
      <c r="B403" s="20" t="s">
        <v>15</v>
      </c>
      <c r="C403" s="20" t="s">
        <v>149</v>
      </c>
      <c r="D403" s="20" t="s">
        <v>45</v>
      </c>
      <c r="E403" s="20" t="s">
        <v>46</v>
      </c>
      <c r="F403" s="21">
        <v>3273593.48</v>
      </c>
      <c r="G403" s="21">
        <v>3230819.41</v>
      </c>
      <c r="I403" s="21" t="str">
        <f t="shared" si="89"/>
        <v>#REF!</v>
      </c>
      <c r="J403" s="21" t="str">
        <f t="shared" si="90"/>
        <v>#REF!</v>
      </c>
      <c r="K403" s="21" t="str">
        <f t="shared" si="91"/>
        <v>#REF!</v>
      </c>
      <c r="L403" s="21" t="str">
        <f t="shared" si="92"/>
        <v>#REF!</v>
      </c>
      <c r="M403" s="21" t="str">
        <f t="shared" si="93"/>
        <v>#REF!</v>
      </c>
      <c r="N403" s="21" t="str">
        <f t="shared" si="94"/>
        <v>#REF!</v>
      </c>
      <c r="O403" s="21" t="str">
        <f t="shared" si="95"/>
        <v>#REF!</v>
      </c>
      <c r="P403" s="21" t="str">
        <f t="shared" si="96"/>
        <v>#REF!</v>
      </c>
      <c r="Q403" s="21" t="str">
        <f t="shared" si="97"/>
        <v>#REF!</v>
      </c>
      <c r="R403" s="21" t="str">
        <f t="shared" si="98"/>
        <v>#REF!</v>
      </c>
      <c r="S403" s="21" t="str">
        <f t="shared" si="99"/>
        <v>#REF!</v>
      </c>
    </row>
    <row r="404" ht="15.75" customHeight="1">
      <c r="A404" s="20" t="s">
        <v>150</v>
      </c>
      <c r="B404" s="20" t="s">
        <v>15</v>
      </c>
      <c r="C404" s="20" t="s">
        <v>151</v>
      </c>
      <c r="D404" s="20" t="s">
        <v>49</v>
      </c>
      <c r="E404" s="20" t="s">
        <v>50</v>
      </c>
      <c r="F404" s="21">
        <v>0.0</v>
      </c>
      <c r="G404" s="21">
        <v>0.0</v>
      </c>
      <c r="I404" s="21" t="str">
        <f t="shared" si="89"/>
        <v>#REF!</v>
      </c>
      <c r="J404" s="21" t="str">
        <f t="shared" si="90"/>
        <v>#REF!</v>
      </c>
      <c r="K404" s="21" t="str">
        <f t="shared" si="91"/>
        <v>#REF!</v>
      </c>
      <c r="L404" s="21" t="str">
        <f t="shared" si="92"/>
        <v>#REF!</v>
      </c>
      <c r="M404" s="21" t="str">
        <f t="shared" si="93"/>
        <v>#REF!</v>
      </c>
      <c r="N404" s="21" t="str">
        <f t="shared" si="94"/>
        <v>#REF!</v>
      </c>
      <c r="O404" s="21" t="str">
        <f t="shared" si="95"/>
        <v>#REF!</v>
      </c>
      <c r="P404" s="21" t="str">
        <f t="shared" si="96"/>
        <v>#REF!</v>
      </c>
      <c r="Q404" s="21" t="str">
        <f t="shared" si="97"/>
        <v>#REF!</v>
      </c>
      <c r="R404" s="21" t="str">
        <f t="shared" si="98"/>
        <v>#REF!</v>
      </c>
      <c r="S404" s="21" t="str">
        <f t="shared" si="99"/>
        <v>#REF!</v>
      </c>
    </row>
    <row r="405" ht="15.75" customHeight="1">
      <c r="A405" s="20" t="s">
        <v>150</v>
      </c>
      <c r="B405" s="20" t="s">
        <v>15</v>
      </c>
      <c r="C405" s="20" t="s">
        <v>151</v>
      </c>
      <c r="D405" s="20" t="s">
        <v>27</v>
      </c>
      <c r="E405" s="20" t="s">
        <v>28</v>
      </c>
      <c r="F405" s="21">
        <v>0.0</v>
      </c>
      <c r="G405" s="21">
        <v>0.0</v>
      </c>
      <c r="I405" s="21" t="str">
        <f t="shared" si="89"/>
        <v>#REF!</v>
      </c>
      <c r="J405" s="21" t="str">
        <f t="shared" si="90"/>
        <v>#REF!</v>
      </c>
      <c r="K405" s="21" t="str">
        <f t="shared" si="91"/>
        <v>#REF!</v>
      </c>
      <c r="L405" s="21" t="str">
        <f t="shared" si="92"/>
        <v>#REF!</v>
      </c>
      <c r="M405" s="21" t="str">
        <f t="shared" si="93"/>
        <v>#REF!</v>
      </c>
      <c r="N405" s="21" t="str">
        <f t="shared" si="94"/>
        <v>#REF!</v>
      </c>
      <c r="O405" s="21" t="str">
        <f t="shared" si="95"/>
        <v>#REF!</v>
      </c>
      <c r="P405" s="21" t="str">
        <f t="shared" si="96"/>
        <v>#REF!</v>
      </c>
      <c r="Q405" s="21" t="str">
        <f t="shared" si="97"/>
        <v>#REF!</v>
      </c>
      <c r="R405" s="21" t="str">
        <f t="shared" si="98"/>
        <v>#REF!</v>
      </c>
      <c r="S405" s="21" t="str">
        <f t="shared" si="99"/>
        <v>#REF!</v>
      </c>
    </row>
    <row r="406" ht="15.75" customHeight="1">
      <c r="A406" s="20" t="s">
        <v>150</v>
      </c>
      <c r="B406" s="20" t="s">
        <v>15</v>
      </c>
      <c r="C406" s="20" t="s">
        <v>151</v>
      </c>
      <c r="D406" s="20" t="s">
        <v>29</v>
      </c>
      <c r="E406" s="20" t="s">
        <v>30</v>
      </c>
      <c r="F406" s="21">
        <v>96388.64</v>
      </c>
      <c r="G406" s="21">
        <v>13717.76</v>
      </c>
      <c r="I406" s="21" t="str">
        <f t="shared" si="89"/>
        <v>#REF!</v>
      </c>
      <c r="J406" s="21" t="str">
        <f t="shared" si="90"/>
        <v>#REF!</v>
      </c>
      <c r="K406" s="21" t="str">
        <f t="shared" si="91"/>
        <v>#REF!</v>
      </c>
      <c r="L406" s="21" t="str">
        <f t="shared" si="92"/>
        <v>#REF!</v>
      </c>
      <c r="M406" s="21" t="str">
        <f t="shared" si="93"/>
        <v>#REF!</v>
      </c>
      <c r="N406" s="21" t="str">
        <f t="shared" si="94"/>
        <v>#REF!</v>
      </c>
      <c r="O406" s="21" t="str">
        <f t="shared" si="95"/>
        <v>#REF!</v>
      </c>
      <c r="P406" s="21" t="str">
        <f t="shared" si="96"/>
        <v>#REF!</v>
      </c>
      <c r="Q406" s="21" t="str">
        <f t="shared" si="97"/>
        <v>#REF!</v>
      </c>
      <c r="R406" s="21" t="str">
        <f t="shared" si="98"/>
        <v>#REF!</v>
      </c>
      <c r="S406" s="21" t="str">
        <f t="shared" si="99"/>
        <v>#REF!</v>
      </c>
    </row>
    <row r="407" ht="15.75" customHeight="1">
      <c r="A407" s="20" t="s">
        <v>150</v>
      </c>
      <c r="B407" s="20" t="s">
        <v>15</v>
      </c>
      <c r="C407" s="20" t="s">
        <v>151</v>
      </c>
      <c r="D407" s="20" t="s">
        <v>67</v>
      </c>
      <c r="E407" s="20" t="s">
        <v>68</v>
      </c>
      <c r="F407" s="21">
        <v>5043.8</v>
      </c>
      <c r="G407" s="21">
        <v>717.82</v>
      </c>
      <c r="I407" s="21" t="str">
        <f t="shared" si="89"/>
        <v>#REF!</v>
      </c>
      <c r="J407" s="21" t="str">
        <f t="shared" si="90"/>
        <v>#REF!</v>
      </c>
      <c r="K407" s="21" t="str">
        <f t="shared" si="91"/>
        <v>#REF!</v>
      </c>
      <c r="L407" s="21" t="str">
        <f t="shared" si="92"/>
        <v>#REF!</v>
      </c>
      <c r="M407" s="21" t="str">
        <f t="shared" si="93"/>
        <v>#REF!</v>
      </c>
      <c r="N407" s="21" t="str">
        <f t="shared" si="94"/>
        <v>#REF!</v>
      </c>
      <c r="O407" s="21" t="str">
        <f t="shared" si="95"/>
        <v>#REF!</v>
      </c>
      <c r="P407" s="21" t="str">
        <f t="shared" si="96"/>
        <v>#REF!</v>
      </c>
      <c r="Q407" s="21" t="str">
        <f t="shared" si="97"/>
        <v>#REF!</v>
      </c>
      <c r="R407" s="21" t="str">
        <f t="shared" si="98"/>
        <v>#REF!</v>
      </c>
      <c r="S407" s="21" t="str">
        <f t="shared" si="99"/>
        <v>#REF!</v>
      </c>
    </row>
    <row r="408" ht="15.75" customHeight="1">
      <c r="A408" s="20" t="s">
        <v>150</v>
      </c>
      <c r="B408" s="20" t="s">
        <v>15</v>
      </c>
      <c r="C408" s="20" t="s">
        <v>151</v>
      </c>
      <c r="D408" s="20" t="s">
        <v>39</v>
      </c>
      <c r="E408" s="20" t="s">
        <v>40</v>
      </c>
      <c r="F408" s="21">
        <v>50629.56</v>
      </c>
      <c r="G408" s="21">
        <v>7205.46</v>
      </c>
      <c r="I408" s="21" t="str">
        <f t="shared" si="89"/>
        <v>#REF!</v>
      </c>
      <c r="J408" s="21" t="str">
        <f t="shared" si="90"/>
        <v>#REF!</v>
      </c>
      <c r="K408" s="21" t="str">
        <f t="shared" si="91"/>
        <v>#REF!</v>
      </c>
      <c r="L408" s="21" t="str">
        <f t="shared" si="92"/>
        <v>#REF!</v>
      </c>
      <c r="M408" s="21" t="str">
        <f t="shared" si="93"/>
        <v>#REF!</v>
      </c>
      <c r="N408" s="21" t="str">
        <f t="shared" si="94"/>
        <v>#REF!</v>
      </c>
      <c r="O408" s="21" t="str">
        <f t="shared" si="95"/>
        <v>#REF!</v>
      </c>
      <c r="P408" s="21" t="str">
        <f t="shared" si="96"/>
        <v>#REF!</v>
      </c>
      <c r="Q408" s="21" t="str">
        <f t="shared" si="97"/>
        <v>#REF!</v>
      </c>
      <c r="R408" s="21" t="str">
        <f t="shared" si="98"/>
        <v>#REF!</v>
      </c>
      <c r="S408" s="21" t="str">
        <f t="shared" si="99"/>
        <v>#REF!</v>
      </c>
    </row>
    <row r="409" ht="15.75" customHeight="1">
      <c r="A409" s="20" t="s">
        <v>150</v>
      </c>
      <c r="B409" s="20" t="s">
        <v>15</v>
      </c>
      <c r="C409" s="20" t="s">
        <v>151</v>
      </c>
      <c r="D409" s="20" t="s">
        <v>59</v>
      </c>
      <c r="E409" s="20" t="s">
        <v>60</v>
      </c>
      <c r="F409" s="21">
        <v>1.7659123E7</v>
      </c>
      <c r="G409" s="21">
        <v>2513195.96</v>
      </c>
      <c r="I409" s="21" t="str">
        <f t="shared" si="89"/>
        <v>#REF!</v>
      </c>
      <c r="J409" s="21" t="str">
        <f t="shared" si="90"/>
        <v>#REF!</v>
      </c>
      <c r="K409" s="21" t="str">
        <f t="shared" si="91"/>
        <v>#REF!</v>
      </c>
      <c r="L409" s="21" t="str">
        <f t="shared" si="92"/>
        <v>#REF!</v>
      </c>
      <c r="M409" s="21" t="str">
        <f t="shared" si="93"/>
        <v>#REF!</v>
      </c>
      <c r="N409" s="21" t="str">
        <f t="shared" si="94"/>
        <v>#REF!</v>
      </c>
      <c r="O409" s="21" t="str">
        <f t="shared" si="95"/>
        <v>#REF!</v>
      </c>
      <c r="P409" s="21" t="str">
        <f t="shared" si="96"/>
        <v>#REF!</v>
      </c>
      <c r="Q409" s="21" t="str">
        <f t="shared" si="97"/>
        <v>#REF!</v>
      </c>
      <c r="R409" s="21" t="str">
        <f t="shared" si="98"/>
        <v>#REF!</v>
      </c>
      <c r="S409" s="21" t="str">
        <f t="shared" si="99"/>
        <v>#REF!</v>
      </c>
    </row>
    <row r="410" ht="15.75" customHeight="1">
      <c r="A410" s="20" t="s">
        <v>152</v>
      </c>
      <c r="B410" s="20" t="s">
        <v>15</v>
      </c>
      <c r="C410" s="20" t="s">
        <v>153</v>
      </c>
      <c r="D410" s="20" t="s">
        <v>17</v>
      </c>
      <c r="E410" s="20" t="s">
        <v>18</v>
      </c>
      <c r="F410" s="21">
        <v>0.0</v>
      </c>
      <c r="G410" s="21">
        <v>0.0</v>
      </c>
      <c r="I410" s="21" t="str">
        <f t="shared" si="89"/>
        <v>#REF!</v>
      </c>
      <c r="J410" s="21" t="str">
        <f t="shared" si="90"/>
        <v>#REF!</v>
      </c>
      <c r="K410" s="21" t="str">
        <f t="shared" si="91"/>
        <v>#REF!</v>
      </c>
      <c r="L410" s="21" t="str">
        <f t="shared" si="92"/>
        <v>#REF!</v>
      </c>
      <c r="M410" s="21" t="str">
        <f t="shared" si="93"/>
        <v>#REF!</v>
      </c>
      <c r="N410" s="21" t="str">
        <f t="shared" si="94"/>
        <v>#REF!</v>
      </c>
      <c r="O410" s="21" t="str">
        <f t="shared" si="95"/>
        <v>#REF!</v>
      </c>
      <c r="P410" s="21" t="str">
        <f t="shared" si="96"/>
        <v>#REF!</v>
      </c>
      <c r="Q410" s="21" t="str">
        <f t="shared" si="97"/>
        <v>#REF!</v>
      </c>
      <c r="R410" s="21" t="str">
        <f t="shared" si="98"/>
        <v>#REF!</v>
      </c>
      <c r="S410" s="21" t="str">
        <f t="shared" si="99"/>
        <v>#REF!</v>
      </c>
    </row>
    <row r="411" ht="15.75" customHeight="1">
      <c r="A411" s="20" t="s">
        <v>152</v>
      </c>
      <c r="B411" s="20" t="s">
        <v>15</v>
      </c>
      <c r="C411" s="20" t="s">
        <v>153</v>
      </c>
      <c r="D411" s="20" t="s">
        <v>19</v>
      </c>
      <c r="E411" s="20" t="s">
        <v>20</v>
      </c>
      <c r="F411" s="21">
        <v>109389.83</v>
      </c>
      <c r="G411" s="21">
        <v>20630.29</v>
      </c>
      <c r="I411" s="21" t="str">
        <f t="shared" si="89"/>
        <v>#REF!</v>
      </c>
      <c r="J411" s="21" t="str">
        <f t="shared" si="90"/>
        <v>#REF!</v>
      </c>
      <c r="K411" s="21" t="str">
        <f t="shared" si="91"/>
        <v>#REF!</v>
      </c>
      <c r="L411" s="21" t="str">
        <f t="shared" si="92"/>
        <v>#REF!</v>
      </c>
      <c r="M411" s="21" t="str">
        <f t="shared" si="93"/>
        <v>#REF!</v>
      </c>
      <c r="N411" s="21" t="str">
        <f t="shared" si="94"/>
        <v>#REF!</v>
      </c>
      <c r="O411" s="21" t="str">
        <f t="shared" si="95"/>
        <v>#REF!</v>
      </c>
      <c r="P411" s="21" t="str">
        <f t="shared" si="96"/>
        <v>#REF!</v>
      </c>
      <c r="Q411" s="21" t="str">
        <f t="shared" si="97"/>
        <v>#REF!</v>
      </c>
      <c r="R411" s="21" t="str">
        <f t="shared" si="98"/>
        <v>#REF!</v>
      </c>
      <c r="S411" s="21" t="str">
        <f t="shared" si="99"/>
        <v>#REF!</v>
      </c>
    </row>
    <row r="412" ht="15.75" customHeight="1">
      <c r="A412" s="20" t="s">
        <v>152</v>
      </c>
      <c r="B412" s="20" t="s">
        <v>15</v>
      </c>
      <c r="C412" s="20" t="s">
        <v>153</v>
      </c>
      <c r="D412" s="20" t="s">
        <v>21</v>
      </c>
      <c r="E412" s="20" t="s">
        <v>22</v>
      </c>
      <c r="F412" s="21">
        <v>698826.83</v>
      </c>
      <c r="G412" s="21">
        <v>131794.68</v>
      </c>
      <c r="I412" s="21" t="str">
        <f t="shared" si="89"/>
        <v>#REF!</v>
      </c>
      <c r="J412" s="21" t="str">
        <f t="shared" si="90"/>
        <v>#REF!</v>
      </c>
      <c r="K412" s="21" t="str">
        <f t="shared" si="91"/>
        <v>#REF!</v>
      </c>
      <c r="L412" s="21" t="str">
        <f t="shared" si="92"/>
        <v>#REF!</v>
      </c>
      <c r="M412" s="21" t="str">
        <f t="shared" si="93"/>
        <v>#REF!</v>
      </c>
      <c r="N412" s="21" t="str">
        <f t="shared" si="94"/>
        <v>#REF!</v>
      </c>
      <c r="O412" s="21" t="str">
        <f t="shared" si="95"/>
        <v>#REF!</v>
      </c>
      <c r="P412" s="21" t="str">
        <f t="shared" si="96"/>
        <v>#REF!</v>
      </c>
      <c r="Q412" s="21" t="str">
        <f t="shared" si="97"/>
        <v>#REF!</v>
      </c>
      <c r="R412" s="21" t="str">
        <f t="shared" si="98"/>
        <v>#REF!</v>
      </c>
      <c r="S412" s="21" t="str">
        <f t="shared" si="99"/>
        <v>#REF!</v>
      </c>
    </row>
    <row r="413" ht="15.75" customHeight="1">
      <c r="A413" s="20" t="s">
        <v>152</v>
      </c>
      <c r="B413" s="20" t="s">
        <v>15</v>
      </c>
      <c r="C413" s="20" t="s">
        <v>153</v>
      </c>
      <c r="D413" s="20" t="s">
        <v>27</v>
      </c>
      <c r="E413" s="20" t="s">
        <v>28</v>
      </c>
      <c r="F413" s="21">
        <v>2986924.84</v>
      </c>
      <c r="G413" s="21">
        <v>563316.67</v>
      </c>
      <c r="I413" s="21" t="str">
        <f t="shared" si="89"/>
        <v>#REF!</v>
      </c>
      <c r="J413" s="21" t="str">
        <f t="shared" si="90"/>
        <v>#REF!</v>
      </c>
      <c r="K413" s="21" t="str">
        <f t="shared" si="91"/>
        <v>#REF!</v>
      </c>
      <c r="L413" s="21" t="str">
        <f t="shared" si="92"/>
        <v>#REF!</v>
      </c>
      <c r="M413" s="21" t="str">
        <f t="shared" si="93"/>
        <v>#REF!</v>
      </c>
      <c r="N413" s="21" t="str">
        <f t="shared" si="94"/>
        <v>#REF!</v>
      </c>
      <c r="O413" s="21" t="str">
        <f t="shared" si="95"/>
        <v>#REF!</v>
      </c>
      <c r="P413" s="21" t="str">
        <f t="shared" si="96"/>
        <v>#REF!</v>
      </c>
      <c r="Q413" s="21" t="str">
        <f t="shared" si="97"/>
        <v>#REF!</v>
      </c>
      <c r="R413" s="21" t="str">
        <f t="shared" si="98"/>
        <v>#REF!</v>
      </c>
      <c r="S413" s="21" t="str">
        <f t="shared" si="99"/>
        <v>#REF!</v>
      </c>
    </row>
    <row r="414" ht="15.75" customHeight="1">
      <c r="A414" s="20" t="s">
        <v>152</v>
      </c>
      <c r="B414" s="20" t="s">
        <v>15</v>
      </c>
      <c r="C414" s="20" t="s">
        <v>153</v>
      </c>
      <c r="D414" s="20" t="s">
        <v>29</v>
      </c>
      <c r="E414" s="20" t="s">
        <v>30</v>
      </c>
      <c r="F414" s="21">
        <v>571057.94</v>
      </c>
      <c r="G414" s="21">
        <v>107698.21</v>
      </c>
      <c r="I414" s="21" t="str">
        <f t="shared" si="89"/>
        <v>#REF!</v>
      </c>
      <c r="J414" s="21" t="str">
        <f t="shared" si="90"/>
        <v>#REF!</v>
      </c>
      <c r="K414" s="21" t="str">
        <f t="shared" si="91"/>
        <v>#REF!</v>
      </c>
      <c r="L414" s="21" t="str">
        <f t="shared" si="92"/>
        <v>#REF!</v>
      </c>
      <c r="M414" s="21" t="str">
        <f t="shared" si="93"/>
        <v>#REF!</v>
      </c>
      <c r="N414" s="21" t="str">
        <f t="shared" si="94"/>
        <v>#REF!</v>
      </c>
      <c r="O414" s="21" t="str">
        <f t="shared" si="95"/>
        <v>#REF!</v>
      </c>
      <c r="P414" s="21" t="str">
        <f t="shared" si="96"/>
        <v>#REF!</v>
      </c>
      <c r="Q414" s="21" t="str">
        <f t="shared" si="97"/>
        <v>#REF!</v>
      </c>
      <c r="R414" s="21" t="str">
        <f t="shared" si="98"/>
        <v>#REF!</v>
      </c>
      <c r="S414" s="21" t="str">
        <f t="shared" si="99"/>
        <v>#REF!</v>
      </c>
    </row>
    <row r="415" ht="15.75" customHeight="1">
      <c r="A415" s="20" t="s">
        <v>152</v>
      </c>
      <c r="B415" s="20" t="s">
        <v>15</v>
      </c>
      <c r="C415" s="20" t="s">
        <v>153</v>
      </c>
      <c r="D415" s="20" t="s">
        <v>31</v>
      </c>
      <c r="E415" s="20" t="s">
        <v>32</v>
      </c>
      <c r="F415" s="21">
        <v>687475.4</v>
      </c>
      <c r="G415" s="21">
        <v>129653.86</v>
      </c>
      <c r="I415" s="21" t="str">
        <f t="shared" si="89"/>
        <v>#REF!</v>
      </c>
      <c r="J415" s="21" t="str">
        <f t="shared" si="90"/>
        <v>#REF!</v>
      </c>
      <c r="K415" s="21" t="str">
        <f t="shared" si="91"/>
        <v>#REF!</v>
      </c>
      <c r="L415" s="21" t="str">
        <f t="shared" si="92"/>
        <v>#REF!</v>
      </c>
      <c r="M415" s="21" t="str">
        <f t="shared" si="93"/>
        <v>#REF!</v>
      </c>
      <c r="N415" s="21" t="str">
        <f t="shared" si="94"/>
        <v>#REF!</v>
      </c>
      <c r="O415" s="21" t="str">
        <f t="shared" si="95"/>
        <v>#REF!</v>
      </c>
      <c r="P415" s="21" t="str">
        <f t="shared" si="96"/>
        <v>#REF!</v>
      </c>
      <c r="Q415" s="21" t="str">
        <f t="shared" si="97"/>
        <v>#REF!</v>
      </c>
      <c r="R415" s="21" t="str">
        <f t="shared" si="98"/>
        <v>#REF!</v>
      </c>
      <c r="S415" s="21" t="str">
        <f t="shared" si="99"/>
        <v>#REF!</v>
      </c>
    </row>
    <row r="416" ht="15.75" customHeight="1">
      <c r="A416" s="20" t="s">
        <v>152</v>
      </c>
      <c r="B416" s="20" t="s">
        <v>15</v>
      </c>
      <c r="C416" s="20" t="s">
        <v>153</v>
      </c>
      <c r="D416" s="20" t="s">
        <v>39</v>
      </c>
      <c r="E416" s="20" t="s">
        <v>40</v>
      </c>
      <c r="F416" s="21">
        <v>1171344.43</v>
      </c>
      <c r="G416" s="21">
        <v>220908.75</v>
      </c>
      <c r="I416" s="21" t="str">
        <f t="shared" si="89"/>
        <v>#REF!</v>
      </c>
      <c r="J416" s="21" t="str">
        <f t="shared" si="90"/>
        <v>#REF!</v>
      </c>
      <c r="K416" s="21" t="str">
        <f t="shared" si="91"/>
        <v>#REF!</v>
      </c>
      <c r="L416" s="21" t="str">
        <f t="shared" si="92"/>
        <v>#REF!</v>
      </c>
      <c r="M416" s="21" t="str">
        <f t="shared" si="93"/>
        <v>#REF!</v>
      </c>
      <c r="N416" s="21" t="str">
        <f t="shared" si="94"/>
        <v>#REF!</v>
      </c>
      <c r="O416" s="21" t="str">
        <f t="shared" si="95"/>
        <v>#REF!</v>
      </c>
      <c r="P416" s="21" t="str">
        <f t="shared" si="96"/>
        <v>#REF!</v>
      </c>
      <c r="Q416" s="21" t="str">
        <f t="shared" si="97"/>
        <v>#REF!</v>
      </c>
      <c r="R416" s="21" t="str">
        <f t="shared" si="98"/>
        <v>#REF!</v>
      </c>
      <c r="S416" s="21" t="str">
        <f t="shared" si="99"/>
        <v>#REF!</v>
      </c>
    </row>
    <row r="417" ht="15.75" customHeight="1">
      <c r="A417" s="20" t="s">
        <v>152</v>
      </c>
      <c r="B417" s="20" t="s">
        <v>15</v>
      </c>
      <c r="C417" s="20" t="s">
        <v>153</v>
      </c>
      <c r="D417" s="20" t="s">
        <v>41</v>
      </c>
      <c r="E417" s="20" t="s">
        <v>42</v>
      </c>
      <c r="F417" s="21">
        <v>6.305578973E7</v>
      </c>
      <c r="G417" s="21">
        <v>1.189195554E7</v>
      </c>
      <c r="I417" s="21" t="str">
        <f t="shared" si="89"/>
        <v>#REF!</v>
      </c>
      <c r="J417" s="21" t="str">
        <f t="shared" si="90"/>
        <v>#REF!</v>
      </c>
      <c r="K417" s="21" t="str">
        <f t="shared" si="91"/>
        <v>#REF!</v>
      </c>
      <c r="L417" s="21" t="str">
        <f t="shared" si="92"/>
        <v>#REF!</v>
      </c>
      <c r="M417" s="21" t="str">
        <f t="shared" si="93"/>
        <v>#REF!</v>
      </c>
      <c r="N417" s="21" t="str">
        <f t="shared" si="94"/>
        <v>#REF!</v>
      </c>
      <c r="O417" s="21" t="str">
        <f t="shared" si="95"/>
        <v>#REF!</v>
      </c>
      <c r="P417" s="21" t="str">
        <f t="shared" si="96"/>
        <v>#REF!</v>
      </c>
      <c r="Q417" s="21" t="str">
        <f t="shared" si="97"/>
        <v>#REF!</v>
      </c>
      <c r="R417" s="21" t="str">
        <f t="shared" si="98"/>
        <v>#REF!</v>
      </c>
      <c r="S417" s="21" t="str">
        <f t="shared" si="99"/>
        <v>#REF!</v>
      </c>
    </row>
    <row r="418" ht="15.75" customHeight="1">
      <c r="A418" s="20" t="s">
        <v>154</v>
      </c>
      <c r="B418" s="20" t="s">
        <v>15</v>
      </c>
      <c r="C418" s="20" t="s">
        <v>155</v>
      </c>
      <c r="D418" s="20" t="s">
        <v>17</v>
      </c>
      <c r="E418" s="20" t="s">
        <v>18</v>
      </c>
      <c r="F418" s="21">
        <v>0.0</v>
      </c>
      <c r="G418" s="21">
        <v>0.0</v>
      </c>
      <c r="I418" s="21" t="str">
        <f t="shared" si="89"/>
        <v>#REF!</v>
      </c>
      <c r="J418" s="21" t="str">
        <f t="shared" si="90"/>
        <v>#REF!</v>
      </c>
      <c r="K418" s="21" t="str">
        <f t="shared" si="91"/>
        <v>#REF!</v>
      </c>
      <c r="L418" s="21" t="str">
        <f t="shared" si="92"/>
        <v>#REF!</v>
      </c>
      <c r="M418" s="21" t="str">
        <f t="shared" si="93"/>
        <v>#REF!</v>
      </c>
      <c r="N418" s="21" t="str">
        <f t="shared" si="94"/>
        <v>#REF!</v>
      </c>
      <c r="O418" s="21" t="str">
        <f t="shared" si="95"/>
        <v>#REF!</v>
      </c>
      <c r="P418" s="21" t="str">
        <f t="shared" si="96"/>
        <v>#REF!</v>
      </c>
      <c r="Q418" s="21" t="str">
        <f t="shared" si="97"/>
        <v>#REF!</v>
      </c>
      <c r="R418" s="21" t="str">
        <f t="shared" si="98"/>
        <v>#REF!</v>
      </c>
      <c r="S418" s="21" t="str">
        <f t="shared" si="99"/>
        <v>#REF!</v>
      </c>
    </row>
    <row r="419" ht="15.75" customHeight="1">
      <c r="A419" s="20" t="s">
        <v>154</v>
      </c>
      <c r="B419" s="20" t="s">
        <v>15</v>
      </c>
      <c r="C419" s="20" t="s">
        <v>155</v>
      </c>
      <c r="D419" s="20" t="s">
        <v>21</v>
      </c>
      <c r="E419" s="20" t="s">
        <v>22</v>
      </c>
      <c r="F419" s="21">
        <v>31206.46</v>
      </c>
      <c r="G419" s="21">
        <v>896.75</v>
      </c>
      <c r="I419" s="21" t="str">
        <f t="shared" si="89"/>
        <v>#REF!</v>
      </c>
      <c r="J419" s="21" t="str">
        <f t="shared" si="90"/>
        <v>#REF!</v>
      </c>
      <c r="K419" s="21" t="str">
        <f t="shared" si="91"/>
        <v>#REF!</v>
      </c>
      <c r="L419" s="21" t="str">
        <f t="shared" si="92"/>
        <v>#REF!</v>
      </c>
      <c r="M419" s="21" t="str">
        <f t="shared" si="93"/>
        <v>#REF!</v>
      </c>
      <c r="N419" s="21" t="str">
        <f t="shared" si="94"/>
        <v>#REF!</v>
      </c>
      <c r="O419" s="21" t="str">
        <f t="shared" si="95"/>
        <v>#REF!</v>
      </c>
      <c r="P419" s="21" t="str">
        <f t="shared" si="96"/>
        <v>#REF!</v>
      </c>
      <c r="Q419" s="21" t="str">
        <f t="shared" si="97"/>
        <v>#REF!</v>
      </c>
      <c r="R419" s="21" t="str">
        <f t="shared" si="98"/>
        <v>#REF!</v>
      </c>
      <c r="S419" s="21" t="str">
        <f t="shared" si="99"/>
        <v>#REF!</v>
      </c>
    </row>
    <row r="420" ht="15.75" customHeight="1">
      <c r="A420" s="20" t="s">
        <v>154</v>
      </c>
      <c r="B420" s="20" t="s">
        <v>15</v>
      </c>
      <c r="C420" s="20" t="s">
        <v>155</v>
      </c>
      <c r="D420" s="20" t="s">
        <v>27</v>
      </c>
      <c r="E420" s="20" t="s">
        <v>28</v>
      </c>
      <c r="F420" s="21">
        <v>0.0</v>
      </c>
      <c r="G420" s="21">
        <v>0.0</v>
      </c>
      <c r="I420" s="21" t="str">
        <f t="shared" si="89"/>
        <v>#REF!</v>
      </c>
      <c r="J420" s="21" t="str">
        <f t="shared" si="90"/>
        <v>#REF!</v>
      </c>
      <c r="K420" s="21" t="str">
        <f t="shared" si="91"/>
        <v>#REF!</v>
      </c>
      <c r="L420" s="21" t="str">
        <f t="shared" si="92"/>
        <v>#REF!</v>
      </c>
      <c r="M420" s="21" t="str">
        <f t="shared" si="93"/>
        <v>#REF!</v>
      </c>
      <c r="N420" s="21" t="str">
        <f t="shared" si="94"/>
        <v>#REF!</v>
      </c>
      <c r="O420" s="21" t="str">
        <f t="shared" si="95"/>
        <v>#REF!</v>
      </c>
      <c r="P420" s="21" t="str">
        <f t="shared" si="96"/>
        <v>#REF!</v>
      </c>
      <c r="Q420" s="21" t="str">
        <f t="shared" si="97"/>
        <v>#REF!</v>
      </c>
      <c r="R420" s="21" t="str">
        <f t="shared" si="98"/>
        <v>#REF!</v>
      </c>
      <c r="S420" s="21" t="str">
        <f t="shared" si="99"/>
        <v>#REF!</v>
      </c>
    </row>
    <row r="421" ht="15.75" customHeight="1">
      <c r="A421" s="20" t="s">
        <v>154</v>
      </c>
      <c r="B421" s="20" t="s">
        <v>15</v>
      </c>
      <c r="C421" s="20" t="s">
        <v>155</v>
      </c>
      <c r="D421" s="20" t="s">
        <v>29</v>
      </c>
      <c r="E421" s="20" t="s">
        <v>30</v>
      </c>
      <c r="F421" s="21">
        <v>944629.55</v>
      </c>
      <c r="G421" s="21">
        <v>27144.95</v>
      </c>
      <c r="I421" s="21" t="str">
        <f t="shared" si="89"/>
        <v>#REF!</v>
      </c>
      <c r="J421" s="21" t="str">
        <f t="shared" si="90"/>
        <v>#REF!</v>
      </c>
      <c r="K421" s="21" t="str">
        <f t="shared" si="91"/>
        <v>#REF!</v>
      </c>
      <c r="L421" s="21" t="str">
        <f t="shared" si="92"/>
        <v>#REF!</v>
      </c>
      <c r="M421" s="21" t="str">
        <f t="shared" si="93"/>
        <v>#REF!</v>
      </c>
      <c r="N421" s="21" t="str">
        <f t="shared" si="94"/>
        <v>#REF!</v>
      </c>
      <c r="O421" s="21" t="str">
        <f t="shared" si="95"/>
        <v>#REF!</v>
      </c>
      <c r="P421" s="21" t="str">
        <f t="shared" si="96"/>
        <v>#REF!</v>
      </c>
      <c r="Q421" s="21" t="str">
        <f t="shared" si="97"/>
        <v>#REF!</v>
      </c>
      <c r="R421" s="21" t="str">
        <f t="shared" si="98"/>
        <v>#REF!</v>
      </c>
      <c r="S421" s="21" t="str">
        <f t="shared" si="99"/>
        <v>#REF!</v>
      </c>
    </row>
    <row r="422" ht="15.75" customHeight="1">
      <c r="A422" s="20" t="s">
        <v>154</v>
      </c>
      <c r="B422" s="20" t="s">
        <v>15</v>
      </c>
      <c r="C422" s="20" t="s">
        <v>155</v>
      </c>
      <c r="D422" s="20" t="s">
        <v>31</v>
      </c>
      <c r="E422" s="20" t="s">
        <v>32</v>
      </c>
      <c r="F422" s="21">
        <v>0.0</v>
      </c>
      <c r="G422" s="21">
        <v>0.0</v>
      </c>
      <c r="I422" s="21" t="str">
        <f t="shared" si="89"/>
        <v>#REF!</v>
      </c>
      <c r="J422" s="21" t="str">
        <f t="shared" si="90"/>
        <v>#REF!</v>
      </c>
      <c r="K422" s="21" t="str">
        <f t="shared" si="91"/>
        <v>#REF!</v>
      </c>
      <c r="L422" s="21" t="str">
        <f t="shared" si="92"/>
        <v>#REF!</v>
      </c>
      <c r="M422" s="21" t="str">
        <f t="shared" si="93"/>
        <v>#REF!</v>
      </c>
      <c r="N422" s="21" t="str">
        <f t="shared" si="94"/>
        <v>#REF!</v>
      </c>
      <c r="O422" s="21" t="str">
        <f t="shared" si="95"/>
        <v>#REF!</v>
      </c>
      <c r="P422" s="21" t="str">
        <f t="shared" si="96"/>
        <v>#REF!</v>
      </c>
      <c r="Q422" s="21" t="str">
        <f t="shared" si="97"/>
        <v>#REF!</v>
      </c>
      <c r="R422" s="21" t="str">
        <f t="shared" si="98"/>
        <v>#REF!</v>
      </c>
      <c r="S422" s="21" t="str">
        <f t="shared" si="99"/>
        <v>#REF!</v>
      </c>
    </row>
    <row r="423" ht="15.75" customHeight="1">
      <c r="A423" s="20" t="s">
        <v>154</v>
      </c>
      <c r="B423" s="20" t="s">
        <v>15</v>
      </c>
      <c r="C423" s="20" t="s">
        <v>155</v>
      </c>
      <c r="D423" s="20" t="s">
        <v>39</v>
      </c>
      <c r="E423" s="20" t="s">
        <v>40</v>
      </c>
      <c r="F423" s="21">
        <v>238965.69</v>
      </c>
      <c r="G423" s="21">
        <v>6866.94</v>
      </c>
      <c r="I423" s="21" t="str">
        <f t="shared" si="89"/>
        <v>#REF!</v>
      </c>
      <c r="J423" s="21" t="str">
        <f t="shared" si="90"/>
        <v>#REF!</v>
      </c>
      <c r="K423" s="21" t="str">
        <f t="shared" si="91"/>
        <v>#REF!</v>
      </c>
      <c r="L423" s="21" t="str">
        <f t="shared" si="92"/>
        <v>#REF!</v>
      </c>
      <c r="M423" s="21" t="str">
        <f t="shared" si="93"/>
        <v>#REF!</v>
      </c>
      <c r="N423" s="21" t="str">
        <f t="shared" si="94"/>
        <v>#REF!</v>
      </c>
      <c r="O423" s="21" t="str">
        <f t="shared" si="95"/>
        <v>#REF!</v>
      </c>
      <c r="P423" s="21" t="str">
        <f t="shared" si="96"/>
        <v>#REF!</v>
      </c>
      <c r="Q423" s="21" t="str">
        <f t="shared" si="97"/>
        <v>#REF!</v>
      </c>
      <c r="R423" s="21" t="str">
        <f t="shared" si="98"/>
        <v>#REF!</v>
      </c>
      <c r="S423" s="21" t="str">
        <f t="shared" si="99"/>
        <v>#REF!</v>
      </c>
    </row>
    <row r="424" ht="15.75" customHeight="1">
      <c r="A424" s="20" t="s">
        <v>154</v>
      </c>
      <c r="B424" s="20" t="s">
        <v>15</v>
      </c>
      <c r="C424" s="20" t="s">
        <v>155</v>
      </c>
      <c r="D424" s="20" t="s">
        <v>41</v>
      </c>
      <c r="E424" s="20" t="s">
        <v>42</v>
      </c>
      <c r="F424" s="21">
        <v>4.76691873E7</v>
      </c>
      <c r="G424" s="21">
        <v>1369825.36</v>
      </c>
      <c r="I424" s="21" t="str">
        <f t="shared" si="89"/>
        <v>#REF!</v>
      </c>
      <c r="J424" s="21" t="str">
        <f t="shared" si="90"/>
        <v>#REF!</v>
      </c>
      <c r="K424" s="21" t="str">
        <f t="shared" si="91"/>
        <v>#REF!</v>
      </c>
      <c r="L424" s="21" t="str">
        <f t="shared" si="92"/>
        <v>#REF!</v>
      </c>
      <c r="M424" s="21" t="str">
        <f t="shared" si="93"/>
        <v>#REF!</v>
      </c>
      <c r="N424" s="21" t="str">
        <f t="shared" si="94"/>
        <v>#REF!</v>
      </c>
      <c r="O424" s="21" t="str">
        <f t="shared" si="95"/>
        <v>#REF!</v>
      </c>
      <c r="P424" s="21" t="str">
        <f t="shared" si="96"/>
        <v>#REF!</v>
      </c>
      <c r="Q424" s="21" t="str">
        <f t="shared" si="97"/>
        <v>#REF!</v>
      </c>
      <c r="R424" s="21" t="str">
        <f t="shared" si="98"/>
        <v>#REF!</v>
      </c>
      <c r="S424" s="21" t="str">
        <f t="shared" si="99"/>
        <v>#REF!</v>
      </c>
    </row>
    <row r="425" ht="15.75" customHeight="1">
      <c r="A425" s="20" t="s">
        <v>156</v>
      </c>
      <c r="B425" s="20" t="s">
        <v>15</v>
      </c>
      <c r="C425" s="20" t="s">
        <v>157</v>
      </c>
      <c r="D425" s="20" t="s">
        <v>17</v>
      </c>
      <c r="E425" s="20" t="s">
        <v>18</v>
      </c>
      <c r="F425" s="21">
        <v>0.0</v>
      </c>
      <c r="G425" s="21">
        <v>0.0</v>
      </c>
      <c r="I425" s="21" t="str">
        <f t="shared" si="89"/>
        <v>#REF!</v>
      </c>
      <c r="J425" s="21" t="str">
        <f t="shared" si="90"/>
        <v>#REF!</v>
      </c>
      <c r="K425" s="21" t="str">
        <f t="shared" si="91"/>
        <v>#REF!</v>
      </c>
      <c r="L425" s="21" t="str">
        <f t="shared" si="92"/>
        <v>#REF!</v>
      </c>
      <c r="M425" s="21" t="str">
        <f t="shared" si="93"/>
        <v>#REF!</v>
      </c>
      <c r="N425" s="21" t="str">
        <f t="shared" si="94"/>
        <v>#REF!</v>
      </c>
      <c r="O425" s="21" t="str">
        <f t="shared" si="95"/>
        <v>#REF!</v>
      </c>
      <c r="P425" s="21" t="str">
        <f t="shared" si="96"/>
        <v>#REF!</v>
      </c>
      <c r="Q425" s="21" t="str">
        <f t="shared" si="97"/>
        <v>#REF!</v>
      </c>
      <c r="R425" s="21" t="str">
        <f t="shared" si="98"/>
        <v>#REF!</v>
      </c>
      <c r="S425" s="21" t="str">
        <f t="shared" si="99"/>
        <v>#REF!</v>
      </c>
    </row>
    <row r="426" ht="15.75" customHeight="1">
      <c r="A426" s="20" t="s">
        <v>156</v>
      </c>
      <c r="B426" s="20" t="s">
        <v>15</v>
      </c>
      <c r="C426" s="20" t="s">
        <v>157</v>
      </c>
      <c r="D426" s="20" t="s">
        <v>21</v>
      </c>
      <c r="E426" s="20" t="s">
        <v>22</v>
      </c>
      <c r="F426" s="21">
        <v>52.92</v>
      </c>
      <c r="G426" s="21">
        <v>80.06</v>
      </c>
      <c r="I426" s="21" t="str">
        <f t="shared" si="89"/>
        <v>#REF!</v>
      </c>
      <c r="J426" s="21" t="str">
        <f t="shared" si="90"/>
        <v>#REF!</v>
      </c>
      <c r="K426" s="21" t="str">
        <f t="shared" si="91"/>
        <v>#REF!</v>
      </c>
      <c r="L426" s="21" t="str">
        <f t="shared" si="92"/>
        <v>#REF!</v>
      </c>
      <c r="M426" s="21" t="str">
        <f t="shared" si="93"/>
        <v>#REF!</v>
      </c>
      <c r="N426" s="21" t="str">
        <f t="shared" si="94"/>
        <v>#REF!</v>
      </c>
      <c r="O426" s="21" t="str">
        <f t="shared" si="95"/>
        <v>#REF!</v>
      </c>
      <c r="P426" s="21" t="str">
        <f t="shared" si="96"/>
        <v>#REF!</v>
      </c>
      <c r="Q426" s="21" t="str">
        <f t="shared" si="97"/>
        <v>#REF!</v>
      </c>
      <c r="R426" s="21" t="str">
        <f t="shared" si="98"/>
        <v>#REF!</v>
      </c>
      <c r="S426" s="21" t="str">
        <f t="shared" si="99"/>
        <v>#REF!</v>
      </c>
    </row>
    <row r="427" ht="15.75" customHeight="1">
      <c r="A427" s="20" t="s">
        <v>156</v>
      </c>
      <c r="B427" s="20" t="s">
        <v>15</v>
      </c>
      <c r="C427" s="20" t="s">
        <v>157</v>
      </c>
      <c r="D427" s="20" t="s">
        <v>27</v>
      </c>
      <c r="E427" s="20" t="s">
        <v>28</v>
      </c>
      <c r="F427" s="21">
        <v>0.0</v>
      </c>
      <c r="G427" s="21">
        <v>0.0</v>
      </c>
      <c r="I427" s="21" t="str">
        <f t="shared" si="89"/>
        <v>#REF!</v>
      </c>
      <c r="J427" s="21" t="str">
        <f t="shared" si="90"/>
        <v>#REF!</v>
      </c>
      <c r="K427" s="21" t="str">
        <f t="shared" si="91"/>
        <v>#REF!</v>
      </c>
      <c r="L427" s="21" t="str">
        <f t="shared" si="92"/>
        <v>#REF!</v>
      </c>
      <c r="M427" s="21" t="str">
        <f t="shared" si="93"/>
        <v>#REF!</v>
      </c>
      <c r="N427" s="21" t="str">
        <f t="shared" si="94"/>
        <v>#REF!</v>
      </c>
      <c r="O427" s="21" t="str">
        <f t="shared" si="95"/>
        <v>#REF!</v>
      </c>
      <c r="P427" s="21" t="str">
        <f t="shared" si="96"/>
        <v>#REF!</v>
      </c>
      <c r="Q427" s="21" t="str">
        <f t="shared" si="97"/>
        <v>#REF!</v>
      </c>
      <c r="R427" s="21" t="str">
        <f t="shared" si="98"/>
        <v>#REF!</v>
      </c>
      <c r="S427" s="21" t="str">
        <f t="shared" si="99"/>
        <v>#REF!</v>
      </c>
    </row>
    <row r="428" ht="15.75" customHeight="1">
      <c r="A428" s="20" t="s">
        <v>156</v>
      </c>
      <c r="B428" s="20" t="s">
        <v>15</v>
      </c>
      <c r="C428" s="20" t="s">
        <v>157</v>
      </c>
      <c r="D428" s="20" t="s">
        <v>29</v>
      </c>
      <c r="E428" s="20" t="s">
        <v>30</v>
      </c>
      <c r="F428" s="21">
        <v>19637.69</v>
      </c>
      <c r="G428" s="21">
        <v>29712.74</v>
      </c>
      <c r="I428" s="21" t="str">
        <f t="shared" si="89"/>
        <v>#REF!</v>
      </c>
      <c r="J428" s="21" t="str">
        <f t="shared" si="90"/>
        <v>#REF!</v>
      </c>
      <c r="K428" s="21" t="str">
        <f t="shared" si="91"/>
        <v>#REF!</v>
      </c>
      <c r="L428" s="21" t="str">
        <f t="shared" si="92"/>
        <v>#REF!</v>
      </c>
      <c r="M428" s="21" t="str">
        <f t="shared" si="93"/>
        <v>#REF!</v>
      </c>
      <c r="N428" s="21" t="str">
        <f t="shared" si="94"/>
        <v>#REF!</v>
      </c>
      <c r="O428" s="21" t="str">
        <f t="shared" si="95"/>
        <v>#REF!</v>
      </c>
      <c r="P428" s="21" t="str">
        <f t="shared" si="96"/>
        <v>#REF!</v>
      </c>
      <c r="Q428" s="21" t="str">
        <f t="shared" si="97"/>
        <v>#REF!</v>
      </c>
      <c r="R428" s="21" t="str">
        <f t="shared" si="98"/>
        <v>#REF!</v>
      </c>
      <c r="S428" s="21" t="str">
        <f t="shared" si="99"/>
        <v>#REF!</v>
      </c>
    </row>
    <row r="429" ht="15.75" customHeight="1">
      <c r="A429" s="20" t="s">
        <v>156</v>
      </c>
      <c r="B429" s="20" t="s">
        <v>15</v>
      </c>
      <c r="C429" s="20" t="s">
        <v>157</v>
      </c>
      <c r="D429" s="20" t="s">
        <v>31</v>
      </c>
      <c r="E429" s="20" t="s">
        <v>32</v>
      </c>
      <c r="F429" s="21">
        <v>0.0</v>
      </c>
      <c r="G429" s="21">
        <v>0.0</v>
      </c>
      <c r="I429" s="21" t="str">
        <f t="shared" si="89"/>
        <v>#REF!</v>
      </c>
      <c r="J429" s="21" t="str">
        <f t="shared" si="90"/>
        <v>#REF!</v>
      </c>
      <c r="K429" s="21" t="str">
        <f t="shared" si="91"/>
        <v>#REF!</v>
      </c>
      <c r="L429" s="21" t="str">
        <f t="shared" si="92"/>
        <v>#REF!</v>
      </c>
      <c r="M429" s="21" t="str">
        <f t="shared" si="93"/>
        <v>#REF!</v>
      </c>
      <c r="N429" s="21" t="str">
        <f t="shared" si="94"/>
        <v>#REF!</v>
      </c>
      <c r="O429" s="21" t="str">
        <f t="shared" si="95"/>
        <v>#REF!</v>
      </c>
      <c r="P429" s="21" t="str">
        <f t="shared" si="96"/>
        <v>#REF!</v>
      </c>
      <c r="Q429" s="21" t="str">
        <f t="shared" si="97"/>
        <v>#REF!</v>
      </c>
      <c r="R429" s="21" t="str">
        <f t="shared" si="98"/>
        <v>#REF!</v>
      </c>
      <c r="S429" s="21" t="str">
        <f t="shared" si="99"/>
        <v>#REF!</v>
      </c>
    </row>
    <row r="430" ht="15.75" customHeight="1">
      <c r="A430" s="20" t="s">
        <v>156</v>
      </c>
      <c r="B430" s="20" t="s">
        <v>15</v>
      </c>
      <c r="C430" s="20" t="s">
        <v>157</v>
      </c>
      <c r="D430" s="20" t="s">
        <v>33</v>
      </c>
      <c r="E430" s="20" t="s">
        <v>34</v>
      </c>
      <c r="F430" s="21">
        <v>455.32</v>
      </c>
      <c r="G430" s="21">
        <v>688.92</v>
      </c>
      <c r="I430" s="21" t="str">
        <f t="shared" si="89"/>
        <v>#REF!</v>
      </c>
      <c r="J430" s="21" t="str">
        <f t="shared" si="90"/>
        <v>#REF!</v>
      </c>
      <c r="K430" s="21" t="str">
        <f t="shared" si="91"/>
        <v>#REF!</v>
      </c>
      <c r="L430" s="21" t="str">
        <f t="shared" si="92"/>
        <v>#REF!</v>
      </c>
      <c r="M430" s="21" t="str">
        <f t="shared" si="93"/>
        <v>#REF!</v>
      </c>
      <c r="N430" s="21" t="str">
        <f t="shared" si="94"/>
        <v>#REF!</v>
      </c>
      <c r="O430" s="21" t="str">
        <f t="shared" si="95"/>
        <v>#REF!</v>
      </c>
      <c r="P430" s="21" t="str">
        <f t="shared" si="96"/>
        <v>#REF!</v>
      </c>
      <c r="Q430" s="21" t="str">
        <f t="shared" si="97"/>
        <v>#REF!</v>
      </c>
      <c r="R430" s="21" t="str">
        <f t="shared" si="98"/>
        <v>#REF!</v>
      </c>
      <c r="S430" s="21" t="str">
        <f t="shared" si="99"/>
        <v>#REF!</v>
      </c>
    </row>
    <row r="431" ht="15.75" customHeight="1">
      <c r="A431" s="20" t="s">
        <v>156</v>
      </c>
      <c r="B431" s="20" t="s">
        <v>15</v>
      </c>
      <c r="C431" s="20" t="s">
        <v>157</v>
      </c>
      <c r="D431" s="20" t="s">
        <v>39</v>
      </c>
      <c r="E431" s="20" t="s">
        <v>40</v>
      </c>
      <c r="F431" s="21">
        <v>9524.62</v>
      </c>
      <c r="G431" s="21">
        <v>14411.18</v>
      </c>
      <c r="I431" s="21" t="str">
        <f t="shared" si="89"/>
        <v>#REF!</v>
      </c>
      <c r="J431" s="21" t="str">
        <f t="shared" si="90"/>
        <v>#REF!</v>
      </c>
      <c r="K431" s="21" t="str">
        <f t="shared" si="91"/>
        <v>#REF!</v>
      </c>
      <c r="L431" s="21" t="str">
        <f t="shared" si="92"/>
        <v>#REF!</v>
      </c>
      <c r="M431" s="21" t="str">
        <f t="shared" si="93"/>
        <v>#REF!</v>
      </c>
      <c r="N431" s="21" t="str">
        <f t="shared" si="94"/>
        <v>#REF!</v>
      </c>
      <c r="O431" s="21" t="str">
        <f t="shared" si="95"/>
        <v>#REF!</v>
      </c>
      <c r="P431" s="21" t="str">
        <f t="shared" si="96"/>
        <v>#REF!</v>
      </c>
      <c r="Q431" s="21" t="str">
        <f t="shared" si="97"/>
        <v>#REF!</v>
      </c>
      <c r="R431" s="21" t="str">
        <f t="shared" si="98"/>
        <v>#REF!</v>
      </c>
      <c r="S431" s="21" t="str">
        <f t="shared" si="99"/>
        <v>#REF!</v>
      </c>
    </row>
    <row r="432" ht="15.75" customHeight="1">
      <c r="A432" s="20" t="s">
        <v>156</v>
      </c>
      <c r="B432" s="20" t="s">
        <v>15</v>
      </c>
      <c r="C432" s="20" t="s">
        <v>157</v>
      </c>
      <c r="D432" s="20" t="s">
        <v>41</v>
      </c>
      <c r="E432" s="20" t="s">
        <v>42</v>
      </c>
      <c r="F432" s="21">
        <v>798343.14</v>
      </c>
      <c r="G432" s="21">
        <v>1207929.88</v>
      </c>
      <c r="I432" s="21" t="str">
        <f t="shared" si="89"/>
        <v>#REF!</v>
      </c>
      <c r="J432" s="21" t="str">
        <f t="shared" si="90"/>
        <v>#REF!</v>
      </c>
      <c r="K432" s="21" t="str">
        <f t="shared" si="91"/>
        <v>#REF!</v>
      </c>
      <c r="L432" s="21" t="str">
        <f t="shared" si="92"/>
        <v>#REF!</v>
      </c>
      <c r="M432" s="21" t="str">
        <f t="shared" si="93"/>
        <v>#REF!</v>
      </c>
      <c r="N432" s="21" t="str">
        <f t="shared" si="94"/>
        <v>#REF!</v>
      </c>
      <c r="O432" s="21" t="str">
        <f t="shared" si="95"/>
        <v>#REF!</v>
      </c>
      <c r="P432" s="21" t="str">
        <f t="shared" si="96"/>
        <v>#REF!</v>
      </c>
      <c r="Q432" s="21" t="str">
        <f t="shared" si="97"/>
        <v>#REF!</v>
      </c>
      <c r="R432" s="21" t="str">
        <f t="shared" si="98"/>
        <v>#REF!</v>
      </c>
      <c r="S432" s="21" t="str">
        <f t="shared" si="99"/>
        <v>#REF!</v>
      </c>
    </row>
    <row r="433" ht="15.75" customHeight="1">
      <c r="A433" s="20" t="s">
        <v>156</v>
      </c>
      <c r="B433" s="20" t="s">
        <v>15</v>
      </c>
      <c r="C433" s="20" t="s">
        <v>157</v>
      </c>
      <c r="D433" s="20" t="s">
        <v>59</v>
      </c>
      <c r="E433" s="20" t="s">
        <v>60</v>
      </c>
      <c r="F433" s="21">
        <v>374580.31</v>
      </c>
      <c r="G433" s="21">
        <v>566757.22</v>
      </c>
      <c r="I433" s="21" t="str">
        <f t="shared" si="89"/>
        <v>#REF!</v>
      </c>
      <c r="J433" s="21" t="str">
        <f t="shared" si="90"/>
        <v>#REF!</v>
      </c>
      <c r="K433" s="21" t="str">
        <f t="shared" si="91"/>
        <v>#REF!</v>
      </c>
      <c r="L433" s="21" t="str">
        <f t="shared" si="92"/>
        <v>#REF!</v>
      </c>
      <c r="M433" s="21" t="str">
        <f t="shared" si="93"/>
        <v>#REF!</v>
      </c>
      <c r="N433" s="21" t="str">
        <f t="shared" si="94"/>
        <v>#REF!</v>
      </c>
      <c r="O433" s="21" t="str">
        <f t="shared" si="95"/>
        <v>#REF!</v>
      </c>
      <c r="P433" s="21" t="str">
        <f t="shared" si="96"/>
        <v>#REF!</v>
      </c>
      <c r="Q433" s="21" t="str">
        <f t="shared" si="97"/>
        <v>#REF!</v>
      </c>
      <c r="R433" s="21" t="str">
        <f t="shared" si="98"/>
        <v>#REF!</v>
      </c>
      <c r="S433" s="21" t="str">
        <f t="shared" si="99"/>
        <v>#REF!</v>
      </c>
    </row>
    <row r="434" ht="15.75" customHeight="1">
      <c r="A434" s="20" t="s">
        <v>158</v>
      </c>
      <c r="B434" s="20" t="s">
        <v>15</v>
      </c>
      <c r="C434" s="20" t="s">
        <v>159</v>
      </c>
      <c r="D434" s="20" t="s">
        <v>17</v>
      </c>
      <c r="E434" s="20" t="s">
        <v>18</v>
      </c>
      <c r="F434" s="21">
        <v>0.0</v>
      </c>
      <c r="G434" s="21">
        <v>0.0</v>
      </c>
      <c r="I434" s="21" t="str">
        <f t="shared" si="89"/>
        <v>#REF!</v>
      </c>
      <c r="J434" s="21" t="str">
        <f t="shared" si="90"/>
        <v>#REF!</v>
      </c>
      <c r="K434" s="21" t="str">
        <f t="shared" si="91"/>
        <v>#REF!</v>
      </c>
      <c r="L434" s="21" t="str">
        <f t="shared" si="92"/>
        <v>#REF!</v>
      </c>
      <c r="M434" s="21" t="str">
        <f t="shared" si="93"/>
        <v>#REF!</v>
      </c>
      <c r="N434" s="21" t="str">
        <f t="shared" si="94"/>
        <v>#REF!</v>
      </c>
      <c r="O434" s="21" t="str">
        <f t="shared" si="95"/>
        <v>#REF!</v>
      </c>
      <c r="P434" s="21" t="str">
        <f t="shared" si="96"/>
        <v>#REF!</v>
      </c>
      <c r="Q434" s="21" t="str">
        <f t="shared" si="97"/>
        <v>#REF!</v>
      </c>
      <c r="R434" s="21" t="str">
        <f t="shared" si="98"/>
        <v>#REF!</v>
      </c>
      <c r="S434" s="21" t="str">
        <f t="shared" si="99"/>
        <v>#REF!</v>
      </c>
    </row>
    <row r="435" ht="15.75" customHeight="1">
      <c r="A435" s="20" t="s">
        <v>158</v>
      </c>
      <c r="B435" s="20" t="s">
        <v>15</v>
      </c>
      <c r="C435" s="20" t="s">
        <v>159</v>
      </c>
      <c r="D435" s="20" t="s">
        <v>49</v>
      </c>
      <c r="E435" s="20" t="s">
        <v>50</v>
      </c>
      <c r="F435" s="21">
        <v>0.0</v>
      </c>
      <c r="G435" s="21">
        <v>0.0</v>
      </c>
      <c r="I435" s="21" t="str">
        <f t="shared" si="89"/>
        <v>#REF!</v>
      </c>
      <c r="J435" s="21" t="str">
        <f t="shared" si="90"/>
        <v>#REF!</v>
      </c>
      <c r="K435" s="21" t="str">
        <f t="shared" si="91"/>
        <v>#REF!</v>
      </c>
      <c r="L435" s="21" t="str">
        <f t="shared" si="92"/>
        <v>#REF!</v>
      </c>
      <c r="M435" s="21" t="str">
        <f t="shared" si="93"/>
        <v>#REF!</v>
      </c>
      <c r="N435" s="21" t="str">
        <f t="shared" si="94"/>
        <v>#REF!</v>
      </c>
      <c r="O435" s="21" t="str">
        <f t="shared" si="95"/>
        <v>#REF!</v>
      </c>
      <c r="P435" s="21" t="str">
        <f t="shared" si="96"/>
        <v>#REF!</v>
      </c>
      <c r="Q435" s="21" t="str">
        <f t="shared" si="97"/>
        <v>#REF!</v>
      </c>
      <c r="R435" s="21" t="str">
        <f t="shared" si="98"/>
        <v>#REF!</v>
      </c>
      <c r="S435" s="21" t="str">
        <f t="shared" si="99"/>
        <v>#REF!</v>
      </c>
    </row>
    <row r="436" ht="15.75" customHeight="1">
      <c r="A436" s="20" t="s">
        <v>158</v>
      </c>
      <c r="B436" s="20" t="s">
        <v>15</v>
      </c>
      <c r="C436" s="20" t="s">
        <v>159</v>
      </c>
      <c r="D436" s="20" t="s">
        <v>21</v>
      </c>
      <c r="E436" s="20" t="s">
        <v>22</v>
      </c>
      <c r="F436" s="21">
        <v>2578.56</v>
      </c>
      <c r="G436" s="21">
        <v>422.34</v>
      </c>
      <c r="I436" s="21" t="str">
        <f t="shared" si="89"/>
        <v>#REF!</v>
      </c>
      <c r="J436" s="21" t="str">
        <f t="shared" si="90"/>
        <v>#REF!</v>
      </c>
      <c r="K436" s="21" t="str">
        <f t="shared" si="91"/>
        <v>#REF!</v>
      </c>
      <c r="L436" s="21" t="str">
        <f t="shared" si="92"/>
        <v>#REF!</v>
      </c>
      <c r="M436" s="21" t="str">
        <f t="shared" si="93"/>
        <v>#REF!</v>
      </c>
      <c r="N436" s="21" t="str">
        <f t="shared" si="94"/>
        <v>#REF!</v>
      </c>
      <c r="O436" s="21" t="str">
        <f t="shared" si="95"/>
        <v>#REF!</v>
      </c>
      <c r="P436" s="21" t="str">
        <f t="shared" si="96"/>
        <v>#REF!</v>
      </c>
      <c r="Q436" s="21" t="str">
        <f t="shared" si="97"/>
        <v>#REF!</v>
      </c>
      <c r="R436" s="21" t="str">
        <f t="shared" si="98"/>
        <v>#REF!</v>
      </c>
      <c r="S436" s="21" t="str">
        <f t="shared" si="99"/>
        <v>#REF!</v>
      </c>
    </row>
    <row r="437" ht="15.75" customHeight="1">
      <c r="A437" s="20" t="s">
        <v>158</v>
      </c>
      <c r="B437" s="20" t="s">
        <v>15</v>
      </c>
      <c r="C437" s="20" t="s">
        <v>159</v>
      </c>
      <c r="D437" s="20" t="s">
        <v>27</v>
      </c>
      <c r="E437" s="20" t="s">
        <v>28</v>
      </c>
      <c r="F437" s="21">
        <v>0.0</v>
      </c>
      <c r="G437" s="21">
        <v>0.0</v>
      </c>
      <c r="I437" s="21" t="str">
        <f t="shared" si="89"/>
        <v>#REF!</v>
      </c>
      <c r="J437" s="21" t="str">
        <f t="shared" si="90"/>
        <v>#REF!</v>
      </c>
      <c r="K437" s="21" t="str">
        <f t="shared" si="91"/>
        <v>#REF!</v>
      </c>
      <c r="L437" s="21" t="str">
        <f t="shared" si="92"/>
        <v>#REF!</v>
      </c>
      <c r="M437" s="21" t="str">
        <f t="shared" si="93"/>
        <v>#REF!</v>
      </c>
      <c r="N437" s="21" t="str">
        <f t="shared" si="94"/>
        <v>#REF!</v>
      </c>
      <c r="O437" s="21" t="str">
        <f t="shared" si="95"/>
        <v>#REF!</v>
      </c>
      <c r="P437" s="21" t="str">
        <f t="shared" si="96"/>
        <v>#REF!</v>
      </c>
      <c r="Q437" s="21" t="str">
        <f t="shared" si="97"/>
        <v>#REF!</v>
      </c>
      <c r="R437" s="21" t="str">
        <f t="shared" si="98"/>
        <v>#REF!</v>
      </c>
      <c r="S437" s="21" t="str">
        <f t="shared" si="99"/>
        <v>#REF!</v>
      </c>
    </row>
    <row r="438" ht="15.75" customHeight="1">
      <c r="A438" s="20" t="s">
        <v>158</v>
      </c>
      <c r="B438" s="20" t="s">
        <v>15</v>
      </c>
      <c r="C438" s="20" t="s">
        <v>159</v>
      </c>
      <c r="D438" s="20" t="s">
        <v>29</v>
      </c>
      <c r="E438" s="20" t="s">
        <v>30</v>
      </c>
      <c r="F438" s="21">
        <v>199165.56</v>
      </c>
      <c r="G438" s="21">
        <v>32621.33</v>
      </c>
      <c r="I438" s="21" t="str">
        <f t="shared" si="89"/>
        <v>#REF!</v>
      </c>
      <c r="J438" s="21" t="str">
        <f t="shared" si="90"/>
        <v>#REF!</v>
      </c>
      <c r="K438" s="21" t="str">
        <f t="shared" si="91"/>
        <v>#REF!</v>
      </c>
      <c r="L438" s="21" t="str">
        <f t="shared" si="92"/>
        <v>#REF!</v>
      </c>
      <c r="M438" s="21" t="str">
        <f t="shared" si="93"/>
        <v>#REF!</v>
      </c>
      <c r="N438" s="21" t="str">
        <f t="shared" si="94"/>
        <v>#REF!</v>
      </c>
      <c r="O438" s="21" t="str">
        <f t="shared" si="95"/>
        <v>#REF!</v>
      </c>
      <c r="P438" s="21" t="str">
        <f t="shared" si="96"/>
        <v>#REF!</v>
      </c>
      <c r="Q438" s="21" t="str">
        <f t="shared" si="97"/>
        <v>#REF!</v>
      </c>
      <c r="R438" s="21" t="str">
        <f t="shared" si="98"/>
        <v>#REF!</v>
      </c>
      <c r="S438" s="21" t="str">
        <f t="shared" si="99"/>
        <v>#REF!</v>
      </c>
    </row>
    <row r="439" ht="15.75" customHeight="1">
      <c r="A439" s="20" t="s">
        <v>158</v>
      </c>
      <c r="B439" s="20" t="s">
        <v>15</v>
      </c>
      <c r="C439" s="20" t="s">
        <v>159</v>
      </c>
      <c r="D439" s="20" t="s">
        <v>39</v>
      </c>
      <c r="E439" s="20" t="s">
        <v>40</v>
      </c>
      <c r="F439" s="21">
        <v>40608.0</v>
      </c>
      <c r="G439" s="21">
        <v>6651.18</v>
      </c>
      <c r="I439" s="21" t="str">
        <f t="shared" si="89"/>
        <v>#REF!</v>
      </c>
      <c r="J439" s="21" t="str">
        <f t="shared" si="90"/>
        <v>#REF!</v>
      </c>
      <c r="K439" s="21" t="str">
        <f t="shared" si="91"/>
        <v>#REF!</v>
      </c>
      <c r="L439" s="21" t="str">
        <f t="shared" si="92"/>
        <v>#REF!</v>
      </c>
      <c r="M439" s="21" t="str">
        <f t="shared" si="93"/>
        <v>#REF!</v>
      </c>
      <c r="N439" s="21" t="str">
        <f t="shared" si="94"/>
        <v>#REF!</v>
      </c>
      <c r="O439" s="21" t="str">
        <f t="shared" si="95"/>
        <v>#REF!</v>
      </c>
      <c r="P439" s="21" t="str">
        <f t="shared" si="96"/>
        <v>#REF!</v>
      </c>
      <c r="Q439" s="21" t="str">
        <f t="shared" si="97"/>
        <v>#REF!</v>
      </c>
      <c r="R439" s="21" t="str">
        <f t="shared" si="98"/>
        <v>#REF!</v>
      </c>
      <c r="S439" s="21" t="str">
        <f t="shared" si="99"/>
        <v>#REF!</v>
      </c>
    </row>
    <row r="440" ht="15.75" customHeight="1">
      <c r="A440" s="20" t="s">
        <v>158</v>
      </c>
      <c r="B440" s="20" t="s">
        <v>15</v>
      </c>
      <c r="C440" s="20" t="s">
        <v>159</v>
      </c>
      <c r="D440" s="20" t="s">
        <v>41</v>
      </c>
      <c r="E440" s="20" t="s">
        <v>42</v>
      </c>
      <c r="F440" s="21">
        <v>6467537.88</v>
      </c>
      <c r="G440" s="21">
        <v>1059318.15</v>
      </c>
      <c r="I440" s="21" t="str">
        <f t="shared" si="89"/>
        <v>#REF!</v>
      </c>
      <c r="J440" s="21" t="str">
        <f t="shared" si="90"/>
        <v>#REF!</v>
      </c>
      <c r="K440" s="21" t="str">
        <f t="shared" si="91"/>
        <v>#REF!</v>
      </c>
      <c r="L440" s="21" t="str">
        <f t="shared" si="92"/>
        <v>#REF!</v>
      </c>
      <c r="M440" s="21" t="str">
        <f t="shared" si="93"/>
        <v>#REF!</v>
      </c>
      <c r="N440" s="21" t="str">
        <f t="shared" si="94"/>
        <v>#REF!</v>
      </c>
      <c r="O440" s="21" t="str">
        <f t="shared" si="95"/>
        <v>#REF!</v>
      </c>
      <c r="P440" s="21" t="str">
        <f t="shared" si="96"/>
        <v>#REF!</v>
      </c>
      <c r="Q440" s="21" t="str">
        <f t="shared" si="97"/>
        <v>#REF!</v>
      </c>
      <c r="R440" s="21" t="str">
        <f t="shared" si="98"/>
        <v>#REF!</v>
      </c>
      <c r="S440" s="21" t="str">
        <f t="shared" si="99"/>
        <v>#REF!</v>
      </c>
    </row>
    <row r="441" ht="15.75" customHeight="1">
      <c r="A441" s="20" t="s">
        <v>160</v>
      </c>
      <c r="B441" s="20" t="s">
        <v>15</v>
      </c>
      <c r="C441" s="20" t="s">
        <v>161</v>
      </c>
      <c r="D441" s="20" t="s">
        <v>17</v>
      </c>
      <c r="E441" s="20" t="s">
        <v>18</v>
      </c>
      <c r="F441" s="21">
        <v>0.0</v>
      </c>
      <c r="G441" s="21">
        <v>0.0</v>
      </c>
      <c r="I441" s="21" t="str">
        <f t="shared" si="89"/>
        <v>#REF!</v>
      </c>
      <c r="J441" s="21" t="str">
        <f t="shared" si="90"/>
        <v>#REF!</v>
      </c>
      <c r="K441" s="21" t="str">
        <f t="shared" si="91"/>
        <v>#REF!</v>
      </c>
      <c r="L441" s="21" t="str">
        <f t="shared" si="92"/>
        <v>#REF!</v>
      </c>
      <c r="M441" s="21" t="str">
        <f t="shared" si="93"/>
        <v>#REF!</v>
      </c>
      <c r="N441" s="21" t="str">
        <f t="shared" si="94"/>
        <v>#REF!</v>
      </c>
      <c r="O441" s="21" t="str">
        <f t="shared" si="95"/>
        <v>#REF!</v>
      </c>
      <c r="P441" s="21" t="str">
        <f t="shared" si="96"/>
        <v>#REF!</v>
      </c>
      <c r="Q441" s="21" t="str">
        <f t="shared" si="97"/>
        <v>#REF!</v>
      </c>
      <c r="R441" s="21" t="str">
        <f t="shared" si="98"/>
        <v>#REF!</v>
      </c>
      <c r="S441" s="21" t="str">
        <f t="shared" si="99"/>
        <v>#REF!</v>
      </c>
    </row>
    <row r="442" ht="15.75" customHeight="1">
      <c r="A442" s="20" t="s">
        <v>160</v>
      </c>
      <c r="B442" s="20" t="s">
        <v>15</v>
      </c>
      <c r="C442" s="20" t="s">
        <v>161</v>
      </c>
      <c r="D442" s="20" t="s">
        <v>49</v>
      </c>
      <c r="E442" s="20" t="s">
        <v>50</v>
      </c>
      <c r="F442" s="21">
        <v>0.0</v>
      </c>
      <c r="G442" s="21">
        <v>0.0</v>
      </c>
      <c r="I442" s="21" t="str">
        <f t="shared" si="89"/>
        <v>#REF!</v>
      </c>
      <c r="J442" s="21" t="str">
        <f t="shared" si="90"/>
        <v>#REF!</v>
      </c>
      <c r="K442" s="21" t="str">
        <f t="shared" si="91"/>
        <v>#REF!</v>
      </c>
      <c r="L442" s="21" t="str">
        <f t="shared" si="92"/>
        <v>#REF!</v>
      </c>
      <c r="M442" s="21" t="str">
        <f t="shared" si="93"/>
        <v>#REF!</v>
      </c>
      <c r="N442" s="21" t="str">
        <f t="shared" si="94"/>
        <v>#REF!</v>
      </c>
      <c r="O442" s="21" t="str">
        <f t="shared" si="95"/>
        <v>#REF!</v>
      </c>
      <c r="P442" s="21" t="str">
        <f t="shared" si="96"/>
        <v>#REF!</v>
      </c>
      <c r="Q442" s="21" t="str">
        <f t="shared" si="97"/>
        <v>#REF!</v>
      </c>
      <c r="R442" s="21" t="str">
        <f t="shared" si="98"/>
        <v>#REF!</v>
      </c>
      <c r="S442" s="21" t="str">
        <f t="shared" si="99"/>
        <v>#REF!</v>
      </c>
    </row>
    <row r="443" ht="15.75" customHeight="1">
      <c r="A443" s="20" t="s">
        <v>160</v>
      </c>
      <c r="B443" s="20" t="s">
        <v>15</v>
      </c>
      <c r="C443" s="20" t="s">
        <v>161</v>
      </c>
      <c r="D443" s="20" t="s">
        <v>21</v>
      </c>
      <c r="E443" s="20" t="s">
        <v>22</v>
      </c>
      <c r="F443" s="21">
        <v>40419.04</v>
      </c>
      <c r="G443" s="21">
        <v>76382.38</v>
      </c>
      <c r="I443" s="21" t="str">
        <f t="shared" si="89"/>
        <v>#REF!</v>
      </c>
      <c r="J443" s="21" t="str">
        <f t="shared" si="90"/>
        <v>#REF!</v>
      </c>
      <c r="K443" s="21" t="str">
        <f t="shared" si="91"/>
        <v>#REF!</v>
      </c>
      <c r="L443" s="21" t="str">
        <f t="shared" si="92"/>
        <v>#REF!</v>
      </c>
      <c r="M443" s="21" t="str">
        <f t="shared" si="93"/>
        <v>#REF!</v>
      </c>
      <c r="N443" s="21" t="str">
        <f t="shared" si="94"/>
        <v>#REF!</v>
      </c>
      <c r="O443" s="21" t="str">
        <f t="shared" si="95"/>
        <v>#REF!</v>
      </c>
      <c r="P443" s="21" t="str">
        <f t="shared" si="96"/>
        <v>#REF!</v>
      </c>
      <c r="Q443" s="21" t="str">
        <f t="shared" si="97"/>
        <v>#REF!</v>
      </c>
      <c r="R443" s="21" t="str">
        <f t="shared" si="98"/>
        <v>#REF!</v>
      </c>
      <c r="S443" s="21" t="str">
        <f t="shared" si="99"/>
        <v>#REF!</v>
      </c>
    </row>
    <row r="444" ht="15.75" customHeight="1">
      <c r="A444" s="20" t="s">
        <v>160</v>
      </c>
      <c r="B444" s="20" t="s">
        <v>15</v>
      </c>
      <c r="C444" s="20" t="s">
        <v>161</v>
      </c>
      <c r="D444" s="20" t="s">
        <v>27</v>
      </c>
      <c r="E444" s="20" t="s">
        <v>28</v>
      </c>
      <c r="F444" s="21">
        <v>273772.05</v>
      </c>
      <c r="G444" s="21">
        <v>517364.09</v>
      </c>
      <c r="I444" s="21" t="str">
        <f t="shared" si="89"/>
        <v>#REF!</v>
      </c>
      <c r="J444" s="21" t="str">
        <f t="shared" si="90"/>
        <v>#REF!</v>
      </c>
      <c r="K444" s="21" t="str">
        <f t="shared" si="91"/>
        <v>#REF!</v>
      </c>
      <c r="L444" s="21" t="str">
        <f t="shared" si="92"/>
        <v>#REF!</v>
      </c>
      <c r="M444" s="21" t="str">
        <f t="shared" si="93"/>
        <v>#REF!</v>
      </c>
      <c r="N444" s="21" t="str">
        <f t="shared" si="94"/>
        <v>#REF!</v>
      </c>
      <c r="O444" s="21" t="str">
        <f t="shared" si="95"/>
        <v>#REF!</v>
      </c>
      <c r="P444" s="21" t="str">
        <f t="shared" si="96"/>
        <v>#REF!</v>
      </c>
      <c r="Q444" s="21" t="str">
        <f t="shared" si="97"/>
        <v>#REF!</v>
      </c>
      <c r="R444" s="21" t="str">
        <f t="shared" si="98"/>
        <v>#REF!</v>
      </c>
      <c r="S444" s="21" t="str">
        <f t="shared" si="99"/>
        <v>#REF!</v>
      </c>
    </row>
    <row r="445" ht="15.75" customHeight="1">
      <c r="A445" s="20" t="s">
        <v>160</v>
      </c>
      <c r="B445" s="20" t="s">
        <v>15</v>
      </c>
      <c r="C445" s="20" t="s">
        <v>161</v>
      </c>
      <c r="D445" s="20" t="s">
        <v>29</v>
      </c>
      <c r="E445" s="20" t="s">
        <v>30</v>
      </c>
      <c r="F445" s="21">
        <v>76471.96</v>
      </c>
      <c r="G445" s="21">
        <v>144513.81</v>
      </c>
      <c r="I445" s="21" t="str">
        <f t="shared" si="89"/>
        <v>#REF!</v>
      </c>
      <c r="J445" s="21" t="str">
        <f t="shared" si="90"/>
        <v>#REF!</v>
      </c>
      <c r="K445" s="21" t="str">
        <f t="shared" si="91"/>
        <v>#REF!</v>
      </c>
      <c r="L445" s="21" t="str">
        <f t="shared" si="92"/>
        <v>#REF!</v>
      </c>
      <c r="M445" s="21" t="str">
        <f t="shared" si="93"/>
        <v>#REF!</v>
      </c>
      <c r="N445" s="21" t="str">
        <f t="shared" si="94"/>
        <v>#REF!</v>
      </c>
      <c r="O445" s="21" t="str">
        <f t="shared" si="95"/>
        <v>#REF!</v>
      </c>
      <c r="P445" s="21" t="str">
        <f t="shared" si="96"/>
        <v>#REF!</v>
      </c>
      <c r="Q445" s="21" t="str">
        <f t="shared" si="97"/>
        <v>#REF!</v>
      </c>
      <c r="R445" s="21" t="str">
        <f t="shared" si="98"/>
        <v>#REF!</v>
      </c>
      <c r="S445" s="21" t="str">
        <f t="shared" si="99"/>
        <v>#REF!</v>
      </c>
    </row>
    <row r="446" ht="15.75" customHeight="1">
      <c r="A446" s="20" t="s">
        <v>160</v>
      </c>
      <c r="B446" s="20" t="s">
        <v>15</v>
      </c>
      <c r="C446" s="20" t="s">
        <v>161</v>
      </c>
      <c r="D446" s="20" t="s">
        <v>31</v>
      </c>
      <c r="E446" s="20" t="s">
        <v>32</v>
      </c>
      <c r="F446" s="21">
        <v>215647.86</v>
      </c>
      <c r="G446" s="21">
        <v>407523.18</v>
      </c>
      <c r="I446" s="21" t="str">
        <f t="shared" si="89"/>
        <v>#REF!</v>
      </c>
      <c r="J446" s="21" t="str">
        <f t="shared" si="90"/>
        <v>#REF!</v>
      </c>
      <c r="K446" s="21" t="str">
        <f t="shared" si="91"/>
        <v>#REF!</v>
      </c>
      <c r="L446" s="21" t="str">
        <f t="shared" si="92"/>
        <v>#REF!</v>
      </c>
      <c r="M446" s="21" t="str">
        <f t="shared" si="93"/>
        <v>#REF!</v>
      </c>
      <c r="N446" s="21" t="str">
        <f t="shared" si="94"/>
        <v>#REF!</v>
      </c>
      <c r="O446" s="21" t="str">
        <f t="shared" si="95"/>
        <v>#REF!</v>
      </c>
      <c r="P446" s="21" t="str">
        <f t="shared" si="96"/>
        <v>#REF!</v>
      </c>
      <c r="Q446" s="21" t="str">
        <f t="shared" si="97"/>
        <v>#REF!</v>
      </c>
      <c r="R446" s="21" t="str">
        <f t="shared" si="98"/>
        <v>#REF!</v>
      </c>
      <c r="S446" s="21" t="str">
        <f t="shared" si="99"/>
        <v>#REF!</v>
      </c>
    </row>
    <row r="447" ht="15.75" customHeight="1">
      <c r="A447" s="20" t="s">
        <v>160</v>
      </c>
      <c r="B447" s="20" t="s">
        <v>15</v>
      </c>
      <c r="C447" s="20" t="s">
        <v>161</v>
      </c>
      <c r="D447" s="20" t="s">
        <v>33</v>
      </c>
      <c r="E447" s="20" t="s">
        <v>34</v>
      </c>
      <c r="F447" s="21">
        <v>8487.47</v>
      </c>
      <c r="G447" s="21">
        <v>16039.29</v>
      </c>
      <c r="I447" s="21" t="str">
        <f t="shared" si="89"/>
        <v>#REF!</v>
      </c>
      <c r="J447" s="21" t="str">
        <f t="shared" si="90"/>
        <v>#REF!</v>
      </c>
      <c r="K447" s="21" t="str">
        <f t="shared" si="91"/>
        <v>#REF!</v>
      </c>
      <c r="L447" s="21" t="str">
        <f t="shared" si="92"/>
        <v>#REF!</v>
      </c>
      <c r="M447" s="21" t="str">
        <f t="shared" si="93"/>
        <v>#REF!</v>
      </c>
      <c r="N447" s="21" t="str">
        <f t="shared" si="94"/>
        <v>#REF!</v>
      </c>
      <c r="O447" s="21" t="str">
        <f t="shared" si="95"/>
        <v>#REF!</v>
      </c>
      <c r="P447" s="21" t="str">
        <f t="shared" si="96"/>
        <v>#REF!</v>
      </c>
      <c r="Q447" s="21" t="str">
        <f t="shared" si="97"/>
        <v>#REF!</v>
      </c>
      <c r="R447" s="21" t="str">
        <f t="shared" si="98"/>
        <v>#REF!</v>
      </c>
      <c r="S447" s="21" t="str">
        <f t="shared" si="99"/>
        <v>#REF!</v>
      </c>
    </row>
    <row r="448" ht="15.75" customHeight="1">
      <c r="A448" s="20" t="s">
        <v>160</v>
      </c>
      <c r="B448" s="20" t="s">
        <v>15</v>
      </c>
      <c r="C448" s="20" t="s">
        <v>161</v>
      </c>
      <c r="D448" s="20" t="s">
        <v>39</v>
      </c>
      <c r="E448" s="20" t="s">
        <v>40</v>
      </c>
      <c r="F448" s="21">
        <v>121425.35</v>
      </c>
      <c r="G448" s="21">
        <v>229465.03</v>
      </c>
      <c r="I448" s="21" t="str">
        <f t="shared" si="89"/>
        <v>#REF!</v>
      </c>
      <c r="J448" s="21" t="str">
        <f t="shared" si="90"/>
        <v>#REF!</v>
      </c>
      <c r="K448" s="21" t="str">
        <f t="shared" si="91"/>
        <v>#REF!</v>
      </c>
      <c r="L448" s="21" t="str">
        <f t="shared" si="92"/>
        <v>#REF!</v>
      </c>
      <c r="M448" s="21" t="str">
        <f t="shared" si="93"/>
        <v>#REF!</v>
      </c>
      <c r="N448" s="21" t="str">
        <f t="shared" si="94"/>
        <v>#REF!</v>
      </c>
      <c r="O448" s="21" t="str">
        <f t="shared" si="95"/>
        <v>#REF!</v>
      </c>
      <c r="P448" s="21" t="str">
        <f t="shared" si="96"/>
        <v>#REF!</v>
      </c>
      <c r="Q448" s="21" t="str">
        <f t="shared" si="97"/>
        <v>#REF!</v>
      </c>
      <c r="R448" s="21" t="str">
        <f t="shared" si="98"/>
        <v>#REF!</v>
      </c>
      <c r="S448" s="21" t="str">
        <f t="shared" si="99"/>
        <v>#REF!</v>
      </c>
    </row>
    <row r="449" ht="15.75" customHeight="1">
      <c r="A449" s="20" t="s">
        <v>160</v>
      </c>
      <c r="B449" s="20" t="s">
        <v>15</v>
      </c>
      <c r="C449" s="20" t="s">
        <v>161</v>
      </c>
      <c r="D449" s="20" t="s">
        <v>41</v>
      </c>
      <c r="E449" s="20" t="s">
        <v>42</v>
      </c>
      <c r="F449" s="21">
        <v>9603509.27</v>
      </c>
      <c r="G449" s="21">
        <v>1.814834922E7</v>
      </c>
      <c r="I449" s="21" t="str">
        <f t="shared" si="89"/>
        <v>#REF!</v>
      </c>
      <c r="J449" s="21" t="str">
        <f t="shared" si="90"/>
        <v>#REF!</v>
      </c>
      <c r="K449" s="21" t="str">
        <f t="shared" si="91"/>
        <v>#REF!</v>
      </c>
      <c r="L449" s="21" t="str">
        <f t="shared" si="92"/>
        <v>#REF!</v>
      </c>
      <c r="M449" s="21" t="str">
        <f t="shared" si="93"/>
        <v>#REF!</v>
      </c>
      <c r="N449" s="21" t="str">
        <f t="shared" si="94"/>
        <v>#REF!</v>
      </c>
      <c r="O449" s="21" t="str">
        <f t="shared" si="95"/>
        <v>#REF!</v>
      </c>
      <c r="P449" s="21" t="str">
        <f t="shared" si="96"/>
        <v>#REF!</v>
      </c>
      <c r="Q449" s="21" t="str">
        <f t="shared" si="97"/>
        <v>#REF!</v>
      </c>
      <c r="R449" s="21" t="str">
        <f t="shared" si="98"/>
        <v>#REF!</v>
      </c>
      <c r="S449" s="21" t="str">
        <f t="shared" si="99"/>
        <v>#REF!</v>
      </c>
    </row>
    <row r="450" ht="15.75" customHeight="1">
      <c r="A450" s="20" t="s">
        <v>160</v>
      </c>
      <c r="B450" s="20" t="s">
        <v>15</v>
      </c>
      <c r="C450" s="20" t="s">
        <v>161</v>
      </c>
      <c r="D450" s="20" t="s">
        <v>59</v>
      </c>
      <c r="E450" s="20" t="s">
        <v>60</v>
      </c>
      <c r="F450" s="21">
        <v>0.0</v>
      </c>
      <c r="G450" s="21">
        <v>0.0</v>
      </c>
      <c r="I450" s="21" t="str">
        <f t="shared" si="89"/>
        <v>#REF!</v>
      </c>
      <c r="J450" s="21" t="str">
        <f t="shared" si="90"/>
        <v>#REF!</v>
      </c>
      <c r="K450" s="21" t="str">
        <f t="shared" si="91"/>
        <v>#REF!</v>
      </c>
      <c r="L450" s="21" t="str">
        <f t="shared" si="92"/>
        <v>#REF!</v>
      </c>
      <c r="M450" s="21" t="str">
        <f t="shared" si="93"/>
        <v>#REF!</v>
      </c>
      <c r="N450" s="21" t="str">
        <f t="shared" si="94"/>
        <v>#REF!</v>
      </c>
      <c r="O450" s="21" t="str">
        <f t="shared" si="95"/>
        <v>#REF!</v>
      </c>
      <c r="P450" s="21" t="str">
        <f t="shared" si="96"/>
        <v>#REF!</v>
      </c>
      <c r="Q450" s="21" t="str">
        <f t="shared" si="97"/>
        <v>#REF!</v>
      </c>
      <c r="R450" s="21" t="str">
        <f t="shared" si="98"/>
        <v>#REF!</v>
      </c>
      <c r="S450" s="21" t="str">
        <f t="shared" si="99"/>
        <v>#REF!</v>
      </c>
    </row>
    <row r="451" ht="15.75" customHeight="1">
      <c r="A451" s="20" t="s">
        <v>162</v>
      </c>
      <c r="B451" s="20" t="s">
        <v>15</v>
      </c>
      <c r="C451" s="20" t="s">
        <v>163</v>
      </c>
      <c r="D451" s="20" t="s">
        <v>17</v>
      </c>
      <c r="E451" s="20" t="s">
        <v>18</v>
      </c>
      <c r="F451" s="21">
        <v>0.0</v>
      </c>
      <c r="G451" s="21">
        <v>0.0</v>
      </c>
      <c r="I451" s="21" t="str">
        <f t="shared" si="89"/>
        <v>#REF!</v>
      </c>
      <c r="J451" s="21" t="str">
        <f t="shared" si="90"/>
        <v>#REF!</v>
      </c>
      <c r="K451" s="21" t="str">
        <f t="shared" si="91"/>
        <v>#REF!</v>
      </c>
      <c r="L451" s="21" t="str">
        <f t="shared" si="92"/>
        <v>#REF!</v>
      </c>
      <c r="M451" s="21" t="str">
        <f t="shared" si="93"/>
        <v>#REF!</v>
      </c>
      <c r="N451" s="21" t="str">
        <f t="shared" si="94"/>
        <v>#REF!</v>
      </c>
      <c r="O451" s="21" t="str">
        <f t="shared" si="95"/>
        <v>#REF!</v>
      </c>
      <c r="P451" s="21" t="str">
        <f t="shared" si="96"/>
        <v>#REF!</v>
      </c>
      <c r="Q451" s="21" t="str">
        <f t="shared" si="97"/>
        <v>#REF!</v>
      </c>
      <c r="R451" s="21" t="str">
        <f t="shared" si="98"/>
        <v>#REF!</v>
      </c>
      <c r="S451" s="21" t="str">
        <f t="shared" si="99"/>
        <v>#REF!</v>
      </c>
    </row>
    <row r="452" ht="15.75" customHeight="1">
      <c r="A452" s="20" t="s">
        <v>162</v>
      </c>
      <c r="B452" s="20" t="s">
        <v>15</v>
      </c>
      <c r="C452" s="20" t="s">
        <v>163</v>
      </c>
      <c r="D452" s="20" t="s">
        <v>29</v>
      </c>
      <c r="E452" s="20" t="s">
        <v>30</v>
      </c>
      <c r="F452" s="21">
        <v>0.0</v>
      </c>
      <c r="G452" s="21">
        <v>18448.55</v>
      </c>
      <c r="I452" s="21" t="str">
        <f t="shared" si="89"/>
        <v>#REF!</v>
      </c>
      <c r="J452" s="21" t="str">
        <f t="shared" si="90"/>
        <v>#REF!</v>
      </c>
      <c r="K452" s="21" t="str">
        <f t="shared" si="91"/>
        <v>#REF!</v>
      </c>
      <c r="L452" s="21" t="str">
        <f t="shared" si="92"/>
        <v>#REF!</v>
      </c>
      <c r="M452" s="21" t="str">
        <f t="shared" si="93"/>
        <v>#REF!</v>
      </c>
      <c r="N452" s="21" t="str">
        <f t="shared" si="94"/>
        <v>#REF!</v>
      </c>
      <c r="O452" s="21" t="str">
        <f t="shared" si="95"/>
        <v>#REF!</v>
      </c>
      <c r="P452" s="21" t="str">
        <f t="shared" si="96"/>
        <v>#REF!</v>
      </c>
      <c r="Q452" s="21" t="str">
        <f t="shared" si="97"/>
        <v>#REF!</v>
      </c>
      <c r="R452" s="21" t="str">
        <f t="shared" si="98"/>
        <v>#REF!</v>
      </c>
      <c r="S452" s="21" t="str">
        <f t="shared" si="99"/>
        <v>#REF!</v>
      </c>
    </row>
    <row r="453" ht="15.75" customHeight="1">
      <c r="A453" s="20" t="s">
        <v>162</v>
      </c>
      <c r="B453" s="20" t="s">
        <v>15</v>
      </c>
      <c r="C453" s="20" t="s">
        <v>163</v>
      </c>
      <c r="D453" s="20" t="s">
        <v>31</v>
      </c>
      <c r="E453" s="20" t="s">
        <v>32</v>
      </c>
      <c r="F453" s="21">
        <v>0.0</v>
      </c>
      <c r="G453" s="21">
        <v>790.85</v>
      </c>
      <c r="I453" s="21" t="str">
        <f t="shared" si="89"/>
        <v>#REF!</v>
      </c>
      <c r="J453" s="21" t="str">
        <f t="shared" si="90"/>
        <v>#REF!</v>
      </c>
      <c r="K453" s="21" t="str">
        <f t="shared" si="91"/>
        <v>#REF!</v>
      </c>
      <c r="L453" s="21" t="str">
        <f t="shared" si="92"/>
        <v>#REF!</v>
      </c>
      <c r="M453" s="21" t="str">
        <f t="shared" si="93"/>
        <v>#REF!</v>
      </c>
      <c r="N453" s="21" t="str">
        <f t="shared" si="94"/>
        <v>#REF!</v>
      </c>
      <c r="O453" s="21" t="str">
        <f t="shared" si="95"/>
        <v>#REF!</v>
      </c>
      <c r="P453" s="21" t="str">
        <f t="shared" si="96"/>
        <v>#REF!</v>
      </c>
      <c r="Q453" s="21" t="str">
        <f t="shared" si="97"/>
        <v>#REF!</v>
      </c>
      <c r="R453" s="21" t="str">
        <f t="shared" si="98"/>
        <v>#REF!</v>
      </c>
      <c r="S453" s="21" t="str">
        <f t="shared" si="99"/>
        <v>#REF!</v>
      </c>
    </row>
    <row r="454" ht="15.75" customHeight="1">
      <c r="A454" s="20" t="s">
        <v>162</v>
      </c>
      <c r="B454" s="20" t="s">
        <v>15</v>
      </c>
      <c r="C454" s="20" t="s">
        <v>163</v>
      </c>
      <c r="D454" s="20" t="s">
        <v>39</v>
      </c>
      <c r="E454" s="20" t="s">
        <v>40</v>
      </c>
      <c r="F454" s="21">
        <v>0.0</v>
      </c>
      <c r="G454" s="21">
        <v>5972.35</v>
      </c>
      <c r="I454" s="21" t="str">
        <f t="shared" si="89"/>
        <v>#REF!</v>
      </c>
      <c r="J454" s="21" t="str">
        <f t="shared" si="90"/>
        <v>#REF!</v>
      </c>
      <c r="K454" s="21" t="str">
        <f t="shared" si="91"/>
        <v>#REF!</v>
      </c>
      <c r="L454" s="21" t="str">
        <f t="shared" si="92"/>
        <v>#REF!</v>
      </c>
      <c r="M454" s="21" t="str">
        <f t="shared" si="93"/>
        <v>#REF!</v>
      </c>
      <c r="N454" s="21" t="str">
        <f t="shared" si="94"/>
        <v>#REF!</v>
      </c>
      <c r="O454" s="21" t="str">
        <f t="shared" si="95"/>
        <v>#REF!</v>
      </c>
      <c r="P454" s="21" t="str">
        <f t="shared" si="96"/>
        <v>#REF!</v>
      </c>
      <c r="Q454" s="21" t="str">
        <f t="shared" si="97"/>
        <v>#REF!</v>
      </c>
      <c r="R454" s="21" t="str">
        <f t="shared" si="98"/>
        <v>#REF!</v>
      </c>
      <c r="S454" s="21" t="str">
        <f t="shared" si="99"/>
        <v>#REF!</v>
      </c>
    </row>
    <row r="455" ht="15.75" customHeight="1">
      <c r="A455" s="20" t="s">
        <v>162</v>
      </c>
      <c r="B455" s="20" t="s">
        <v>15</v>
      </c>
      <c r="C455" s="20" t="s">
        <v>163</v>
      </c>
      <c r="D455" s="20" t="s">
        <v>41</v>
      </c>
      <c r="E455" s="20" t="s">
        <v>42</v>
      </c>
      <c r="F455" s="21">
        <v>0.0</v>
      </c>
      <c r="G455" s="21">
        <v>693016.25</v>
      </c>
      <c r="I455" s="21" t="str">
        <f t="shared" si="89"/>
        <v>#REF!</v>
      </c>
      <c r="J455" s="21" t="str">
        <f t="shared" si="90"/>
        <v>#REF!</v>
      </c>
      <c r="K455" s="21" t="str">
        <f t="shared" si="91"/>
        <v>#REF!</v>
      </c>
      <c r="L455" s="21" t="str">
        <f t="shared" si="92"/>
        <v>#REF!</v>
      </c>
      <c r="M455" s="21" t="str">
        <f t="shared" si="93"/>
        <v>#REF!</v>
      </c>
      <c r="N455" s="21" t="str">
        <f t="shared" si="94"/>
        <v>#REF!</v>
      </c>
      <c r="O455" s="21" t="str">
        <f t="shared" si="95"/>
        <v>#REF!</v>
      </c>
      <c r="P455" s="21" t="str">
        <f t="shared" si="96"/>
        <v>#REF!</v>
      </c>
      <c r="Q455" s="21" t="str">
        <f t="shared" si="97"/>
        <v>#REF!</v>
      </c>
      <c r="R455" s="21" t="str">
        <f t="shared" si="98"/>
        <v>#REF!</v>
      </c>
      <c r="S455" s="21" t="str">
        <f t="shared" si="99"/>
        <v>#REF!</v>
      </c>
    </row>
    <row r="456" ht="15.75" customHeight="1">
      <c r="A456" s="20" t="s">
        <v>164</v>
      </c>
      <c r="B456" s="20" t="s">
        <v>15</v>
      </c>
      <c r="C456" s="20" t="s">
        <v>165</v>
      </c>
      <c r="D456" s="20" t="s">
        <v>17</v>
      </c>
      <c r="E456" s="20" t="s">
        <v>18</v>
      </c>
      <c r="F456" s="21">
        <v>0.0</v>
      </c>
      <c r="G456" s="21">
        <v>0.0</v>
      </c>
      <c r="I456" s="21" t="str">
        <f t="shared" si="89"/>
        <v>#REF!</v>
      </c>
      <c r="J456" s="21" t="str">
        <f t="shared" si="90"/>
        <v>#REF!</v>
      </c>
      <c r="K456" s="21" t="str">
        <f t="shared" si="91"/>
        <v>#REF!</v>
      </c>
      <c r="L456" s="21" t="str">
        <f t="shared" si="92"/>
        <v>#REF!</v>
      </c>
      <c r="M456" s="21" t="str">
        <f t="shared" si="93"/>
        <v>#REF!</v>
      </c>
      <c r="N456" s="21" t="str">
        <f t="shared" si="94"/>
        <v>#REF!</v>
      </c>
      <c r="O456" s="21" t="str">
        <f t="shared" si="95"/>
        <v>#REF!</v>
      </c>
      <c r="P456" s="21" t="str">
        <f t="shared" si="96"/>
        <v>#REF!</v>
      </c>
      <c r="Q456" s="21" t="str">
        <f t="shared" si="97"/>
        <v>#REF!</v>
      </c>
      <c r="R456" s="21" t="str">
        <f t="shared" si="98"/>
        <v>#REF!</v>
      </c>
      <c r="S456" s="21" t="str">
        <f t="shared" si="99"/>
        <v>#REF!</v>
      </c>
    </row>
    <row r="457" ht="15.75" customHeight="1">
      <c r="A457" s="20" t="s">
        <v>164</v>
      </c>
      <c r="B457" s="20" t="s">
        <v>15</v>
      </c>
      <c r="C457" s="20" t="s">
        <v>165</v>
      </c>
      <c r="D457" s="20" t="s">
        <v>49</v>
      </c>
      <c r="E457" s="20" t="s">
        <v>50</v>
      </c>
      <c r="F457" s="21">
        <v>0.0</v>
      </c>
      <c r="G457" s="21">
        <v>0.0</v>
      </c>
      <c r="I457" s="21" t="str">
        <f t="shared" si="89"/>
        <v>#REF!</v>
      </c>
      <c r="J457" s="21" t="str">
        <f t="shared" si="90"/>
        <v>#REF!</v>
      </c>
      <c r="K457" s="21" t="str">
        <f t="shared" si="91"/>
        <v>#REF!</v>
      </c>
      <c r="L457" s="21" t="str">
        <f t="shared" si="92"/>
        <v>#REF!</v>
      </c>
      <c r="M457" s="21" t="str">
        <f t="shared" si="93"/>
        <v>#REF!</v>
      </c>
      <c r="N457" s="21" t="str">
        <f t="shared" si="94"/>
        <v>#REF!</v>
      </c>
      <c r="O457" s="21" t="str">
        <f t="shared" si="95"/>
        <v>#REF!</v>
      </c>
      <c r="P457" s="21" t="str">
        <f t="shared" si="96"/>
        <v>#REF!</v>
      </c>
      <c r="Q457" s="21" t="str">
        <f t="shared" si="97"/>
        <v>#REF!</v>
      </c>
      <c r="R457" s="21" t="str">
        <f t="shared" si="98"/>
        <v>#REF!</v>
      </c>
      <c r="S457" s="21" t="str">
        <f t="shared" si="99"/>
        <v>#REF!</v>
      </c>
    </row>
    <row r="458" ht="15.75" customHeight="1">
      <c r="A458" s="20" t="s">
        <v>164</v>
      </c>
      <c r="B458" s="20" t="s">
        <v>15</v>
      </c>
      <c r="C458" s="20" t="s">
        <v>165</v>
      </c>
      <c r="D458" s="20" t="s">
        <v>27</v>
      </c>
      <c r="E458" s="20" t="s">
        <v>28</v>
      </c>
      <c r="F458" s="21">
        <v>0.0</v>
      </c>
      <c r="G458" s="21">
        <v>0.0</v>
      </c>
      <c r="I458" s="21" t="str">
        <f t="shared" si="89"/>
        <v>#REF!</v>
      </c>
      <c r="J458" s="21" t="str">
        <f t="shared" si="90"/>
        <v>#REF!</v>
      </c>
      <c r="K458" s="21" t="str">
        <f t="shared" si="91"/>
        <v>#REF!</v>
      </c>
      <c r="L458" s="21" t="str">
        <f t="shared" si="92"/>
        <v>#REF!</v>
      </c>
      <c r="M458" s="21" t="str">
        <f t="shared" si="93"/>
        <v>#REF!</v>
      </c>
      <c r="N458" s="21" t="str">
        <f t="shared" si="94"/>
        <v>#REF!</v>
      </c>
      <c r="O458" s="21" t="str">
        <f t="shared" si="95"/>
        <v>#REF!</v>
      </c>
      <c r="P458" s="21" t="str">
        <f t="shared" si="96"/>
        <v>#REF!</v>
      </c>
      <c r="Q458" s="21" t="str">
        <f t="shared" si="97"/>
        <v>#REF!</v>
      </c>
      <c r="R458" s="21" t="str">
        <f t="shared" si="98"/>
        <v>#REF!</v>
      </c>
      <c r="S458" s="21" t="str">
        <f t="shared" si="99"/>
        <v>#REF!</v>
      </c>
    </row>
    <row r="459" ht="15.75" customHeight="1">
      <c r="A459" s="20" t="s">
        <v>164</v>
      </c>
      <c r="B459" s="20" t="s">
        <v>15</v>
      </c>
      <c r="C459" s="20" t="s">
        <v>165</v>
      </c>
      <c r="D459" s="20" t="s">
        <v>29</v>
      </c>
      <c r="E459" s="20" t="s">
        <v>30</v>
      </c>
      <c r="F459" s="21">
        <v>491067.75</v>
      </c>
      <c r="G459" s="21">
        <v>17532.09</v>
      </c>
      <c r="I459" s="21" t="str">
        <f t="shared" si="89"/>
        <v>#REF!</v>
      </c>
      <c r="J459" s="21" t="str">
        <f t="shared" si="90"/>
        <v>#REF!</v>
      </c>
      <c r="K459" s="21" t="str">
        <f t="shared" si="91"/>
        <v>#REF!</v>
      </c>
      <c r="L459" s="21" t="str">
        <f t="shared" si="92"/>
        <v>#REF!</v>
      </c>
      <c r="M459" s="21" t="str">
        <f t="shared" si="93"/>
        <v>#REF!</v>
      </c>
      <c r="N459" s="21" t="str">
        <f t="shared" si="94"/>
        <v>#REF!</v>
      </c>
      <c r="O459" s="21" t="str">
        <f t="shared" si="95"/>
        <v>#REF!</v>
      </c>
      <c r="P459" s="21" t="str">
        <f t="shared" si="96"/>
        <v>#REF!</v>
      </c>
      <c r="Q459" s="21" t="str">
        <f t="shared" si="97"/>
        <v>#REF!</v>
      </c>
      <c r="R459" s="21" t="str">
        <f t="shared" si="98"/>
        <v>#REF!</v>
      </c>
      <c r="S459" s="21" t="str">
        <f t="shared" si="99"/>
        <v>#REF!</v>
      </c>
    </row>
    <row r="460" ht="15.75" customHeight="1">
      <c r="A460" s="20" t="s">
        <v>164</v>
      </c>
      <c r="B460" s="20" t="s">
        <v>15</v>
      </c>
      <c r="C460" s="20" t="s">
        <v>165</v>
      </c>
      <c r="D460" s="20" t="s">
        <v>31</v>
      </c>
      <c r="E460" s="20" t="s">
        <v>32</v>
      </c>
      <c r="F460" s="21">
        <v>0.0</v>
      </c>
      <c r="G460" s="21">
        <v>0.0</v>
      </c>
      <c r="I460" s="21" t="str">
        <f t="shared" si="89"/>
        <v>#REF!</v>
      </c>
      <c r="J460" s="21" t="str">
        <f t="shared" si="90"/>
        <v>#REF!</v>
      </c>
      <c r="K460" s="21" t="str">
        <f t="shared" si="91"/>
        <v>#REF!</v>
      </c>
      <c r="L460" s="21" t="str">
        <f t="shared" si="92"/>
        <v>#REF!</v>
      </c>
      <c r="M460" s="21" t="str">
        <f t="shared" si="93"/>
        <v>#REF!</v>
      </c>
      <c r="N460" s="21" t="str">
        <f t="shared" si="94"/>
        <v>#REF!</v>
      </c>
      <c r="O460" s="21" t="str">
        <f t="shared" si="95"/>
        <v>#REF!</v>
      </c>
      <c r="P460" s="21" t="str">
        <f t="shared" si="96"/>
        <v>#REF!</v>
      </c>
      <c r="Q460" s="21" t="str">
        <f t="shared" si="97"/>
        <v>#REF!</v>
      </c>
      <c r="R460" s="21" t="str">
        <f t="shared" si="98"/>
        <v>#REF!</v>
      </c>
      <c r="S460" s="21" t="str">
        <f t="shared" si="99"/>
        <v>#REF!</v>
      </c>
    </row>
    <row r="461" ht="15.75" customHeight="1">
      <c r="A461" s="20" t="s">
        <v>164</v>
      </c>
      <c r="B461" s="20" t="s">
        <v>15</v>
      </c>
      <c r="C461" s="20" t="s">
        <v>165</v>
      </c>
      <c r="D461" s="20" t="s">
        <v>39</v>
      </c>
      <c r="E461" s="20" t="s">
        <v>40</v>
      </c>
      <c r="F461" s="21">
        <v>144794.8</v>
      </c>
      <c r="G461" s="21">
        <v>5169.46</v>
      </c>
      <c r="I461" s="21" t="str">
        <f t="shared" si="89"/>
        <v>#REF!</v>
      </c>
      <c r="J461" s="21" t="str">
        <f t="shared" si="90"/>
        <v>#REF!</v>
      </c>
      <c r="K461" s="21" t="str">
        <f t="shared" si="91"/>
        <v>#REF!</v>
      </c>
      <c r="L461" s="21" t="str">
        <f t="shared" si="92"/>
        <v>#REF!</v>
      </c>
      <c r="M461" s="21" t="str">
        <f t="shared" si="93"/>
        <v>#REF!</v>
      </c>
      <c r="N461" s="21" t="str">
        <f t="shared" si="94"/>
        <v>#REF!</v>
      </c>
      <c r="O461" s="21" t="str">
        <f t="shared" si="95"/>
        <v>#REF!</v>
      </c>
      <c r="P461" s="21" t="str">
        <f t="shared" si="96"/>
        <v>#REF!</v>
      </c>
      <c r="Q461" s="21" t="str">
        <f t="shared" si="97"/>
        <v>#REF!</v>
      </c>
      <c r="R461" s="21" t="str">
        <f t="shared" si="98"/>
        <v>#REF!</v>
      </c>
      <c r="S461" s="21" t="str">
        <f t="shared" si="99"/>
        <v>#REF!</v>
      </c>
    </row>
    <row r="462" ht="15.75" customHeight="1">
      <c r="A462" s="20" t="s">
        <v>164</v>
      </c>
      <c r="B462" s="20" t="s">
        <v>15</v>
      </c>
      <c r="C462" s="20" t="s">
        <v>165</v>
      </c>
      <c r="D462" s="20" t="s">
        <v>41</v>
      </c>
      <c r="E462" s="20" t="s">
        <v>42</v>
      </c>
      <c r="F462" s="21">
        <v>2.982270245E7</v>
      </c>
      <c r="G462" s="21">
        <v>1064729.45</v>
      </c>
      <c r="I462" s="21" t="str">
        <f t="shared" si="89"/>
        <v>#REF!</v>
      </c>
      <c r="J462" s="21" t="str">
        <f t="shared" si="90"/>
        <v>#REF!</v>
      </c>
      <c r="K462" s="21" t="str">
        <f t="shared" si="91"/>
        <v>#REF!</v>
      </c>
      <c r="L462" s="21" t="str">
        <f t="shared" si="92"/>
        <v>#REF!</v>
      </c>
      <c r="M462" s="21" t="str">
        <f t="shared" si="93"/>
        <v>#REF!</v>
      </c>
      <c r="N462" s="21" t="str">
        <f t="shared" si="94"/>
        <v>#REF!</v>
      </c>
      <c r="O462" s="21" t="str">
        <f t="shared" si="95"/>
        <v>#REF!</v>
      </c>
      <c r="P462" s="21" t="str">
        <f t="shared" si="96"/>
        <v>#REF!</v>
      </c>
      <c r="Q462" s="21" t="str">
        <f t="shared" si="97"/>
        <v>#REF!</v>
      </c>
      <c r="R462" s="21" t="str">
        <f t="shared" si="98"/>
        <v>#REF!</v>
      </c>
      <c r="S462" s="21" t="str">
        <f t="shared" si="99"/>
        <v>#REF!</v>
      </c>
    </row>
    <row r="463" ht="15.75" customHeight="1">
      <c r="A463" s="20" t="s">
        <v>166</v>
      </c>
      <c r="B463" s="20" t="s">
        <v>15</v>
      </c>
      <c r="C463" s="20" t="s">
        <v>167</v>
      </c>
      <c r="D463" s="20" t="s">
        <v>17</v>
      </c>
      <c r="E463" s="20" t="s">
        <v>18</v>
      </c>
      <c r="F463" s="21">
        <v>0.0</v>
      </c>
      <c r="G463" s="21">
        <v>0.0</v>
      </c>
      <c r="I463" s="21" t="str">
        <f t="shared" si="89"/>
        <v>#REF!</v>
      </c>
      <c r="J463" s="21" t="str">
        <f t="shared" si="90"/>
        <v>#REF!</v>
      </c>
      <c r="K463" s="21" t="str">
        <f t="shared" si="91"/>
        <v>#REF!</v>
      </c>
      <c r="L463" s="21" t="str">
        <f t="shared" si="92"/>
        <v>#REF!</v>
      </c>
      <c r="M463" s="21" t="str">
        <f t="shared" si="93"/>
        <v>#REF!</v>
      </c>
      <c r="N463" s="21" t="str">
        <f t="shared" si="94"/>
        <v>#REF!</v>
      </c>
      <c r="O463" s="21" t="str">
        <f t="shared" si="95"/>
        <v>#REF!</v>
      </c>
      <c r="P463" s="21" t="str">
        <f t="shared" si="96"/>
        <v>#REF!</v>
      </c>
      <c r="Q463" s="21" t="str">
        <f t="shared" si="97"/>
        <v>#REF!</v>
      </c>
      <c r="R463" s="21" t="str">
        <f t="shared" si="98"/>
        <v>#REF!</v>
      </c>
      <c r="S463" s="21" t="str">
        <f t="shared" si="99"/>
        <v>#REF!</v>
      </c>
    </row>
    <row r="464" ht="15.75" customHeight="1">
      <c r="A464" s="20" t="s">
        <v>166</v>
      </c>
      <c r="B464" s="20" t="s">
        <v>15</v>
      </c>
      <c r="C464" s="20" t="s">
        <v>167</v>
      </c>
      <c r="D464" s="20" t="s">
        <v>29</v>
      </c>
      <c r="E464" s="20" t="s">
        <v>30</v>
      </c>
      <c r="F464" s="21">
        <v>259082.88</v>
      </c>
      <c r="G464" s="21">
        <v>59832.11</v>
      </c>
      <c r="I464" s="21" t="str">
        <f t="shared" si="89"/>
        <v>#REF!</v>
      </c>
      <c r="J464" s="21" t="str">
        <f t="shared" si="90"/>
        <v>#REF!</v>
      </c>
      <c r="K464" s="21" t="str">
        <f t="shared" si="91"/>
        <v>#REF!</v>
      </c>
      <c r="L464" s="21" t="str">
        <f t="shared" si="92"/>
        <v>#REF!</v>
      </c>
      <c r="M464" s="21" t="str">
        <f t="shared" si="93"/>
        <v>#REF!</v>
      </c>
      <c r="N464" s="21" t="str">
        <f t="shared" si="94"/>
        <v>#REF!</v>
      </c>
      <c r="O464" s="21" t="str">
        <f t="shared" si="95"/>
        <v>#REF!</v>
      </c>
      <c r="P464" s="21" t="str">
        <f t="shared" si="96"/>
        <v>#REF!</v>
      </c>
      <c r="Q464" s="21" t="str">
        <f t="shared" si="97"/>
        <v>#REF!</v>
      </c>
      <c r="R464" s="21" t="str">
        <f t="shared" si="98"/>
        <v>#REF!</v>
      </c>
      <c r="S464" s="21" t="str">
        <f t="shared" si="99"/>
        <v>#REF!</v>
      </c>
    </row>
    <row r="465" ht="15.75" customHeight="1">
      <c r="A465" s="20" t="s">
        <v>166</v>
      </c>
      <c r="B465" s="20" t="s">
        <v>15</v>
      </c>
      <c r="C465" s="20" t="s">
        <v>167</v>
      </c>
      <c r="D465" s="20" t="s">
        <v>31</v>
      </c>
      <c r="E465" s="20" t="s">
        <v>32</v>
      </c>
      <c r="F465" s="21">
        <v>0.0</v>
      </c>
      <c r="G465" s="21">
        <v>0.0</v>
      </c>
      <c r="I465" s="21" t="str">
        <f t="shared" si="89"/>
        <v>#REF!</v>
      </c>
      <c r="J465" s="21" t="str">
        <f t="shared" si="90"/>
        <v>#REF!</v>
      </c>
      <c r="K465" s="21" t="str">
        <f t="shared" si="91"/>
        <v>#REF!</v>
      </c>
      <c r="L465" s="21" t="str">
        <f t="shared" si="92"/>
        <v>#REF!</v>
      </c>
      <c r="M465" s="21" t="str">
        <f t="shared" si="93"/>
        <v>#REF!</v>
      </c>
      <c r="N465" s="21" t="str">
        <f t="shared" si="94"/>
        <v>#REF!</v>
      </c>
      <c r="O465" s="21" t="str">
        <f t="shared" si="95"/>
        <v>#REF!</v>
      </c>
      <c r="P465" s="21" t="str">
        <f t="shared" si="96"/>
        <v>#REF!</v>
      </c>
      <c r="Q465" s="21" t="str">
        <f t="shared" si="97"/>
        <v>#REF!</v>
      </c>
      <c r="R465" s="21" t="str">
        <f t="shared" si="98"/>
        <v>#REF!</v>
      </c>
      <c r="S465" s="21" t="str">
        <f t="shared" si="99"/>
        <v>#REF!</v>
      </c>
    </row>
    <row r="466" ht="15.75" customHeight="1">
      <c r="A466" s="20" t="s">
        <v>166</v>
      </c>
      <c r="B466" s="20" t="s">
        <v>15</v>
      </c>
      <c r="C466" s="20" t="s">
        <v>167</v>
      </c>
      <c r="D466" s="20" t="s">
        <v>39</v>
      </c>
      <c r="E466" s="20" t="s">
        <v>40</v>
      </c>
      <c r="F466" s="21">
        <v>76647.22</v>
      </c>
      <c r="G466" s="21">
        <v>17700.76</v>
      </c>
      <c r="I466" s="21" t="str">
        <f t="shared" si="89"/>
        <v>#REF!</v>
      </c>
      <c r="J466" s="21" t="str">
        <f t="shared" si="90"/>
        <v>#REF!</v>
      </c>
      <c r="K466" s="21" t="str">
        <f t="shared" si="91"/>
        <v>#REF!</v>
      </c>
      <c r="L466" s="21" t="str">
        <f t="shared" si="92"/>
        <v>#REF!</v>
      </c>
      <c r="M466" s="21" t="str">
        <f t="shared" si="93"/>
        <v>#REF!</v>
      </c>
      <c r="N466" s="21" t="str">
        <f t="shared" si="94"/>
        <v>#REF!</v>
      </c>
      <c r="O466" s="21" t="str">
        <f t="shared" si="95"/>
        <v>#REF!</v>
      </c>
      <c r="P466" s="21" t="str">
        <f t="shared" si="96"/>
        <v>#REF!</v>
      </c>
      <c r="Q466" s="21" t="str">
        <f t="shared" si="97"/>
        <v>#REF!</v>
      </c>
      <c r="R466" s="21" t="str">
        <f t="shared" si="98"/>
        <v>#REF!</v>
      </c>
      <c r="S466" s="21" t="str">
        <f t="shared" si="99"/>
        <v>#REF!</v>
      </c>
    </row>
    <row r="467" ht="15.75" customHeight="1">
      <c r="A467" s="20" t="s">
        <v>166</v>
      </c>
      <c r="B467" s="20" t="s">
        <v>15</v>
      </c>
      <c r="C467" s="20" t="s">
        <v>167</v>
      </c>
      <c r="D467" s="20" t="s">
        <v>41</v>
      </c>
      <c r="E467" s="20" t="s">
        <v>42</v>
      </c>
      <c r="F467" s="21">
        <v>1203312.06</v>
      </c>
      <c r="G467" s="21">
        <v>277890.61</v>
      </c>
      <c r="I467" s="21" t="str">
        <f t="shared" si="89"/>
        <v>#REF!</v>
      </c>
      <c r="J467" s="21" t="str">
        <f t="shared" si="90"/>
        <v>#REF!</v>
      </c>
      <c r="K467" s="21" t="str">
        <f t="shared" si="91"/>
        <v>#REF!</v>
      </c>
      <c r="L467" s="21" t="str">
        <f t="shared" si="92"/>
        <v>#REF!</v>
      </c>
      <c r="M467" s="21" t="str">
        <f t="shared" si="93"/>
        <v>#REF!</v>
      </c>
      <c r="N467" s="21" t="str">
        <f t="shared" si="94"/>
        <v>#REF!</v>
      </c>
      <c r="O467" s="21" t="str">
        <f t="shared" si="95"/>
        <v>#REF!</v>
      </c>
      <c r="P467" s="21" t="str">
        <f t="shared" si="96"/>
        <v>#REF!</v>
      </c>
      <c r="Q467" s="21" t="str">
        <f t="shared" si="97"/>
        <v>#REF!</v>
      </c>
      <c r="R467" s="21" t="str">
        <f t="shared" si="98"/>
        <v>#REF!</v>
      </c>
      <c r="S467" s="21" t="str">
        <f t="shared" si="99"/>
        <v>#REF!</v>
      </c>
    </row>
    <row r="468" ht="15.75" customHeight="1">
      <c r="A468" s="20" t="s">
        <v>166</v>
      </c>
      <c r="B468" s="20" t="s">
        <v>15</v>
      </c>
      <c r="C468" s="20" t="s">
        <v>167</v>
      </c>
      <c r="D468" s="20" t="s">
        <v>45</v>
      </c>
      <c r="E468" s="20" t="s">
        <v>46</v>
      </c>
      <c r="F468" s="21">
        <v>8349563.84</v>
      </c>
      <c r="G468" s="21">
        <v>1928232.52</v>
      </c>
      <c r="I468" s="21" t="str">
        <f t="shared" si="89"/>
        <v>#REF!</v>
      </c>
      <c r="J468" s="21" t="str">
        <f t="shared" si="90"/>
        <v>#REF!</v>
      </c>
      <c r="K468" s="21" t="str">
        <f t="shared" si="91"/>
        <v>#REF!</v>
      </c>
      <c r="L468" s="21" t="str">
        <f t="shared" si="92"/>
        <v>#REF!</v>
      </c>
      <c r="M468" s="21" t="str">
        <f t="shared" si="93"/>
        <v>#REF!</v>
      </c>
      <c r="N468" s="21" t="str">
        <f t="shared" si="94"/>
        <v>#REF!</v>
      </c>
      <c r="O468" s="21" t="str">
        <f t="shared" si="95"/>
        <v>#REF!</v>
      </c>
      <c r="P468" s="21" t="str">
        <f t="shared" si="96"/>
        <v>#REF!</v>
      </c>
      <c r="Q468" s="21" t="str">
        <f t="shared" si="97"/>
        <v>#REF!</v>
      </c>
      <c r="R468" s="21" t="str">
        <f t="shared" si="98"/>
        <v>#REF!</v>
      </c>
      <c r="S468" s="21" t="str">
        <f t="shared" si="99"/>
        <v>#REF!</v>
      </c>
    </row>
    <row r="469" ht="15.75" customHeight="1">
      <c r="A469" s="20" t="s">
        <v>168</v>
      </c>
      <c r="B469" s="20" t="s">
        <v>15</v>
      </c>
      <c r="C469" s="20" t="s">
        <v>169</v>
      </c>
      <c r="D469" s="20" t="s">
        <v>17</v>
      </c>
      <c r="E469" s="20" t="s">
        <v>18</v>
      </c>
      <c r="F469" s="21">
        <v>0.0</v>
      </c>
      <c r="G469" s="21">
        <v>0.0</v>
      </c>
      <c r="H469" s="29">
        <f t="shared" ref="H469:H481" si="100">+F469/$F$481</f>
        <v>0</v>
      </c>
      <c r="I469" s="21" t="str">
        <f t="shared" si="89"/>
        <v>#REF!</v>
      </c>
      <c r="J469" s="21" t="str">
        <f t="shared" si="90"/>
        <v>#REF!</v>
      </c>
      <c r="K469" s="21" t="str">
        <f t="shared" si="91"/>
        <v>#REF!</v>
      </c>
      <c r="L469" s="21" t="str">
        <f t="shared" si="92"/>
        <v>#REF!</v>
      </c>
      <c r="M469" s="21" t="str">
        <f t="shared" si="93"/>
        <v>#REF!</v>
      </c>
      <c r="N469" s="21" t="str">
        <f t="shared" si="94"/>
        <v>#REF!</v>
      </c>
      <c r="O469" s="21" t="str">
        <f t="shared" si="95"/>
        <v>#REF!</v>
      </c>
      <c r="P469" s="21" t="str">
        <f t="shared" si="96"/>
        <v>#REF!</v>
      </c>
      <c r="Q469" s="21" t="str">
        <f t="shared" si="97"/>
        <v>#REF!</v>
      </c>
      <c r="R469" s="21" t="str">
        <f t="shared" si="98"/>
        <v>#REF!</v>
      </c>
      <c r="S469" s="21" t="str">
        <f t="shared" si="99"/>
        <v>#REF!</v>
      </c>
      <c r="U469" s="29"/>
    </row>
    <row r="470" ht="15.75" customHeight="1">
      <c r="A470" s="20" t="s">
        <v>168</v>
      </c>
      <c r="B470" s="20" t="s">
        <v>15</v>
      </c>
      <c r="C470" s="20" t="s">
        <v>169</v>
      </c>
      <c r="D470" s="20" t="s">
        <v>49</v>
      </c>
      <c r="E470" s="20" t="s">
        <v>50</v>
      </c>
      <c r="F470" s="21">
        <v>0.0</v>
      </c>
      <c r="G470" s="21">
        <v>0.0</v>
      </c>
      <c r="H470" s="29">
        <f t="shared" si="100"/>
        <v>0</v>
      </c>
      <c r="I470" s="21" t="str">
        <f t="shared" si="89"/>
        <v>#REF!</v>
      </c>
      <c r="J470" s="21" t="str">
        <f t="shared" si="90"/>
        <v>#REF!</v>
      </c>
      <c r="K470" s="21" t="str">
        <f t="shared" si="91"/>
        <v>#REF!</v>
      </c>
      <c r="L470" s="21" t="str">
        <f t="shared" si="92"/>
        <v>#REF!</v>
      </c>
      <c r="M470" s="21" t="str">
        <f t="shared" si="93"/>
        <v>#REF!</v>
      </c>
      <c r="N470" s="21" t="str">
        <f t="shared" si="94"/>
        <v>#REF!</v>
      </c>
      <c r="O470" s="21" t="str">
        <f t="shared" si="95"/>
        <v>#REF!</v>
      </c>
      <c r="P470" s="21" t="str">
        <f t="shared" si="96"/>
        <v>#REF!</v>
      </c>
      <c r="Q470" s="21" t="str">
        <f t="shared" si="97"/>
        <v>#REF!</v>
      </c>
      <c r="R470" s="21" t="str">
        <f t="shared" si="98"/>
        <v>#REF!</v>
      </c>
      <c r="S470" s="21" t="str">
        <f t="shared" si="99"/>
        <v>#REF!</v>
      </c>
      <c r="U470" s="29"/>
    </row>
    <row r="471" ht="15.75" customHeight="1">
      <c r="A471" s="20" t="s">
        <v>168</v>
      </c>
      <c r="B471" s="20" t="s">
        <v>15</v>
      </c>
      <c r="C471" s="20" t="s">
        <v>169</v>
      </c>
      <c r="D471" s="20" t="s">
        <v>19</v>
      </c>
      <c r="E471" s="20" t="s">
        <v>20</v>
      </c>
      <c r="F471" s="21">
        <v>523537.07</v>
      </c>
      <c r="G471" s="21">
        <v>119108.94</v>
      </c>
      <c r="H471" s="29">
        <f t="shared" si="100"/>
        <v>0.001463981542</v>
      </c>
      <c r="I471" s="21" t="str">
        <f t="shared" si="89"/>
        <v>#REF!</v>
      </c>
      <c r="J471" s="21" t="str">
        <f t="shared" si="90"/>
        <v>#REF!</v>
      </c>
      <c r="K471" s="21" t="str">
        <f t="shared" si="91"/>
        <v>#REF!</v>
      </c>
      <c r="L471" s="21" t="str">
        <f t="shared" si="92"/>
        <v>#REF!</v>
      </c>
      <c r="M471" s="21" t="str">
        <f t="shared" si="93"/>
        <v>#REF!</v>
      </c>
      <c r="N471" s="21" t="str">
        <f t="shared" si="94"/>
        <v>#REF!</v>
      </c>
      <c r="O471" s="21" t="str">
        <f t="shared" si="95"/>
        <v>#REF!</v>
      </c>
      <c r="P471" s="21" t="str">
        <f t="shared" si="96"/>
        <v>#REF!</v>
      </c>
      <c r="Q471" s="21" t="str">
        <f t="shared" si="97"/>
        <v>#REF!</v>
      </c>
      <c r="R471" s="21" t="str">
        <f t="shared" si="98"/>
        <v>#REF!</v>
      </c>
      <c r="S471" s="21" t="str">
        <f t="shared" si="99"/>
        <v>#REF!</v>
      </c>
      <c r="U471" s="29"/>
    </row>
    <row r="472" ht="15.75" customHeight="1">
      <c r="A472" s="20" t="s">
        <v>168</v>
      </c>
      <c r="B472" s="20" t="s">
        <v>15</v>
      </c>
      <c r="C472" s="20" t="s">
        <v>169</v>
      </c>
      <c r="D472" s="20" t="s">
        <v>21</v>
      </c>
      <c r="E472" s="20" t="s">
        <v>22</v>
      </c>
      <c r="F472" s="21">
        <v>6163547.91</v>
      </c>
      <c r="G472" s="21">
        <v>1402257.2</v>
      </c>
      <c r="H472" s="29">
        <f t="shared" si="100"/>
        <v>0.01723530365</v>
      </c>
      <c r="I472" s="21" t="str">
        <f t="shared" si="89"/>
        <v>#REF!</v>
      </c>
      <c r="J472" s="21" t="str">
        <f t="shared" si="90"/>
        <v>#REF!</v>
      </c>
      <c r="K472" s="21" t="str">
        <f t="shared" si="91"/>
        <v>#REF!</v>
      </c>
      <c r="L472" s="21" t="str">
        <f t="shared" si="92"/>
        <v>#REF!</v>
      </c>
      <c r="M472" s="21" t="str">
        <f t="shared" si="93"/>
        <v>#REF!</v>
      </c>
      <c r="N472" s="21" t="str">
        <f t="shared" si="94"/>
        <v>#REF!</v>
      </c>
      <c r="O472" s="21" t="str">
        <f t="shared" si="95"/>
        <v>#REF!</v>
      </c>
      <c r="P472" s="21" t="str">
        <f t="shared" si="96"/>
        <v>#REF!</v>
      </c>
      <c r="Q472" s="21" t="str">
        <f t="shared" si="97"/>
        <v>#REF!</v>
      </c>
      <c r="R472" s="21" t="str">
        <f t="shared" si="98"/>
        <v>#REF!</v>
      </c>
      <c r="S472" s="21" t="str">
        <f t="shared" si="99"/>
        <v>#REF!</v>
      </c>
      <c r="U472" s="29"/>
    </row>
    <row r="473" ht="15.75" customHeight="1">
      <c r="A473" s="20" t="s">
        <v>168</v>
      </c>
      <c r="B473" s="20" t="s">
        <v>15</v>
      </c>
      <c r="C473" s="20" t="s">
        <v>169</v>
      </c>
      <c r="D473" s="20" t="s">
        <v>25</v>
      </c>
      <c r="E473" s="20" t="s">
        <v>26</v>
      </c>
      <c r="F473" s="21">
        <v>252858.29</v>
      </c>
      <c r="G473" s="21">
        <v>57527.31</v>
      </c>
      <c r="H473" s="29">
        <f t="shared" si="100"/>
        <v>0.0007070748004</v>
      </c>
      <c r="I473" s="21" t="str">
        <f t="shared" si="89"/>
        <v>#REF!</v>
      </c>
      <c r="J473" s="21" t="str">
        <f t="shared" si="90"/>
        <v>#REF!</v>
      </c>
      <c r="K473" s="21" t="str">
        <f t="shared" si="91"/>
        <v>#REF!</v>
      </c>
      <c r="L473" s="21" t="str">
        <f t="shared" si="92"/>
        <v>#REF!</v>
      </c>
      <c r="M473" s="21" t="str">
        <f t="shared" si="93"/>
        <v>#REF!</v>
      </c>
      <c r="N473" s="21" t="str">
        <f t="shared" si="94"/>
        <v>#REF!</v>
      </c>
      <c r="O473" s="21" t="str">
        <f t="shared" si="95"/>
        <v>#REF!</v>
      </c>
      <c r="P473" s="21" t="str">
        <f t="shared" si="96"/>
        <v>#REF!</v>
      </c>
      <c r="Q473" s="21" t="str">
        <f>+ROUND(P473,0)-210998</f>
        <v>#REF!</v>
      </c>
      <c r="R473" s="21" t="str">
        <f t="shared" si="98"/>
        <v>#REF!</v>
      </c>
      <c r="S473" s="21" t="str">
        <f t="shared" si="99"/>
        <v>#REF!</v>
      </c>
      <c r="U473" s="29"/>
    </row>
    <row r="474" ht="15.75" customHeight="1">
      <c r="A474" s="20" t="s">
        <v>168</v>
      </c>
      <c r="B474" s="20" t="s">
        <v>15</v>
      </c>
      <c r="C474" s="20" t="s">
        <v>169</v>
      </c>
      <c r="D474" s="20" t="s">
        <v>27</v>
      </c>
      <c r="E474" s="20" t="s">
        <v>28</v>
      </c>
      <c r="F474" s="21">
        <v>8675359.83</v>
      </c>
      <c r="G474" s="21">
        <v>1973714.81</v>
      </c>
      <c r="H474" s="29">
        <f t="shared" si="100"/>
        <v>0.02425915449</v>
      </c>
      <c r="I474" s="21" t="str">
        <f t="shared" si="89"/>
        <v>#REF!</v>
      </c>
      <c r="J474" s="21" t="str">
        <f t="shared" si="90"/>
        <v>#REF!</v>
      </c>
      <c r="K474" s="21" t="str">
        <f t="shared" si="91"/>
        <v>#REF!</v>
      </c>
      <c r="L474" s="21" t="str">
        <f t="shared" si="92"/>
        <v>#REF!</v>
      </c>
      <c r="M474" s="21" t="str">
        <f t="shared" si="93"/>
        <v>#REF!</v>
      </c>
      <c r="N474" s="21" t="str">
        <f t="shared" si="94"/>
        <v>#REF!</v>
      </c>
      <c r="O474" s="21" t="str">
        <f t="shared" si="95"/>
        <v>#REF!</v>
      </c>
      <c r="P474" s="21" t="str">
        <f t="shared" si="96"/>
        <v>#REF!</v>
      </c>
      <c r="Q474" s="21" t="str">
        <f t="shared" ref="Q474:Q476" si="101">+ROUND(P474,0)</f>
        <v>#REF!</v>
      </c>
      <c r="R474" s="21" t="str">
        <f t="shared" si="98"/>
        <v>#REF!</v>
      </c>
      <c r="S474" s="21" t="str">
        <f t="shared" si="99"/>
        <v>#REF!</v>
      </c>
      <c r="U474" s="29"/>
    </row>
    <row r="475" ht="15.75" customHeight="1">
      <c r="A475" s="20" t="s">
        <v>168</v>
      </c>
      <c r="B475" s="20" t="s">
        <v>15</v>
      </c>
      <c r="C475" s="20" t="s">
        <v>169</v>
      </c>
      <c r="D475" s="20" t="s">
        <v>29</v>
      </c>
      <c r="E475" s="20" t="s">
        <v>30</v>
      </c>
      <c r="F475" s="21">
        <v>4308092.95</v>
      </c>
      <c r="G475" s="21">
        <v>980126.13</v>
      </c>
      <c r="H475" s="29">
        <f t="shared" si="100"/>
        <v>0.01204684238</v>
      </c>
      <c r="I475" s="21" t="str">
        <f t="shared" si="89"/>
        <v>#REF!</v>
      </c>
      <c r="J475" s="21" t="str">
        <f t="shared" si="90"/>
        <v>#REF!</v>
      </c>
      <c r="K475" s="21" t="str">
        <f t="shared" si="91"/>
        <v>#REF!</v>
      </c>
      <c r="L475" s="21" t="str">
        <f t="shared" si="92"/>
        <v>#REF!</v>
      </c>
      <c r="M475" s="21" t="str">
        <f t="shared" si="93"/>
        <v>#REF!</v>
      </c>
      <c r="N475" s="21" t="str">
        <f t="shared" si="94"/>
        <v>#REF!</v>
      </c>
      <c r="O475" s="21" t="str">
        <f t="shared" si="95"/>
        <v>#REF!</v>
      </c>
      <c r="P475" s="21" t="str">
        <f t="shared" si="96"/>
        <v>#REF!</v>
      </c>
      <c r="Q475" s="21" t="str">
        <f t="shared" si="101"/>
        <v>#REF!</v>
      </c>
      <c r="R475" s="21" t="str">
        <f t="shared" si="98"/>
        <v>#REF!</v>
      </c>
      <c r="S475" s="21" t="str">
        <f t="shared" si="99"/>
        <v>#REF!</v>
      </c>
      <c r="U475" s="29"/>
    </row>
    <row r="476" ht="15.75" customHeight="1">
      <c r="A476" s="20" t="s">
        <v>168</v>
      </c>
      <c r="B476" s="20" t="s">
        <v>15</v>
      </c>
      <c r="C476" s="20" t="s">
        <v>169</v>
      </c>
      <c r="D476" s="20" t="s">
        <v>31</v>
      </c>
      <c r="E476" s="20" t="s">
        <v>32</v>
      </c>
      <c r="F476" s="21">
        <v>2096418.11</v>
      </c>
      <c r="G476" s="21">
        <v>476952.15</v>
      </c>
      <c r="H476" s="29">
        <f t="shared" si="100"/>
        <v>0.005862273358</v>
      </c>
      <c r="I476" s="21" t="str">
        <f t="shared" si="89"/>
        <v>#REF!</v>
      </c>
      <c r="J476" s="21" t="str">
        <f t="shared" si="90"/>
        <v>#REF!</v>
      </c>
      <c r="K476" s="21" t="str">
        <f t="shared" si="91"/>
        <v>#REF!</v>
      </c>
      <c r="L476" s="21" t="str">
        <f t="shared" si="92"/>
        <v>#REF!</v>
      </c>
      <c r="M476" s="21" t="str">
        <f t="shared" si="93"/>
        <v>#REF!</v>
      </c>
      <c r="N476" s="21" t="str">
        <f t="shared" si="94"/>
        <v>#REF!</v>
      </c>
      <c r="O476" s="21" t="str">
        <f t="shared" si="95"/>
        <v>#REF!</v>
      </c>
      <c r="P476" s="21" t="str">
        <f t="shared" si="96"/>
        <v>#REF!</v>
      </c>
      <c r="Q476" s="21" t="str">
        <f t="shared" si="101"/>
        <v>#REF!</v>
      </c>
      <c r="R476" s="21" t="str">
        <f t="shared" si="98"/>
        <v>#REF!</v>
      </c>
      <c r="S476" s="21" t="str">
        <f t="shared" si="99"/>
        <v>#REF!</v>
      </c>
      <c r="U476" s="29"/>
    </row>
    <row r="477" ht="15.75" customHeight="1">
      <c r="A477" s="20" t="s">
        <v>168</v>
      </c>
      <c r="B477" s="20" t="s">
        <v>15</v>
      </c>
      <c r="C477" s="20" t="s">
        <v>169</v>
      </c>
      <c r="D477" s="20" t="s">
        <v>35</v>
      </c>
      <c r="E477" s="20" t="s">
        <v>36</v>
      </c>
      <c r="F477" s="21">
        <v>171036.2</v>
      </c>
      <c r="G477" s="21">
        <v>38912.13</v>
      </c>
      <c r="H477" s="29">
        <f t="shared" si="100"/>
        <v>0.0004782733719</v>
      </c>
      <c r="I477" s="21" t="str">
        <f t="shared" si="89"/>
        <v>#REF!</v>
      </c>
      <c r="J477" s="21" t="str">
        <f t="shared" si="90"/>
        <v>#REF!</v>
      </c>
      <c r="K477" s="21" t="str">
        <f t="shared" si="91"/>
        <v>#REF!</v>
      </c>
      <c r="L477" s="21" t="str">
        <f t="shared" si="92"/>
        <v>#REF!</v>
      </c>
      <c r="M477" s="21" t="str">
        <f t="shared" si="93"/>
        <v>#REF!</v>
      </c>
      <c r="N477" s="21" t="str">
        <f t="shared" si="94"/>
        <v>#REF!</v>
      </c>
      <c r="O477" s="21" t="str">
        <f t="shared" si="95"/>
        <v>#REF!</v>
      </c>
      <c r="P477" s="21" t="str">
        <f t="shared" si="96"/>
        <v>#REF!</v>
      </c>
      <c r="Q477" s="21" t="str">
        <f>+ROUND(P477,0)-142722</f>
        <v>#REF!</v>
      </c>
      <c r="R477" s="21" t="str">
        <f t="shared" si="98"/>
        <v>#REF!</v>
      </c>
      <c r="S477" s="21" t="str">
        <f t="shared" si="99"/>
        <v>#REF!</v>
      </c>
      <c r="U477" s="29"/>
    </row>
    <row r="478" ht="15.75" customHeight="1">
      <c r="A478" s="20" t="s">
        <v>168</v>
      </c>
      <c r="B478" s="20" t="s">
        <v>15</v>
      </c>
      <c r="C478" s="20" t="s">
        <v>169</v>
      </c>
      <c r="D478" s="20" t="s">
        <v>37</v>
      </c>
      <c r="E478" s="20" t="s">
        <v>38</v>
      </c>
      <c r="F478" s="21">
        <v>780341.44</v>
      </c>
      <c r="G478" s="21">
        <v>177534.01</v>
      </c>
      <c r="H478" s="29">
        <f t="shared" si="100"/>
        <v>0.002182090878</v>
      </c>
      <c r="I478" s="21" t="str">
        <f t="shared" si="89"/>
        <v>#REF!</v>
      </c>
      <c r="J478" s="21" t="str">
        <f t="shared" si="90"/>
        <v>#REF!</v>
      </c>
      <c r="K478" s="21" t="str">
        <f t="shared" si="91"/>
        <v>#REF!</v>
      </c>
      <c r="L478" s="21" t="str">
        <f t="shared" si="92"/>
        <v>#REF!</v>
      </c>
      <c r="M478" s="21" t="str">
        <f t="shared" si="93"/>
        <v>#REF!</v>
      </c>
      <c r="N478" s="21" t="str">
        <f t="shared" si="94"/>
        <v>#REF!</v>
      </c>
      <c r="O478" s="21" t="str">
        <f t="shared" si="95"/>
        <v>#REF!</v>
      </c>
      <c r="P478" s="21" t="str">
        <f t="shared" si="96"/>
        <v>#REF!</v>
      </c>
      <c r="Q478" s="21" t="str">
        <f t="shared" ref="Q478:Q479" si="102">+ROUND(P478,0)</f>
        <v>#REF!</v>
      </c>
      <c r="R478" s="21" t="str">
        <f t="shared" si="98"/>
        <v>#REF!</v>
      </c>
      <c r="S478" s="21" t="str">
        <f t="shared" si="99"/>
        <v>#REF!</v>
      </c>
      <c r="U478" s="29"/>
    </row>
    <row r="479" ht="15.75" customHeight="1">
      <c r="A479" s="20" t="s">
        <v>168</v>
      </c>
      <c r="B479" s="20" t="s">
        <v>15</v>
      </c>
      <c r="C479" s="20" t="s">
        <v>169</v>
      </c>
      <c r="D479" s="20" t="s">
        <v>39</v>
      </c>
      <c r="E479" s="20" t="s">
        <v>40</v>
      </c>
      <c r="F479" s="21">
        <v>2642741.04</v>
      </c>
      <c r="G479" s="21">
        <v>601245.05</v>
      </c>
      <c r="H479" s="29">
        <f t="shared" si="100"/>
        <v>0.007389971646</v>
      </c>
      <c r="I479" s="21" t="str">
        <f t="shared" si="89"/>
        <v>#REF!</v>
      </c>
      <c r="J479" s="21" t="str">
        <f t="shared" si="90"/>
        <v>#REF!</v>
      </c>
      <c r="K479" s="21" t="str">
        <f t="shared" si="91"/>
        <v>#REF!</v>
      </c>
      <c r="L479" s="21" t="str">
        <f t="shared" si="92"/>
        <v>#REF!</v>
      </c>
      <c r="M479" s="21" t="str">
        <f t="shared" si="93"/>
        <v>#REF!</v>
      </c>
      <c r="N479" s="21" t="str">
        <f t="shared" si="94"/>
        <v>#REF!</v>
      </c>
      <c r="O479" s="21" t="str">
        <f t="shared" si="95"/>
        <v>#REF!</v>
      </c>
      <c r="P479" s="21" t="str">
        <f t="shared" si="96"/>
        <v>#REF!</v>
      </c>
      <c r="Q479" s="21" t="str">
        <f t="shared" si="102"/>
        <v>#REF!</v>
      </c>
      <c r="R479" s="21" t="str">
        <f t="shared" si="98"/>
        <v>#REF!</v>
      </c>
      <c r="S479" s="21" t="str">
        <f t="shared" si="99"/>
        <v>#REF!</v>
      </c>
      <c r="U479" s="29"/>
    </row>
    <row r="480" ht="15.75" customHeight="1">
      <c r="A480" s="20" t="s">
        <v>168</v>
      </c>
      <c r="B480" s="20" t="s">
        <v>15</v>
      </c>
      <c r="C480" s="20" t="s">
        <v>169</v>
      </c>
      <c r="D480" s="20" t="s">
        <v>41</v>
      </c>
      <c r="E480" s="20" t="s">
        <v>42</v>
      </c>
      <c r="F480" s="21">
        <v>3.3199786416E8</v>
      </c>
      <c r="G480" s="21">
        <v>7.553221027E7</v>
      </c>
      <c r="H480" s="29">
        <f t="shared" si="100"/>
        <v>0.9283750339</v>
      </c>
      <c r="I480" s="21" t="str">
        <f t="shared" si="89"/>
        <v>#REF!</v>
      </c>
      <c r="J480" s="21" t="str">
        <f t="shared" si="90"/>
        <v>#REF!</v>
      </c>
      <c r="K480" s="21" t="str">
        <f t="shared" si="91"/>
        <v>#REF!</v>
      </c>
      <c r="L480" s="21" t="str">
        <f t="shared" si="92"/>
        <v>#REF!</v>
      </c>
      <c r="M480" s="21" t="str">
        <f t="shared" si="93"/>
        <v>#REF!</v>
      </c>
      <c r="N480" s="21" t="str">
        <f t="shared" si="94"/>
        <v>#REF!</v>
      </c>
      <c r="O480" s="21" t="str">
        <f t="shared" si="95"/>
        <v>#REF!</v>
      </c>
      <c r="P480" s="21" t="str">
        <f t="shared" si="96"/>
        <v>#REF!</v>
      </c>
      <c r="Q480" s="21" t="str">
        <f>+ROUND(P480,0)+210998+142722</f>
        <v>#REF!</v>
      </c>
      <c r="R480" s="21" t="str">
        <f t="shared" si="98"/>
        <v>#REF!</v>
      </c>
      <c r="S480" s="21" t="str">
        <f t="shared" si="99"/>
        <v>#REF!</v>
      </c>
      <c r="U480" s="29"/>
    </row>
    <row r="481" ht="15.75" customHeight="1">
      <c r="A481" s="20"/>
      <c r="B481" s="20"/>
      <c r="C481" s="20"/>
      <c r="D481" s="20"/>
      <c r="E481" s="20"/>
      <c r="F481" s="25">
        <f>SUM(F469:F480)</f>
        <v>357611797</v>
      </c>
      <c r="G481" s="21"/>
      <c r="H481" s="29">
        <f t="shared" si="100"/>
        <v>1</v>
      </c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U481" s="29"/>
    </row>
    <row r="482" ht="15.75" customHeight="1">
      <c r="A482" s="20" t="s">
        <v>170</v>
      </c>
      <c r="B482" s="20" t="s">
        <v>15</v>
      </c>
      <c r="C482" s="20" t="s">
        <v>171</v>
      </c>
      <c r="D482" s="20" t="s">
        <v>17</v>
      </c>
      <c r="E482" s="20" t="s">
        <v>18</v>
      </c>
      <c r="F482" s="21">
        <v>0.0</v>
      </c>
      <c r="G482" s="21">
        <v>0.0</v>
      </c>
      <c r="I482" s="21" t="str">
        <f t="shared" ref="I482:I518" si="103">+VLOOKUP(C482,'[1]ESFUERZO PROPIO 2015'!$D$10:$J$135,3,0)</f>
        <v>#REF!</v>
      </c>
      <c r="J482" s="21" t="str">
        <f t="shared" ref="J482:J518" si="104">+VLOOKUP(C482,'[1]ESFUERZO PROPIO 2015'!$D$10:$J$135,2,0)</f>
        <v>#REF!</v>
      </c>
      <c r="K482" s="21" t="str">
        <f t="shared" ref="K482:K518" si="105">+I482/11</f>
        <v>#REF!</v>
      </c>
      <c r="L482" s="21" t="str">
        <f t="shared" ref="L482:L518" si="106">+H482*K482</f>
        <v>#REF!</v>
      </c>
      <c r="M482" s="21" t="str">
        <f t="shared" ref="M482:M518" si="107">+IF(F482-Q482&lt;1,0,F482-Q482)</f>
        <v>#REF!</v>
      </c>
      <c r="N482" s="21" t="str">
        <f t="shared" ref="N482:N518" si="108">+VLOOKUP(C482,'[1]ESFUERZO PROPIO 2015'!$D$10:$J$135,7,0)</f>
        <v>#REF!</v>
      </c>
      <c r="O482" s="21" t="str">
        <f t="shared" ref="O482:O518" si="109">+VLOOKUP(C482,'[1]ESFUERZO PROPIO 2015'!$D$10:$J$135,6,0)</f>
        <v>#REF!</v>
      </c>
      <c r="P482" s="21" t="str">
        <f t="shared" ref="P482:P518" si="110">+F482-L482</f>
        <v>#REF!</v>
      </c>
      <c r="Q482" s="21" t="str">
        <f t="shared" ref="Q482:Q513" si="111">+ROUND(P482,0)</f>
        <v>#REF!</v>
      </c>
      <c r="R482" s="21" t="str">
        <f t="shared" ref="R482:R518" si="112">+M482+Q482</f>
        <v>#REF!</v>
      </c>
      <c r="S482" s="21" t="str">
        <f t="shared" ref="S482:S518" si="113">+Q482</f>
        <v>#REF!</v>
      </c>
    </row>
    <row r="483" ht="15.75" customHeight="1">
      <c r="A483" s="20" t="s">
        <v>170</v>
      </c>
      <c r="B483" s="20" t="s">
        <v>15</v>
      </c>
      <c r="C483" s="20" t="s">
        <v>171</v>
      </c>
      <c r="D483" s="20" t="s">
        <v>27</v>
      </c>
      <c r="E483" s="20" t="s">
        <v>28</v>
      </c>
      <c r="F483" s="21">
        <v>0.0</v>
      </c>
      <c r="G483" s="21">
        <v>0.0</v>
      </c>
      <c r="I483" s="21" t="str">
        <f t="shared" si="103"/>
        <v>#REF!</v>
      </c>
      <c r="J483" s="21" t="str">
        <f t="shared" si="104"/>
        <v>#REF!</v>
      </c>
      <c r="K483" s="21" t="str">
        <f t="shared" si="105"/>
        <v>#REF!</v>
      </c>
      <c r="L483" s="21" t="str">
        <f t="shared" si="106"/>
        <v>#REF!</v>
      </c>
      <c r="M483" s="21" t="str">
        <f t="shared" si="107"/>
        <v>#REF!</v>
      </c>
      <c r="N483" s="21" t="str">
        <f t="shared" si="108"/>
        <v>#REF!</v>
      </c>
      <c r="O483" s="21" t="str">
        <f t="shared" si="109"/>
        <v>#REF!</v>
      </c>
      <c r="P483" s="21" t="str">
        <f t="shared" si="110"/>
        <v>#REF!</v>
      </c>
      <c r="Q483" s="21" t="str">
        <f t="shared" si="111"/>
        <v>#REF!</v>
      </c>
      <c r="R483" s="21" t="str">
        <f t="shared" si="112"/>
        <v>#REF!</v>
      </c>
      <c r="S483" s="21" t="str">
        <f t="shared" si="113"/>
        <v>#REF!</v>
      </c>
    </row>
    <row r="484" ht="15.75" customHeight="1">
      <c r="A484" s="20" t="s">
        <v>170</v>
      </c>
      <c r="B484" s="20" t="s">
        <v>15</v>
      </c>
      <c r="C484" s="20" t="s">
        <v>171</v>
      </c>
      <c r="D484" s="20" t="s">
        <v>29</v>
      </c>
      <c r="E484" s="20" t="s">
        <v>30</v>
      </c>
      <c r="F484" s="21">
        <v>248649.57</v>
      </c>
      <c r="G484" s="21">
        <v>83572.99</v>
      </c>
      <c r="I484" s="21" t="str">
        <f t="shared" si="103"/>
        <v>#REF!</v>
      </c>
      <c r="J484" s="21" t="str">
        <f t="shared" si="104"/>
        <v>#REF!</v>
      </c>
      <c r="K484" s="21" t="str">
        <f t="shared" si="105"/>
        <v>#REF!</v>
      </c>
      <c r="L484" s="21" t="str">
        <f t="shared" si="106"/>
        <v>#REF!</v>
      </c>
      <c r="M484" s="21" t="str">
        <f t="shared" si="107"/>
        <v>#REF!</v>
      </c>
      <c r="N484" s="21" t="str">
        <f t="shared" si="108"/>
        <v>#REF!</v>
      </c>
      <c r="O484" s="21" t="str">
        <f t="shared" si="109"/>
        <v>#REF!</v>
      </c>
      <c r="P484" s="21" t="str">
        <f t="shared" si="110"/>
        <v>#REF!</v>
      </c>
      <c r="Q484" s="21" t="str">
        <f t="shared" si="111"/>
        <v>#REF!</v>
      </c>
      <c r="R484" s="21" t="str">
        <f t="shared" si="112"/>
        <v>#REF!</v>
      </c>
      <c r="S484" s="21" t="str">
        <f t="shared" si="113"/>
        <v>#REF!</v>
      </c>
    </row>
    <row r="485" ht="15.75" customHeight="1">
      <c r="A485" s="20" t="s">
        <v>170</v>
      </c>
      <c r="B485" s="20" t="s">
        <v>15</v>
      </c>
      <c r="C485" s="20" t="s">
        <v>171</v>
      </c>
      <c r="D485" s="20" t="s">
        <v>39</v>
      </c>
      <c r="E485" s="20" t="s">
        <v>40</v>
      </c>
      <c r="F485" s="21">
        <v>74881.62</v>
      </c>
      <c r="G485" s="21">
        <v>25168.28</v>
      </c>
      <c r="I485" s="21" t="str">
        <f t="shared" si="103"/>
        <v>#REF!</v>
      </c>
      <c r="J485" s="21" t="str">
        <f t="shared" si="104"/>
        <v>#REF!</v>
      </c>
      <c r="K485" s="21" t="str">
        <f t="shared" si="105"/>
        <v>#REF!</v>
      </c>
      <c r="L485" s="21" t="str">
        <f t="shared" si="106"/>
        <v>#REF!</v>
      </c>
      <c r="M485" s="21" t="str">
        <f t="shared" si="107"/>
        <v>#REF!</v>
      </c>
      <c r="N485" s="21" t="str">
        <f t="shared" si="108"/>
        <v>#REF!</v>
      </c>
      <c r="O485" s="21" t="str">
        <f t="shared" si="109"/>
        <v>#REF!</v>
      </c>
      <c r="P485" s="21" t="str">
        <f t="shared" si="110"/>
        <v>#REF!</v>
      </c>
      <c r="Q485" s="21" t="str">
        <f t="shared" si="111"/>
        <v>#REF!</v>
      </c>
      <c r="R485" s="21" t="str">
        <f t="shared" si="112"/>
        <v>#REF!</v>
      </c>
      <c r="S485" s="21" t="str">
        <f t="shared" si="113"/>
        <v>#REF!</v>
      </c>
    </row>
    <row r="486" ht="15.75" customHeight="1">
      <c r="A486" s="20" t="s">
        <v>170</v>
      </c>
      <c r="B486" s="20" t="s">
        <v>15</v>
      </c>
      <c r="C486" s="20" t="s">
        <v>171</v>
      </c>
      <c r="D486" s="20" t="s">
        <v>41</v>
      </c>
      <c r="E486" s="20" t="s">
        <v>42</v>
      </c>
      <c r="F486" s="21">
        <v>1.876939081E7</v>
      </c>
      <c r="G486" s="21">
        <v>6308533.73</v>
      </c>
      <c r="I486" s="21" t="str">
        <f t="shared" si="103"/>
        <v>#REF!</v>
      </c>
      <c r="J486" s="21" t="str">
        <f t="shared" si="104"/>
        <v>#REF!</v>
      </c>
      <c r="K486" s="21" t="str">
        <f t="shared" si="105"/>
        <v>#REF!</v>
      </c>
      <c r="L486" s="21" t="str">
        <f t="shared" si="106"/>
        <v>#REF!</v>
      </c>
      <c r="M486" s="21" t="str">
        <f t="shared" si="107"/>
        <v>#REF!</v>
      </c>
      <c r="N486" s="21" t="str">
        <f t="shared" si="108"/>
        <v>#REF!</v>
      </c>
      <c r="O486" s="21" t="str">
        <f t="shared" si="109"/>
        <v>#REF!</v>
      </c>
      <c r="P486" s="21" t="str">
        <f t="shared" si="110"/>
        <v>#REF!</v>
      </c>
      <c r="Q486" s="21" t="str">
        <f t="shared" si="111"/>
        <v>#REF!</v>
      </c>
      <c r="R486" s="21" t="str">
        <f t="shared" si="112"/>
        <v>#REF!</v>
      </c>
      <c r="S486" s="21" t="str">
        <f t="shared" si="113"/>
        <v>#REF!</v>
      </c>
    </row>
    <row r="487" ht="15.75" customHeight="1">
      <c r="A487" s="20" t="s">
        <v>172</v>
      </c>
      <c r="B487" s="20" t="s">
        <v>15</v>
      </c>
      <c r="C487" s="20" t="s">
        <v>173</v>
      </c>
      <c r="D487" s="20" t="s">
        <v>17</v>
      </c>
      <c r="E487" s="20" t="s">
        <v>18</v>
      </c>
      <c r="F487" s="21">
        <v>0.0</v>
      </c>
      <c r="G487" s="21">
        <v>0.0</v>
      </c>
      <c r="I487" s="21" t="str">
        <f t="shared" si="103"/>
        <v>#REF!</v>
      </c>
      <c r="J487" s="21" t="str">
        <f t="shared" si="104"/>
        <v>#REF!</v>
      </c>
      <c r="K487" s="21" t="str">
        <f t="shared" si="105"/>
        <v>#REF!</v>
      </c>
      <c r="L487" s="21" t="str">
        <f t="shared" si="106"/>
        <v>#REF!</v>
      </c>
      <c r="M487" s="21" t="str">
        <f t="shared" si="107"/>
        <v>#REF!</v>
      </c>
      <c r="N487" s="21" t="str">
        <f t="shared" si="108"/>
        <v>#REF!</v>
      </c>
      <c r="O487" s="21" t="str">
        <f t="shared" si="109"/>
        <v>#REF!</v>
      </c>
      <c r="P487" s="21" t="str">
        <f t="shared" si="110"/>
        <v>#REF!</v>
      </c>
      <c r="Q487" s="21" t="str">
        <f t="shared" si="111"/>
        <v>#REF!</v>
      </c>
      <c r="R487" s="21" t="str">
        <f t="shared" si="112"/>
        <v>#REF!</v>
      </c>
      <c r="S487" s="21" t="str">
        <f t="shared" si="113"/>
        <v>#REF!</v>
      </c>
    </row>
    <row r="488" ht="15.75" customHeight="1">
      <c r="A488" s="20" t="s">
        <v>172</v>
      </c>
      <c r="B488" s="20" t="s">
        <v>15</v>
      </c>
      <c r="C488" s="20" t="s">
        <v>173</v>
      </c>
      <c r="D488" s="20" t="s">
        <v>74</v>
      </c>
      <c r="E488" s="20" t="s">
        <v>75</v>
      </c>
      <c r="F488" s="21">
        <v>5788894.88</v>
      </c>
      <c r="G488" s="21">
        <v>1694052.57</v>
      </c>
      <c r="I488" s="21" t="str">
        <f t="shared" si="103"/>
        <v>#REF!</v>
      </c>
      <c r="J488" s="21" t="str">
        <f t="shared" si="104"/>
        <v>#REF!</v>
      </c>
      <c r="K488" s="21" t="str">
        <f t="shared" si="105"/>
        <v>#REF!</v>
      </c>
      <c r="L488" s="21" t="str">
        <f t="shared" si="106"/>
        <v>#REF!</v>
      </c>
      <c r="M488" s="21" t="str">
        <f t="shared" si="107"/>
        <v>#REF!</v>
      </c>
      <c r="N488" s="21" t="str">
        <f t="shared" si="108"/>
        <v>#REF!</v>
      </c>
      <c r="O488" s="21" t="str">
        <f t="shared" si="109"/>
        <v>#REF!</v>
      </c>
      <c r="P488" s="21" t="str">
        <f t="shared" si="110"/>
        <v>#REF!</v>
      </c>
      <c r="Q488" s="21" t="str">
        <f t="shared" si="111"/>
        <v>#REF!</v>
      </c>
      <c r="R488" s="21" t="str">
        <f t="shared" si="112"/>
        <v>#REF!</v>
      </c>
      <c r="S488" s="21" t="str">
        <f t="shared" si="113"/>
        <v>#REF!</v>
      </c>
    </row>
    <row r="489" ht="15.75" customHeight="1">
      <c r="A489" s="20" t="s">
        <v>172</v>
      </c>
      <c r="B489" s="20" t="s">
        <v>15</v>
      </c>
      <c r="C489" s="20" t="s">
        <v>173</v>
      </c>
      <c r="D489" s="20" t="s">
        <v>19</v>
      </c>
      <c r="E489" s="20" t="s">
        <v>20</v>
      </c>
      <c r="F489" s="21">
        <v>26100.44</v>
      </c>
      <c r="G489" s="21">
        <v>7637.99</v>
      </c>
      <c r="I489" s="21" t="str">
        <f t="shared" si="103"/>
        <v>#REF!</v>
      </c>
      <c r="J489" s="21" t="str">
        <f t="shared" si="104"/>
        <v>#REF!</v>
      </c>
      <c r="K489" s="21" t="str">
        <f t="shared" si="105"/>
        <v>#REF!</v>
      </c>
      <c r="L489" s="21" t="str">
        <f t="shared" si="106"/>
        <v>#REF!</v>
      </c>
      <c r="M489" s="21" t="str">
        <f t="shared" si="107"/>
        <v>#REF!</v>
      </c>
      <c r="N489" s="21" t="str">
        <f t="shared" si="108"/>
        <v>#REF!</v>
      </c>
      <c r="O489" s="21" t="str">
        <f t="shared" si="109"/>
        <v>#REF!</v>
      </c>
      <c r="P489" s="21" t="str">
        <f t="shared" si="110"/>
        <v>#REF!</v>
      </c>
      <c r="Q489" s="21" t="str">
        <f t="shared" si="111"/>
        <v>#REF!</v>
      </c>
      <c r="R489" s="21" t="str">
        <f t="shared" si="112"/>
        <v>#REF!</v>
      </c>
      <c r="S489" s="21" t="str">
        <f t="shared" si="113"/>
        <v>#REF!</v>
      </c>
    </row>
    <row r="490" ht="15.75" customHeight="1">
      <c r="A490" s="20" t="s">
        <v>172</v>
      </c>
      <c r="B490" s="20" t="s">
        <v>15</v>
      </c>
      <c r="C490" s="20" t="s">
        <v>173</v>
      </c>
      <c r="D490" s="20" t="s">
        <v>27</v>
      </c>
      <c r="E490" s="20" t="s">
        <v>28</v>
      </c>
      <c r="F490" s="21">
        <v>0.0</v>
      </c>
      <c r="G490" s="21">
        <v>0.0</v>
      </c>
      <c r="I490" s="21" t="str">
        <f t="shared" si="103"/>
        <v>#REF!</v>
      </c>
      <c r="J490" s="21" t="str">
        <f t="shared" si="104"/>
        <v>#REF!</v>
      </c>
      <c r="K490" s="21" t="str">
        <f t="shared" si="105"/>
        <v>#REF!</v>
      </c>
      <c r="L490" s="21" t="str">
        <f t="shared" si="106"/>
        <v>#REF!</v>
      </c>
      <c r="M490" s="21" t="str">
        <f t="shared" si="107"/>
        <v>#REF!</v>
      </c>
      <c r="N490" s="21" t="str">
        <f t="shared" si="108"/>
        <v>#REF!</v>
      </c>
      <c r="O490" s="21" t="str">
        <f t="shared" si="109"/>
        <v>#REF!</v>
      </c>
      <c r="P490" s="21" t="str">
        <f t="shared" si="110"/>
        <v>#REF!</v>
      </c>
      <c r="Q490" s="21" t="str">
        <f t="shared" si="111"/>
        <v>#REF!</v>
      </c>
      <c r="R490" s="21" t="str">
        <f t="shared" si="112"/>
        <v>#REF!</v>
      </c>
      <c r="S490" s="21" t="str">
        <f t="shared" si="113"/>
        <v>#REF!</v>
      </c>
    </row>
    <row r="491" ht="15.75" customHeight="1">
      <c r="A491" s="20" t="s">
        <v>172</v>
      </c>
      <c r="B491" s="20" t="s">
        <v>15</v>
      </c>
      <c r="C491" s="20" t="s">
        <v>173</v>
      </c>
      <c r="D491" s="20" t="s">
        <v>29</v>
      </c>
      <c r="E491" s="20" t="s">
        <v>30</v>
      </c>
      <c r="F491" s="21">
        <v>443729.55</v>
      </c>
      <c r="G491" s="21">
        <v>129852.28</v>
      </c>
      <c r="I491" s="21" t="str">
        <f t="shared" si="103"/>
        <v>#REF!</v>
      </c>
      <c r="J491" s="21" t="str">
        <f t="shared" si="104"/>
        <v>#REF!</v>
      </c>
      <c r="K491" s="21" t="str">
        <f t="shared" si="105"/>
        <v>#REF!</v>
      </c>
      <c r="L491" s="21" t="str">
        <f t="shared" si="106"/>
        <v>#REF!</v>
      </c>
      <c r="M491" s="21" t="str">
        <f t="shared" si="107"/>
        <v>#REF!</v>
      </c>
      <c r="N491" s="21" t="str">
        <f t="shared" si="108"/>
        <v>#REF!</v>
      </c>
      <c r="O491" s="21" t="str">
        <f t="shared" si="109"/>
        <v>#REF!</v>
      </c>
      <c r="P491" s="21" t="str">
        <f t="shared" si="110"/>
        <v>#REF!</v>
      </c>
      <c r="Q491" s="21" t="str">
        <f t="shared" si="111"/>
        <v>#REF!</v>
      </c>
      <c r="R491" s="21" t="str">
        <f t="shared" si="112"/>
        <v>#REF!</v>
      </c>
      <c r="S491" s="21" t="str">
        <f t="shared" si="113"/>
        <v>#REF!</v>
      </c>
    </row>
    <row r="492" ht="15.75" customHeight="1">
      <c r="A492" s="20" t="s">
        <v>172</v>
      </c>
      <c r="B492" s="20" t="s">
        <v>15</v>
      </c>
      <c r="C492" s="20" t="s">
        <v>173</v>
      </c>
      <c r="D492" s="20" t="s">
        <v>31</v>
      </c>
      <c r="E492" s="20" t="s">
        <v>32</v>
      </c>
      <c r="F492" s="21">
        <v>0.0</v>
      </c>
      <c r="G492" s="21">
        <v>0.0</v>
      </c>
      <c r="I492" s="21" t="str">
        <f t="shared" si="103"/>
        <v>#REF!</v>
      </c>
      <c r="J492" s="21" t="str">
        <f t="shared" si="104"/>
        <v>#REF!</v>
      </c>
      <c r="K492" s="21" t="str">
        <f t="shared" si="105"/>
        <v>#REF!</v>
      </c>
      <c r="L492" s="21" t="str">
        <f t="shared" si="106"/>
        <v>#REF!</v>
      </c>
      <c r="M492" s="21" t="str">
        <f t="shared" si="107"/>
        <v>#REF!</v>
      </c>
      <c r="N492" s="21" t="str">
        <f t="shared" si="108"/>
        <v>#REF!</v>
      </c>
      <c r="O492" s="21" t="str">
        <f t="shared" si="109"/>
        <v>#REF!</v>
      </c>
      <c r="P492" s="21" t="str">
        <f t="shared" si="110"/>
        <v>#REF!</v>
      </c>
      <c r="Q492" s="21" t="str">
        <f t="shared" si="111"/>
        <v>#REF!</v>
      </c>
      <c r="R492" s="21" t="str">
        <f t="shared" si="112"/>
        <v>#REF!</v>
      </c>
      <c r="S492" s="21" t="str">
        <f t="shared" si="113"/>
        <v>#REF!</v>
      </c>
    </row>
    <row r="493" ht="15.75" customHeight="1">
      <c r="A493" s="20" t="s">
        <v>172</v>
      </c>
      <c r="B493" s="20" t="s">
        <v>15</v>
      </c>
      <c r="C493" s="20" t="s">
        <v>173</v>
      </c>
      <c r="D493" s="20" t="s">
        <v>39</v>
      </c>
      <c r="E493" s="20" t="s">
        <v>40</v>
      </c>
      <c r="F493" s="21">
        <v>268105.83</v>
      </c>
      <c r="G493" s="21">
        <v>78458.05</v>
      </c>
      <c r="I493" s="21" t="str">
        <f t="shared" si="103"/>
        <v>#REF!</v>
      </c>
      <c r="J493" s="21" t="str">
        <f t="shared" si="104"/>
        <v>#REF!</v>
      </c>
      <c r="K493" s="21" t="str">
        <f t="shared" si="105"/>
        <v>#REF!</v>
      </c>
      <c r="L493" s="21" t="str">
        <f t="shared" si="106"/>
        <v>#REF!</v>
      </c>
      <c r="M493" s="21" t="str">
        <f t="shared" si="107"/>
        <v>#REF!</v>
      </c>
      <c r="N493" s="21" t="str">
        <f t="shared" si="108"/>
        <v>#REF!</v>
      </c>
      <c r="O493" s="21" t="str">
        <f t="shared" si="109"/>
        <v>#REF!</v>
      </c>
      <c r="P493" s="21" t="str">
        <f t="shared" si="110"/>
        <v>#REF!</v>
      </c>
      <c r="Q493" s="21" t="str">
        <f t="shared" si="111"/>
        <v>#REF!</v>
      </c>
      <c r="R493" s="21" t="str">
        <f t="shared" si="112"/>
        <v>#REF!</v>
      </c>
      <c r="S493" s="21" t="str">
        <f t="shared" si="113"/>
        <v>#REF!</v>
      </c>
    </row>
    <row r="494" ht="15.75" customHeight="1">
      <c r="A494" s="20" t="s">
        <v>172</v>
      </c>
      <c r="B494" s="20" t="s">
        <v>15</v>
      </c>
      <c r="C494" s="20" t="s">
        <v>173</v>
      </c>
      <c r="D494" s="20" t="s">
        <v>41</v>
      </c>
      <c r="E494" s="20" t="s">
        <v>42</v>
      </c>
      <c r="F494" s="21">
        <v>2.99262743E7</v>
      </c>
      <c r="G494" s="21">
        <v>8757575.11</v>
      </c>
      <c r="I494" s="21" t="str">
        <f t="shared" si="103"/>
        <v>#REF!</v>
      </c>
      <c r="J494" s="21" t="str">
        <f t="shared" si="104"/>
        <v>#REF!</v>
      </c>
      <c r="K494" s="21" t="str">
        <f t="shared" si="105"/>
        <v>#REF!</v>
      </c>
      <c r="L494" s="21" t="str">
        <f t="shared" si="106"/>
        <v>#REF!</v>
      </c>
      <c r="M494" s="21" t="str">
        <f t="shared" si="107"/>
        <v>#REF!</v>
      </c>
      <c r="N494" s="21" t="str">
        <f t="shared" si="108"/>
        <v>#REF!</v>
      </c>
      <c r="O494" s="21" t="str">
        <f t="shared" si="109"/>
        <v>#REF!</v>
      </c>
      <c r="P494" s="21" t="str">
        <f t="shared" si="110"/>
        <v>#REF!</v>
      </c>
      <c r="Q494" s="21" t="str">
        <f t="shared" si="111"/>
        <v>#REF!</v>
      </c>
      <c r="R494" s="21" t="str">
        <f t="shared" si="112"/>
        <v>#REF!</v>
      </c>
      <c r="S494" s="21" t="str">
        <f t="shared" si="113"/>
        <v>#REF!</v>
      </c>
    </row>
    <row r="495" ht="15.75" customHeight="1">
      <c r="A495" s="20" t="s">
        <v>174</v>
      </c>
      <c r="B495" s="20" t="s">
        <v>15</v>
      </c>
      <c r="C495" s="20" t="s">
        <v>175</v>
      </c>
      <c r="D495" s="20" t="s">
        <v>19</v>
      </c>
      <c r="E495" s="20" t="s">
        <v>20</v>
      </c>
      <c r="F495" s="21">
        <v>0.0</v>
      </c>
      <c r="G495" s="21">
        <v>0.0</v>
      </c>
      <c r="I495" s="21" t="str">
        <f t="shared" si="103"/>
        <v>#REF!</v>
      </c>
      <c r="J495" s="21" t="str">
        <f t="shared" si="104"/>
        <v>#REF!</v>
      </c>
      <c r="K495" s="21" t="str">
        <f t="shared" si="105"/>
        <v>#REF!</v>
      </c>
      <c r="L495" s="21" t="str">
        <f t="shared" si="106"/>
        <v>#REF!</v>
      </c>
      <c r="M495" s="21" t="str">
        <f t="shared" si="107"/>
        <v>#REF!</v>
      </c>
      <c r="N495" s="21" t="str">
        <f t="shared" si="108"/>
        <v>#REF!</v>
      </c>
      <c r="O495" s="21" t="str">
        <f t="shared" si="109"/>
        <v>#REF!</v>
      </c>
      <c r="P495" s="21" t="str">
        <f t="shared" si="110"/>
        <v>#REF!</v>
      </c>
      <c r="Q495" s="21" t="str">
        <f t="shared" si="111"/>
        <v>#REF!</v>
      </c>
      <c r="R495" s="21" t="str">
        <f t="shared" si="112"/>
        <v>#REF!</v>
      </c>
      <c r="S495" s="21" t="str">
        <f t="shared" si="113"/>
        <v>#REF!</v>
      </c>
    </row>
    <row r="496" ht="15.75" customHeight="1">
      <c r="A496" s="20" t="s">
        <v>174</v>
      </c>
      <c r="B496" s="20" t="s">
        <v>15</v>
      </c>
      <c r="C496" s="20" t="s">
        <v>175</v>
      </c>
      <c r="D496" s="20" t="s">
        <v>21</v>
      </c>
      <c r="E496" s="20" t="s">
        <v>22</v>
      </c>
      <c r="F496" s="21">
        <v>6620.68</v>
      </c>
      <c r="G496" s="21">
        <v>944.15</v>
      </c>
      <c r="I496" s="21" t="str">
        <f t="shared" si="103"/>
        <v>#REF!</v>
      </c>
      <c r="J496" s="21" t="str">
        <f t="shared" si="104"/>
        <v>#REF!</v>
      </c>
      <c r="K496" s="21" t="str">
        <f t="shared" si="105"/>
        <v>#REF!</v>
      </c>
      <c r="L496" s="21" t="str">
        <f t="shared" si="106"/>
        <v>#REF!</v>
      </c>
      <c r="M496" s="21" t="str">
        <f t="shared" si="107"/>
        <v>#REF!</v>
      </c>
      <c r="N496" s="21" t="str">
        <f t="shared" si="108"/>
        <v>#REF!</v>
      </c>
      <c r="O496" s="21" t="str">
        <f t="shared" si="109"/>
        <v>#REF!</v>
      </c>
      <c r="P496" s="21" t="str">
        <f t="shared" si="110"/>
        <v>#REF!</v>
      </c>
      <c r="Q496" s="21" t="str">
        <f t="shared" si="111"/>
        <v>#REF!</v>
      </c>
      <c r="R496" s="21" t="str">
        <f t="shared" si="112"/>
        <v>#REF!</v>
      </c>
      <c r="S496" s="21" t="str">
        <f t="shared" si="113"/>
        <v>#REF!</v>
      </c>
    </row>
    <row r="497" ht="15.75" customHeight="1">
      <c r="A497" s="20" t="s">
        <v>174</v>
      </c>
      <c r="B497" s="20" t="s">
        <v>15</v>
      </c>
      <c r="C497" s="20" t="s">
        <v>175</v>
      </c>
      <c r="D497" s="20" t="s">
        <v>29</v>
      </c>
      <c r="E497" s="20" t="s">
        <v>30</v>
      </c>
      <c r="F497" s="21">
        <v>139259.21</v>
      </c>
      <c r="G497" s="21">
        <v>19859.31</v>
      </c>
      <c r="I497" s="21" t="str">
        <f t="shared" si="103"/>
        <v>#REF!</v>
      </c>
      <c r="J497" s="21" t="str">
        <f t="shared" si="104"/>
        <v>#REF!</v>
      </c>
      <c r="K497" s="21" t="str">
        <f t="shared" si="105"/>
        <v>#REF!</v>
      </c>
      <c r="L497" s="21" t="str">
        <f t="shared" si="106"/>
        <v>#REF!</v>
      </c>
      <c r="M497" s="21" t="str">
        <f t="shared" si="107"/>
        <v>#REF!</v>
      </c>
      <c r="N497" s="21" t="str">
        <f t="shared" si="108"/>
        <v>#REF!</v>
      </c>
      <c r="O497" s="21" t="str">
        <f t="shared" si="109"/>
        <v>#REF!</v>
      </c>
      <c r="P497" s="21" t="str">
        <f t="shared" si="110"/>
        <v>#REF!</v>
      </c>
      <c r="Q497" s="21" t="str">
        <f t="shared" si="111"/>
        <v>#REF!</v>
      </c>
      <c r="R497" s="21" t="str">
        <f t="shared" si="112"/>
        <v>#REF!</v>
      </c>
      <c r="S497" s="21" t="str">
        <f t="shared" si="113"/>
        <v>#REF!</v>
      </c>
    </row>
    <row r="498" ht="15.75" customHeight="1">
      <c r="A498" s="20" t="s">
        <v>174</v>
      </c>
      <c r="B498" s="20" t="s">
        <v>15</v>
      </c>
      <c r="C498" s="20" t="s">
        <v>175</v>
      </c>
      <c r="D498" s="20" t="s">
        <v>31</v>
      </c>
      <c r="E498" s="20" t="s">
        <v>32</v>
      </c>
      <c r="F498" s="21">
        <v>305674.94</v>
      </c>
      <c r="G498" s="21">
        <v>43591.33</v>
      </c>
      <c r="I498" s="21" t="str">
        <f t="shared" si="103"/>
        <v>#REF!</v>
      </c>
      <c r="J498" s="21" t="str">
        <f t="shared" si="104"/>
        <v>#REF!</v>
      </c>
      <c r="K498" s="21" t="str">
        <f t="shared" si="105"/>
        <v>#REF!</v>
      </c>
      <c r="L498" s="21" t="str">
        <f t="shared" si="106"/>
        <v>#REF!</v>
      </c>
      <c r="M498" s="21" t="str">
        <f t="shared" si="107"/>
        <v>#REF!</v>
      </c>
      <c r="N498" s="21" t="str">
        <f t="shared" si="108"/>
        <v>#REF!</v>
      </c>
      <c r="O498" s="21" t="str">
        <f t="shared" si="109"/>
        <v>#REF!</v>
      </c>
      <c r="P498" s="21" t="str">
        <f t="shared" si="110"/>
        <v>#REF!</v>
      </c>
      <c r="Q498" s="21" t="str">
        <f t="shared" si="111"/>
        <v>#REF!</v>
      </c>
      <c r="R498" s="21" t="str">
        <f t="shared" si="112"/>
        <v>#REF!</v>
      </c>
      <c r="S498" s="21" t="str">
        <f t="shared" si="113"/>
        <v>#REF!</v>
      </c>
    </row>
    <row r="499" ht="15.75" customHeight="1">
      <c r="A499" s="20" t="s">
        <v>174</v>
      </c>
      <c r="B499" s="20" t="s">
        <v>15</v>
      </c>
      <c r="C499" s="20" t="s">
        <v>175</v>
      </c>
      <c r="D499" s="20" t="s">
        <v>39</v>
      </c>
      <c r="E499" s="20" t="s">
        <v>40</v>
      </c>
      <c r="F499" s="21">
        <v>295276.77</v>
      </c>
      <c r="G499" s="21">
        <v>42108.48</v>
      </c>
      <c r="I499" s="21" t="str">
        <f t="shared" si="103"/>
        <v>#REF!</v>
      </c>
      <c r="J499" s="21" t="str">
        <f t="shared" si="104"/>
        <v>#REF!</v>
      </c>
      <c r="K499" s="21" t="str">
        <f t="shared" si="105"/>
        <v>#REF!</v>
      </c>
      <c r="L499" s="21" t="str">
        <f t="shared" si="106"/>
        <v>#REF!</v>
      </c>
      <c r="M499" s="21" t="str">
        <f t="shared" si="107"/>
        <v>#REF!</v>
      </c>
      <c r="N499" s="21" t="str">
        <f t="shared" si="108"/>
        <v>#REF!</v>
      </c>
      <c r="O499" s="21" t="str">
        <f t="shared" si="109"/>
        <v>#REF!</v>
      </c>
      <c r="P499" s="21" t="str">
        <f t="shared" si="110"/>
        <v>#REF!</v>
      </c>
      <c r="Q499" s="21" t="str">
        <f t="shared" si="111"/>
        <v>#REF!</v>
      </c>
      <c r="R499" s="21" t="str">
        <f t="shared" si="112"/>
        <v>#REF!</v>
      </c>
      <c r="S499" s="21" t="str">
        <f t="shared" si="113"/>
        <v>#REF!</v>
      </c>
    </row>
    <row r="500" ht="15.75" customHeight="1">
      <c r="A500" s="20" t="s">
        <v>174</v>
      </c>
      <c r="B500" s="20" t="s">
        <v>15</v>
      </c>
      <c r="C500" s="20" t="s">
        <v>175</v>
      </c>
      <c r="D500" s="20" t="s">
        <v>45</v>
      </c>
      <c r="E500" s="20" t="s">
        <v>46</v>
      </c>
      <c r="F500" s="21">
        <v>3.18070894E7</v>
      </c>
      <c r="G500" s="21">
        <v>4535907.73</v>
      </c>
      <c r="I500" s="21" t="str">
        <f t="shared" si="103"/>
        <v>#REF!</v>
      </c>
      <c r="J500" s="21" t="str">
        <f t="shared" si="104"/>
        <v>#REF!</v>
      </c>
      <c r="K500" s="21" t="str">
        <f t="shared" si="105"/>
        <v>#REF!</v>
      </c>
      <c r="L500" s="21" t="str">
        <f t="shared" si="106"/>
        <v>#REF!</v>
      </c>
      <c r="M500" s="21" t="str">
        <f t="shared" si="107"/>
        <v>#REF!</v>
      </c>
      <c r="N500" s="21" t="str">
        <f t="shared" si="108"/>
        <v>#REF!</v>
      </c>
      <c r="O500" s="21" t="str">
        <f t="shared" si="109"/>
        <v>#REF!</v>
      </c>
      <c r="P500" s="21" t="str">
        <f t="shared" si="110"/>
        <v>#REF!</v>
      </c>
      <c r="Q500" s="21" t="str">
        <f t="shared" si="111"/>
        <v>#REF!</v>
      </c>
      <c r="R500" s="21" t="str">
        <f t="shared" si="112"/>
        <v>#REF!</v>
      </c>
      <c r="S500" s="21" t="str">
        <f t="shared" si="113"/>
        <v>#REF!</v>
      </c>
    </row>
    <row r="501" ht="15.75" customHeight="1">
      <c r="A501" s="20" t="s">
        <v>176</v>
      </c>
      <c r="B501" s="20" t="s">
        <v>15</v>
      </c>
      <c r="C501" s="20" t="s">
        <v>177</v>
      </c>
      <c r="D501" s="20" t="s">
        <v>17</v>
      </c>
      <c r="E501" s="20" t="s">
        <v>18</v>
      </c>
      <c r="F501" s="21">
        <v>0.0</v>
      </c>
      <c r="G501" s="21">
        <v>0.0</v>
      </c>
      <c r="I501" s="21" t="str">
        <f t="shared" si="103"/>
        <v>#REF!</v>
      </c>
      <c r="J501" s="21" t="str">
        <f t="shared" si="104"/>
        <v>#REF!</v>
      </c>
      <c r="K501" s="21" t="str">
        <f t="shared" si="105"/>
        <v>#REF!</v>
      </c>
      <c r="L501" s="21" t="str">
        <f t="shared" si="106"/>
        <v>#REF!</v>
      </c>
      <c r="M501" s="21" t="str">
        <f t="shared" si="107"/>
        <v>#REF!</v>
      </c>
      <c r="N501" s="21" t="str">
        <f t="shared" si="108"/>
        <v>#REF!</v>
      </c>
      <c r="O501" s="21" t="str">
        <f t="shared" si="109"/>
        <v>#REF!</v>
      </c>
      <c r="P501" s="21" t="str">
        <f t="shared" si="110"/>
        <v>#REF!</v>
      </c>
      <c r="Q501" s="21" t="str">
        <f t="shared" si="111"/>
        <v>#REF!</v>
      </c>
      <c r="R501" s="21" t="str">
        <f t="shared" si="112"/>
        <v>#REF!</v>
      </c>
      <c r="S501" s="21" t="str">
        <f t="shared" si="113"/>
        <v>#REF!</v>
      </c>
    </row>
    <row r="502" ht="15.75" customHeight="1">
      <c r="A502" s="20" t="s">
        <v>176</v>
      </c>
      <c r="B502" s="20" t="s">
        <v>15</v>
      </c>
      <c r="C502" s="20" t="s">
        <v>177</v>
      </c>
      <c r="D502" s="20" t="s">
        <v>49</v>
      </c>
      <c r="E502" s="20" t="s">
        <v>50</v>
      </c>
      <c r="F502" s="21">
        <v>0.0</v>
      </c>
      <c r="G502" s="21">
        <v>0.0</v>
      </c>
      <c r="I502" s="21" t="str">
        <f t="shared" si="103"/>
        <v>#REF!</v>
      </c>
      <c r="J502" s="21" t="str">
        <f t="shared" si="104"/>
        <v>#REF!</v>
      </c>
      <c r="K502" s="21" t="str">
        <f t="shared" si="105"/>
        <v>#REF!</v>
      </c>
      <c r="L502" s="21" t="str">
        <f t="shared" si="106"/>
        <v>#REF!</v>
      </c>
      <c r="M502" s="21" t="str">
        <f t="shared" si="107"/>
        <v>#REF!</v>
      </c>
      <c r="N502" s="21" t="str">
        <f t="shared" si="108"/>
        <v>#REF!</v>
      </c>
      <c r="O502" s="21" t="str">
        <f t="shared" si="109"/>
        <v>#REF!</v>
      </c>
      <c r="P502" s="21" t="str">
        <f t="shared" si="110"/>
        <v>#REF!</v>
      </c>
      <c r="Q502" s="21" t="str">
        <f t="shared" si="111"/>
        <v>#REF!</v>
      </c>
      <c r="R502" s="21" t="str">
        <f t="shared" si="112"/>
        <v>#REF!</v>
      </c>
      <c r="S502" s="21" t="str">
        <f t="shared" si="113"/>
        <v>#REF!</v>
      </c>
    </row>
    <row r="503" ht="15.75" customHeight="1">
      <c r="A503" s="20" t="s">
        <v>176</v>
      </c>
      <c r="B503" s="20" t="s">
        <v>15</v>
      </c>
      <c r="C503" s="20" t="s">
        <v>177</v>
      </c>
      <c r="D503" s="20" t="s">
        <v>19</v>
      </c>
      <c r="E503" s="20" t="s">
        <v>20</v>
      </c>
      <c r="F503" s="21">
        <v>1904.72</v>
      </c>
      <c r="G503" s="21">
        <v>613.28</v>
      </c>
      <c r="I503" s="21" t="str">
        <f t="shared" si="103"/>
        <v>#REF!</v>
      </c>
      <c r="J503" s="21" t="str">
        <f t="shared" si="104"/>
        <v>#REF!</v>
      </c>
      <c r="K503" s="21" t="str">
        <f t="shared" si="105"/>
        <v>#REF!</v>
      </c>
      <c r="L503" s="21" t="str">
        <f t="shared" si="106"/>
        <v>#REF!</v>
      </c>
      <c r="M503" s="21" t="str">
        <f t="shared" si="107"/>
        <v>#REF!</v>
      </c>
      <c r="N503" s="21" t="str">
        <f t="shared" si="108"/>
        <v>#REF!</v>
      </c>
      <c r="O503" s="21" t="str">
        <f t="shared" si="109"/>
        <v>#REF!</v>
      </c>
      <c r="P503" s="21" t="str">
        <f t="shared" si="110"/>
        <v>#REF!</v>
      </c>
      <c r="Q503" s="21" t="str">
        <f t="shared" si="111"/>
        <v>#REF!</v>
      </c>
      <c r="R503" s="21" t="str">
        <f t="shared" si="112"/>
        <v>#REF!</v>
      </c>
      <c r="S503" s="21" t="str">
        <f t="shared" si="113"/>
        <v>#REF!</v>
      </c>
    </row>
    <row r="504" ht="15.75" customHeight="1">
      <c r="A504" s="20" t="s">
        <v>176</v>
      </c>
      <c r="B504" s="20" t="s">
        <v>15</v>
      </c>
      <c r="C504" s="20" t="s">
        <v>177</v>
      </c>
      <c r="D504" s="20" t="s">
        <v>21</v>
      </c>
      <c r="E504" s="20" t="s">
        <v>22</v>
      </c>
      <c r="F504" s="21">
        <v>11619.03</v>
      </c>
      <c r="G504" s="21">
        <v>3741.13</v>
      </c>
      <c r="I504" s="21" t="str">
        <f t="shared" si="103"/>
        <v>#REF!</v>
      </c>
      <c r="J504" s="21" t="str">
        <f t="shared" si="104"/>
        <v>#REF!</v>
      </c>
      <c r="K504" s="21" t="str">
        <f t="shared" si="105"/>
        <v>#REF!</v>
      </c>
      <c r="L504" s="21" t="str">
        <f t="shared" si="106"/>
        <v>#REF!</v>
      </c>
      <c r="M504" s="21" t="str">
        <f t="shared" si="107"/>
        <v>#REF!</v>
      </c>
      <c r="N504" s="21" t="str">
        <f t="shared" si="108"/>
        <v>#REF!</v>
      </c>
      <c r="O504" s="21" t="str">
        <f t="shared" si="109"/>
        <v>#REF!</v>
      </c>
      <c r="P504" s="21" t="str">
        <f t="shared" si="110"/>
        <v>#REF!</v>
      </c>
      <c r="Q504" s="21" t="str">
        <f t="shared" si="111"/>
        <v>#REF!</v>
      </c>
      <c r="R504" s="21" t="str">
        <f t="shared" si="112"/>
        <v>#REF!</v>
      </c>
      <c r="S504" s="21" t="str">
        <f t="shared" si="113"/>
        <v>#REF!</v>
      </c>
    </row>
    <row r="505" ht="15.75" customHeight="1">
      <c r="A505" s="20" t="s">
        <v>176</v>
      </c>
      <c r="B505" s="20" t="s">
        <v>15</v>
      </c>
      <c r="C505" s="20" t="s">
        <v>177</v>
      </c>
      <c r="D505" s="20" t="s">
        <v>25</v>
      </c>
      <c r="E505" s="20" t="s">
        <v>26</v>
      </c>
      <c r="F505" s="21">
        <v>970.02</v>
      </c>
      <c r="G505" s="21">
        <v>312.33</v>
      </c>
      <c r="I505" s="21" t="str">
        <f t="shared" si="103"/>
        <v>#REF!</v>
      </c>
      <c r="J505" s="21" t="str">
        <f t="shared" si="104"/>
        <v>#REF!</v>
      </c>
      <c r="K505" s="21" t="str">
        <f t="shared" si="105"/>
        <v>#REF!</v>
      </c>
      <c r="L505" s="21" t="str">
        <f t="shared" si="106"/>
        <v>#REF!</v>
      </c>
      <c r="M505" s="21" t="str">
        <f t="shared" si="107"/>
        <v>#REF!</v>
      </c>
      <c r="N505" s="21" t="str">
        <f t="shared" si="108"/>
        <v>#REF!</v>
      </c>
      <c r="O505" s="21" t="str">
        <f t="shared" si="109"/>
        <v>#REF!</v>
      </c>
      <c r="P505" s="21" t="str">
        <f t="shared" si="110"/>
        <v>#REF!</v>
      </c>
      <c r="Q505" s="21" t="str">
        <f t="shared" si="111"/>
        <v>#REF!</v>
      </c>
      <c r="R505" s="21" t="str">
        <f t="shared" si="112"/>
        <v>#REF!</v>
      </c>
      <c r="S505" s="21" t="str">
        <f t="shared" si="113"/>
        <v>#REF!</v>
      </c>
    </row>
    <row r="506" ht="15.75" customHeight="1">
      <c r="A506" s="20" t="s">
        <v>176</v>
      </c>
      <c r="B506" s="20" t="s">
        <v>15</v>
      </c>
      <c r="C506" s="20" t="s">
        <v>177</v>
      </c>
      <c r="D506" s="20" t="s">
        <v>27</v>
      </c>
      <c r="E506" s="20" t="s">
        <v>28</v>
      </c>
      <c r="F506" s="21">
        <v>1694527.02</v>
      </c>
      <c r="G506" s="21">
        <v>545608.0</v>
      </c>
      <c r="I506" s="21" t="str">
        <f t="shared" si="103"/>
        <v>#REF!</v>
      </c>
      <c r="J506" s="21" t="str">
        <f t="shared" si="104"/>
        <v>#REF!</v>
      </c>
      <c r="K506" s="21" t="str">
        <f t="shared" si="105"/>
        <v>#REF!</v>
      </c>
      <c r="L506" s="21" t="str">
        <f t="shared" si="106"/>
        <v>#REF!</v>
      </c>
      <c r="M506" s="21" t="str">
        <f t="shared" si="107"/>
        <v>#REF!</v>
      </c>
      <c r="N506" s="21" t="str">
        <f t="shared" si="108"/>
        <v>#REF!</v>
      </c>
      <c r="O506" s="21" t="str">
        <f t="shared" si="109"/>
        <v>#REF!</v>
      </c>
      <c r="P506" s="21" t="str">
        <f t="shared" si="110"/>
        <v>#REF!</v>
      </c>
      <c r="Q506" s="21" t="str">
        <f t="shared" si="111"/>
        <v>#REF!</v>
      </c>
      <c r="R506" s="21" t="str">
        <f t="shared" si="112"/>
        <v>#REF!</v>
      </c>
      <c r="S506" s="21" t="str">
        <f t="shared" si="113"/>
        <v>#REF!</v>
      </c>
    </row>
    <row r="507" ht="15.75" customHeight="1">
      <c r="A507" s="20" t="s">
        <v>176</v>
      </c>
      <c r="B507" s="20" t="s">
        <v>15</v>
      </c>
      <c r="C507" s="20" t="s">
        <v>177</v>
      </c>
      <c r="D507" s="20" t="s">
        <v>29</v>
      </c>
      <c r="E507" s="20" t="s">
        <v>30</v>
      </c>
      <c r="F507" s="21">
        <v>264620.6</v>
      </c>
      <c r="G507" s="21">
        <v>85203.2</v>
      </c>
      <c r="I507" s="21" t="str">
        <f t="shared" si="103"/>
        <v>#REF!</v>
      </c>
      <c r="J507" s="21" t="str">
        <f t="shared" si="104"/>
        <v>#REF!</v>
      </c>
      <c r="K507" s="21" t="str">
        <f t="shared" si="105"/>
        <v>#REF!</v>
      </c>
      <c r="L507" s="21" t="str">
        <f t="shared" si="106"/>
        <v>#REF!</v>
      </c>
      <c r="M507" s="21" t="str">
        <f t="shared" si="107"/>
        <v>#REF!</v>
      </c>
      <c r="N507" s="21" t="str">
        <f t="shared" si="108"/>
        <v>#REF!</v>
      </c>
      <c r="O507" s="21" t="str">
        <f t="shared" si="109"/>
        <v>#REF!</v>
      </c>
      <c r="P507" s="21" t="str">
        <f t="shared" si="110"/>
        <v>#REF!</v>
      </c>
      <c r="Q507" s="21" t="str">
        <f t="shared" si="111"/>
        <v>#REF!</v>
      </c>
      <c r="R507" s="21" t="str">
        <f t="shared" si="112"/>
        <v>#REF!</v>
      </c>
      <c r="S507" s="21" t="str">
        <f t="shared" si="113"/>
        <v>#REF!</v>
      </c>
    </row>
    <row r="508" ht="15.75" customHeight="1">
      <c r="A508" s="20" t="s">
        <v>176</v>
      </c>
      <c r="B508" s="20" t="s">
        <v>15</v>
      </c>
      <c r="C508" s="20" t="s">
        <v>177</v>
      </c>
      <c r="D508" s="20" t="s">
        <v>31</v>
      </c>
      <c r="E508" s="20" t="s">
        <v>32</v>
      </c>
      <c r="F508" s="21">
        <v>1705736.14</v>
      </c>
      <c r="G508" s="21">
        <v>549217.14</v>
      </c>
      <c r="I508" s="21" t="str">
        <f t="shared" si="103"/>
        <v>#REF!</v>
      </c>
      <c r="J508" s="21" t="str">
        <f t="shared" si="104"/>
        <v>#REF!</v>
      </c>
      <c r="K508" s="21" t="str">
        <f t="shared" si="105"/>
        <v>#REF!</v>
      </c>
      <c r="L508" s="21" t="str">
        <f t="shared" si="106"/>
        <v>#REF!</v>
      </c>
      <c r="M508" s="21" t="str">
        <f t="shared" si="107"/>
        <v>#REF!</v>
      </c>
      <c r="N508" s="21" t="str">
        <f t="shared" si="108"/>
        <v>#REF!</v>
      </c>
      <c r="O508" s="21" t="str">
        <f t="shared" si="109"/>
        <v>#REF!</v>
      </c>
      <c r="P508" s="21" t="str">
        <f t="shared" si="110"/>
        <v>#REF!</v>
      </c>
      <c r="Q508" s="21" t="str">
        <f t="shared" si="111"/>
        <v>#REF!</v>
      </c>
      <c r="R508" s="21" t="str">
        <f t="shared" si="112"/>
        <v>#REF!</v>
      </c>
      <c r="S508" s="21" t="str">
        <f t="shared" si="113"/>
        <v>#REF!</v>
      </c>
    </row>
    <row r="509" ht="15.75" customHeight="1">
      <c r="A509" s="20" t="s">
        <v>176</v>
      </c>
      <c r="B509" s="20" t="s">
        <v>15</v>
      </c>
      <c r="C509" s="20" t="s">
        <v>177</v>
      </c>
      <c r="D509" s="20" t="s">
        <v>39</v>
      </c>
      <c r="E509" s="20" t="s">
        <v>40</v>
      </c>
      <c r="F509" s="21">
        <v>384488.29</v>
      </c>
      <c r="G509" s="21">
        <v>123798.49</v>
      </c>
      <c r="I509" s="21" t="str">
        <f t="shared" si="103"/>
        <v>#REF!</v>
      </c>
      <c r="J509" s="21" t="str">
        <f t="shared" si="104"/>
        <v>#REF!</v>
      </c>
      <c r="K509" s="21" t="str">
        <f t="shared" si="105"/>
        <v>#REF!</v>
      </c>
      <c r="L509" s="21" t="str">
        <f t="shared" si="106"/>
        <v>#REF!</v>
      </c>
      <c r="M509" s="21" t="str">
        <f t="shared" si="107"/>
        <v>#REF!</v>
      </c>
      <c r="N509" s="21" t="str">
        <f t="shared" si="108"/>
        <v>#REF!</v>
      </c>
      <c r="O509" s="21" t="str">
        <f t="shared" si="109"/>
        <v>#REF!</v>
      </c>
      <c r="P509" s="21" t="str">
        <f t="shared" si="110"/>
        <v>#REF!</v>
      </c>
      <c r="Q509" s="21" t="str">
        <f t="shared" si="111"/>
        <v>#REF!</v>
      </c>
      <c r="R509" s="21" t="str">
        <f t="shared" si="112"/>
        <v>#REF!</v>
      </c>
      <c r="S509" s="21" t="str">
        <f t="shared" si="113"/>
        <v>#REF!</v>
      </c>
    </row>
    <row r="510" ht="15.75" customHeight="1">
      <c r="A510" s="20" t="s">
        <v>176</v>
      </c>
      <c r="B510" s="20" t="s">
        <v>15</v>
      </c>
      <c r="C510" s="20" t="s">
        <v>177</v>
      </c>
      <c r="D510" s="20" t="s">
        <v>41</v>
      </c>
      <c r="E510" s="20" t="s">
        <v>42</v>
      </c>
      <c r="F510" s="21">
        <v>1.927173378E7</v>
      </c>
      <c r="G510" s="21">
        <v>6205160.55</v>
      </c>
      <c r="I510" s="21" t="str">
        <f t="shared" si="103"/>
        <v>#REF!</v>
      </c>
      <c r="J510" s="21" t="str">
        <f t="shared" si="104"/>
        <v>#REF!</v>
      </c>
      <c r="K510" s="21" t="str">
        <f t="shared" si="105"/>
        <v>#REF!</v>
      </c>
      <c r="L510" s="21" t="str">
        <f t="shared" si="106"/>
        <v>#REF!</v>
      </c>
      <c r="M510" s="21" t="str">
        <f t="shared" si="107"/>
        <v>#REF!</v>
      </c>
      <c r="N510" s="21" t="str">
        <f t="shared" si="108"/>
        <v>#REF!</v>
      </c>
      <c r="O510" s="21" t="str">
        <f t="shared" si="109"/>
        <v>#REF!</v>
      </c>
      <c r="P510" s="21" t="str">
        <f t="shared" si="110"/>
        <v>#REF!</v>
      </c>
      <c r="Q510" s="21" t="str">
        <f t="shared" si="111"/>
        <v>#REF!</v>
      </c>
      <c r="R510" s="21" t="str">
        <f t="shared" si="112"/>
        <v>#REF!</v>
      </c>
      <c r="S510" s="21" t="str">
        <f t="shared" si="113"/>
        <v>#REF!</v>
      </c>
    </row>
    <row r="511" ht="15.75" customHeight="1">
      <c r="A511" s="20" t="s">
        <v>176</v>
      </c>
      <c r="B511" s="20" t="s">
        <v>15</v>
      </c>
      <c r="C511" s="20" t="s">
        <v>177</v>
      </c>
      <c r="D511" s="20" t="s">
        <v>59</v>
      </c>
      <c r="E511" s="20" t="s">
        <v>60</v>
      </c>
      <c r="F511" s="21">
        <v>2.01063144E7</v>
      </c>
      <c r="G511" s="21">
        <v>6473880.88</v>
      </c>
      <c r="I511" s="21" t="str">
        <f t="shared" si="103"/>
        <v>#REF!</v>
      </c>
      <c r="J511" s="21" t="str">
        <f t="shared" si="104"/>
        <v>#REF!</v>
      </c>
      <c r="K511" s="21" t="str">
        <f t="shared" si="105"/>
        <v>#REF!</v>
      </c>
      <c r="L511" s="21" t="str">
        <f t="shared" si="106"/>
        <v>#REF!</v>
      </c>
      <c r="M511" s="21" t="str">
        <f t="shared" si="107"/>
        <v>#REF!</v>
      </c>
      <c r="N511" s="21" t="str">
        <f t="shared" si="108"/>
        <v>#REF!</v>
      </c>
      <c r="O511" s="21" t="str">
        <f t="shared" si="109"/>
        <v>#REF!</v>
      </c>
      <c r="P511" s="21" t="str">
        <f t="shared" si="110"/>
        <v>#REF!</v>
      </c>
      <c r="Q511" s="21" t="str">
        <f t="shared" si="111"/>
        <v>#REF!</v>
      </c>
      <c r="R511" s="21" t="str">
        <f t="shared" si="112"/>
        <v>#REF!</v>
      </c>
      <c r="S511" s="21" t="str">
        <f t="shared" si="113"/>
        <v>#REF!</v>
      </c>
    </row>
    <row r="512" ht="15.75" customHeight="1">
      <c r="A512" s="20" t="s">
        <v>178</v>
      </c>
      <c r="B512" s="20" t="s">
        <v>15</v>
      </c>
      <c r="C512" s="20" t="s">
        <v>179</v>
      </c>
      <c r="D512" s="20" t="s">
        <v>17</v>
      </c>
      <c r="E512" s="20" t="s">
        <v>18</v>
      </c>
      <c r="F512" s="21">
        <v>0.0</v>
      </c>
      <c r="G512" s="21">
        <v>0.0</v>
      </c>
      <c r="H512" s="29">
        <f t="shared" ref="H512:H519" si="114">+F512/$F$519</f>
        <v>0</v>
      </c>
      <c r="I512" s="21" t="str">
        <f t="shared" si="103"/>
        <v>#REF!</v>
      </c>
      <c r="J512" s="21" t="str">
        <f t="shared" si="104"/>
        <v>#REF!</v>
      </c>
      <c r="K512" s="21" t="str">
        <f t="shared" si="105"/>
        <v>#REF!</v>
      </c>
      <c r="L512" s="21" t="str">
        <f t="shared" si="106"/>
        <v>#REF!</v>
      </c>
      <c r="M512" s="21" t="str">
        <f t="shared" si="107"/>
        <v>#REF!</v>
      </c>
      <c r="N512" s="21" t="str">
        <f t="shared" si="108"/>
        <v>#REF!</v>
      </c>
      <c r="O512" s="21" t="str">
        <f t="shared" si="109"/>
        <v>#REF!</v>
      </c>
      <c r="P512" s="21" t="str">
        <f t="shared" si="110"/>
        <v>#REF!</v>
      </c>
      <c r="Q512" s="21" t="str">
        <f t="shared" si="111"/>
        <v>#REF!</v>
      </c>
      <c r="R512" s="21" t="str">
        <f t="shared" si="112"/>
        <v>#REF!</v>
      </c>
      <c r="S512" s="21" t="str">
        <f t="shared" si="113"/>
        <v>#REF!</v>
      </c>
      <c r="U512" s="29"/>
    </row>
    <row r="513" ht="15.75" customHeight="1">
      <c r="A513" s="20" t="s">
        <v>178</v>
      </c>
      <c r="B513" s="20" t="s">
        <v>15</v>
      </c>
      <c r="C513" s="20" t="s">
        <v>179</v>
      </c>
      <c r="D513" s="20" t="s">
        <v>49</v>
      </c>
      <c r="E513" s="20" t="s">
        <v>50</v>
      </c>
      <c r="F513" s="21">
        <v>0.0</v>
      </c>
      <c r="G513" s="21">
        <v>0.0</v>
      </c>
      <c r="H513" s="29">
        <f t="shared" si="114"/>
        <v>0</v>
      </c>
      <c r="I513" s="21" t="str">
        <f t="shared" si="103"/>
        <v>#REF!</v>
      </c>
      <c r="J513" s="21" t="str">
        <f t="shared" si="104"/>
        <v>#REF!</v>
      </c>
      <c r="K513" s="21" t="str">
        <f t="shared" si="105"/>
        <v>#REF!</v>
      </c>
      <c r="L513" s="21" t="str">
        <f t="shared" si="106"/>
        <v>#REF!</v>
      </c>
      <c r="M513" s="21" t="str">
        <f t="shared" si="107"/>
        <v>#REF!</v>
      </c>
      <c r="N513" s="21" t="str">
        <f t="shared" si="108"/>
        <v>#REF!</v>
      </c>
      <c r="O513" s="21" t="str">
        <f t="shared" si="109"/>
        <v>#REF!</v>
      </c>
      <c r="P513" s="21" t="str">
        <f t="shared" si="110"/>
        <v>#REF!</v>
      </c>
      <c r="Q513" s="21" t="str">
        <f t="shared" si="111"/>
        <v>#REF!</v>
      </c>
      <c r="R513" s="21" t="str">
        <f t="shared" si="112"/>
        <v>#REF!</v>
      </c>
      <c r="S513" s="21" t="str">
        <f t="shared" si="113"/>
        <v>#REF!</v>
      </c>
      <c r="U513" s="29"/>
    </row>
    <row r="514" ht="15.75" customHeight="1">
      <c r="A514" s="20" t="s">
        <v>178</v>
      </c>
      <c r="B514" s="20" t="s">
        <v>15</v>
      </c>
      <c r="C514" s="20" t="s">
        <v>179</v>
      </c>
      <c r="D514" s="20" t="s">
        <v>25</v>
      </c>
      <c r="E514" s="20" t="s">
        <v>26</v>
      </c>
      <c r="F514" s="21">
        <v>10240.86</v>
      </c>
      <c r="G514" s="21">
        <v>219.94</v>
      </c>
      <c r="H514" s="29">
        <f t="shared" si="114"/>
        <v>0.00007670526138</v>
      </c>
      <c r="I514" s="21" t="str">
        <f t="shared" si="103"/>
        <v>#REF!</v>
      </c>
      <c r="J514" s="21" t="str">
        <f t="shared" si="104"/>
        <v>#REF!</v>
      </c>
      <c r="K514" s="21" t="str">
        <f t="shared" si="105"/>
        <v>#REF!</v>
      </c>
      <c r="L514" s="21" t="str">
        <f t="shared" si="106"/>
        <v>#REF!</v>
      </c>
      <c r="M514" s="21" t="str">
        <f t="shared" si="107"/>
        <v>#REF!</v>
      </c>
      <c r="N514" s="21" t="str">
        <f t="shared" si="108"/>
        <v>#REF!</v>
      </c>
      <c r="O514" s="21" t="str">
        <f t="shared" si="109"/>
        <v>#REF!</v>
      </c>
      <c r="P514" s="21" t="str">
        <f t="shared" si="110"/>
        <v>#REF!</v>
      </c>
      <c r="Q514" s="21" t="str">
        <f>+ROUND(P514,0)-9715</f>
        <v>#REF!</v>
      </c>
      <c r="R514" s="21" t="str">
        <f t="shared" si="112"/>
        <v>#REF!</v>
      </c>
      <c r="S514" s="21" t="str">
        <f t="shared" si="113"/>
        <v>#REF!</v>
      </c>
      <c r="U514" s="29"/>
    </row>
    <row r="515" ht="15.75" customHeight="1">
      <c r="A515" s="20" t="s">
        <v>178</v>
      </c>
      <c r="B515" s="20" t="s">
        <v>15</v>
      </c>
      <c r="C515" s="20" t="s">
        <v>179</v>
      </c>
      <c r="D515" s="20" t="s">
        <v>27</v>
      </c>
      <c r="E515" s="20" t="s">
        <v>28</v>
      </c>
      <c r="F515" s="21">
        <v>3587115.0</v>
      </c>
      <c r="G515" s="21">
        <v>77040.96</v>
      </c>
      <c r="H515" s="29">
        <f t="shared" si="114"/>
        <v>0.02686791868</v>
      </c>
      <c r="I515" s="21" t="str">
        <f t="shared" si="103"/>
        <v>#REF!</v>
      </c>
      <c r="J515" s="21" t="str">
        <f t="shared" si="104"/>
        <v>#REF!</v>
      </c>
      <c r="K515" s="21" t="str">
        <f t="shared" si="105"/>
        <v>#REF!</v>
      </c>
      <c r="L515" s="21" t="str">
        <f t="shared" si="106"/>
        <v>#REF!</v>
      </c>
      <c r="M515" s="21" t="str">
        <f t="shared" si="107"/>
        <v>#REF!</v>
      </c>
      <c r="N515" s="21" t="str">
        <f t="shared" si="108"/>
        <v>#REF!</v>
      </c>
      <c r="O515" s="21" t="str">
        <f t="shared" si="109"/>
        <v>#REF!</v>
      </c>
      <c r="P515" s="21" t="str">
        <f t="shared" si="110"/>
        <v>#REF!</v>
      </c>
      <c r="Q515" s="21" t="str">
        <f t="shared" ref="Q515:Q517" si="115">+ROUND(P515,0)</f>
        <v>#REF!</v>
      </c>
      <c r="R515" s="21" t="str">
        <f t="shared" si="112"/>
        <v>#REF!</v>
      </c>
      <c r="S515" s="21" t="str">
        <f t="shared" si="113"/>
        <v>#REF!</v>
      </c>
      <c r="U515" s="29"/>
    </row>
    <row r="516" ht="15.75" customHeight="1">
      <c r="A516" s="20" t="s">
        <v>178</v>
      </c>
      <c r="B516" s="20" t="s">
        <v>15</v>
      </c>
      <c r="C516" s="20" t="s">
        <v>179</v>
      </c>
      <c r="D516" s="20" t="s">
        <v>31</v>
      </c>
      <c r="E516" s="20" t="s">
        <v>32</v>
      </c>
      <c r="F516" s="21">
        <v>762864.32</v>
      </c>
      <c r="G516" s="21">
        <v>16384.14</v>
      </c>
      <c r="H516" s="29">
        <f t="shared" si="114"/>
        <v>0.005713944636</v>
      </c>
      <c r="I516" s="21" t="str">
        <f t="shared" si="103"/>
        <v>#REF!</v>
      </c>
      <c r="J516" s="21" t="str">
        <f t="shared" si="104"/>
        <v>#REF!</v>
      </c>
      <c r="K516" s="21" t="str">
        <f t="shared" si="105"/>
        <v>#REF!</v>
      </c>
      <c r="L516" s="21" t="str">
        <f t="shared" si="106"/>
        <v>#REF!</v>
      </c>
      <c r="M516" s="21" t="str">
        <f t="shared" si="107"/>
        <v>#REF!</v>
      </c>
      <c r="N516" s="21" t="str">
        <f t="shared" si="108"/>
        <v>#REF!</v>
      </c>
      <c r="O516" s="21" t="str">
        <f t="shared" si="109"/>
        <v>#REF!</v>
      </c>
      <c r="P516" s="21" t="str">
        <f t="shared" si="110"/>
        <v>#REF!</v>
      </c>
      <c r="Q516" s="21" t="str">
        <f t="shared" si="115"/>
        <v>#REF!</v>
      </c>
      <c r="R516" s="21" t="str">
        <f t="shared" si="112"/>
        <v>#REF!</v>
      </c>
      <c r="S516" s="21" t="str">
        <f t="shared" si="113"/>
        <v>#REF!</v>
      </c>
      <c r="U516" s="29"/>
    </row>
    <row r="517" ht="15.75" customHeight="1">
      <c r="A517" s="20" t="s">
        <v>178</v>
      </c>
      <c r="B517" s="20" t="s">
        <v>15</v>
      </c>
      <c r="C517" s="20" t="s">
        <v>179</v>
      </c>
      <c r="D517" s="20" t="s">
        <v>39</v>
      </c>
      <c r="E517" s="20" t="s">
        <v>40</v>
      </c>
      <c r="F517" s="21">
        <v>1051155.04</v>
      </c>
      <c r="G517" s="21">
        <v>22575.8</v>
      </c>
      <c r="H517" s="29">
        <f t="shared" si="114"/>
        <v>0.007873276472</v>
      </c>
      <c r="I517" s="21" t="str">
        <f t="shared" si="103"/>
        <v>#REF!</v>
      </c>
      <c r="J517" s="21" t="str">
        <f t="shared" si="104"/>
        <v>#REF!</v>
      </c>
      <c r="K517" s="21" t="str">
        <f t="shared" si="105"/>
        <v>#REF!</v>
      </c>
      <c r="L517" s="21" t="str">
        <f t="shared" si="106"/>
        <v>#REF!</v>
      </c>
      <c r="M517" s="21" t="str">
        <f t="shared" si="107"/>
        <v>#REF!</v>
      </c>
      <c r="N517" s="21" t="str">
        <f t="shared" si="108"/>
        <v>#REF!</v>
      </c>
      <c r="O517" s="21" t="str">
        <f t="shared" si="109"/>
        <v>#REF!</v>
      </c>
      <c r="P517" s="21" t="str">
        <f t="shared" si="110"/>
        <v>#REF!</v>
      </c>
      <c r="Q517" s="21" t="str">
        <f t="shared" si="115"/>
        <v>#REF!</v>
      </c>
      <c r="R517" s="21" t="str">
        <f t="shared" si="112"/>
        <v>#REF!</v>
      </c>
      <c r="S517" s="21" t="str">
        <f t="shared" si="113"/>
        <v>#REF!</v>
      </c>
      <c r="U517" s="29"/>
    </row>
    <row r="518" ht="15.75" customHeight="1">
      <c r="A518" s="20" t="s">
        <v>178</v>
      </c>
      <c r="B518" s="20" t="s">
        <v>15</v>
      </c>
      <c r="C518" s="20" t="s">
        <v>179</v>
      </c>
      <c r="D518" s="20" t="s">
        <v>41</v>
      </c>
      <c r="E518" s="20" t="s">
        <v>42</v>
      </c>
      <c r="F518" s="21">
        <v>1.2809784978E8</v>
      </c>
      <c r="G518" s="21">
        <v>2751175.16</v>
      </c>
      <c r="H518" s="29">
        <f t="shared" si="114"/>
        <v>0.959468155</v>
      </c>
      <c r="I518" s="21" t="str">
        <f t="shared" si="103"/>
        <v>#REF!</v>
      </c>
      <c r="J518" s="21" t="str">
        <f t="shared" si="104"/>
        <v>#REF!</v>
      </c>
      <c r="K518" s="21" t="str">
        <f t="shared" si="105"/>
        <v>#REF!</v>
      </c>
      <c r="L518" s="21" t="str">
        <f t="shared" si="106"/>
        <v>#REF!</v>
      </c>
      <c r="M518" s="21" t="str">
        <f t="shared" si="107"/>
        <v>#REF!</v>
      </c>
      <c r="N518" s="21" t="str">
        <f t="shared" si="108"/>
        <v>#REF!</v>
      </c>
      <c r="O518" s="21" t="str">
        <f t="shared" si="109"/>
        <v>#REF!</v>
      </c>
      <c r="P518" s="21" t="str">
        <f t="shared" si="110"/>
        <v>#REF!</v>
      </c>
      <c r="Q518" s="21" t="str">
        <f>+ROUND(P518,0)+9715</f>
        <v>#REF!</v>
      </c>
      <c r="R518" s="21" t="str">
        <f t="shared" si="112"/>
        <v>#REF!</v>
      </c>
      <c r="S518" s="21" t="str">
        <f t="shared" si="113"/>
        <v>#REF!</v>
      </c>
      <c r="U518" s="29"/>
    </row>
    <row r="519" ht="15.75" customHeight="1">
      <c r="A519" s="20"/>
      <c r="B519" s="20"/>
      <c r="C519" s="20"/>
      <c r="D519" s="20"/>
      <c r="E519" s="20"/>
      <c r="F519" s="25">
        <f>SUM(F512:F518)</f>
        <v>133509225</v>
      </c>
      <c r="G519" s="21"/>
      <c r="H519" s="29">
        <f t="shared" si="114"/>
        <v>1</v>
      </c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U519" s="29"/>
    </row>
    <row r="520" ht="15.75" customHeight="1">
      <c r="A520" s="20" t="s">
        <v>180</v>
      </c>
      <c r="B520" s="20" t="s">
        <v>15</v>
      </c>
      <c r="C520" s="20" t="s">
        <v>181</v>
      </c>
      <c r="D520" s="20" t="s">
        <v>17</v>
      </c>
      <c r="E520" s="20" t="s">
        <v>18</v>
      </c>
      <c r="F520" s="21">
        <v>0.0</v>
      </c>
      <c r="G520" s="21">
        <v>0.0</v>
      </c>
      <c r="I520" s="21" t="str">
        <f t="shared" ref="I520:I991" si="116">+VLOOKUP(C520,'[1]ESFUERZO PROPIO 2015'!$D$10:$J$135,3,0)</f>
        <v>#REF!</v>
      </c>
      <c r="J520" s="21" t="str">
        <f t="shared" ref="J520:J991" si="117">+VLOOKUP(C520,'[1]ESFUERZO PROPIO 2015'!$D$10:$J$135,2,0)</f>
        <v>#REF!</v>
      </c>
      <c r="K520" s="21" t="str">
        <f t="shared" ref="K520:K991" si="118">+I520/11</f>
        <v>#REF!</v>
      </c>
      <c r="L520" s="21" t="str">
        <f t="shared" ref="L520:L991" si="119">+H520*K520</f>
        <v>#REF!</v>
      </c>
      <c r="M520" s="21" t="str">
        <f t="shared" ref="M520:M991" si="120">+IF(F520-Q520&lt;1,0,F520-Q520)</f>
        <v>#REF!</v>
      </c>
      <c r="N520" s="21" t="str">
        <f t="shared" ref="N520:N991" si="121">+VLOOKUP(C520,'[1]ESFUERZO PROPIO 2015'!$D$10:$J$135,7,0)</f>
        <v>#REF!</v>
      </c>
      <c r="O520" s="21" t="str">
        <f t="shared" ref="O520:O991" si="122">+VLOOKUP(C520,'[1]ESFUERZO PROPIO 2015'!$D$10:$J$135,6,0)</f>
        <v>#REF!</v>
      </c>
      <c r="P520" s="21" t="str">
        <f t="shared" ref="P520:P991" si="123">+F520-L520</f>
        <v>#REF!</v>
      </c>
      <c r="Q520" s="21" t="str">
        <f t="shared" ref="Q520:Q991" si="124">+ROUND(P520,0)</f>
        <v>#REF!</v>
      </c>
      <c r="R520" s="21" t="str">
        <f t="shared" ref="R520:R991" si="125">+M520+Q520</f>
        <v>#REF!</v>
      </c>
      <c r="S520" s="21" t="str">
        <f t="shared" ref="S520:S991" si="126">+Q520</f>
        <v>#REF!</v>
      </c>
    </row>
    <row r="521" ht="15.75" customHeight="1">
      <c r="A521" s="20" t="s">
        <v>180</v>
      </c>
      <c r="B521" s="20" t="s">
        <v>15</v>
      </c>
      <c r="C521" s="20" t="s">
        <v>181</v>
      </c>
      <c r="D521" s="20" t="s">
        <v>27</v>
      </c>
      <c r="E521" s="20" t="s">
        <v>28</v>
      </c>
      <c r="F521" s="21">
        <v>0.0</v>
      </c>
      <c r="G521" s="21">
        <v>0.0</v>
      </c>
      <c r="I521" s="21" t="str">
        <f t="shared" si="116"/>
        <v>#REF!</v>
      </c>
      <c r="J521" s="21" t="str">
        <f t="shared" si="117"/>
        <v>#REF!</v>
      </c>
      <c r="K521" s="21" t="str">
        <f t="shared" si="118"/>
        <v>#REF!</v>
      </c>
      <c r="L521" s="21" t="str">
        <f t="shared" si="119"/>
        <v>#REF!</v>
      </c>
      <c r="M521" s="21" t="str">
        <f t="shared" si="120"/>
        <v>#REF!</v>
      </c>
      <c r="N521" s="21" t="str">
        <f t="shared" si="121"/>
        <v>#REF!</v>
      </c>
      <c r="O521" s="21" t="str">
        <f t="shared" si="122"/>
        <v>#REF!</v>
      </c>
      <c r="P521" s="21" t="str">
        <f t="shared" si="123"/>
        <v>#REF!</v>
      </c>
      <c r="Q521" s="21" t="str">
        <f t="shared" si="124"/>
        <v>#REF!</v>
      </c>
      <c r="R521" s="21" t="str">
        <f t="shared" si="125"/>
        <v>#REF!</v>
      </c>
      <c r="S521" s="21" t="str">
        <f t="shared" si="126"/>
        <v>#REF!</v>
      </c>
    </row>
    <row r="522" ht="15.75" customHeight="1">
      <c r="A522" s="20" t="s">
        <v>180</v>
      </c>
      <c r="B522" s="20" t="s">
        <v>15</v>
      </c>
      <c r="C522" s="20" t="s">
        <v>181</v>
      </c>
      <c r="D522" s="20" t="s">
        <v>29</v>
      </c>
      <c r="E522" s="20" t="s">
        <v>30</v>
      </c>
      <c r="F522" s="21">
        <v>1296564.7</v>
      </c>
      <c r="G522" s="21">
        <v>96397.71</v>
      </c>
      <c r="I522" s="21" t="str">
        <f t="shared" si="116"/>
        <v>#REF!</v>
      </c>
      <c r="J522" s="21" t="str">
        <f t="shared" si="117"/>
        <v>#REF!</v>
      </c>
      <c r="K522" s="21" t="str">
        <f t="shared" si="118"/>
        <v>#REF!</v>
      </c>
      <c r="L522" s="21" t="str">
        <f t="shared" si="119"/>
        <v>#REF!</v>
      </c>
      <c r="M522" s="21" t="str">
        <f t="shared" si="120"/>
        <v>#REF!</v>
      </c>
      <c r="N522" s="21" t="str">
        <f t="shared" si="121"/>
        <v>#REF!</v>
      </c>
      <c r="O522" s="21" t="str">
        <f t="shared" si="122"/>
        <v>#REF!</v>
      </c>
      <c r="P522" s="21" t="str">
        <f t="shared" si="123"/>
        <v>#REF!</v>
      </c>
      <c r="Q522" s="21" t="str">
        <f t="shared" si="124"/>
        <v>#REF!</v>
      </c>
      <c r="R522" s="21" t="str">
        <f t="shared" si="125"/>
        <v>#REF!</v>
      </c>
      <c r="S522" s="21" t="str">
        <f t="shared" si="126"/>
        <v>#REF!</v>
      </c>
    </row>
    <row r="523" ht="15.75" customHeight="1">
      <c r="A523" s="20" t="s">
        <v>180</v>
      </c>
      <c r="B523" s="20" t="s">
        <v>15</v>
      </c>
      <c r="C523" s="20" t="s">
        <v>181</v>
      </c>
      <c r="D523" s="20" t="s">
        <v>31</v>
      </c>
      <c r="E523" s="20" t="s">
        <v>32</v>
      </c>
      <c r="F523" s="21">
        <v>1386007.27</v>
      </c>
      <c r="G523" s="21">
        <v>103047.64</v>
      </c>
      <c r="I523" s="21" t="str">
        <f t="shared" si="116"/>
        <v>#REF!</v>
      </c>
      <c r="J523" s="21" t="str">
        <f t="shared" si="117"/>
        <v>#REF!</v>
      </c>
      <c r="K523" s="21" t="str">
        <f t="shared" si="118"/>
        <v>#REF!</v>
      </c>
      <c r="L523" s="21" t="str">
        <f t="shared" si="119"/>
        <v>#REF!</v>
      </c>
      <c r="M523" s="21" t="str">
        <f t="shared" si="120"/>
        <v>#REF!</v>
      </c>
      <c r="N523" s="21" t="str">
        <f t="shared" si="121"/>
        <v>#REF!</v>
      </c>
      <c r="O523" s="21" t="str">
        <f t="shared" si="122"/>
        <v>#REF!</v>
      </c>
      <c r="P523" s="21" t="str">
        <f t="shared" si="123"/>
        <v>#REF!</v>
      </c>
      <c r="Q523" s="21" t="str">
        <f t="shared" si="124"/>
        <v>#REF!</v>
      </c>
      <c r="R523" s="21" t="str">
        <f t="shared" si="125"/>
        <v>#REF!</v>
      </c>
      <c r="S523" s="21" t="str">
        <f t="shared" si="126"/>
        <v>#REF!</v>
      </c>
    </row>
    <row r="524" ht="15.75" customHeight="1">
      <c r="A524" s="20" t="s">
        <v>180</v>
      </c>
      <c r="B524" s="20" t="s">
        <v>15</v>
      </c>
      <c r="C524" s="20" t="s">
        <v>181</v>
      </c>
      <c r="D524" s="20" t="s">
        <v>39</v>
      </c>
      <c r="E524" s="20" t="s">
        <v>40</v>
      </c>
      <c r="F524" s="21">
        <v>1486067.19</v>
      </c>
      <c r="G524" s="21">
        <v>110486.95</v>
      </c>
      <c r="I524" s="21" t="str">
        <f t="shared" si="116"/>
        <v>#REF!</v>
      </c>
      <c r="J524" s="21" t="str">
        <f t="shared" si="117"/>
        <v>#REF!</v>
      </c>
      <c r="K524" s="21" t="str">
        <f t="shared" si="118"/>
        <v>#REF!</v>
      </c>
      <c r="L524" s="21" t="str">
        <f t="shared" si="119"/>
        <v>#REF!</v>
      </c>
      <c r="M524" s="21" t="str">
        <f t="shared" si="120"/>
        <v>#REF!</v>
      </c>
      <c r="N524" s="21" t="str">
        <f t="shared" si="121"/>
        <v>#REF!</v>
      </c>
      <c r="O524" s="21" t="str">
        <f t="shared" si="122"/>
        <v>#REF!</v>
      </c>
      <c r="P524" s="21" t="str">
        <f t="shared" si="123"/>
        <v>#REF!</v>
      </c>
      <c r="Q524" s="21" t="str">
        <f t="shared" si="124"/>
        <v>#REF!</v>
      </c>
      <c r="R524" s="21" t="str">
        <f t="shared" si="125"/>
        <v>#REF!</v>
      </c>
      <c r="S524" s="21" t="str">
        <f t="shared" si="126"/>
        <v>#REF!</v>
      </c>
    </row>
    <row r="525" ht="15.75" customHeight="1">
      <c r="A525" s="20" t="s">
        <v>180</v>
      </c>
      <c r="B525" s="20" t="s">
        <v>15</v>
      </c>
      <c r="C525" s="20" t="s">
        <v>181</v>
      </c>
      <c r="D525" s="20" t="s">
        <v>41</v>
      </c>
      <c r="E525" s="20" t="s">
        <v>42</v>
      </c>
      <c r="F525" s="21">
        <v>7.268037084E7</v>
      </c>
      <c r="G525" s="21">
        <v>5403680.7</v>
      </c>
      <c r="I525" s="21" t="str">
        <f t="shared" si="116"/>
        <v>#REF!</v>
      </c>
      <c r="J525" s="21" t="str">
        <f t="shared" si="117"/>
        <v>#REF!</v>
      </c>
      <c r="K525" s="21" t="str">
        <f t="shared" si="118"/>
        <v>#REF!</v>
      </c>
      <c r="L525" s="21" t="str">
        <f t="shared" si="119"/>
        <v>#REF!</v>
      </c>
      <c r="M525" s="21" t="str">
        <f t="shared" si="120"/>
        <v>#REF!</v>
      </c>
      <c r="N525" s="21" t="str">
        <f t="shared" si="121"/>
        <v>#REF!</v>
      </c>
      <c r="O525" s="21" t="str">
        <f t="shared" si="122"/>
        <v>#REF!</v>
      </c>
      <c r="P525" s="21" t="str">
        <f t="shared" si="123"/>
        <v>#REF!</v>
      </c>
      <c r="Q525" s="21" t="str">
        <f t="shared" si="124"/>
        <v>#REF!</v>
      </c>
      <c r="R525" s="21" t="str">
        <f t="shared" si="125"/>
        <v>#REF!</v>
      </c>
      <c r="S525" s="21" t="str">
        <f t="shared" si="126"/>
        <v>#REF!</v>
      </c>
    </row>
    <row r="526" ht="15.75" customHeight="1">
      <c r="A526" s="20" t="s">
        <v>182</v>
      </c>
      <c r="B526" s="20" t="s">
        <v>15</v>
      </c>
      <c r="C526" s="20" t="s">
        <v>183</v>
      </c>
      <c r="D526" s="20" t="s">
        <v>17</v>
      </c>
      <c r="E526" s="20" t="s">
        <v>18</v>
      </c>
      <c r="F526" s="21">
        <v>0.0</v>
      </c>
      <c r="G526" s="21">
        <v>0.0</v>
      </c>
      <c r="I526" s="21" t="str">
        <f t="shared" si="116"/>
        <v>#REF!</v>
      </c>
      <c r="J526" s="21" t="str">
        <f t="shared" si="117"/>
        <v>#REF!</v>
      </c>
      <c r="K526" s="21" t="str">
        <f t="shared" si="118"/>
        <v>#REF!</v>
      </c>
      <c r="L526" s="21" t="str">
        <f t="shared" si="119"/>
        <v>#REF!</v>
      </c>
      <c r="M526" s="21" t="str">
        <f t="shared" si="120"/>
        <v>#REF!</v>
      </c>
      <c r="N526" s="21" t="str">
        <f t="shared" si="121"/>
        <v>#REF!</v>
      </c>
      <c r="O526" s="21" t="str">
        <f t="shared" si="122"/>
        <v>#REF!</v>
      </c>
      <c r="P526" s="21" t="str">
        <f t="shared" si="123"/>
        <v>#REF!</v>
      </c>
      <c r="Q526" s="21" t="str">
        <f t="shared" si="124"/>
        <v>#REF!</v>
      </c>
      <c r="R526" s="21" t="str">
        <f t="shared" si="125"/>
        <v>#REF!</v>
      </c>
      <c r="S526" s="21" t="str">
        <f t="shared" si="126"/>
        <v>#REF!</v>
      </c>
    </row>
    <row r="527" ht="15.75" customHeight="1">
      <c r="A527" s="20" t="s">
        <v>182</v>
      </c>
      <c r="B527" s="20" t="s">
        <v>15</v>
      </c>
      <c r="C527" s="20" t="s">
        <v>183</v>
      </c>
      <c r="D527" s="20" t="s">
        <v>49</v>
      </c>
      <c r="E527" s="20" t="s">
        <v>50</v>
      </c>
      <c r="F527" s="21">
        <v>0.0</v>
      </c>
      <c r="G527" s="21">
        <v>0.0</v>
      </c>
      <c r="I527" s="21" t="str">
        <f t="shared" si="116"/>
        <v>#REF!</v>
      </c>
      <c r="J527" s="21" t="str">
        <f t="shared" si="117"/>
        <v>#REF!</v>
      </c>
      <c r="K527" s="21" t="str">
        <f t="shared" si="118"/>
        <v>#REF!</v>
      </c>
      <c r="L527" s="21" t="str">
        <f t="shared" si="119"/>
        <v>#REF!</v>
      </c>
      <c r="M527" s="21" t="str">
        <f t="shared" si="120"/>
        <v>#REF!</v>
      </c>
      <c r="N527" s="21" t="str">
        <f t="shared" si="121"/>
        <v>#REF!</v>
      </c>
      <c r="O527" s="21" t="str">
        <f t="shared" si="122"/>
        <v>#REF!</v>
      </c>
      <c r="P527" s="21" t="str">
        <f t="shared" si="123"/>
        <v>#REF!</v>
      </c>
      <c r="Q527" s="21" t="str">
        <f t="shared" si="124"/>
        <v>#REF!</v>
      </c>
      <c r="R527" s="21" t="str">
        <f t="shared" si="125"/>
        <v>#REF!</v>
      </c>
      <c r="S527" s="21" t="str">
        <f t="shared" si="126"/>
        <v>#REF!</v>
      </c>
    </row>
    <row r="528" ht="15.75" customHeight="1">
      <c r="A528" s="20" t="s">
        <v>182</v>
      </c>
      <c r="B528" s="20" t="s">
        <v>15</v>
      </c>
      <c r="C528" s="20" t="s">
        <v>183</v>
      </c>
      <c r="D528" s="20" t="s">
        <v>21</v>
      </c>
      <c r="E528" s="20" t="s">
        <v>22</v>
      </c>
      <c r="F528" s="21">
        <v>20547.32</v>
      </c>
      <c r="G528" s="21">
        <v>26337.99</v>
      </c>
      <c r="I528" s="21" t="str">
        <f t="shared" si="116"/>
        <v>#REF!</v>
      </c>
      <c r="J528" s="21" t="str">
        <f t="shared" si="117"/>
        <v>#REF!</v>
      </c>
      <c r="K528" s="21" t="str">
        <f t="shared" si="118"/>
        <v>#REF!</v>
      </c>
      <c r="L528" s="21" t="str">
        <f t="shared" si="119"/>
        <v>#REF!</v>
      </c>
      <c r="M528" s="21" t="str">
        <f t="shared" si="120"/>
        <v>#REF!</v>
      </c>
      <c r="N528" s="21" t="str">
        <f t="shared" si="121"/>
        <v>#REF!</v>
      </c>
      <c r="O528" s="21" t="str">
        <f t="shared" si="122"/>
        <v>#REF!</v>
      </c>
      <c r="P528" s="21" t="str">
        <f t="shared" si="123"/>
        <v>#REF!</v>
      </c>
      <c r="Q528" s="21" t="str">
        <f t="shared" si="124"/>
        <v>#REF!</v>
      </c>
      <c r="R528" s="21" t="str">
        <f t="shared" si="125"/>
        <v>#REF!</v>
      </c>
      <c r="S528" s="21" t="str">
        <f t="shared" si="126"/>
        <v>#REF!</v>
      </c>
    </row>
    <row r="529" ht="15.75" customHeight="1">
      <c r="A529" s="20" t="s">
        <v>182</v>
      </c>
      <c r="B529" s="20" t="s">
        <v>15</v>
      </c>
      <c r="C529" s="20" t="s">
        <v>183</v>
      </c>
      <c r="D529" s="20" t="s">
        <v>27</v>
      </c>
      <c r="E529" s="20" t="s">
        <v>28</v>
      </c>
      <c r="F529" s="21">
        <v>56922.5</v>
      </c>
      <c r="G529" s="21">
        <v>72964.48</v>
      </c>
      <c r="I529" s="21" t="str">
        <f t="shared" si="116"/>
        <v>#REF!</v>
      </c>
      <c r="J529" s="21" t="str">
        <f t="shared" si="117"/>
        <v>#REF!</v>
      </c>
      <c r="K529" s="21" t="str">
        <f t="shared" si="118"/>
        <v>#REF!</v>
      </c>
      <c r="L529" s="21" t="str">
        <f t="shared" si="119"/>
        <v>#REF!</v>
      </c>
      <c r="M529" s="21" t="str">
        <f t="shared" si="120"/>
        <v>#REF!</v>
      </c>
      <c r="N529" s="21" t="str">
        <f t="shared" si="121"/>
        <v>#REF!</v>
      </c>
      <c r="O529" s="21" t="str">
        <f t="shared" si="122"/>
        <v>#REF!</v>
      </c>
      <c r="P529" s="21" t="str">
        <f t="shared" si="123"/>
        <v>#REF!</v>
      </c>
      <c r="Q529" s="21" t="str">
        <f t="shared" si="124"/>
        <v>#REF!</v>
      </c>
      <c r="R529" s="21" t="str">
        <f t="shared" si="125"/>
        <v>#REF!</v>
      </c>
      <c r="S529" s="21" t="str">
        <f t="shared" si="126"/>
        <v>#REF!</v>
      </c>
    </row>
    <row r="530" ht="15.75" customHeight="1">
      <c r="A530" s="20" t="s">
        <v>182</v>
      </c>
      <c r="B530" s="20" t="s">
        <v>15</v>
      </c>
      <c r="C530" s="20" t="s">
        <v>183</v>
      </c>
      <c r="D530" s="20" t="s">
        <v>29</v>
      </c>
      <c r="E530" s="20" t="s">
        <v>30</v>
      </c>
      <c r="F530" s="21">
        <v>108479.16</v>
      </c>
      <c r="G530" s="21">
        <v>139050.93</v>
      </c>
      <c r="I530" s="21" t="str">
        <f t="shared" si="116"/>
        <v>#REF!</v>
      </c>
      <c r="J530" s="21" t="str">
        <f t="shared" si="117"/>
        <v>#REF!</v>
      </c>
      <c r="K530" s="21" t="str">
        <f t="shared" si="118"/>
        <v>#REF!</v>
      </c>
      <c r="L530" s="21" t="str">
        <f t="shared" si="119"/>
        <v>#REF!</v>
      </c>
      <c r="M530" s="21" t="str">
        <f t="shared" si="120"/>
        <v>#REF!</v>
      </c>
      <c r="N530" s="21" t="str">
        <f t="shared" si="121"/>
        <v>#REF!</v>
      </c>
      <c r="O530" s="21" t="str">
        <f t="shared" si="122"/>
        <v>#REF!</v>
      </c>
      <c r="P530" s="21" t="str">
        <f t="shared" si="123"/>
        <v>#REF!</v>
      </c>
      <c r="Q530" s="21" t="str">
        <f t="shared" si="124"/>
        <v>#REF!</v>
      </c>
      <c r="R530" s="21" t="str">
        <f t="shared" si="125"/>
        <v>#REF!</v>
      </c>
      <c r="S530" s="21" t="str">
        <f t="shared" si="126"/>
        <v>#REF!</v>
      </c>
    </row>
    <row r="531" ht="15.75" customHeight="1">
      <c r="A531" s="20" t="s">
        <v>182</v>
      </c>
      <c r="B531" s="20" t="s">
        <v>15</v>
      </c>
      <c r="C531" s="20" t="s">
        <v>183</v>
      </c>
      <c r="D531" s="20" t="s">
        <v>31</v>
      </c>
      <c r="E531" s="20" t="s">
        <v>32</v>
      </c>
      <c r="F531" s="21">
        <v>393429.62</v>
      </c>
      <c r="G531" s="21">
        <v>504306.56</v>
      </c>
      <c r="I531" s="21" t="str">
        <f t="shared" si="116"/>
        <v>#REF!</v>
      </c>
      <c r="J531" s="21" t="str">
        <f t="shared" si="117"/>
        <v>#REF!</v>
      </c>
      <c r="K531" s="21" t="str">
        <f t="shared" si="118"/>
        <v>#REF!</v>
      </c>
      <c r="L531" s="21" t="str">
        <f t="shared" si="119"/>
        <v>#REF!</v>
      </c>
      <c r="M531" s="21" t="str">
        <f t="shared" si="120"/>
        <v>#REF!</v>
      </c>
      <c r="N531" s="21" t="str">
        <f t="shared" si="121"/>
        <v>#REF!</v>
      </c>
      <c r="O531" s="21" t="str">
        <f t="shared" si="122"/>
        <v>#REF!</v>
      </c>
      <c r="P531" s="21" t="str">
        <f t="shared" si="123"/>
        <v>#REF!</v>
      </c>
      <c r="Q531" s="21" t="str">
        <f t="shared" si="124"/>
        <v>#REF!</v>
      </c>
      <c r="R531" s="21" t="str">
        <f t="shared" si="125"/>
        <v>#REF!</v>
      </c>
      <c r="S531" s="21" t="str">
        <f t="shared" si="126"/>
        <v>#REF!</v>
      </c>
    </row>
    <row r="532" ht="15.75" customHeight="1">
      <c r="A532" s="20" t="s">
        <v>182</v>
      </c>
      <c r="B532" s="20" t="s">
        <v>15</v>
      </c>
      <c r="C532" s="20" t="s">
        <v>183</v>
      </c>
      <c r="D532" s="20" t="s">
        <v>39</v>
      </c>
      <c r="E532" s="20" t="s">
        <v>40</v>
      </c>
      <c r="F532" s="21">
        <v>63209.78</v>
      </c>
      <c r="G532" s="21">
        <v>81023.66</v>
      </c>
      <c r="I532" s="21" t="str">
        <f t="shared" si="116"/>
        <v>#REF!</v>
      </c>
      <c r="J532" s="21" t="str">
        <f t="shared" si="117"/>
        <v>#REF!</v>
      </c>
      <c r="K532" s="21" t="str">
        <f t="shared" si="118"/>
        <v>#REF!</v>
      </c>
      <c r="L532" s="21" t="str">
        <f t="shared" si="119"/>
        <v>#REF!</v>
      </c>
      <c r="M532" s="21" t="str">
        <f t="shared" si="120"/>
        <v>#REF!</v>
      </c>
      <c r="N532" s="21" t="str">
        <f t="shared" si="121"/>
        <v>#REF!</v>
      </c>
      <c r="O532" s="21" t="str">
        <f t="shared" si="122"/>
        <v>#REF!</v>
      </c>
      <c r="P532" s="21" t="str">
        <f t="shared" si="123"/>
        <v>#REF!</v>
      </c>
      <c r="Q532" s="21" t="str">
        <f t="shared" si="124"/>
        <v>#REF!</v>
      </c>
      <c r="R532" s="21" t="str">
        <f t="shared" si="125"/>
        <v>#REF!</v>
      </c>
      <c r="S532" s="21" t="str">
        <f t="shared" si="126"/>
        <v>#REF!</v>
      </c>
    </row>
    <row r="533" ht="15.75" customHeight="1">
      <c r="A533" s="20" t="s">
        <v>182</v>
      </c>
      <c r="B533" s="20" t="s">
        <v>15</v>
      </c>
      <c r="C533" s="20" t="s">
        <v>183</v>
      </c>
      <c r="D533" s="20" t="s">
        <v>41</v>
      </c>
      <c r="E533" s="20" t="s">
        <v>42</v>
      </c>
      <c r="F533" s="21">
        <v>1.090572062E7</v>
      </c>
      <c r="G533" s="21">
        <v>1.397918738E7</v>
      </c>
      <c r="I533" s="21" t="str">
        <f t="shared" si="116"/>
        <v>#REF!</v>
      </c>
      <c r="J533" s="21" t="str">
        <f t="shared" si="117"/>
        <v>#REF!</v>
      </c>
      <c r="K533" s="21" t="str">
        <f t="shared" si="118"/>
        <v>#REF!</v>
      </c>
      <c r="L533" s="21" t="str">
        <f t="shared" si="119"/>
        <v>#REF!</v>
      </c>
      <c r="M533" s="21" t="str">
        <f t="shared" si="120"/>
        <v>#REF!</v>
      </c>
      <c r="N533" s="21" t="str">
        <f t="shared" si="121"/>
        <v>#REF!</v>
      </c>
      <c r="O533" s="21" t="str">
        <f t="shared" si="122"/>
        <v>#REF!</v>
      </c>
      <c r="P533" s="21" t="str">
        <f t="shared" si="123"/>
        <v>#REF!</v>
      </c>
      <c r="Q533" s="21" t="str">
        <f t="shared" si="124"/>
        <v>#REF!</v>
      </c>
      <c r="R533" s="21" t="str">
        <f t="shared" si="125"/>
        <v>#REF!</v>
      </c>
      <c r="S533" s="21" t="str">
        <f t="shared" si="126"/>
        <v>#REF!</v>
      </c>
    </row>
    <row r="534" ht="15.75" customHeight="1">
      <c r="A534" s="20" t="s">
        <v>184</v>
      </c>
      <c r="B534" s="20" t="s">
        <v>15</v>
      </c>
      <c r="C534" s="20" t="s">
        <v>185</v>
      </c>
      <c r="D534" s="20" t="s">
        <v>17</v>
      </c>
      <c r="E534" s="20" t="s">
        <v>18</v>
      </c>
      <c r="F534" s="21">
        <v>0.0</v>
      </c>
      <c r="G534" s="21">
        <v>0.0</v>
      </c>
      <c r="I534" s="21" t="str">
        <f t="shared" si="116"/>
        <v>#REF!</v>
      </c>
      <c r="J534" s="21" t="str">
        <f t="shared" si="117"/>
        <v>#REF!</v>
      </c>
      <c r="K534" s="21" t="str">
        <f t="shared" si="118"/>
        <v>#REF!</v>
      </c>
      <c r="L534" s="21" t="str">
        <f t="shared" si="119"/>
        <v>#REF!</v>
      </c>
      <c r="M534" s="21" t="str">
        <f t="shared" si="120"/>
        <v>#REF!</v>
      </c>
      <c r="N534" s="21" t="str">
        <f t="shared" si="121"/>
        <v>#REF!</v>
      </c>
      <c r="O534" s="21" t="str">
        <f t="shared" si="122"/>
        <v>#REF!</v>
      </c>
      <c r="P534" s="21" t="str">
        <f t="shared" si="123"/>
        <v>#REF!</v>
      </c>
      <c r="Q534" s="21" t="str">
        <f t="shared" si="124"/>
        <v>#REF!</v>
      </c>
      <c r="R534" s="21" t="str">
        <f t="shared" si="125"/>
        <v>#REF!</v>
      </c>
      <c r="S534" s="21" t="str">
        <f t="shared" si="126"/>
        <v>#REF!</v>
      </c>
    </row>
    <row r="535" ht="15.75" customHeight="1">
      <c r="A535" s="20" t="s">
        <v>184</v>
      </c>
      <c r="B535" s="20" t="s">
        <v>15</v>
      </c>
      <c r="C535" s="20" t="s">
        <v>185</v>
      </c>
      <c r="D535" s="20" t="s">
        <v>49</v>
      </c>
      <c r="E535" s="20" t="s">
        <v>50</v>
      </c>
      <c r="F535" s="21">
        <v>0.0</v>
      </c>
      <c r="G535" s="21">
        <v>0.0</v>
      </c>
      <c r="I535" s="21" t="str">
        <f t="shared" si="116"/>
        <v>#REF!</v>
      </c>
      <c r="J535" s="21" t="str">
        <f t="shared" si="117"/>
        <v>#REF!</v>
      </c>
      <c r="K535" s="21" t="str">
        <f t="shared" si="118"/>
        <v>#REF!</v>
      </c>
      <c r="L535" s="21" t="str">
        <f t="shared" si="119"/>
        <v>#REF!</v>
      </c>
      <c r="M535" s="21" t="str">
        <f t="shared" si="120"/>
        <v>#REF!</v>
      </c>
      <c r="N535" s="21" t="str">
        <f t="shared" si="121"/>
        <v>#REF!</v>
      </c>
      <c r="O535" s="21" t="str">
        <f t="shared" si="122"/>
        <v>#REF!</v>
      </c>
      <c r="P535" s="21" t="str">
        <f t="shared" si="123"/>
        <v>#REF!</v>
      </c>
      <c r="Q535" s="21" t="str">
        <f t="shared" si="124"/>
        <v>#REF!</v>
      </c>
      <c r="R535" s="21" t="str">
        <f t="shared" si="125"/>
        <v>#REF!</v>
      </c>
      <c r="S535" s="21" t="str">
        <f t="shared" si="126"/>
        <v>#REF!</v>
      </c>
    </row>
    <row r="536" ht="15.75" customHeight="1">
      <c r="A536" s="20" t="s">
        <v>184</v>
      </c>
      <c r="B536" s="20" t="s">
        <v>15</v>
      </c>
      <c r="C536" s="20" t="s">
        <v>185</v>
      </c>
      <c r="D536" s="20" t="s">
        <v>21</v>
      </c>
      <c r="E536" s="20" t="s">
        <v>22</v>
      </c>
      <c r="F536" s="21">
        <v>10934.08</v>
      </c>
      <c r="G536" s="21">
        <v>761.65</v>
      </c>
      <c r="I536" s="21" t="str">
        <f t="shared" si="116"/>
        <v>#REF!</v>
      </c>
      <c r="J536" s="21" t="str">
        <f t="shared" si="117"/>
        <v>#REF!</v>
      </c>
      <c r="K536" s="21" t="str">
        <f t="shared" si="118"/>
        <v>#REF!</v>
      </c>
      <c r="L536" s="21" t="str">
        <f t="shared" si="119"/>
        <v>#REF!</v>
      </c>
      <c r="M536" s="21" t="str">
        <f t="shared" si="120"/>
        <v>#REF!</v>
      </c>
      <c r="N536" s="21" t="str">
        <f t="shared" si="121"/>
        <v>#REF!</v>
      </c>
      <c r="O536" s="21" t="str">
        <f t="shared" si="122"/>
        <v>#REF!</v>
      </c>
      <c r="P536" s="21" t="str">
        <f t="shared" si="123"/>
        <v>#REF!</v>
      </c>
      <c r="Q536" s="21" t="str">
        <f t="shared" si="124"/>
        <v>#REF!</v>
      </c>
      <c r="R536" s="21" t="str">
        <f t="shared" si="125"/>
        <v>#REF!</v>
      </c>
      <c r="S536" s="21" t="str">
        <f t="shared" si="126"/>
        <v>#REF!</v>
      </c>
    </row>
    <row r="537" ht="15.75" customHeight="1">
      <c r="A537" s="20" t="s">
        <v>184</v>
      </c>
      <c r="B537" s="20" t="s">
        <v>15</v>
      </c>
      <c r="C537" s="20" t="s">
        <v>185</v>
      </c>
      <c r="D537" s="20" t="s">
        <v>27</v>
      </c>
      <c r="E537" s="20" t="s">
        <v>28</v>
      </c>
      <c r="F537" s="21">
        <v>0.0</v>
      </c>
      <c r="G537" s="21">
        <v>0.0</v>
      </c>
      <c r="I537" s="21" t="str">
        <f t="shared" si="116"/>
        <v>#REF!</v>
      </c>
      <c r="J537" s="21" t="str">
        <f t="shared" si="117"/>
        <v>#REF!</v>
      </c>
      <c r="K537" s="21" t="str">
        <f t="shared" si="118"/>
        <v>#REF!</v>
      </c>
      <c r="L537" s="21" t="str">
        <f t="shared" si="119"/>
        <v>#REF!</v>
      </c>
      <c r="M537" s="21" t="str">
        <f t="shared" si="120"/>
        <v>#REF!</v>
      </c>
      <c r="N537" s="21" t="str">
        <f t="shared" si="121"/>
        <v>#REF!</v>
      </c>
      <c r="O537" s="21" t="str">
        <f t="shared" si="122"/>
        <v>#REF!</v>
      </c>
      <c r="P537" s="21" t="str">
        <f t="shared" si="123"/>
        <v>#REF!</v>
      </c>
      <c r="Q537" s="21" t="str">
        <f t="shared" si="124"/>
        <v>#REF!</v>
      </c>
      <c r="R537" s="21" t="str">
        <f t="shared" si="125"/>
        <v>#REF!</v>
      </c>
      <c r="S537" s="21" t="str">
        <f t="shared" si="126"/>
        <v>#REF!</v>
      </c>
    </row>
    <row r="538" ht="15.75" customHeight="1">
      <c r="A538" s="20" t="s">
        <v>184</v>
      </c>
      <c r="B538" s="20" t="s">
        <v>15</v>
      </c>
      <c r="C538" s="20" t="s">
        <v>185</v>
      </c>
      <c r="D538" s="20" t="s">
        <v>29</v>
      </c>
      <c r="E538" s="20" t="s">
        <v>30</v>
      </c>
      <c r="F538" s="21">
        <v>1007451.03</v>
      </c>
      <c r="G538" s="21">
        <v>70177.58</v>
      </c>
      <c r="I538" s="21" t="str">
        <f t="shared" si="116"/>
        <v>#REF!</v>
      </c>
      <c r="J538" s="21" t="str">
        <f t="shared" si="117"/>
        <v>#REF!</v>
      </c>
      <c r="K538" s="21" t="str">
        <f t="shared" si="118"/>
        <v>#REF!</v>
      </c>
      <c r="L538" s="21" t="str">
        <f t="shared" si="119"/>
        <v>#REF!</v>
      </c>
      <c r="M538" s="21" t="str">
        <f t="shared" si="120"/>
        <v>#REF!</v>
      </c>
      <c r="N538" s="21" t="str">
        <f t="shared" si="121"/>
        <v>#REF!</v>
      </c>
      <c r="O538" s="21" t="str">
        <f t="shared" si="122"/>
        <v>#REF!</v>
      </c>
      <c r="P538" s="21" t="str">
        <f t="shared" si="123"/>
        <v>#REF!</v>
      </c>
      <c r="Q538" s="21" t="str">
        <f t="shared" si="124"/>
        <v>#REF!</v>
      </c>
      <c r="R538" s="21" t="str">
        <f t="shared" si="125"/>
        <v>#REF!</v>
      </c>
      <c r="S538" s="21" t="str">
        <f t="shared" si="126"/>
        <v>#REF!</v>
      </c>
    </row>
    <row r="539" ht="15.75" customHeight="1">
      <c r="A539" s="20" t="s">
        <v>184</v>
      </c>
      <c r="B539" s="20" t="s">
        <v>15</v>
      </c>
      <c r="C539" s="20" t="s">
        <v>185</v>
      </c>
      <c r="D539" s="20" t="s">
        <v>31</v>
      </c>
      <c r="E539" s="20" t="s">
        <v>32</v>
      </c>
      <c r="F539" s="21">
        <v>0.0</v>
      </c>
      <c r="G539" s="21">
        <v>0.0</v>
      </c>
      <c r="I539" s="21" t="str">
        <f t="shared" si="116"/>
        <v>#REF!</v>
      </c>
      <c r="J539" s="21" t="str">
        <f t="shared" si="117"/>
        <v>#REF!</v>
      </c>
      <c r="K539" s="21" t="str">
        <f t="shared" si="118"/>
        <v>#REF!</v>
      </c>
      <c r="L539" s="21" t="str">
        <f t="shared" si="119"/>
        <v>#REF!</v>
      </c>
      <c r="M539" s="21" t="str">
        <f t="shared" si="120"/>
        <v>#REF!</v>
      </c>
      <c r="N539" s="21" t="str">
        <f t="shared" si="121"/>
        <v>#REF!</v>
      </c>
      <c r="O539" s="21" t="str">
        <f t="shared" si="122"/>
        <v>#REF!</v>
      </c>
      <c r="P539" s="21" t="str">
        <f t="shared" si="123"/>
        <v>#REF!</v>
      </c>
      <c r="Q539" s="21" t="str">
        <f t="shared" si="124"/>
        <v>#REF!</v>
      </c>
      <c r="R539" s="21" t="str">
        <f t="shared" si="125"/>
        <v>#REF!</v>
      </c>
      <c r="S539" s="21" t="str">
        <f t="shared" si="126"/>
        <v>#REF!</v>
      </c>
    </row>
    <row r="540" ht="15.75" customHeight="1">
      <c r="A540" s="20" t="s">
        <v>184</v>
      </c>
      <c r="B540" s="20" t="s">
        <v>15</v>
      </c>
      <c r="C540" s="20" t="s">
        <v>185</v>
      </c>
      <c r="D540" s="20" t="s">
        <v>39</v>
      </c>
      <c r="E540" s="20" t="s">
        <v>40</v>
      </c>
      <c r="F540" s="21">
        <v>189256.37</v>
      </c>
      <c r="G540" s="21">
        <v>13183.32</v>
      </c>
      <c r="I540" s="21" t="str">
        <f t="shared" si="116"/>
        <v>#REF!</v>
      </c>
      <c r="J540" s="21" t="str">
        <f t="shared" si="117"/>
        <v>#REF!</v>
      </c>
      <c r="K540" s="21" t="str">
        <f t="shared" si="118"/>
        <v>#REF!</v>
      </c>
      <c r="L540" s="21" t="str">
        <f t="shared" si="119"/>
        <v>#REF!</v>
      </c>
      <c r="M540" s="21" t="str">
        <f t="shared" si="120"/>
        <v>#REF!</v>
      </c>
      <c r="N540" s="21" t="str">
        <f t="shared" si="121"/>
        <v>#REF!</v>
      </c>
      <c r="O540" s="21" t="str">
        <f t="shared" si="122"/>
        <v>#REF!</v>
      </c>
      <c r="P540" s="21" t="str">
        <f t="shared" si="123"/>
        <v>#REF!</v>
      </c>
      <c r="Q540" s="21" t="str">
        <f t="shared" si="124"/>
        <v>#REF!</v>
      </c>
      <c r="R540" s="21" t="str">
        <f t="shared" si="125"/>
        <v>#REF!</v>
      </c>
      <c r="S540" s="21" t="str">
        <f t="shared" si="126"/>
        <v>#REF!</v>
      </c>
    </row>
    <row r="541" ht="15.75" customHeight="1">
      <c r="A541" s="20" t="s">
        <v>184</v>
      </c>
      <c r="B541" s="20" t="s">
        <v>15</v>
      </c>
      <c r="C541" s="20" t="s">
        <v>185</v>
      </c>
      <c r="D541" s="20" t="s">
        <v>41</v>
      </c>
      <c r="E541" s="20" t="s">
        <v>42</v>
      </c>
      <c r="F541" s="21">
        <v>5.651789052E7</v>
      </c>
      <c r="G541" s="21">
        <v>3936954.45</v>
      </c>
      <c r="I541" s="21" t="str">
        <f t="shared" si="116"/>
        <v>#REF!</v>
      </c>
      <c r="J541" s="21" t="str">
        <f t="shared" si="117"/>
        <v>#REF!</v>
      </c>
      <c r="K541" s="21" t="str">
        <f t="shared" si="118"/>
        <v>#REF!</v>
      </c>
      <c r="L541" s="21" t="str">
        <f t="shared" si="119"/>
        <v>#REF!</v>
      </c>
      <c r="M541" s="21" t="str">
        <f t="shared" si="120"/>
        <v>#REF!</v>
      </c>
      <c r="N541" s="21" t="str">
        <f t="shared" si="121"/>
        <v>#REF!</v>
      </c>
      <c r="O541" s="21" t="str">
        <f t="shared" si="122"/>
        <v>#REF!</v>
      </c>
      <c r="P541" s="21" t="str">
        <f t="shared" si="123"/>
        <v>#REF!</v>
      </c>
      <c r="Q541" s="21" t="str">
        <f t="shared" si="124"/>
        <v>#REF!</v>
      </c>
      <c r="R541" s="21" t="str">
        <f t="shared" si="125"/>
        <v>#REF!</v>
      </c>
      <c r="S541" s="21" t="str">
        <f t="shared" si="126"/>
        <v>#REF!</v>
      </c>
    </row>
    <row r="542" ht="15.75" customHeight="1">
      <c r="A542" s="20" t="s">
        <v>186</v>
      </c>
      <c r="B542" s="20" t="s">
        <v>15</v>
      </c>
      <c r="C542" s="20" t="s">
        <v>187</v>
      </c>
      <c r="D542" s="20" t="s">
        <v>17</v>
      </c>
      <c r="E542" s="20" t="s">
        <v>18</v>
      </c>
      <c r="F542" s="21">
        <v>0.0</v>
      </c>
      <c r="G542" s="21">
        <v>0.0</v>
      </c>
      <c r="I542" s="21" t="str">
        <f t="shared" si="116"/>
        <v>#REF!</v>
      </c>
      <c r="J542" s="21" t="str">
        <f t="shared" si="117"/>
        <v>#REF!</v>
      </c>
      <c r="K542" s="21" t="str">
        <f t="shared" si="118"/>
        <v>#REF!</v>
      </c>
      <c r="L542" s="21" t="str">
        <f t="shared" si="119"/>
        <v>#REF!</v>
      </c>
      <c r="M542" s="21" t="str">
        <f t="shared" si="120"/>
        <v>#REF!</v>
      </c>
      <c r="N542" s="21" t="str">
        <f t="shared" si="121"/>
        <v>#REF!</v>
      </c>
      <c r="O542" s="21" t="str">
        <f t="shared" si="122"/>
        <v>#REF!</v>
      </c>
      <c r="P542" s="21" t="str">
        <f t="shared" si="123"/>
        <v>#REF!</v>
      </c>
      <c r="Q542" s="21" t="str">
        <f t="shared" si="124"/>
        <v>#REF!</v>
      </c>
      <c r="R542" s="21" t="str">
        <f t="shared" si="125"/>
        <v>#REF!</v>
      </c>
      <c r="S542" s="21" t="str">
        <f t="shared" si="126"/>
        <v>#REF!</v>
      </c>
    </row>
    <row r="543" ht="15.75" customHeight="1">
      <c r="A543" s="20" t="s">
        <v>186</v>
      </c>
      <c r="B543" s="20" t="s">
        <v>15</v>
      </c>
      <c r="C543" s="20" t="s">
        <v>187</v>
      </c>
      <c r="D543" s="20" t="s">
        <v>49</v>
      </c>
      <c r="E543" s="20" t="s">
        <v>50</v>
      </c>
      <c r="F543" s="21">
        <v>0.0</v>
      </c>
      <c r="G543" s="21">
        <v>0.0</v>
      </c>
      <c r="I543" s="21" t="str">
        <f t="shared" si="116"/>
        <v>#REF!</v>
      </c>
      <c r="J543" s="21" t="str">
        <f t="shared" si="117"/>
        <v>#REF!</v>
      </c>
      <c r="K543" s="21" t="str">
        <f t="shared" si="118"/>
        <v>#REF!</v>
      </c>
      <c r="L543" s="21" t="str">
        <f t="shared" si="119"/>
        <v>#REF!</v>
      </c>
      <c r="M543" s="21" t="str">
        <f t="shared" si="120"/>
        <v>#REF!</v>
      </c>
      <c r="N543" s="21" t="str">
        <f t="shared" si="121"/>
        <v>#REF!</v>
      </c>
      <c r="O543" s="21" t="str">
        <f t="shared" si="122"/>
        <v>#REF!</v>
      </c>
      <c r="P543" s="21" t="str">
        <f t="shared" si="123"/>
        <v>#REF!</v>
      </c>
      <c r="Q543" s="21" t="str">
        <f t="shared" si="124"/>
        <v>#REF!</v>
      </c>
      <c r="R543" s="21" t="str">
        <f t="shared" si="125"/>
        <v>#REF!</v>
      </c>
      <c r="S543" s="21" t="str">
        <f t="shared" si="126"/>
        <v>#REF!</v>
      </c>
    </row>
    <row r="544" ht="15.75" customHeight="1">
      <c r="A544" s="20" t="s">
        <v>186</v>
      </c>
      <c r="B544" s="20" t="s">
        <v>15</v>
      </c>
      <c r="C544" s="20" t="s">
        <v>187</v>
      </c>
      <c r="D544" s="20" t="s">
        <v>27</v>
      </c>
      <c r="E544" s="20" t="s">
        <v>28</v>
      </c>
      <c r="F544" s="21">
        <v>0.0</v>
      </c>
      <c r="G544" s="21">
        <v>0.0</v>
      </c>
      <c r="I544" s="21" t="str">
        <f t="shared" si="116"/>
        <v>#REF!</v>
      </c>
      <c r="J544" s="21" t="str">
        <f t="shared" si="117"/>
        <v>#REF!</v>
      </c>
      <c r="K544" s="21" t="str">
        <f t="shared" si="118"/>
        <v>#REF!</v>
      </c>
      <c r="L544" s="21" t="str">
        <f t="shared" si="119"/>
        <v>#REF!</v>
      </c>
      <c r="M544" s="21" t="str">
        <f t="shared" si="120"/>
        <v>#REF!</v>
      </c>
      <c r="N544" s="21" t="str">
        <f t="shared" si="121"/>
        <v>#REF!</v>
      </c>
      <c r="O544" s="21" t="str">
        <f t="shared" si="122"/>
        <v>#REF!</v>
      </c>
      <c r="P544" s="21" t="str">
        <f t="shared" si="123"/>
        <v>#REF!</v>
      </c>
      <c r="Q544" s="21" t="str">
        <f t="shared" si="124"/>
        <v>#REF!</v>
      </c>
      <c r="R544" s="21" t="str">
        <f t="shared" si="125"/>
        <v>#REF!</v>
      </c>
      <c r="S544" s="21" t="str">
        <f t="shared" si="126"/>
        <v>#REF!</v>
      </c>
    </row>
    <row r="545" ht="15.75" customHeight="1">
      <c r="A545" s="20" t="s">
        <v>186</v>
      </c>
      <c r="B545" s="20" t="s">
        <v>15</v>
      </c>
      <c r="C545" s="20" t="s">
        <v>187</v>
      </c>
      <c r="D545" s="20" t="s">
        <v>29</v>
      </c>
      <c r="E545" s="20" t="s">
        <v>30</v>
      </c>
      <c r="F545" s="21">
        <v>1629429.97</v>
      </c>
      <c r="G545" s="21">
        <v>84009.68</v>
      </c>
      <c r="I545" s="21" t="str">
        <f t="shared" si="116"/>
        <v>#REF!</v>
      </c>
      <c r="J545" s="21" t="str">
        <f t="shared" si="117"/>
        <v>#REF!</v>
      </c>
      <c r="K545" s="21" t="str">
        <f t="shared" si="118"/>
        <v>#REF!</v>
      </c>
      <c r="L545" s="21" t="str">
        <f t="shared" si="119"/>
        <v>#REF!</v>
      </c>
      <c r="M545" s="21" t="str">
        <f t="shared" si="120"/>
        <v>#REF!</v>
      </c>
      <c r="N545" s="21" t="str">
        <f t="shared" si="121"/>
        <v>#REF!</v>
      </c>
      <c r="O545" s="21" t="str">
        <f t="shared" si="122"/>
        <v>#REF!</v>
      </c>
      <c r="P545" s="21" t="str">
        <f t="shared" si="123"/>
        <v>#REF!</v>
      </c>
      <c r="Q545" s="21" t="str">
        <f t="shared" si="124"/>
        <v>#REF!</v>
      </c>
      <c r="R545" s="21" t="str">
        <f t="shared" si="125"/>
        <v>#REF!</v>
      </c>
      <c r="S545" s="21" t="str">
        <f t="shared" si="126"/>
        <v>#REF!</v>
      </c>
    </row>
    <row r="546" ht="15.75" customHeight="1">
      <c r="A546" s="20" t="s">
        <v>186</v>
      </c>
      <c r="B546" s="20" t="s">
        <v>15</v>
      </c>
      <c r="C546" s="20" t="s">
        <v>187</v>
      </c>
      <c r="D546" s="20" t="s">
        <v>31</v>
      </c>
      <c r="E546" s="20" t="s">
        <v>32</v>
      </c>
      <c r="F546" s="21">
        <v>588029.54</v>
      </c>
      <c r="G546" s="21">
        <v>30317.46</v>
      </c>
      <c r="I546" s="21" t="str">
        <f t="shared" si="116"/>
        <v>#REF!</v>
      </c>
      <c r="J546" s="21" t="str">
        <f t="shared" si="117"/>
        <v>#REF!</v>
      </c>
      <c r="K546" s="21" t="str">
        <f t="shared" si="118"/>
        <v>#REF!</v>
      </c>
      <c r="L546" s="21" t="str">
        <f t="shared" si="119"/>
        <v>#REF!</v>
      </c>
      <c r="M546" s="21" t="str">
        <f t="shared" si="120"/>
        <v>#REF!</v>
      </c>
      <c r="N546" s="21" t="str">
        <f t="shared" si="121"/>
        <v>#REF!</v>
      </c>
      <c r="O546" s="21" t="str">
        <f t="shared" si="122"/>
        <v>#REF!</v>
      </c>
      <c r="P546" s="21" t="str">
        <f t="shared" si="123"/>
        <v>#REF!</v>
      </c>
      <c r="Q546" s="21" t="str">
        <f t="shared" si="124"/>
        <v>#REF!</v>
      </c>
      <c r="R546" s="21" t="str">
        <f t="shared" si="125"/>
        <v>#REF!</v>
      </c>
      <c r="S546" s="21" t="str">
        <f t="shared" si="126"/>
        <v>#REF!</v>
      </c>
    </row>
    <row r="547" ht="15.75" customHeight="1">
      <c r="A547" s="20" t="s">
        <v>186</v>
      </c>
      <c r="B547" s="20" t="s">
        <v>15</v>
      </c>
      <c r="C547" s="20" t="s">
        <v>187</v>
      </c>
      <c r="D547" s="20" t="s">
        <v>39</v>
      </c>
      <c r="E547" s="20" t="s">
        <v>40</v>
      </c>
      <c r="F547" s="21">
        <v>496021.69</v>
      </c>
      <c r="G547" s="21">
        <v>25573.74</v>
      </c>
      <c r="I547" s="21" t="str">
        <f t="shared" si="116"/>
        <v>#REF!</v>
      </c>
      <c r="J547" s="21" t="str">
        <f t="shared" si="117"/>
        <v>#REF!</v>
      </c>
      <c r="K547" s="21" t="str">
        <f t="shared" si="118"/>
        <v>#REF!</v>
      </c>
      <c r="L547" s="21" t="str">
        <f t="shared" si="119"/>
        <v>#REF!</v>
      </c>
      <c r="M547" s="21" t="str">
        <f t="shared" si="120"/>
        <v>#REF!</v>
      </c>
      <c r="N547" s="21" t="str">
        <f t="shared" si="121"/>
        <v>#REF!</v>
      </c>
      <c r="O547" s="21" t="str">
        <f t="shared" si="122"/>
        <v>#REF!</v>
      </c>
      <c r="P547" s="21" t="str">
        <f t="shared" si="123"/>
        <v>#REF!</v>
      </c>
      <c r="Q547" s="21" t="str">
        <f t="shared" si="124"/>
        <v>#REF!</v>
      </c>
      <c r="R547" s="21" t="str">
        <f t="shared" si="125"/>
        <v>#REF!</v>
      </c>
      <c r="S547" s="21" t="str">
        <f t="shared" si="126"/>
        <v>#REF!</v>
      </c>
    </row>
    <row r="548" ht="15.75" customHeight="1">
      <c r="A548" s="20" t="s">
        <v>186</v>
      </c>
      <c r="B548" s="20" t="s">
        <v>15</v>
      </c>
      <c r="C548" s="20" t="s">
        <v>187</v>
      </c>
      <c r="D548" s="20" t="s">
        <v>41</v>
      </c>
      <c r="E548" s="20" t="s">
        <v>42</v>
      </c>
      <c r="F548" s="21">
        <v>5.65096878E7</v>
      </c>
      <c r="G548" s="21">
        <v>2913510.12</v>
      </c>
      <c r="I548" s="21" t="str">
        <f t="shared" si="116"/>
        <v>#REF!</v>
      </c>
      <c r="J548" s="21" t="str">
        <f t="shared" si="117"/>
        <v>#REF!</v>
      </c>
      <c r="K548" s="21" t="str">
        <f t="shared" si="118"/>
        <v>#REF!</v>
      </c>
      <c r="L548" s="21" t="str">
        <f t="shared" si="119"/>
        <v>#REF!</v>
      </c>
      <c r="M548" s="21" t="str">
        <f t="shared" si="120"/>
        <v>#REF!</v>
      </c>
      <c r="N548" s="21" t="str">
        <f t="shared" si="121"/>
        <v>#REF!</v>
      </c>
      <c r="O548" s="21" t="str">
        <f t="shared" si="122"/>
        <v>#REF!</v>
      </c>
      <c r="P548" s="21" t="str">
        <f t="shared" si="123"/>
        <v>#REF!</v>
      </c>
      <c r="Q548" s="21" t="str">
        <f t="shared" si="124"/>
        <v>#REF!</v>
      </c>
      <c r="R548" s="21" t="str">
        <f t="shared" si="125"/>
        <v>#REF!</v>
      </c>
      <c r="S548" s="21" t="str">
        <f t="shared" si="126"/>
        <v>#REF!</v>
      </c>
    </row>
    <row r="549" ht="15.75" customHeight="1">
      <c r="A549" s="20" t="s">
        <v>188</v>
      </c>
      <c r="B549" s="20" t="s">
        <v>15</v>
      </c>
      <c r="C549" s="20" t="s">
        <v>189</v>
      </c>
      <c r="D549" s="20" t="s">
        <v>49</v>
      </c>
      <c r="E549" s="20" t="s">
        <v>50</v>
      </c>
      <c r="F549" s="21">
        <v>0.0</v>
      </c>
      <c r="G549" s="21">
        <v>0.0</v>
      </c>
      <c r="I549" s="21" t="str">
        <f t="shared" si="116"/>
        <v>#REF!</v>
      </c>
      <c r="J549" s="21" t="str">
        <f t="shared" si="117"/>
        <v>#REF!</v>
      </c>
      <c r="K549" s="21" t="str">
        <f t="shared" si="118"/>
        <v>#REF!</v>
      </c>
      <c r="L549" s="21" t="str">
        <f t="shared" si="119"/>
        <v>#REF!</v>
      </c>
      <c r="M549" s="21" t="str">
        <f t="shared" si="120"/>
        <v>#REF!</v>
      </c>
      <c r="N549" s="21" t="str">
        <f t="shared" si="121"/>
        <v>#REF!</v>
      </c>
      <c r="O549" s="21" t="str">
        <f t="shared" si="122"/>
        <v>#REF!</v>
      </c>
      <c r="P549" s="21" t="str">
        <f t="shared" si="123"/>
        <v>#REF!</v>
      </c>
      <c r="Q549" s="21" t="str">
        <f t="shared" si="124"/>
        <v>#REF!</v>
      </c>
      <c r="R549" s="21" t="str">
        <f t="shared" si="125"/>
        <v>#REF!</v>
      </c>
      <c r="S549" s="21" t="str">
        <f t="shared" si="126"/>
        <v>#REF!</v>
      </c>
    </row>
    <row r="550" ht="15.75" customHeight="1">
      <c r="A550" s="20" t="s">
        <v>188</v>
      </c>
      <c r="B550" s="20" t="s">
        <v>15</v>
      </c>
      <c r="C550" s="20" t="s">
        <v>189</v>
      </c>
      <c r="D550" s="20" t="s">
        <v>21</v>
      </c>
      <c r="E550" s="20" t="s">
        <v>22</v>
      </c>
      <c r="F550" s="21">
        <v>194602.85</v>
      </c>
      <c r="G550" s="21">
        <v>63609.89</v>
      </c>
      <c r="I550" s="21" t="str">
        <f t="shared" si="116"/>
        <v>#REF!</v>
      </c>
      <c r="J550" s="21" t="str">
        <f t="shared" si="117"/>
        <v>#REF!</v>
      </c>
      <c r="K550" s="21" t="str">
        <f t="shared" si="118"/>
        <v>#REF!</v>
      </c>
      <c r="L550" s="21" t="str">
        <f t="shared" si="119"/>
        <v>#REF!</v>
      </c>
      <c r="M550" s="21" t="str">
        <f t="shared" si="120"/>
        <v>#REF!</v>
      </c>
      <c r="N550" s="21" t="str">
        <f t="shared" si="121"/>
        <v>#REF!</v>
      </c>
      <c r="O550" s="21" t="str">
        <f t="shared" si="122"/>
        <v>#REF!</v>
      </c>
      <c r="P550" s="21" t="str">
        <f t="shared" si="123"/>
        <v>#REF!</v>
      </c>
      <c r="Q550" s="21" t="str">
        <f t="shared" si="124"/>
        <v>#REF!</v>
      </c>
      <c r="R550" s="21" t="str">
        <f t="shared" si="125"/>
        <v>#REF!</v>
      </c>
      <c r="S550" s="21" t="str">
        <f t="shared" si="126"/>
        <v>#REF!</v>
      </c>
    </row>
    <row r="551" ht="15.75" customHeight="1">
      <c r="A551" s="20" t="s">
        <v>188</v>
      </c>
      <c r="B551" s="20" t="s">
        <v>15</v>
      </c>
      <c r="C551" s="20" t="s">
        <v>189</v>
      </c>
      <c r="D551" s="20" t="s">
        <v>27</v>
      </c>
      <c r="E551" s="20" t="s">
        <v>28</v>
      </c>
      <c r="F551" s="21">
        <v>1410773.64</v>
      </c>
      <c r="G551" s="21">
        <v>461139.96</v>
      </c>
      <c r="I551" s="21" t="str">
        <f t="shared" si="116"/>
        <v>#REF!</v>
      </c>
      <c r="J551" s="21" t="str">
        <f t="shared" si="117"/>
        <v>#REF!</v>
      </c>
      <c r="K551" s="21" t="str">
        <f t="shared" si="118"/>
        <v>#REF!</v>
      </c>
      <c r="L551" s="21" t="str">
        <f t="shared" si="119"/>
        <v>#REF!</v>
      </c>
      <c r="M551" s="21" t="str">
        <f t="shared" si="120"/>
        <v>#REF!</v>
      </c>
      <c r="N551" s="21" t="str">
        <f t="shared" si="121"/>
        <v>#REF!</v>
      </c>
      <c r="O551" s="21" t="str">
        <f t="shared" si="122"/>
        <v>#REF!</v>
      </c>
      <c r="P551" s="21" t="str">
        <f t="shared" si="123"/>
        <v>#REF!</v>
      </c>
      <c r="Q551" s="21" t="str">
        <f t="shared" si="124"/>
        <v>#REF!</v>
      </c>
      <c r="R551" s="21" t="str">
        <f t="shared" si="125"/>
        <v>#REF!</v>
      </c>
      <c r="S551" s="21" t="str">
        <f t="shared" si="126"/>
        <v>#REF!</v>
      </c>
    </row>
    <row r="552" ht="15.75" customHeight="1">
      <c r="A552" s="20" t="s">
        <v>188</v>
      </c>
      <c r="B552" s="20" t="s">
        <v>15</v>
      </c>
      <c r="C552" s="20" t="s">
        <v>189</v>
      </c>
      <c r="D552" s="20" t="s">
        <v>29</v>
      </c>
      <c r="E552" s="20" t="s">
        <v>30</v>
      </c>
      <c r="F552" s="21">
        <v>675999.2</v>
      </c>
      <c r="G552" s="21">
        <v>220964.04</v>
      </c>
      <c r="I552" s="21" t="str">
        <f t="shared" si="116"/>
        <v>#REF!</v>
      </c>
      <c r="J552" s="21" t="str">
        <f t="shared" si="117"/>
        <v>#REF!</v>
      </c>
      <c r="K552" s="21" t="str">
        <f t="shared" si="118"/>
        <v>#REF!</v>
      </c>
      <c r="L552" s="21" t="str">
        <f t="shared" si="119"/>
        <v>#REF!</v>
      </c>
      <c r="M552" s="21" t="str">
        <f t="shared" si="120"/>
        <v>#REF!</v>
      </c>
      <c r="N552" s="21" t="str">
        <f t="shared" si="121"/>
        <v>#REF!</v>
      </c>
      <c r="O552" s="21" t="str">
        <f t="shared" si="122"/>
        <v>#REF!</v>
      </c>
      <c r="P552" s="21" t="str">
        <f t="shared" si="123"/>
        <v>#REF!</v>
      </c>
      <c r="Q552" s="21" t="str">
        <f t="shared" si="124"/>
        <v>#REF!</v>
      </c>
      <c r="R552" s="21" t="str">
        <f t="shared" si="125"/>
        <v>#REF!</v>
      </c>
      <c r="S552" s="21" t="str">
        <f t="shared" si="126"/>
        <v>#REF!</v>
      </c>
    </row>
    <row r="553" ht="15.75" customHeight="1">
      <c r="A553" s="20" t="s">
        <v>188</v>
      </c>
      <c r="B553" s="20" t="s">
        <v>15</v>
      </c>
      <c r="C553" s="20" t="s">
        <v>189</v>
      </c>
      <c r="D553" s="20" t="s">
        <v>31</v>
      </c>
      <c r="E553" s="20" t="s">
        <v>32</v>
      </c>
      <c r="F553" s="21">
        <v>1639461.94</v>
      </c>
      <c r="G553" s="21">
        <v>535891.37</v>
      </c>
      <c r="I553" s="21" t="str">
        <f t="shared" si="116"/>
        <v>#REF!</v>
      </c>
      <c r="J553" s="21" t="str">
        <f t="shared" si="117"/>
        <v>#REF!</v>
      </c>
      <c r="K553" s="21" t="str">
        <f t="shared" si="118"/>
        <v>#REF!</v>
      </c>
      <c r="L553" s="21" t="str">
        <f t="shared" si="119"/>
        <v>#REF!</v>
      </c>
      <c r="M553" s="21" t="str">
        <f t="shared" si="120"/>
        <v>#REF!</v>
      </c>
      <c r="N553" s="21" t="str">
        <f t="shared" si="121"/>
        <v>#REF!</v>
      </c>
      <c r="O553" s="21" t="str">
        <f t="shared" si="122"/>
        <v>#REF!</v>
      </c>
      <c r="P553" s="21" t="str">
        <f t="shared" si="123"/>
        <v>#REF!</v>
      </c>
      <c r="Q553" s="21" t="str">
        <f t="shared" si="124"/>
        <v>#REF!</v>
      </c>
      <c r="R553" s="21" t="str">
        <f t="shared" si="125"/>
        <v>#REF!</v>
      </c>
      <c r="S553" s="21" t="str">
        <f t="shared" si="126"/>
        <v>#REF!</v>
      </c>
    </row>
    <row r="554" ht="15.75" customHeight="1">
      <c r="A554" s="20" t="s">
        <v>188</v>
      </c>
      <c r="B554" s="20" t="s">
        <v>15</v>
      </c>
      <c r="C554" s="20" t="s">
        <v>189</v>
      </c>
      <c r="D554" s="20" t="s">
        <v>39</v>
      </c>
      <c r="E554" s="20" t="s">
        <v>40</v>
      </c>
      <c r="F554" s="21">
        <v>794114.6</v>
      </c>
      <c r="G554" s="21">
        <v>259572.45</v>
      </c>
      <c r="I554" s="21" t="str">
        <f t="shared" si="116"/>
        <v>#REF!</v>
      </c>
      <c r="J554" s="21" t="str">
        <f t="shared" si="117"/>
        <v>#REF!</v>
      </c>
      <c r="K554" s="21" t="str">
        <f t="shared" si="118"/>
        <v>#REF!</v>
      </c>
      <c r="L554" s="21" t="str">
        <f t="shared" si="119"/>
        <v>#REF!</v>
      </c>
      <c r="M554" s="21" t="str">
        <f t="shared" si="120"/>
        <v>#REF!</v>
      </c>
      <c r="N554" s="21" t="str">
        <f t="shared" si="121"/>
        <v>#REF!</v>
      </c>
      <c r="O554" s="21" t="str">
        <f t="shared" si="122"/>
        <v>#REF!</v>
      </c>
      <c r="P554" s="21" t="str">
        <f t="shared" si="123"/>
        <v>#REF!</v>
      </c>
      <c r="Q554" s="21" t="str">
        <f t="shared" si="124"/>
        <v>#REF!</v>
      </c>
      <c r="R554" s="21" t="str">
        <f t="shared" si="125"/>
        <v>#REF!</v>
      </c>
      <c r="S554" s="21" t="str">
        <f t="shared" si="126"/>
        <v>#REF!</v>
      </c>
    </row>
    <row r="555" ht="15.75" customHeight="1">
      <c r="A555" s="20" t="s">
        <v>188</v>
      </c>
      <c r="B555" s="20" t="s">
        <v>15</v>
      </c>
      <c r="C555" s="20" t="s">
        <v>189</v>
      </c>
      <c r="D555" s="20" t="s">
        <v>41</v>
      </c>
      <c r="E555" s="20" t="s">
        <v>42</v>
      </c>
      <c r="F555" s="21">
        <v>1.6459712177E8</v>
      </c>
      <c r="G555" s="21">
        <v>5.380190529E7</v>
      </c>
      <c r="I555" s="21" t="str">
        <f t="shared" si="116"/>
        <v>#REF!</v>
      </c>
      <c r="J555" s="21" t="str">
        <f t="shared" si="117"/>
        <v>#REF!</v>
      </c>
      <c r="K555" s="21" t="str">
        <f t="shared" si="118"/>
        <v>#REF!</v>
      </c>
      <c r="L555" s="21" t="str">
        <f t="shared" si="119"/>
        <v>#REF!</v>
      </c>
      <c r="M555" s="21" t="str">
        <f t="shared" si="120"/>
        <v>#REF!</v>
      </c>
      <c r="N555" s="21" t="str">
        <f t="shared" si="121"/>
        <v>#REF!</v>
      </c>
      <c r="O555" s="21" t="str">
        <f t="shared" si="122"/>
        <v>#REF!</v>
      </c>
      <c r="P555" s="21" t="str">
        <f t="shared" si="123"/>
        <v>#REF!</v>
      </c>
      <c r="Q555" s="21" t="str">
        <f t="shared" si="124"/>
        <v>#REF!</v>
      </c>
      <c r="R555" s="21" t="str">
        <f t="shared" si="125"/>
        <v>#REF!</v>
      </c>
      <c r="S555" s="21" t="str">
        <f t="shared" si="126"/>
        <v>#REF!</v>
      </c>
    </row>
    <row r="556" ht="15.75" customHeight="1">
      <c r="A556" s="20" t="s">
        <v>190</v>
      </c>
      <c r="B556" s="20" t="s">
        <v>15</v>
      </c>
      <c r="C556" s="20" t="s">
        <v>191</v>
      </c>
      <c r="D556" s="20" t="s">
        <v>49</v>
      </c>
      <c r="E556" s="20" t="s">
        <v>50</v>
      </c>
      <c r="F556" s="21">
        <v>0.0</v>
      </c>
      <c r="G556" s="21">
        <v>0.0</v>
      </c>
      <c r="I556" s="21" t="str">
        <f t="shared" si="116"/>
        <v>#REF!</v>
      </c>
      <c r="J556" s="21" t="str">
        <f t="shared" si="117"/>
        <v>#REF!</v>
      </c>
      <c r="K556" s="21" t="str">
        <f t="shared" si="118"/>
        <v>#REF!</v>
      </c>
      <c r="L556" s="21" t="str">
        <f t="shared" si="119"/>
        <v>#REF!</v>
      </c>
      <c r="M556" s="21" t="str">
        <f t="shared" si="120"/>
        <v>#REF!</v>
      </c>
      <c r="N556" s="21" t="str">
        <f t="shared" si="121"/>
        <v>#REF!</v>
      </c>
      <c r="O556" s="21" t="str">
        <f t="shared" si="122"/>
        <v>#REF!</v>
      </c>
      <c r="P556" s="21" t="str">
        <f t="shared" si="123"/>
        <v>#REF!</v>
      </c>
      <c r="Q556" s="21" t="str">
        <f t="shared" si="124"/>
        <v>#REF!</v>
      </c>
      <c r="R556" s="21" t="str">
        <f t="shared" si="125"/>
        <v>#REF!</v>
      </c>
      <c r="S556" s="21" t="str">
        <f t="shared" si="126"/>
        <v>#REF!</v>
      </c>
    </row>
    <row r="557" ht="15.75" customHeight="1">
      <c r="A557" s="20" t="s">
        <v>190</v>
      </c>
      <c r="B557" s="20" t="s">
        <v>15</v>
      </c>
      <c r="C557" s="20" t="s">
        <v>191</v>
      </c>
      <c r="D557" s="20" t="s">
        <v>27</v>
      </c>
      <c r="E557" s="20" t="s">
        <v>28</v>
      </c>
      <c r="F557" s="21">
        <v>0.0</v>
      </c>
      <c r="G557" s="21">
        <v>0.0</v>
      </c>
      <c r="I557" s="21" t="str">
        <f t="shared" si="116"/>
        <v>#REF!</v>
      </c>
      <c r="J557" s="21" t="str">
        <f t="shared" si="117"/>
        <v>#REF!</v>
      </c>
      <c r="K557" s="21" t="str">
        <f t="shared" si="118"/>
        <v>#REF!</v>
      </c>
      <c r="L557" s="21" t="str">
        <f t="shared" si="119"/>
        <v>#REF!</v>
      </c>
      <c r="M557" s="21" t="str">
        <f t="shared" si="120"/>
        <v>#REF!</v>
      </c>
      <c r="N557" s="21" t="str">
        <f t="shared" si="121"/>
        <v>#REF!</v>
      </c>
      <c r="O557" s="21" t="str">
        <f t="shared" si="122"/>
        <v>#REF!</v>
      </c>
      <c r="P557" s="21" t="str">
        <f t="shared" si="123"/>
        <v>#REF!</v>
      </c>
      <c r="Q557" s="21" t="str">
        <f t="shared" si="124"/>
        <v>#REF!</v>
      </c>
      <c r="R557" s="21" t="str">
        <f t="shared" si="125"/>
        <v>#REF!</v>
      </c>
      <c r="S557" s="21" t="str">
        <f t="shared" si="126"/>
        <v>#REF!</v>
      </c>
    </row>
    <row r="558" ht="15.75" customHeight="1">
      <c r="A558" s="20" t="s">
        <v>190</v>
      </c>
      <c r="B558" s="20" t="s">
        <v>15</v>
      </c>
      <c r="C558" s="20" t="s">
        <v>191</v>
      </c>
      <c r="D558" s="20" t="s">
        <v>29</v>
      </c>
      <c r="E558" s="20" t="s">
        <v>30</v>
      </c>
      <c r="F558" s="21">
        <v>268180.11</v>
      </c>
      <c r="G558" s="21">
        <v>33677.9</v>
      </c>
      <c r="I558" s="21" t="str">
        <f t="shared" si="116"/>
        <v>#REF!</v>
      </c>
      <c r="J558" s="21" t="str">
        <f t="shared" si="117"/>
        <v>#REF!</v>
      </c>
      <c r="K558" s="21" t="str">
        <f t="shared" si="118"/>
        <v>#REF!</v>
      </c>
      <c r="L558" s="21" t="str">
        <f t="shared" si="119"/>
        <v>#REF!</v>
      </c>
      <c r="M558" s="21" t="str">
        <f t="shared" si="120"/>
        <v>#REF!</v>
      </c>
      <c r="N558" s="21" t="str">
        <f t="shared" si="121"/>
        <v>#REF!</v>
      </c>
      <c r="O558" s="21" t="str">
        <f t="shared" si="122"/>
        <v>#REF!</v>
      </c>
      <c r="P558" s="21" t="str">
        <f t="shared" si="123"/>
        <v>#REF!</v>
      </c>
      <c r="Q558" s="21" t="str">
        <f t="shared" si="124"/>
        <v>#REF!</v>
      </c>
      <c r="R558" s="21" t="str">
        <f t="shared" si="125"/>
        <v>#REF!</v>
      </c>
      <c r="S558" s="21" t="str">
        <f t="shared" si="126"/>
        <v>#REF!</v>
      </c>
    </row>
    <row r="559" ht="15.75" customHeight="1">
      <c r="A559" s="20" t="s">
        <v>190</v>
      </c>
      <c r="B559" s="20" t="s">
        <v>15</v>
      </c>
      <c r="C559" s="20" t="s">
        <v>191</v>
      </c>
      <c r="D559" s="20" t="s">
        <v>39</v>
      </c>
      <c r="E559" s="20" t="s">
        <v>40</v>
      </c>
      <c r="F559" s="21">
        <v>167899.68</v>
      </c>
      <c r="G559" s="21">
        <v>21084.74</v>
      </c>
      <c r="I559" s="21" t="str">
        <f t="shared" si="116"/>
        <v>#REF!</v>
      </c>
      <c r="J559" s="21" t="str">
        <f t="shared" si="117"/>
        <v>#REF!</v>
      </c>
      <c r="K559" s="21" t="str">
        <f t="shared" si="118"/>
        <v>#REF!</v>
      </c>
      <c r="L559" s="21" t="str">
        <f t="shared" si="119"/>
        <v>#REF!</v>
      </c>
      <c r="M559" s="21" t="str">
        <f t="shared" si="120"/>
        <v>#REF!</v>
      </c>
      <c r="N559" s="21" t="str">
        <f t="shared" si="121"/>
        <v>#REF!</v>
      </c>
      <c r="O559" s="21" t="str">
        <f t="shared" si="122"/>
        <v>#REF!</v>
      </c>
      <c r="P559" s="21" t="str">
        <f t="shared" si="123"/>
        <v>#REF!</v>
      </c>
      <c r="Q559" s="21" t="str">
        <f t="shared" si="124"/>
        <v>#REF!</v>
      </c>
      <c r="R559" s="21" t="str">
        <f t="shared" si="125"/>
        <v>#REF!</v>
      </c>
      <c r="S559" s="21" t="str">
        <f t="shared" si="126"/>
        <v>#REF!</v>
      </c>
    </row>
    <row r="560" ht="15.75" customHeight="1">
      <c r="A560" s="20" t="s">
        <v>190</v>
      </c>
      <c r="B560" s="20" t="s">
        <v>15</v>
      </c>
      <c r="C560" s="20" t="s">
        <v>191</v>
      </c>
      <c r="D560" s="20" t="s">
        <v>41</v>
      </c>
      <c r="E560" s="20" t="s">
        <v>42</v>
      </c>
      <c r="F560" s="21">
        <v>4.037286521E7</v>
      </c>
      <c r="G560" s="21">
        <v>5070000.36</v>
      </c>
      <c r="I560" s="21" t="str">
        <f t="shared" si="116"/>
        <v>#REF!</v>
      </c>
      <c r="J560" s="21" t="str">
        <f t="shared" si="117"/>
        <v>#REF!</v>
      </c>
      <c r="K560" s="21" t="str">
        <f t="shared" si="118"/>
        <v>#REF!</v>
      </c>
      <c r="L560" s="21" t="str">
        <f t="shared" si="119"/>
        <v>#REF!</v>
      </c>
      <c r="M560" s="21" t="str">
        <f t="shared" si="120"/>
        <v>#REF!</v>
      </c>
      <c r="N560" s="21" t="str">
        <f t="shared" si="121"/>
        <v>#REF!</v>
      </c>
      <c r="O560" s="21" t="str">
        <f t="shared" si="122"/>
        <v>#REF!</v>
      </c>
      <c r="P560" s="21" t="str">
        <f t="shared" si="123"/>
        <v>#REF!</v>
      </c>
      <c r="Q560" s="21" t="str">
        <f t="shared" si="124"/>
        <v>#REF!</v>
      </c>
      <c r="R560" s="21" t="str">
        <f t="shared" si="125"/>
        <v>#REF!</v>
      </c>
      <c r="S560" s="21" t="str">
        <f t="shared" si="126"/>
        <v>#REF!</v>
      </c>
    </row>
    <row r="561" ht="15.75" customHeight="1">
      <c r="A561" s="20" t="s">
        <v>192</v>
      </c>
      <c r="B561" s="20" t="s">
        <v>15</v>
      </c>
      <c r="C561" s="20" t="s">
        <v>193</v>
      </c>
      <c r="D561" s="20" t="s">
        <v>17</v>
      </c>
      <c r="E561" s="20" t="s">
        <v>18</v>
      </c>
      <c r="F561" s="21">
        <v>0.0</v>
      </c>
      <c r="G561" s="21">
        <v>0.0</v>
      </c>
      <c r="I561" s="21" t="str">
        <f t="shared" si="116"/>
        <v>#REF!</v>
      </c>
      <c r="J561" s="21" t="str">
        <f t="shared" si="117"/>
        <v>#REF!</v>
      </c>
      <c r="K561" s="21" t="str">
        <f t="shared" si="118"/>
        <v>#REF!</v>
      </c>
      <c r="L561" s="21" t="str">
        <f t="shared" si="119"/>
        <v>#REF!</v>
      </c>
      <c r="M561" s="21" t="str">
        <f t="shared" si="120"/>
        <v>#REF!</v>
      </c>
      <c r="N561" s="21" t="str">
        <f t="shared" si="121"/>
        <v>#REF!</v>
      </c>
      <c r="O561" s="21" t="str">
        <f t="shared" si="122"/>
        <v>#REF!</v>
      </c>
      <c r="P561" s="21" t="str">
        <f t="shared" si="123"/>
        <v>#REF!</v>
      </c>
      <c r="Q561" s="21" t="str">
        <f t="shared" si="124"/>
        <v>#REF!</v>
      </c>
      <c r="R561" s="21" t="str">
        <f t="shared" si="125"/>
        <v>#REF!</v>
      </c>
      <c r="S561" s="21" t="str">
        <f t="shared" si="126"/>
        <v>#REF!</v>
      </c>
    </row>
    <row r="562" ht="15.75" customHeight="1">
      <c r="A562" s="20" t="s">
        <v>192</v>
      </c>
      <c r="B562" s="20" t="s">
        <v>15</v>
      </c>
      <c r="C562" s="20" t="s">
        <v>193</v>
      </c>
      <c r="D562" s="20" t="s">
        <v>74</v>
      </c>
      <c r="E562" s="20" t="s">
        <v>75</v>
      </c>
      <c r="F562" s="21">
        <v>4424950.0</v>
      </c>
      <c r="G562" s="21">
        <v>504596.36</v>
      </c>
      <c r="I562" s="21" t="str">
        <f t="shared" si="116"/>
        <v>#REF!</v>
      </c>
      <c r="J562" s="21" t="str">
        <f t="shared" si="117"/>
        <v>#REF!</v>
      </c>
      <c r="K562" s="21" t="str">
        <f t="shared" si="118"/>
        <v>#REF!</v>
      </c>
      <c r="L562" s="21" t="str">
        <f t="shared" si="119"/>
        <v>#REF!</v>
      </c>
      <c r="M562" s="21" t="str">
        <f t="shared" si="120"/>
        <v>#REF!</v>
      </c>
      <c r="N562" s="21" t="str">
        <f t="shared" si="121"/>
        <v>#REF!</v>
      </c>
      <c r="O562" s="21" t="str">
        <f t="shared" si="122"/>
        <v>#REF!</v>
      </c>
      <c r="P562" s="21" t="str">
        <f t="shared" si="123"/>
        <v>#REF!</v>
      </c>
      <c r="Q562" s="21" t="str">
        <f t="shared" si="124"/>
        <v>#REF!</v>
      </c>
      <c r="R562" s="21" t="str">
        <f t="shared" si="125"/>
        <v>#REF!</v>
      </c>
      <c r="S562" s="21" t="str">
        <f t="shared" si="126"/>
        <v>#REF!</v>
      </c>
    </row>
    <row r="563" ht="15.75" customHeight="1">
      <c r="A563" s="20" t="s">
        <v>192</v>
      </c>
      <c r="B563" s="20" t="s">
        <v>15</v>
      </c>
      <c r="C563" s="20" t="s">
        <v>193</v>
      </c>
      <c r="D563" s="20" t="s">
        <v>31</v>
      </c>
      <c r="E563" s="20" t="s">
        <v>32</v>
      </c>
      <c r="F563" s="21">
        <v>0.0</v>
      </c>
      <c r="G563" s="21">
        <v>0.0</v>
      </c>
      <c r="I563" s="21" t="str">
        <f t="shared" si="116"/>
        <v>#REF!</v>
      </c>
      <c r="J563" s="21" t="str">
        <f t="shared" si="117"/>
        <v>#REF!</v>
      </c>
      <c r="K563" s="21" t="str">
        <f t="shared" si="118"/>
        <v>#REF!</v>
      </c>
      <c r="L563" s="21" t="str">
        <f t="shared" si="119"/>
        <v>#REF!</v>
      </c>
      <c r="M563" s="21" t="str">
        <f t="shared" si="120"/>
        <v>#REF!</v>
      </c>
      <c r="N563" s="21" t="str">
        <f t="shared" si="121"/>
        <v>#REF!</v>
      </c>
      <c r="O563" s="21" t="str">
        <f t="shared" si="122"/>
        <v>#REF!</v>
      </c>
      <c r="P563" s="21" t="str">
        <f t="shared" si="123"/>
        <v>#REF!</v>
      </c>
      <c r="Q563" s="21" t="str">
        <f t="shared" si="124"/>
        <v>#REF!</v>
      </c>
      <c r="R563" s="21" t="str">
        <f t="shared" si="125"/>
        <v>#REF!</v>
      </c>
      <c r="S563" s="21" t="str">
        <f t="shared" si="126"/>
        <v>#REF!</v>
      </c>
    </row>
    <row r="564" ht="15.75" customHeight="1">
      <c r="A564" s="20" t="s">
        <v>192</v>
      </c>
      <c r="B564" s="20" t="s">
        <v>15</v>
      </c>
      <c r="C564" s="20" t="s">
        <v>193</v>
      </c>
      <c r="D564" s="20" t="s">
        <v>39</v>
      </c>
      <c r="E564" s="20" t="s">
        <v>40</v>
      </c>
      <c r="F564" s="21">
        <v>134735.57</v>
      </c>
      <c r="G564" s="21">
        <v>15364.49</v>
      </c>
      <c r="I564" s="21" t="str">
        <f t="shared" si="116"/>
        <v>#REF!</v>
      </c>
      <c r="J564" s="21" t="str">
        <f t="shared" si="117"/>
        <v>#REF!</v>
      </c>
      <c r="K564" s="21" t="str">
        <f t="shared" si="118"/>
        <v>#REF!</v>
      </c>
      <c r="L564" s="21" t="str">
        <f t="shared" si="119"/>
        <v>#REF!</v>
      </c>
      <c r="M564" s="21" t="str">
        <f t="shared" si="120"/>
        <v>#REF!</v>
      </c>
      <c r="N564" s="21" t="str">
        <f t="shared" si="121"/>
        <v>#REF!</v>
      </c>
      <c r="O564" s="21" t="str">
        <f t="shared" si="122"/>
        <v>#REF!</v>
      </c>
      <c r="P564" s="21" t="str">
        <f t="shared" si="123"/>
        <v>#REF!</v>
      </c>
      <c r="Q564" s="21" t="str">
        <f t="shared" si="124"/>
        <v>#REF!</v>
      </c>
      <c r="R564" s="21" t="str">
        <f t="shared" si="125"/>
        <v>#REF!</v>
      </c>
      <c r="S564" s="21" t="str">
        <f t="shared" si="126"/>
        <v>#REF!</v>
      </c>
    </row>
    <row r="565" ht="15.75" customHeight="1">
      <c r="A565" s="20" t="s">
        <v>192</v>
      </c>
      <c r="B565" s="20" t="s">
        <v>15</v>
      </c>
      <c r="C565" s="20" t="s">
        <v>193</v>
      </c>
      <c r="D565" s="20" t="s">
        <v>41</v>
      </c>
      <c r="E565" s="20" t="s">
        <v>42</v>
      </c>
      <c r="F565" s="21">
        <v>4845593.43</v>
      </c>
      <c r="G565" s="21">
        <v>552564.15</v>
      </c>
      <c r="I565" s="21" t="str">
        <f t="shared" si="116"/>
        <v>#REF!</v>
      </c>
      <c r="J565" s="21" t="str">
        <f t="shared" si="117"/>
        <v>#REF!</v>
      </c>
      <c r="K565" s="21" t="str">
        <f t="shared" si="118"/>
        <v>#REF!</v>
      </c>
      <c r="L565" s="21" t="str">
        <f t="shared" si="119"/>
        <v>#REF!</v>
      </c>
      <c r="M565" s="21" t="str">
        <f t="shared" si="120"/>
        <v>#REF!</v>
      </c>
      <c r="N565" s="21" t="str">
        <f t="shared" si="121"/>
        <v>#REF!</v>
      </c>
      <c r="O565" s="21" t="str">
        <f t="shared" si="122"/>
        <v>#REF!</v>
      </c>
      <c r="P565" s="21" t="str">
        <f t="shared" si="123"/>
        <v>#REF!</v>
      </c>
      <c r="Q565" s="21" t="str">
        <f t="shared" si="124"/>
        <v>#REF!</v>
      </c>
      <c r="R565" s="21" t="str">
        <f t="shared" si="125"/>
        <v>#REF!</v>
      </c>
      <c r="S565" s="21" t="str">
        <f t="shared" si="126"/>
        <v>#REF!</v>
      </c>
    </row>
    <row r="566" ht="15.75" customHeight="1">
      <c r="A566" s="20" t="s">
        <v>194</v>
      </c>
      <c r="B566" s="20" t="s">
        <v>15</v>
      </c>
      <c r="C566" s="20" t="s">
        <v>195</v>
      </c>
      <c r="D566" s="20" t="s">
        <v>17</v>
      </c>
      <c r="E566" s="20" t="s">
        <v>18</v>
      </c>
      <c r="F566" s="21">
        <v>0.0</v>
      </c>
      <c r="G566" s="21">
        <v>0.0</v>
      </c>
      <c r="I566" s="21" t="str">
        <f t="shared" si="116"/>
        <v>#REF!</v>
      </c>
      <c r="J566" s="21" t="str">
        <f t="shared" si="117"/>
        <v>#REF!</v>
      </c>
      <c r="K566" s="21" t="str">
        <f t="shared" si="118"/>
        <v>#REF!</v>
      </c>
      <c r="L566" s="21" t="str">
        <f t="shared" si="119"/>
        <v>#REF!</v>
      </c>
      <c r="M566" s="21" t="str">
        <f t="shared" si="120"/>
        <v>#REF!</v>
      </c>
      <c r="N566" s="21" t="str">
        <f t="shared" si="121"/>
        <v>#REF!</v>
      </c>
      <c r="O566" s="21" t="str">
        <f t="shared" si="122"/>
        <v>#REF!</v>
      </c>
      <c r="P566" s="21" t="str">
        <f t="shared" si="123"/>
        <v>#REF!</v>
      </c>
      <c r="Q566" s="21" t="str">
        <f t="shared" si="124"/>
        <v>#REF!</v>
      </c>
      <c r="R566" s="21" t="str">
        <f t="shared" si="125"/>
        <v>#REF!</v>
      </c>
      <c r="S566" s="21" t="str">
        <f t="shared" si="126"/>
        <v>#REF!</v>
      </c>
    </row>
    <row r="567" ht="15.75" customHeight="1">
      <c r="A567" s="20" t="s">
        <v>194</v>
      </c>
      <c r="B567" s="20" t="s">
        <v>15</v>
      </c>
      <c r="C567" s="20" t="s">
        <v>195</v>
      </c>
      <c r="D567" s="20" t="s">
        <v>49</v>
      </c>
      <c r="E567" s="20" t="s">
        <v>50</v>
      </c>
      <c r="F567" s="21">
        <v>0.0</v>
      </c>
      <c r="G567" s="21">
        <v>0.0</v>
      </c>
      <c r="I567" s="21" t="str">
        <f t="shared" si="116"/>
        <v>#REF!</v>
      </c>
      <c r="J567" s="21" t="str">
        <f t="shared" si="117"/>
        <v>#REF!</v>
      </c>
      <c r="K567" s="21" t="str">
        <f t="shared" si="118"/>
        <v>#REF!</v>
      </c>
      <c r="L567" s="21" t="str">
        <f t="shared" si="119"/>
        <v>#REF!</v>
      </c>
      <c r="M567" s="21" t="str">
        <f t="shared" si="120"/>
        <v>#REF!</v>
      </c>
      <c r="N567" s="21" t="str">
        <f t="shared" si="121"/>
        <v>#REF!</v>
      </c>
      <c r="O567" s="21" t="str">
        <f t="shared" si="122"/>
        <v>#REF!</v>
      </c>
      <c r="P567" s="21" t="str">
        <f t="shared" si="123"/>
        <v>#REF!</v>
      </c>
      <c r="Q567" s="21" t="str">
        <f t="shared" si="124"/>
        <v>#REF!</v>
      </c>
      <c r="R567" s="21" t="str">
        <f t="shared" si="125"/>
        <v>#REF!</v>
      </c>
      <c r="S567" s="21" t="str">
        <f t="shared" si="126"/>
        <v>#REF!</v>
      </c>
    </row>
    <row r="568" ht="15.75" customHeight="1">
      <c r="A568" s="20" t="s">
        <v>194</v>
      </c>
      <c r="B568" s="20" t="s">
        <v>15</v>
      </c>
      <c r="C568" s="20" t="s">
        <v>195</v>
      </c>
      <c r="D568" s="20" t="s">
        <v>74</v>
      </c>
      <c r="E568" s="20" t="s">
        <v>75</v>
      </c>
      <c r="F568" s="21">
        <v>9109414.82</v>
      </c>
      <c r="G568" s="21">
        <v>703978.56</v>
      </c>
      <c r="I568" s="21" t="str">
        <f t="shared" si="116"/>
        <v>#REF!</v>
      </c>
      <c r="J568" s="21" t="str">
        <f t="shared" si="117"/>
        <v>#REF!</v>
      </c>
      <c r="K568" s="21" t="str">
        <f t="shared" si="118"/>
        <v>#REF!</v>
      </c>
      <c r="L568" s="21" t="str">
        <f t="shared" si="119"/>
        <v>#REF!</v>
      </c>
      <c r="M568" s="21" t="str">
        <f t="shared" si="120"/>
        <v>#REF!</v>
      </c>
      <c r="N568" s="21" t="str">
        <f t="shared" si="121"/>
        <v>#REF!</v>
      </c>
      <c r="O568" s="21" t="str">
        <f t="shared" si="122"/>
        <v>#REF!</v>
      </c>
      <c r="P568" s="21" t="str">
        <f t="shared" si="123"/>
        <v>#REF!</v>
      </c>
      <c r="Q568" s="21" t="str">
        <f t="shared" si="124"/>
        <v>#REF!</v>
      </c>
      <c r="R568" s="21" t="str">
        <f t="shared" si="125"/>
        <v>#REF!</v>
      </c>
      <c r="S568" s="21" t="str">
        <f t="shared" si="126"/>
        <v>#REF!</v>
      </c>
    </row>
    <row r="569" ht="15.75" customHeight="1">
      <c r="A569" s="20" t="s">
        <v>194</v>
      </c>
      <c r="B569" s="20" t="s">
        <v>15</v>
      </c>
      <c r="C569" s="20" t="s">
        <v>195</v>
      </c>
      <c r="D569" s="20" t="s">
        <v>27</v>
      </c>
      <c r="E569" s="20" t="s">
        <v>28</v>
      </c>
      <c r="F569" s="21">
        <v>0.0</v>
      </c>
      <c r="G569" s="21">
        <v>0.0</v>
      </c>
      <c r="I569" s="21" t="str">
        <f t="shared" si="116"/>
        <v>#REF!</v>
      </c>
      <c r="J569" s="21" t="str">
        <f t="shared" si="117"/>
        <v>#REF!</v>
      </c>
      <c r="K569" s="21" t="str">
        <f t="shared" si="118"/>
        <v>#REF!</v>
      </c>
      <c r="L569" s="21" t="str">
        <f t="shared" si="119"/>
        <v>#REF!</v>
      </c>
      <c r="M569" s="21" t="str">
        <f t="shared" si="120"/>
        <v>#REF!</v>
      </c>
      <c r="N569" s="21" t="str">
        <f t="shared" si="121"/>
        <v>#REF!</v>
      </c>
      <c r="O569" s="21" t="str">
        <f t="shared" si="122"/>
        <v>#REF!</v>
      </c>
      <c r="P569" s="21" t="str">
        <f t="shared" si="123"/>
        <v>#REF!</v>
      </c>
      <c r="Q569" s="21" t="str">
        <f t="shared" si="124"/>
        <v>#REF!</v>
      </c>
      <c r="R569" s="21" t="str">
        <f t="shared" si="125"/>
        <v>#REF!</v>
      </c>
      <c r="S569" s="21" t="str">
        <f t="shared" si="126"/>
        <v>#REF!</v>
      </c>
    </row>
    <row r="570" ht="15.75" customHeight="1">
      <c r="A570" s="20" t="s">
        <v>194</v>
      </c>
      <c r="B570" s="20" t="s">
        <v>15</v>
      </c>
      <c r="C570" s="20" t="s">
        <v>195</v>
      </c>
      <c r="D570" s="20" t="s">
        <v>29</v>
      </c>
      <c r="E570" s="20" t="s">
        <v>30</v>
      </c>
      <c r="F570" s="21">
        <v>425828.45</v>
      </c>
      <c r="G570" s="21">
        <v>32908.16</v>
      </c>
      <c r="I570" s="21" t="str">
        <f t="shared" si="116"/>
        <v>#REF!</v>
      </c>
      <c r="J570" s="21" t="str">
        <f t="shared" si="117"/>
        <v>#REF!</v>
      </c>
      <c r="K570" s="21" t="str">
        <f t="shared" si="118"/>
        <v>#REF!</v>
      </c>
      <c r="L570" s="21" t="str">
        <f t="shared" si="119"/>
        <v>#REF!</v>
      </c>
      <c r="M570" s="21" t="str">
        <f t="shared" si="120"/>
        <v>#REF!</v>
      </c>
      <c r="N570" s="21" t="str">
        <f t="shared" si="121"/>
        <v>#REF!</v>
      </c>
      <c r="O570" s="21" t="str">
        <f t="shared" si="122"/>
        <v>#REF!</v>
      </c>
      <c r="P570" s="21" t="str">
        <f t="shared" si="123"/>
        <v>#REF!</v>
      </c>
      <c r="Q570" s="21" t="str">
        <f t="shared" si="124"/>
        <v>#REF!</v>
      </c>
      <c r="R570" s="21" t="str">
        <f t="shared" si="125"/>
        <v>#REF!</v>
      </c>
      <c r="S570" s="21" t="str">
        <f t="shared" si="126"/>
        <v>#REF!</v>
      </c>
    </row>
    <row r="571" ht="15.75" customHeight="1">
      <c r="A571" s="20" t="s">
        <v>194</v>
      </c>
      <c r="B571" s="20" t="s">
        <v>15</v>
      </c>
      <c r="C571" s="20" t="s">
        <v>195</v>
      </c>
      <c r="D571" s="20" t="s">
        <v>31</v>
      </c>
      <c r="E571" s="20" t="s">
        <v>32</v>
      </c>
      <c r="F571" s="21">
        <v>305081.06</v>
      </c>
      <c r="G571" s="21">
        <v>23576.76</v>
      </c>
      <c r="I571" s="21" t="str">
        <f t="shared" si="116"/>
        <v>#REF!</v>
      </c>
      <c r="J571" s="21" t="str">
        <f t="shared" si="117"/>
        <v>#REF!</v>
      </c>
      <c r="K571" s="21" t="str">
        <f t="shared" si="118"/>
        <v>#REF!</v>
      </c>
      <c r="L571" s="21" t="str">
        <f t="shared" si="119"/>
        <v>#REF!</v>
      </c>
      <c r="M571" s="21" t="str">
        <f t="shared" si="120"/>
        <v>#REF!</v>
      </c>
      <c r="N571" s="21" t="str">
        <f t="shared" si="121"/>
        <v>#REF!</v>
      </c>
      <c r="O571" s="21" t="str">
        <f t="shared" si="122"/>
        <v>#REF!</v>
      </c>
      <c r="P571" s="21" t="str">
        <f t="shared" si="123"/>
        <v>#REF!</v>
      </c>
      <c r="Q571" s="21" t="str">
        <f t="shared" si="124"/>
        <v>#REF!</v>
      </c>
      <c r="R571" s="21" t="str">
        <f t="shared" si="125"/>
        <v>#REF!</v>
      </c>
      <c r="S571" s="21" t="str">
        <f t="shared" si="126"/>
        <v>#REF!</v>
      </c>
    </row>
    <row r="572" ht="15.75" customHeight="1">
      <c r="A572" s="20" t="s">
        <v>194</v>
      </c>
      <c r="B572" s="20" t="s">
        <v>15</v>
      </c>
      <c r="C572" s="20" t="s">
        <v>195</v>
      </c>
      <c r="D572" s="20" t="s">
        <v>39</v>
      </c>
      <c r="E572" s="20" t="s">
        <v>40</v>
      </c>
      <c r="F572" s="21">
        <v>191216.89</v>
      </c>
      <c r="G572" s="21">
        <v>14777.3</v>
      </c>
      <c r="I572" s="21" t="str">
        <f t="shared" si="116"/>
        <v>#REF!</v>
      </c>
      <c r="J572" s="21" t="str">
        <f t="shared" si="117"/>
        <v>#REF!</v>
      </c>
      <c r="K572" s="21" t="str">
        <f t="shared" si="118"/>
        <v>#REF!</v>
      </c>
      <c r="L572" s="21" t="str">
        <f t="shared" si="119"/>
        <v>#REF!</v>
      </c>
      <c r="M572" s="21" t="str">
        <f t="shared" si="120"/>
        <v>#REF!</v>
      </c>
      <c r="N572" s="21" t="str">
        <f t="shared" si="121"/>
        <v>#REF!</v>
      </c>
      <c r="O572" s="21" t="str">
        <f t="shared" si="122"/>
        <v>#REF!</v>
      </c>
      <c r="P572" s="21" t="str">
        <f t="shared" si="123"/>
        <v>#REF!</v>
      </c>
      <c r="Q572" s="21" t="str">
        <f t="shared" si="124"/>
        <v>#REF!</v>
      </c>
      <c r="R572" s="21" t="str">
        <f t="shared" si="125"/>
        <v>#REF!</v>
      </c>
      <c r="S572" s="21" t="str">
        <f t="shared" si="126"/>
        <v>#REF!</v>
      </c>
    </row>
    <row r="573" ht="15.75" customHeight="1">
      <c r="A573" s="20" t="s">
        <v>194</v>
      </c>
      <c r="B573" s="20" t="s">
        <v>15</v>
      </c>
      <c r="C573" s="20" t="s">
        <v>195</v>
      </c>
      <c r="D573" s="20" t="s">
        <v>41</v>
      </c>
      <c r="E573" s="20" t="s">
        <v>42</v>
      </c>
      <c r="F573" s="21">
        <v>4.944344849E7</v>
      </c>
      <c r="G573" s="21">
        <v>3821005.92</v>
      </c>
      <c r="I573" s="21" t="str">
        <f t="shared" si="116"/>
        <v>#REF!</v>
      </c>
      <c r="J573" s="21" t="str">
        <f t="shared" si="117"/>
        <v>#REF!</v>
      </c>
      <c r="K573" s="21" t="str">
        <f t="shared" si="118"/>
        <v>#REF!</v>
      </c>
      <c r="L573" s="21" t="str">
        <f t="shared" si="119"/>
        <v>#REF!</v>
      </c>
      <c r="M573" s="21" t="str">
        <f t="shared" si="120"/>
        <v>#REF!</v>
      </c>
      <c r="N573" s="21" t="str">
        <f t="shared" si="121"/>
        <v>#REF!</v>
      </c>
      <c r="O573" s="21" t="str">
        <f t="shared" si="122"/>
        <v>#REF!</v>
      </c>
      <c r="P573" s="21" t="str">
        <f t="shared" si="123"/>
        <v>#REF!</v>
      </c>
      <c r="Q573" s="21" t="str">
        <f t="shared" si="124"/>
        <v>#REF!</v>
      </c>
      <c r="R573" s="21" t="str">
        <f t="shared" si="125"/>
        <v>#REF!</v>
      </c>
      <c r="S573" s="21" t="str">
        <f t="shared" si="126"/>
        <v>#REF!</v>
      </c>
    </row>
    <row r="574" ht="15.75" customHeight="1">
      <c r="A574" s="20" t="s">
        <v>194</v>
      </c>
      <c r="B574" s="20" t="s">
        <v>15</v>
      </c>
      <c r="C574" s="20" t="s">
        <v>195</v>
      </c>
      <c r="D574" s="20" t="s">
        <v>78</v>
      </c>
      <c r="E574" s="20" t="s">
        <v>79</v>
      </c>
      <c r="F574" s="21">
        <v>2030171.29</v>
      </c>
      <c r="G574" s="21">
        <v>156892.3</v>
      </c>
      <c r="I574" s="21" t="str">
        <f t="shared" si="116"/>
        <v>#REF!</v>
      </c>
      <c r="J574" s="21" t="str">
        <f t="shared" si="117"/>
        <v>#REF!</v>
      </c>
      <c r="K574" s="21" t="str">
        <f t="shared" si="118"/>
        <v>#REF!</v>
      </c>
      <c r="L574" s="21" t="str">
        <f t="shared" si="119"/>
        <v>#REF!</v>
      </c>
      <c r="M574" s="21" t="str">
        <f t="shared" si="120"/>
        <v>#REF!</v>
      </c>
      <c r="N574" s="21" t="str">
        <f t="shared" si="121"/>
        <v>#REF!</v>
      </c>
      <c r="O574" s="21" t="str">
        <f t="shared" si="122"/>
        <v>#REF!</v>
      </c>
      <c r="P574" s="21" t="str">
        <f t="shared" si="123"/>
        <v>#REF!</v>
      </c>
      <c r="Q574" s="21" t="str">
        <f t="shared" si="124"/>
        <v>#REF!</v>
      </c>
      <c r="R574" s="21" t="str">
        <f t="shared" si="125"/>
        <v>#REF!</v>
      </c>
      <c r="S574" s="21" t="str">
        <f t="shared" si="126"/>
        <v>#REF!</v>
      </c>
    </row>
    <row r="575" ht="15.75" customHeight="1">
      <c r="A575" s="20" t="s">
        <v>196</v>
      </c>
      <c r="B575" s="20" t="s">
        <v>15</v>
      </c>
      <c r="C575" s="20" t="s">
        <v>197</v>
      </c>
      <c r="D575" s="20" t="s">
        <v>17</v>
      </c>
      <c r="E575" s="20" t="s">
        <v>18</v>
      </c>
      <c r="F575" s="21">
        <v>0.0</v>
      </c>
      <c r="G575" s="21">
        <v>0.0</v>
      </c>
      <c r="I575" s="21" t="str">
        <f t="shared" si="116"/>
        <v>#REF!</v>
      </c>
      <c r="J575" s="21" t="str">
        <f t="shared" si="117"/>
        <v>#REF!</v>
      </c>
      <c r="K575" s="21" t="str">
        <f t="shared" si="118"/>
        <v>#REF!</v>
      </c>
      <c r="L575" s="21" t="str">
        <f t="shared" si="119"/>
        <v>#REF!</v>
      </c>
      <c r="M575" s="21" t="str">
        <f t="shared" si="120"/>
        <v>#REF!</v>
      </c>
      <c r="N575" s="21" t="str">
        <f t="shared" si="121"/>
        <v>#REF!</v>
      </c>
      <c r="O575" s="21" t="str">
        <f t="shared" si="122"/>
        <v>#REF!</v>
      </c>
      <c r="P575" s="21" t="str">
        <f t="shared" si="123"/>
        <v>#REF!</v>
      </c>
      <c r="Q575" s="21" t="str">
        <f t="shared" si="124"/>
        <v>#REF!</v>
      </c>
      <c r="R575" s="21" t="str">
        <f t="shared" si="125"/>
        <v>#REF!</v>
      </c>
      <c r="S575" s="21" t="str">
        <f t="shared" si="126"/>
        <v>#REF!</v>
      </c>
    </row>
    <row r="576" ht="15.75" customHeight="1">
      <c r="A576" s="20" t="s">
        <v>196</v>
      </c>
      <c r="B576" s="20" t="s">
        <v>15</v>
      </c>
      <c r="C576" s="20" t="s">
        <v>197</v>
      </c>
      <c r="D576" s="20" t="s">
        <v>27</v>
      </c>
      <c r="E576" s="20" t="s">
        <v>28</v>
      </c>
      <c r="F576" s="21">
        <v>0.0</v>
      </c>
      <c r="G576" s="21">
        <v>0.0</v>
      </c>
      <c r="I576" s="21" t="str">
        <f t="shared" si="116"/>
        <v>#REF!</v>
      </c>
      <c r="J576" s="21" t="str">
        <f t="shared" si="117"/>
        <v>#REF!</v>
      </c>
      <c r="K576" s="21" t="str">
        <f t="shared" si="118"/>
        <v>#REF!</v>
      </c>
      <c r="L576" s="21" t="str">
        <f t="shared" si="119"/>
        <v>#REF!</v>
      </c>
      <c r="M576" s="21" t="str">
        <f t="shared" si="120"/>
        <v>#REF!</v>
      </c>
      <c r="N576" s="21" t="str">
        <f t="shared" si="121"/>
        <v>#REF!</v>
      </c>
      <c r="O576" s="21" t="str">
        <f t="shared" si="122"/>
        <v>#REF!</v>
      </c>
      <c r="P576" s="21" t="str">
        <f t="shared" si="123"/>
        <v>#REF!</v>
      </c>
      <c r="Q576" s="21" t="str">
        <f t="shared" si="124"/>
        <v>#REF!</v>
      </c>
      <c r="R576" s="21" t="str">
        <f t="shared" si="125"/>
        <v>#REF!</v>
      </c>
      <c r="S576" s="21" t="str">
        <f t="shared" si="126"/>
        <v>#REF!</v>
      </c>
    </row>
    <row r="577" ht="15.75" customHeight="1">
      <c r="A577" s="20" t="s">
        <v>196</v>
      </c>
      <c r="B577" s="20" t="s">
        <v>15</v>
      </c>
      <c r="C577" s="20" t="s">
        <v>197</v>
      </c>
      <c r="D577" s="20" t="s">
        <v>29</v>
      </c>
      <c r="E577" s="20" t="s">
        <v>30</v>
      </c>
      <c r="F577" s="21">
        <v>438937.08</v>
      </c>
      <c r="G577" s="21">
        <v>22466.0</v>
      </c>
      <c r="I577" s="21" t="str">
        <f t="shared" si="116"/>
        <v>#REF!</v>
      </c>
      <c r="J577" s="21" t="str">
        <f t="shared" si="117"/>
        <v>#REF!</v>
      </c>
      <c r="K577" s="21" t="str">
        <f t="shared" si="118"/>
        <v>#REF!</v>
      </c>
      <c r="L577" s="21" t="str">
        <f t="shared" si="119"/>
        <v>#REF!</v>
      </c>
      <c r="M577" s="21" t="str">
        <f t="shared" si="120"/>
        <v>#REF!</v>
      </c>
      <c r="N577" s="21" t="str">
        <f t="shared" si="121"/>
        <v>#REF!</v>
      </c>
      <c r="O577" s="21" t="str">
        <f t="shared" si="122"/>
        <v>#REF!</v>
      </c>
      <c r="P577" s="21" t="str">
        <f t="shared" si="123"/>
        <v>#REF!</v>
      </c>
      <c r="Q577" s="21" t="str">
        <f t="shared" si="124"/>
        <v>#REF!</v>
      </c>
      <c r="R577" s="21" t="str">
        <f t="shared" si="125"/>
        <v>#REF!</v>
      </c>
      <c r="S577" s="21" t="str">
        <f t="shared" si="126"/>
        <v>#REF!</v>
      </c>
    </row>
    <row r="578" ht="15.75" customHeight="1">
      <c r="A578" s="20" t="s">
        <v>196</v>
      </c>
      <c r="B578" s="20" t="s">
        <v>15</v>
      </c>
      <c r="C578" s="20" t="s">
        <v>197</v>
      </c>
      <c r="D578" s="20" t="s">
        <v>39</v>
      </c>
      <c r="E578" s="20" t="s">
        <v>40</v>
      </c>
      <c r="F578" s="21">
        <v>395408.03</v>
      </c>
      <c r="G578" s="21">
        <v>20238.06</v>
      </c>
      <c r="I578" s="21" t="str">
        <f t="shared" si="116"/>
        <v>#REF!</v>
      </c>
      <c r="J578" s="21" t="str">
        <f t="shared" si="117"/>
        <v>#REF!</v>
      </c>
      <c r="K578" s="21" t="str">
        <f t="shared" si="118"/>
        <v>#REF!</v>
      </c>
      <c r="L578" s="21" t="str">
        <f t="shared" si="119"/>
        <v>#REF!</v>
      </c>
      <c r="M578" s="21" t="str">
        <f t="shared" si="120"/>
        <v>#REF!</v>
      </c>
      <c r="N578" s="21" t="str">
        <f t="shared" si="121"/>
        <v>#REF!</v>
      </c>
      <c r="O578" s="21" t="str">
        <f t="shared" si="122"/>
        <v>#REF!</v>
      </c>
      <c r="P578" s="21" t="str">
        <f t="shared" si="123"/>
        <v>#REF!</v>
      </c>
      <c r="Q578" s="21" t="str">
        <f t="shared" si="124"/>
        <v>#REF!</v>
      </c>
      <c r="R578" s="21" t="str">
        <f t="shared" si="125"/>
        <v>#REF!</v>
      </c>
      <c r="S578" s="21" t="str">
        <f t="shared" si="126"/>
        <v>#REF!</v>
      </c>
    </row>
    <row r="579" ht="15.75" customHeight="1">
      <c r="A579" s="20" t="s">
        <v>196</v>
      </c>
      <c r="B579" s="20" t="s">
        <v>15</v>
      </c>
      <c r="C579" s="20" t="s">
        <v>197</v>
      </c>
      <c r="D579" s="20" t="s">
        <v>41</v>
      </c>
      <c r="E579" s="20" t="s">
        <v>42</v>
      </c>
      <c r="F579" s="21">
        <v>4.523685737E7</v>
      </c>
      <c r="G579" s="21">
        <v>2315345.62</v>
      </c>
      <c r="I579" s="21" t="str">
        <f t="shared" si="116"/>
        <v>#REF!</v>
      </c>
      <c r="J579" s="21" t="str">
        <f t="shared" si="117"/>
        <v>#REF!</v>
      </c>
      <c r="K579" s="21" t="str">
        <f t="shared" si="118"/>
        <v>#REF!</v>
      </c>
      <c r="L579" s="21" t="str">
        <f t="shared" si="119"/>
        <v>#REF!</v>
      </c>
      <c r="M579" s="21" t="str">
        <f t="shared" si="120"/>
        <v>#REF!</v>
      </c>
      <c r="N579" s="21" t="str">
        <f t="shared" si="121"/>
        <v>#REF!</v>
      </c>
      <c r="O579" s="21" t="str">
        <f t="shared" si="122"/>
        <v>#REF!</v>
      </c>
      <c r="P579" s="21" t="str">
        <f t="shared" si="123"/>
        <v>#REF!</v>
      </c>
      <c r="Q579" s="21" t="str">
        <f t="shared" si="124"/>
        <v>#REF!</v>
      </c>
      <c r="R579" s="21" t="str">
        <f t="shared" si="125"/>
        <v>#REF!</v>
      </c>
      <c r="S579" s="21" t="str">
        <f t="shared" si="126"/>
        <v>#REF!</v>
      </c>
    </row>
    <row r="580" ht="15.75" customHeight="1">
      <c r="A580" s="20" t="s">
        <v>196</v>
      </c>
      <c r="B580" s="20" t="s">
        <v>15</v>
      </c>
      <c r="C580" s="20" t="s">
        <v>197</v>
      </c>
      <c r="D580" s="20" t="s">
        <v>59</v>
      </c>
      <c r="E580" s="20" t="s">
        <v>60</v>
      </c>
      <c r="F580" s="21">
        <v>1921240.52</v>
      </c>
      <c r="G580" s="21">
        <v>98334.32</v>
      </c>
      <c r="I580" s="21" t="str">
        <f t="shared" si="116"/>
        <v>#REF!</v>
      </c>
      <c r="J580" s="21" t="str">
        <f t="shared" si="117"/>
        <v>#REF!</v>
      </c>
      <c r="K580" s="21" t="str">
        <f t="shared" si="118"/>
        <v>#REF!</v>
      </c>
      <c r="L580" s="21" t="str">
        <f t="shared" si="119"/>
        <v>#REF!</v>
      </c>
      <c r="M580" s="21" t="str">
        <f t="shared" si="120"/>
        <v>#REF!</v>
      </c>
      <c r="N580" s="21" t="str">
        <f t="shared" si="121"/>
        <v>#REF!</v>
      </c>
      <c r="O580" s="21" t="str">
        <f t="shared" si="122"/>
        <v>#REF!</v>
      </c>
      <c r="P580" s="21" t="str">
        <f t="shared" si="123"/>
        <v>#REF!</v>
      </c>
      <c r="Q580" s="21" t="str">
        <f t="shared" si="124"/>
        <v>#REF!</v>
      </c>
      <c r="R580" s="21" t="str">
        <f t="shared" si="125"/>
        <v>#REF!</v>
      </c>
      <c r="S580" s="21" t="str">
        <f t="shared" si="126"/>
        <v>#REF!</v>
      </c>
    </row>
    <row r="581" ht="15.75" customHeight="1">
      <c r="A581" s="20" t="s">
        <v>198</v>
      </c>
      <c r="B581" s="20" t="s">
        <v>15</v>
      </c>
      <c r="C581" s="20" t="s">
        <v>199</v>
      </c>
      <c r="D581" s="20" t="s">
        <v>17</v>
      </c>
      <c r="E581" s="20" t="s">
        <v>18</v>
      </c>
      <c r="F581" s="21">
        <v>0.0</v>
      </c>
      <c r="G581" s="21">
        <v>0.0</v>
      </c>
      <c r="I581" s="21" t="str">
        <f t="shared" si="116"/>
        <v>#REF!</v>
      </c>
      <c r="J581" s="21" t="str">
        <f t="shared" si="117"/>
        <v>#REF!</v>
      </c>
      <c r="K581" s="21" t="str">
        <f t="shared" si="118"/>
        <v>#REF!</v>
      </c>
      <c r="L581" s="21" t="str">
        <f t="shared" si="119"/>
        <v>#REF!</v>
      </c>
      <c r="M581" s="21" t="str">
        <f t="shared" si="120"/>
        <v>#REF!</v>
      </c>
      <c r="N581" s="21" t="str">
        <f t="shared" si="121"/>
        <v>#REF!</v>
      </c>
      <c r="O581" s="21" t="str">
        <f t="shared" si="122"/>
        <v>#REF!</v>
      </c>
      <c r="P581" s="21" t="str">
        <f t="shared" si="123"/>
        <v>#REF!</v>
      </c>
      <c r="Q581" s="21" t="str">
        <f t="shared" si="124"/>
        <v>#REF!</v>
      </c>
      <c r="R581" s="21" t="str">
        <f t="shared" si="125"/>
        <v>#REF!</v>
      </c>
      <c r="S581" s="21" t="str">
        <f t="shared" si="126"/>
        <v>#REF!</v>
      </c>
    </row>
    <row r="582" ht="15.75" customHeight="1">
      <c r="A582" s="20" t="s">
        <v>198</v>
      </c>
      <c r="B582" s="20" t="s">
        <v>15</v>
      </c>
      <c r="C582" s="20" t="s">
        <v>199</v>
      </c>
      <c r="D582" s="20" t="s">
        <v>49</v>
      </c>
      <c r="E582" s="20" t="s">
        <v>50</v>
      </c>
      <c r="F582" s="21">
        <v>0.0</v>
      </c>
      <c r="G582" s="21">
        <v>0.0</v>
      </c>
      <c r="I582" s="21" t="str">
        <f t="shared" si="116"/>
        <v>#REF!</v>
      </c>
      <c r="J582" s="21" t="str">
        <f t="shared" si="117"/>
        <v>#REF!</v>
      </c>
      <c r="K582" s="21" t="str">
        <f t="shared" si="118"/>
        <v>#REF!</v>
      </c>
      <c r="L582" s="21" t="str">
        <f t="shared" si="119"/>
        <v>#REF!</v>
      </c>
      <c r="M582" s="21" t="str">
        <f t="shared" si="120"/>
        <v>#REF!</v>
      </c>
      <c r="N582" s="21" t="str">
        <f t="shared" si="121"/>
        <v>#REF!</v>
      </c>
      <c r="O582" s="21" t="str">
        <f t="shared" si="122"/>
        <v>#REF!</v>
      </c>
      <c r="P582" s="21" t="str">
        <f t="shared" si="123"/>
        <v>#REF!</v>
      </c>
      <c r="Q582" s="21" t="str">
        <f t="shared" si="124"/>
        <v>#REF!</v>
      </c>
      <c r="R582" s="21" t="str">
        <f t="shared" si="125"/>
        <v>#REF!</v>
      </c>
      <c r="S582" s="21" t="str">
        <f t="shared" si="126"/>
        <v>#REF!</v>
      </c>
    </row>
    <row r="583" ht="15.75" customHeight="1">
      <c r="A583" s="20" t="s">
        <v>198</v>
      </c>
      <c r="B583" s="20" t="s">
        <v>15</v>
      </c>
      <c r="C583" s="20" t="s">
        <v>199</v>
      </c>
      <c r="D583" s="20" t="s">
        <v>74</v>
      </c>
      <c r="E583" s="20" t="s">
        <v>75</v>
      </c>
      <c r="F583" s="21">
        <v>4.285447051E7</v>
      </c>
      <c r="G583" s="21">
        <v>1171597.84</v>
      </c>
      <c r="I583" s="21" t="str">
        <f t="shared" si="116"/>
        <v>#REF!</v>
      </c>
      <c r="J583" s="21" t="str">
        <f t="shared" si="117"/>
        <v>#REF!</v>
      </c>
      <c r="K583" s="21" t="str">
        <f t="shared" si="118"/>
        <v>#REF!</v>
      </c>
      <c r="L583" s="21" t="str">
        <f t="shared" si="119"/>
        <v>#REF!</v>
      </c>
      <c r="M583" s="21" t="str">
        <f t="shared" si="120"/>
        <v>#REF!</v>
      </c>
      <c r="N583" s="21" t="str">
        <f t="shared" si="121"/>
        <v>#REF!</v>
      </c>
      <c r="O583" s="21" t="str">
        <f t="shared" si="122"/>
        <v>#REF!</v>
      </c>
      <c r="P583" s="21" t="str">
        <f t="shared" si="123"/>
        <v>#REF!</v>
      </c>
      <c r="Q583" s="21" t="str">
        <f t="shared" si="124"/>
        <v>#REF!</v>
      </c>
      <c r="R583" s="21" t="str">
        <f t="shared" si="125"/>
        <v>#REF!</v>
      </c>
      <c r="S583" s="21" t="str">
        <f t="shared" si="126"/>
        <v>#REF!</v>
      </c>
    </row>
    <row r="584" ht="15.75" customHeight="1">
      <c r="A584" s="20" t="s">
        <v>198</v>
      </c>
      <c r="B584" s="20" t="s">
        <v>15</v>
      </c>
      <c r="C584" s="20" t="s">
        <v>199</v>
      </c>
      <c r="D584" s="20" t="s">
        <v>21</v>
      </c>
      <c r="E584" s="20" t="s">
        <v>22</v>
      </c>
      <c r="F584" s="21">
        <v>11199.2</v>
      </c>
      <c r="G584" s="21">
        <v>306.17</v>
      </c>
      <c r="I584" s="21" t="str">
        <f t="shared" si="116"/>
        <v>#REF!</v>
      </c>
      <c r="J584" s="21" t="str">
        <f t="shared" si="117"/>
        <v>#REF!</v>
      </c>
      <c r="K584" s="21" t="str">
        <f t="shared" si="118"/>
        <v>#REF!</v>
      </c>
      <c r="L584" s="21" t="str">
        <f t="shared" si="119"/>
        <v>#REF!</v>
      </c>
      <c r="M584" s="21" t="str">
        <f t="shared" si="120"/>
        <v>#REF!</v>
      </c>
      <c r="N584" s="21" t="str">
        <f t="shared" si="121"/>
        <v>#REF!</v>
      </c>
      <c r="O584" s="21" t="str">
        <f t="shared" si="122"/>
        <v>#REF!</v>
      </c>
      <c r="P584" s="21" t="str">
        <f t="shared" si="123"/>
        <v>#REF!</v>
      </c>
      <c r="Q584" s="21" t="str">
        <f t="shared" si="124"/>
        <v>#REF!</v>
      </c>
      <c r="R584" s="21" t="str">
        <f t="shared" si="125"/>
        <v>#REF!</v>
      </c>
      <c r="S584" s="21" t="str">
        <f t="shared" si="126"/>
        <v>#REF!</v>
      </c>
    </row>
    <row r="585" ht="15.75" customHeight="1">
      <c r="A585" s="20" t="s">
        <v>198</v>
      </c>
      <c r="B585" s="20" t="s">
        <v>15</v>
      </c>
      <c r="C585" s="20" t="s">
        <v>199</v>
      </c>
      <c r="D585" s="20" t="s">
        <v>27</v>
      </c>
      <c r="E585" s="20" t="s">
        <v>28</v>
      </c>
      <c r="F585" s="21">
        <v>0.0</v>
      </c>
      <c r="G585" s="21">
        <v>0.0</v>
      </c>
      <c r="I585" s="21" t="str">
        <f t="shared" si="116"/>
        <v>#REF!</v>
      </c>
      <c r="J585" s="21" t="str">
        <f t="shared" si="117"/>
        <v>#REF!</v>
      </c>
      <c r="K585" s="21" t="str">
        <f t="shared" si="118"/>
        <v>#REF!</v>
      </c>
      <c r="L585" s="21" t="str">
        <f t="shared" si="119"/>
        <v>#REF!</v>
      </c>
      <c r="M585" s="21" t="str">
        <f t="shared" si="120"/>
        <v>#REF!</v>
      </c>
      <c r="N585" s="21" t="str">
        <f t="shared" si="121"/>
        <v>#REF!</v>
      </c>
      <c r="O585" s="21" t="str">
        <f t="shared" si="122"/>
        <v>#REF!</v>
      </c>
      <c r="P585" s="21" t="str">
        <f t="shared" si="123"/>
        <v>#REF!</v>
      </c>
      <c r="Q585" s="21" t="str">
        <f t="shared" si="124"/>
        <v>#REF!</v>
      </c>
      <c r="R585" s="21" t="str">
        <f t="shared" si="125"/>
        <v>#REF!</v>
      </c>
      <c r="S585" s="21" t="str">
        <f t="shared" si="126"/>
        <v>#REF!</v>
      </c>
    </row>
    <row r="586" ht="15.75" customHeight="1">
      <c r="A586" s="20" t="s">
        <v>198</v>
      </c>
      <c r="B586" s="20" t="s">
        <v>15</v>
      </c>
      <c r="C586" s="20" t="s">
        <v>199</v>
      </c>
      <c r="D586" s="20" t="s">
        <v>29</v>
      </c>
      <c r="E586" s="20" t="s">
        <v>30</v>
      </c>
      <c r="F586" s="21">
        <v>1407962.26</v>
      </c>
      <c r="G586" s="21">
        <v>38492.26</v>
      </c>
      <c r="I586" s="21" t="str">
        <f t="shared" si="116"/>
        <v>#REF!</v>
      </c>
      <c r="J586" s="21" t="str">
        <f t="shared" si="117"/>
        <v>#REF!</v>
      </c>
      <c r="K586" s="21" t="str">
        <f t="shared" si="118"/>
        <v>#REF!</v>
      </c>
      <c r="L586" s="21" t="str">
        <f t="shared" si="119"/>
        <v>#REF!</v>
      </c>
      <c r="M586" s="21" t="str">
        <f t="shared" si="120"/>
        <v>#REF!</v>
      </c>
      <c r="N586" s="21" t="str">
        <f t="shared" si="121"/>
        <v>#REF!</v>
      </c>
      <c r="O586" s="21" t="str">
        <f t="shared" si="122"/>
        <v>#REF!</v>
      </c>
      <c r="P586" s="21" t="str">
        <f t="shared" si="123"/>
        <v>#REF!</v>
      </c>
      <c r="Q586" s="21" t="str">
        <f t="shared" si="124"/>
        <v>#REF!</v>
      </c>
      <c r="R586" s="21" t="str">
        <f t="shared" si="125"/>
        <v>#REF!</v>
      </c>
      <c r="S586" s="21" t="str">
        <f t="shared" si="126"/>
        <v>#REF!</v>
      </c>
    </row>
    <row r="587" ht="15.75" customHeight="1">
      <c r="A587" s="20" t="s">
        <v>198</v>
      </c>
      <c r="B587" s="20" t="s">
        <v>15</v>
      </c>
      <c r="C587" s="20" t="s">
        <v>199</v>
      </c>
      <c r="D587" s="20" t="s">
        <v>31</v>
      </c>
      <c r="E587" s="20" t="s">
        <v>32</v>
      </c>
      <c r="F587" s="21">
        <v>5200810.91</v>
      </c>
      <c r="G587" s="21">
        <v>142184.91</v>
      </c>
      <c r="I587" s="21" t="str">
        <f t="shared" si="116"/>
        <v>#REF!</v>
      </c>
      <c r="J587" s="21" t="str">
        <f t="shared" si="117"/>
        <v>#REF!</v>
      </c>
      <c r="K587" s="21" t="str">
        <f t="shared" si="118"/>
        <v>#REF!</v>
      </c>
      <c r="L587" s="21" t="str">
        <f t="shared" si="119"/>
        <v>#REF!</v>
      </c>
      <c r="M587" s="21" t="str">
        <f t="shared" si="120"/>
        <v>#REF!</v>
      </c>
      <c r="N587" s="21" t="str">
        <f t="shared" si="121"/>
        <v>#REF!</v>
      </c>
      <c r="O587" s="21" t="str">
        <f t="shared" si="122"/>
        <v>#REF!</v>
      </c>
      <c r="P587" s="21" t="str">
        <f t="shared" si="123"/>
        <v>#REF!</v>
      </c>
      <c r="Q587" s="21" t="str">
        <f t="shared" si="124"/>
        <v>#REF!</v>
      </c>
      <c r="R587" s="21" t="str">
        <f t="shared" si="125"/>
        <v>#REF!</v>
      </c>
      <c r="S587" s="21" t="str">
        <f t="shared" si="126"/>
        <v>#REF!</v>
      </c>
    </row>
    <row r="588" ht="15.75" customHeight="1">
      <c r="A588" s="20" t="s">
        <v>198</v>
      </c>
      <c r="B588" s="20" t="s">
        <v>15</v>
      </c>
      <c r="C588" s="20" t="s">
        <v>199</v>
      </c>
      <c r="D588" s="20" t="s">
        <v>39</v>
      </c>
      <c r="E588" s="20" t="s">
        <v>40</v>
      </c>
      <c r="F588" s="21">
        <v>1035661.67</v>
      </c>
      <c r="G588" s="21">
        <v>28313.94</v>
      </c>
      <c r="I588" s="21" t="str">
        <f t="shared" si="116"/>
        <v>#REF!</v>
      </c>
      <c r="J588" s="21" t="str">
        <f t="shared" si="117"/>
        <v>#REF!</v>
      </c>
      <c r="K588" s="21" t="str">
        <f t="shared" si="118"/>
        <v>#REF!</v>
      </c>
      <c r="L588" s="21" t="str">
        <f t="shared" si="119"/>
        <v>#REF!</v>
      </c>
      <c r="M588" s="21" t="str">
        <f t="shared" si="120"/>
        <v>#REF!</v>
      </c>
      <c r="N588" s="21" t="str">
        <f t="shared" si="121"/>
        <v>#REF!</v>
      </c>
      <c r="O588" s="21" t="str">
        <f t="shared" si="122"/>
        <v>#REF!</v>
      </c>
      <c r="P588" s="21" t="str">
        <f t="shared" si="123"/>
        <v>#REF!</v>
      </c>
      <c r="Q588" s="21" t="str">
        <f t="shared" si="124"/>
        <v>#REF!</v>
      </c>
      <c r="R588" s="21" t="str">
        <f t="shared" si="125"/>
        <v>#REF!</v>
      </c>
      <c r="S588" s="21" t="str">
        <f t="shared" si="126"/>
        <v>#REF!</v>
      </c>
    </row>
    <row r="589" ht="15.75" customHeight="1">
      <c r="A589" s="20" t="s">
        <v>198</v>
      </c>
      <c r="B589" s="20" t="s">
        <v>15</v>
      </c>
      <c r="C589" s="20" t="s">
        <v>199</v>
      </c>
      <c r="D589" s="20" t="s">
        <v>41</v>
      </c>
      <c r="E589" s="20" t="s">
        <v>42</v>
      </c>
      <c r="F589" s="21">
        <v>2.5897113971E8</v>
      </c>
      <c r="G589" s="21">
        <v>7080008.81</v>
      </c>
      <c r="I589" s="21" t="str">
        <f t="shared" si="116"/>
        <v>#REF!</v>
      </c>
      <c r="J589" s="21" t="str">
        <f t="shared" si="117"/>
        <v>#REF!</v>
      </c>
      <c r="K589" s="21" t="str">
        <f t="shared" si="118"/>
        <v>#REF!</v>
      </c>
      <c r="L589" s="21" t="str">
        <f t="shared" si="119"/>
        <v>#REF!</v>
      </c>
      <c r="M589" s="21" t="str">
        <f t="shared" si="120"/>
        <v>#REF!</v>
      </c>
      <c r="N589" s="21" t="str">
        <f t="shared" si="121"/>
        <v>#REF!</v>
      </c>
      <c r="O589" s="21" t="str">
        <f t="shared" si="122"/>
        <v>#REF!</v>
      </c>
      <c r="P589" s="21" t="str">
        <f t="shared" si="123"/>
        <v>#REF!</v>
      </c>
      <c r="Q589" s="21" t="str">
        <f t="shared" si="124"/>
        <v>#REF!</v>
      </c>
      <c r="R589" s="21" t="str">
        <f t="shared" si="125"/>
        <v>#REF!</v>
      </c>
      <c r="S589" s="21" t="str">
        <f t="shared" si="126"/>
        <v>#REF!</v>
      </c>
    </row>
    <row r="590" ht="15.75" customHeight="1">
      <c r="A590" s="20" t="s">
        <v>198</v>
      </c>
      <c r="B590" s="20" t="s">
        <v>15</v>
      </c>
      <c r="C590" s="20" t="s">
        <v>199</v>
      </c>
      <c r="D590" s="20" t="s">
        <v>78</v>
      </c>
      <c r="E590" s="20" t="s">
        <v>79</v>
      </c>
      <c r="F590" s="21">
        <v>2.8881640174E8</v>
      </c>
      <c r="G590" s="21">
        <v>7895948.07</v>
      </c>
      <c r="I590" s="21" t="str">
        <f t="shared" si="116"/>
        <v>#REF!</v>
      </c>
      <c r="J590" s="21" t="str">
        <f t="shared" si="117"/>
        <v>#REF!</v>
      </c>
      <c r="K590" s="21" t="str">
        <f t="shared" si="118"/>
        <v>#REF!</v>
      </c>
      <c r="L590" s="21" t="str">
        <f t="shared" si="119"/>
        <v>#REF!</v>
      </c>
      <c r="M590" s="21" t="str">
        <f t="shared" si="120"/>
        <v>#REF!</v>
      </c>
      <c r="N590" s="21" t="str">
        <f t="shared" si="121"/>
        <v>#REF!</v>
      </c>
      <c r="O590" s="21" t="str">
        <f t="shared" si="122"/>
        <v>#REF!</v>
      </c>
      <c r="P590" s="21" t="str">
        <f t="shared" si="123"/>
        <v>#REF!</v>
      </c>
      <c r="Q590" s="21" t="str">
        <f t="shared" si="124"/>
        <v>#REF!</v>
      </c>
      <c r="R590" s="21" t="str">
        <f t="shared" si="125"/>
        <v>#REF!</v>
      </c>
      <c r="S590" s="21" t="str">
        <f t="shared" si="126"/>
        <v>#REF!</v>
      </c>
    </row>
    <row r="591" ht="15.75" customHeight="1">
      <c r="A591" s="20" t="s">
        <v>200</v>
      </c>
      <c r="B591" s="20" t="s">
        <v>15</v>
      </c>
      <c r="C591" s="20" t="s">
        <v>201</v>
      </c>
      <c r="D591" s="20" t="s">
        <v>49</v>
      </c>
      <c r="E591" s="20" t="s">
        <v>50</v>
      </c>
      <c r="F591" s="21">
        <v>0.0</v>
      </c>
      <c r="G591" s="21">
        <v>0.0</v>
      </c>
      <c r="I591" s="21" t="str">
        <f t="shared" si="116"/>
        <v>#REF!</v>
      </c>
      <c r="J591" s="21" t="str">
        <f t="shared" si="117"/>
        <v>#REF!</v>
      </c>
      <c r="K591" s="21" t="str">
        <f t="shared" si="118"/>
        <v>#REF!</v>
      </c>
      <c r="L591" s="21" t="str">
        <f t="shared" si="119"/>
        <v>#REF!</v>
      </c>
      <c r="M591" s="21" t="str">
        <f t="shared" si="120"/>
        <v>#REF!</v>
      </c>
      <c r="N591" s="21" t="str">
        <f t="shared" si="121"/>
        <v>#REF!</v>
      </c>
      <c r="O591" s="21" t="str">
        <f t="shared" si="122"/>
        <v>#REF!</v>
      </c>
      <c r="P591" s="21" t="str">
        <f t="shared" si="123"/>
        <v>#REF!</v>
      </c>
      <c r="Q591" s="21" t="str">
        <f t="shared" si="124"/>
        <v>#REF!</v>
      </c>
      <c r="R591" s="21" t="str">
        <f t="shared" si="125"/>
        <v>#REF!</v>
      </c>
      <c r="S591" s="21" t="str">
        <f t="shared" si="126"/>
        <v>#REF!</v>
      </c>
    </row>
    <row r="592" ht="15.75" customHeight="1">
      <c r="A592" s="20" t="s">
        <v>200</v>
      </c>
      <c r="B592" s="20" t="s">
        <v>15</v>
      </c>
      <c r="C592" s="20" t="s">
        <v>201</v>
      </c>
      <c r="D592" s="20" t="s">
        <v>27</v>
      </c>
      <c r="E592" s="20" t="s">
        <v>28</v>
      </c>
      <c r="F592" s="21">
        <v>0.0</v>
      </c>
      <c r="G592" s="21">
        <v>0.0</v>
      </c>
      <c r="I592" s="21" t="str">
        <f t="shared" si="116"/>
        <v>#REF!</v>
      </c>
      <c r="J592" s="21" t="str">
        <f t="shared" si="117"/>
        <v>#REF!</v>
      </c>
      <c r="K592" s="21" t="str">
        <f t="shared" si="118"/>
        <v>#REF!</v>
      </c>
      <c r="L592" s="21" t="str">
        <f t="shared" si="119"/>
        <v>#REF!</v>
      </c>
      <c r="M592" s="21" t="str">
        <f t="shared" si="120"/>
        <v>#REF!</v>
      </c>
      <c r="N592" s="21" t="str">
        <f t="shared" si="121"/>
        <v>#REF!</v>
      </c>
      <c r="O592" s="21" t="str">
        <f t="shared" si="122"/>
        <v>#REF!</v>
      </c>
      <c r="P592" s="21" t="str">
        <f t="shared" si="123"/>
        <v>#REF!</v>
      </c>
      <c r="Q592" s="21" t="str">
        <f t="shared" si="124"/>
        <v>#REF!</v>
      </c>
      <c r="R592" s="21" t="str">
        <f t="shared" si="125"/>
        <v>#REF!</v>
      </c>
      <c r="S592" s="21" t="str">
        <f t="shared" si="126"/>
        <v>#REF!</v>
      </c>
    </row>
    <row r="593" ht="15.75" customHeight="1">
      <c r="A593" s="20" t="s">
        <v>200</v>
      </c>
      <c r="B593" s="20" t="s">
        <v>15</v>
      </c>
      <c r="C593" s="20" t="s">
        <v>201</v>
      </c>
      <c r="D593" s="20" t="s">
        <v>29</v>
      </c>
      <c r="E593" s="20" t="s">
        <v>30</v>
      </c>
      <c r="F593" s="21">
        <v>442090.08</v>
      </c>
      <c r="G593" s="21">
        <v>48711.05</v>
      </c>
      <c r="I593" s="21" t="str">
        <f t="shared" si="116"/>
        <v>#REF!</v>
      </c>
      <c r="J593" s="21" t="str">
        <f t="shared" si="117"/>
        <v>#REF!</v>
      </c>
      <c r="K593" s="21" t="str">
        <f t="shared" si="118"/>
        <v>#REF!</v>
      </c>
      <c r="L593" s="21" t="str">
        <f t="shared" si="119"/>
        <v>#REF!</v>
      </c>
      <c r="M593" s="21" t="str">
        <f t="shared" si="120"/>
        <v>#REF!</v>
      </c>
      <c r="N593" s="21" t="str">
        <f t="shared" si="121"/>
        <v>#REF!</v>
      </c>
      <c r="O593" s="21" t="str">
        <f t="shared" si="122"/>
        <v>#REF!</v>
      </c>
      <c r="P593" s="21" t="str">
        <f t="shared" si="123"/>
        <v>#REF!</v>
      </c>
      <c r="Q593" s="21" t="str">
        <f t="shared" si="124"/>
        <v>#REF!</v>
      </c>
      <c r="R593" s="21" t="str">
        <f t="shared" si="125"/>
        <v>#REF!</v>
      </c>
      <c r="S593" s="21" t="str">
        <f t="shared" si="126"/>
        <v>#REF!</v>
      </c>
    </row>
    <row r="594" ht="15.75" customHeight="1">
      <c r="A594" s="20" t="s">
        <v>200</v>
      </c>
      <c r="B594" s="20" t="s">
        <v>15</v>
      </c>
      <c r="C594" s="20" t="s">
        <v>201</v>
      </c>
      <c r="D594" s="20" t="s">
        <v>39</v>
      </c>
      <c r="E594" s="20" t="s">
        <v>40</v>
      </c>
      <c r="F594" s="21">
        <v>23061.53</v>
      </c>
      <c r="G594" s="21">
        <v>2541.0</v>
      </c>
      <c r="I594" s="21" t="str">
        <f t="shared" si="116"/>
        <v>#REF!</v>
      </c>
      <c r="J594" s="21" t="str">
        <f t="shared" si="117"/>
        <v>#REF!</v>
      </c>
      <c r="K594" s="21" t="str">
        <f t="shared" si="118"/>
        <v>#REF!</v>
      </c>
      <c r="L594" s="21" t="str">
        <f t="shared" si="119"/>
        <v>#REF!</v>
      </c>
      <c r="M594" s="21" t="str">
        <f t="shared" si="120"/>
        <v>#REF!</v>
      </c>
      <c r="N594" s="21" t="str">
        <f t="shared" si="121"/>
        <v>#REF!</v>
      </c>
      <c r="O594" s="21" t="str">
        <f t="shared" si="122"/>
        <v>#REF!</v>
      </c>
      <c r="P594" s="21" t="str">
        <f t="shared" si="123"/>
        <v>#REF!</v>
      </c>
      <c r="Q594" s="21" t="str">
        <f t="shared" si="124"/>
        <v>#REF!</v>
      </c>
      <c r="R594" s="21" t="str">
        <f t="shared" si="125"/>
        <v>#REF!</v>
      </c>
      <c r="S594" s="21" t="str">
        <f t="shared" si="126"/>
        <v>#REF!</v>
      </c>
    </row>
    <row r="595" ht="15.75" customHeight="1">
      <c r="A595" s="20" t="s">
        <v>200</v>
      </c>
      <c r="B595" s="20" t="s">
        <v>15</v>
      </c>
      <c r="C595" s="20" t="s">
        <v>201</v>
      </c>
      <c r="D595" s="20" t="s">
        <v>78</v>
      </c>
      <c r="E595" s="20" t="s">
        <v>79</v>
      </c>
      <c r="F595" s="21">
        <v>696735.13</v>
      </c>
      <c r="G595" s="21">
        <v>76768.74</v>
      </c>
      <c r="I595" s="21" t="str">
        <f t="shared" si="116"/>
        <v>#REF!</v>
      </c>
      <c r="J595" s="21" t="str">
        <f t="shared" si="117"/>
        <v>#REF!</v>
      </c>
      <c r="K595" s="21" t="str">
        <f t="shared" si="118"/>
        <v>#REF!</v>
      </c>
      <c r="L595" s="21" t="str">
        <f t="shared" si="119"/>
        <v>#REF!</v>
      </c>
      <c r="M595" s="21" t="str">
        <f t="shared" si="120"/>
        <v>#REF!</v>
      </c>
      <c r="N595" s="21" t="str">
        <f t="shared" si="121"/>
        <v>#REF!</v>
      </c>
      <c r="O595" s="21" t="str">
        <f t="shared" si="122"/>
        <v>#REF!</v>
      </c>
      <c r="P595" s="21" t="str">
        <f t="shared" si="123"/>
        <v>#REF!</v>
      </c>
      <c r="Q595" s="21" t="str">
        <f t="shared" si="124"/>
        <v>#REF!</v>
      </c>
      <c r="R595" s="21" t="str">
        <f t="shared" si="125"/>
        <v>#REF!</v>
      </c>
      <c r="S595" s="21" t="str">
        <f t="shared" si="126"/>
        <v>#REF!</v>
      </c>
    </row>
    <row r="596" ht="15.75" customHeight="1">
      <c r="A596" s="20" t="s">
        <v>200</v>
      </c>
      <c r="B596" s="20" t="s">
        <v>15</v>
      </c>
      <c r="C596" s="20" t="s">
        <v>201</v>
      </c>
      <c r="D596" s="20" t="s">
        <v>45</v>
      </c>
      <c r="E596" s="20" t="s">
        <v>46</v>
      </c>
      <c r="F596" s="21">
        <v>5.451351726E7</v>
      </c>
      <c r="G596" s="21">
        <v>6006492.21</v>
      </c>
      <c r="I596" s="21" t="str">
        <f t="shared" si="116"/>
        <v>#REF!</v>
      </c>
      <c r="J596" s="21" t="str">
        <f t="shared" si="117"/>
        <v>#REF!</v>
      </c>
      <c r="K596" s="21" t="str">
        <f t="shared" si="118"/>
        <v>#REF!</v>
      </c>
      <c r="L596" s="21" t="str">
        <f t="shared" si="119"/>
        <v>#REF!</v>
      </c>
      <c r="M596" s="21" t="str">
        <f t="shared" si="120"/>
        <v>#REF!</v>
      </c>
      <c r="N596" s="21" t="str">
        <f t="shared" si="121"/>
        <v>#REF!</v>
      </c>
      <c r="O596" s="21" t="str">
        <f t="shared" si="122"/>
        <v>#REF!</v>
      </c>
      <c r="P596" s="21" t="str">
        <f t="shared" si="123"/>
        <v>#REF!</v>
      </c>
      <c r="Q596" s="21" t="str">
        <f t="shared" si="124"/>
        <v>#REF!</v>
      </c>
      <c r="R596" s="21" t="str">
        <f t="shared" si="125"/>
        <v>#REF!</v>
      </c>
      <c r="S596" s="21" t="str">
        <f t="shared" si="126"/>
        <v>#REF!</v>
      </c>
    </row>
    <row r="597" ht="15.75" customHeight="1">
      <c r="A597" s="20" t="s">
        <v>202</v>
      </c>
      <c r="B597" s="20" t="s">
        <v>15</v>
      </c>
      <c r="C597" s="20" t="s">
        <v>203</v>
      </c>
      <c r="D597" s="20" t="s">
        <v>17</v>
      </c>
      <c r="E597" s="20" t="s">
        <v>18</v>
      </c>
      <c r="F597" s="21">
        <v>0.0</v>
      </c>
      <c r="G597" s="21">
        <v>0.0</v>
      </c>
      <c r="I597" s="21" t="str">
        <f t="shared" si="116"/>
        <v>#REF!</v>
      </c>
      <c r="J597" s="21" t="str">
        <f t="shared" si="117"/>
        <v>#REF!</v>
      </c>
      <c r="K597" s="21" t="str">
        <f t="shared" si="118"/>
        <v>#REF!</v>
      </c>
      <c r="L597" s="21" t="str">
        <f t="shared" si="119"/>
        <v>#REF!</v>
      </c>
      <c r="M597" s="21" t="str">
        <f t="shared" si="120"/>
        <v>#REF!</v>
      </c>
      <c r="N597" s="21" t="str">
        <f t="shared" si="121"/>
        <v>#REF!</v>
      </c>
      <c r="O597" s="21" t="str">
        <f t="shared" si="122"/>
        <v>#REF!</v>
      </c>
      <c r="P597" s="21" t="str">
        <f t="shared" si="123"/>
        <v>#REF!</v>
      </c>
      <c r="Q597" s="21" t="str">
        <f t="shared" si="124"/>
        <v>#REF!</v>
      </c>
      <c r="R597" s="21" t="str">
        <f t="shared" si="125"/>
        <v>#REF!</v>
      </c>
      <c r="S597" s="21" t="str">
        <f t="shared" si="126"/>
        <v>#REF!</v>
      </c>
    </row>
    <row r="598" ht="15.75" customHeight="1">
      <c r="A598" s="20" t="s">
        <v>202</v>
      </c>
      <c r="B598" s="20" t="s">
        <v>15</v>
      </c>
      <c r="C598" s="20" t="s">
        <v>203</v>
      </c>
      <c r="D598" s="20" t="s">
        <v>27</v>
      </c>
      <c r="E598" s="20" t="s">
        <v>28</v>
      </c>
      <c r="F598" s="21">
        <v>0.0</v>
      </c>
      <c r="G598" s="21">
        <v>0.0</v>
      </c>
      <c r="I598" s="21" t="str">
        <f t="shared" si="116"/>
        <v>#REF!</v>
      </c>
      <c r="J598" s="21" t="str">
        <f t="shared" si="117"/>
        <v>#REF!</v>
      </c>
      <c r="K598" s="21" t="str">
        <f t="shared" si="118"/>
        <v>#REF!</v>
      </c>
      <c r="L598" s="21" t="str">
        <f t="shared" si="119"/>
        <v>#REF!</v>
      </c>
      <c r="M598" s="21" t="str">
        <f t="shared" si="120"/>
        <v>#REF!</v>
      </c>
      <c r="N598" s="21" t="str">
        <f t="shared" si="121"/>
        <v>#REF!</v>
      </c>
      <c r="O598" s="21" t="str">
        <f t="shared" si="122"/>
        <v>#REF!</v>
      </c>
      <c r="P598" s="21" t="str">
        <f t="shared" si="123"/>
        <v>#REF!</v>
      </c>
      <c r="Q598" s="21" t="str">
        <f t="shared" si="124"/>
        <v>#REF!</v>
      </c>
      <c r="R598" s="21" t="str">
        <f t="shared" si="125"/>
        <v>#REF!</v>
      </c>
      <c r="S598" s="21" t="str">
        <f t="shared" si="126"/>
        <v>#REF!</v>
      </c>
    </row>
    <row r="599" ht="15.75" customHeight="1">
      <c r="A599" s="20" t="s">
        <v>202</v>
      </c>
      <c r="B599" s="20" t="s">
        <v>15</v>
      </c>
      <c r="C599" s="20" t="s">
        <v>203</v>
      </c>
      <c r="D599" s="20" t="s">
        <v>29</v>
      </c>
      <c r="E599" s="20" t="s">
        <v>30</v>
      </c>
      <c r="F599" s="21">
        <v>18724.03</v>
      </c>
      <c r="G599" s="21">
        <v>6313.26</v>
      </c>
      <c r="I599" s="21" t="str">
        <f t="shared" si="116"/>
        <v>#REF!</v>
      </c>
      <c r="J599" s="21" t="str">
        <f t="shared" si="117"/>
        <v>#REF!</v>
      </c>
      <c r="K599" s="21" t="str">
        <f t="shared" si="118"/>
        <v>#REF!</v>
      </c>
      <c r="L599" s="21" t="str">
        <f t="shared" si="119"/>
        <v>#REF!</v>
      </c>
      <c r="M599" s="21" t="str">
        <f t="shared" si="120"/>
        <v>#REF!</v>
      </c>
      <c r="N599" s="21" t="str">
        <f t="shared" si="121"/>
        <v>#REF!</v>
      </c>
      <c r="O599" s="21" t="str">
        <f t="shared" si="122"/>
        <v>#REF!</v>
      </c>
      <c r="P599" s="21" t="str">
        <f t="shared" si="123"/>
        <v>#REF!</v>
      </c>
      <c r="Q599" s="21" t="str">
        <f t="shared" si="124"/>
        <v>#REF!</v>
      </c>
      <c r="R599" s="21" t="str">
        <f t="shared" si="125"/>
        <v>#REF!</v>
      </c>
      <c r="S599" s="21" t="str">
        <f t="shared" si="126"/>
        <v>#REF!</v>
      </c>
    </row>
    <row r="600" ht="15.75" customHeight="1">
      <c r="A600" s="20" t="s">
        <v>202</v>
      </c>
      <c r="B600" s="20" t="s">
        <v>15</v>
      </c>
      <c r="C600" s="20" t="s">
        <v>203</v>
      </c>
      <c r="D600" s="20" t="s">
        <v>39</v>
      </c>
      <c r="E600" s="20" t="s">
        <v>40</v>
      </c>
      <c r="F600" s="21">
        <v>8804.19</v>
      </c>
      <c r="G600" s="21">
        <v>2968.55</v>
      </c>
      <c r="I600" s="21" t="str">
        <f t="shared" si="116"/>
        <v>#REF!</v>
      </c>
      <c r="J600" s="21" t="str">
        <f t="shared" si="117"/>
        <v>#REF!</v>
      </c>
      <c r="K600" s="21" t="str">
        <f t="shared" si="118"/>
        <v>#REF!</v>
      </c>
      <c r="L600" s="21" t="str">
        <f t="shared" si="119"/>
        <v>#REF!</v>
      </c>
      <c r="M600" s="21" t="str">
        <f t="shared" si="120"/>
        <v>#REF!</v>
      </c>
      <c r="N600" s="21" t="str">
        <f t="shared" si="121"/>
        <v>#REF!</v>
      </c>
      <c r="O600" s="21" t="str">
        <f t="shared" si="122"/>
        <v>#REF!</v>
      </c>
      <c r="P600" s="21" t="str">
        <f t="shared" si="123"/>
        <v>#REF!</v>
      </c>
      <c r="Q600" s="21" t="str">
        <f t="shared" si="124"/>
        <v>#REF!</v>
      </c>
      <c r="R600" s="21" t="str">
        <f t="shared" si="125"/>
        <v>#REF!</v>
      </c>
      <c r="S600" s="21" t="str">
        <f t="shared" si="126"/>
        <v>#REF!</v>
      </c>
    </row>
    <row r="601" ht="15.75" customHeight="1">
      <c r="A601" s="20" t="s">
        <v>202</v>
      </c>
      <c r="B601" s="20" t="s">
        <v>15</v>
      </c>
      <c r="C601" s="20" t="s">
        <v>203</v>
      </c>
      <c r="D601" s="20" t="s">
        <v>41</v>
      </c>
      <c r="E601" s="20" t="s">
        <v>42</v>
      </c>
      <c r="F601" s="21">
        <v>1520090.78</v>
      </c>
      <c r="G601" s="21">
        <v>512535.19</v>
      </c>
      <c r="I601" s="21" t="str">
        <f t="shared" si="116"/>
        <v>#REF!</v>
      </c>
      <c r="J601" s="21" t="str">
        <f t="shared" si="117"/>
        <v>#REF!</v>
      </c>
      <c r="K601" s="21" t="str">
        <f t="shared" si="118"/>
        <v>#REF!</v>
      </c>
      <c r="L601" s="21" t="str">
        <f t="shared" si="119"/>
        <v>#REF!</v>
      </c>
      <c r="M601" s="21" t="str">
        <f t="shared" si="120"/>
        <v>#REF!</v>
      </c>
      <c r="N601" s="21" t="str">
        <f t="shared" si="121"/>
        <v>#REF!</v>
      </c>
      <c r="O601" s="21" t="str">
        <f t="shared" si="122"/>
        <v>#REF!</v>
      </c>
      <c r="P601" s="21" t="str">
        <f t="shared" si="123"/>
        <v>#REF!</v>
      </c>
      <c r="Q601" s="21" t="str">
        <f t="shared" si="124"/>
        <v>#REF!</v>
      </c>
      <c r="R601" s="21" t="str">
        <f t="shared" si="125"/>
        <v>#REF!</v>
      </c>
      <c r="S601" s="21" t="str">
        <f t="shared" si="126"/>
        <v>#REF!</v>
      </c>
    </row>
    <row r="602" ht="15.75" customHeight="1">
      <c r="A602" s="20" t="s">
        <v>204</v>
      </c>
      <c r="B602" s="20" t="s">
        <v>15</v>
      </c>
      <c r="C602" s="20" t="s">
        <v>205</v>
      </c>
      <c r="D602" s="20" t="s">
        <v>17</v>
      </c>
      <c r="E602" s="20" t="s">
        <v>18</v>
      </c>
      <c r="F602" s="21">
        <v>0.0</v>
      </c>
      <c r="G602" s="21">
        <v>0.0</v>
      </c>
      <c r="I602" s="21" t="str">
        <f t="shared" si="116"/>
        <v>#REF!</v>
      </c>
      <c r="J602" s="21" t="str">
        <f t="shared" si="117"/>
        <v>#REF!</v>
      </c>
      <c r="K602" s="21" t="str">
        <f t="shared" si="118"/>
        <v>#REF!</v>
      </c>
      <c r="L602" s="21" t="str">
        <f t="shared" si="119"/>
        <v>#REF!</v>
      </c>
      <c r="M602" s="21" t="str">
        <f t="shared" si="120"/>
        <v>#REF!</v>
      </c>
      <c r="N602" s="21" t="str">
        <f t="shared" si="121"/>
        <v>#REF!</v>
      </c>
      <c r="O602" s="21" t="str">
        <f t="shared" si="122"/>
        <v>#REF!</v>
      </c>
      <c r="P602" s="21" t="str">
        <f t="shared" si="123"/>
        <v>#REF!</v>
      </c>
      <c r="Q602" s="21" t="str">
        <f t="shared" si="124"/>
        <v>#REF!</v>
      </c>
      <c r="R602" s="21" t="str">
        <f t="shared" si="125"/>
        <v>#REF!</v>
      </c>
      <c r="S602" s="21" t="str">
        <f t="shared" si="126"/>
        <v>#REF!</v>
      </c>
    </row>
    <row r="603" ht="15.75" customHeight="1">
      <c r="A603" s="20" t="s">
        <v>204</v>
      </c>
      <c r="B603" s="20" t="s">
        <v>15</v>
      </c>
      <c r="C603" s="20" t="s">
        <v>205</v>
      </c>
      <c r="D603" s="20" t="s">
        <v>21</v>
      </c>
      <c r="E603" s="20" t="s">
        <v>22</v>
      </c>
      <c r="F603" s="21">
        <v>0.0</v>
      </c>
      <c r="G603" s="21">
        <v>0.0</v>
      </c>
      <c r="I603" s="21" t="str">
        <f t="shared" si="116"/>
        <v>#REF!</v>
      </c>
      <c r="J603" s="21" t="str">
        <f t="shared" si="117"/>
        <v>#REF!</v>
      </c>
      <c r="K603" s="21" t="str">
        <f t="shared" si="118"/>
        <v>#REF!</v>
      </c>
      <c r="L603" s="21" t="str">
        <f t="shared" si="119"/>
        <v>#REF!</v>
      </c>
      <c r="M603" s="21" t="str">
        <f t="shared" si="120"/>
        <v>#REF!</v>
      </c>
      <c r="N603" s="21" t="str">
        <f t="shared" si="121"/>
        <v>#REF!</v>
      </c>
      <c r="O603" s="21" t="str">
        <f t="shared" si="122"/>
        <v>#REF!</v>
      </c>
      <c r="P603" s="21" t="str">
        <f t="shared" si="123"/>
        <v>#REF!</v>
      </c>
      <c r="Q603" s="21" t="str">
        <f t="shared" si="124"/>
        <v>#REF!</v>
      </c>
      <c r="R603" s="21" t="str">
        <f t="shared" si="125"/>
        <v>#REF!</v>
      </c>
      <c r="S603" s="21" t="str">
        <f t="shared" si="126"/>
        <v>#REF!</v>
      </c>
    </row>
    <row r="604" ht="15.75" customHeight="1">
      <c r="A604" s="20" t="s">
        <v>204</v>
      </c>
      <c r="B604" s="20" t="s">
        <v>15</v>
      </c>
      <c r="C604" s="20" t="s">
        <v>205</v>
      </c>
      <c r="D604" s="20" t="s">
        <v>27</v>
      </c>
      <c r="E604" s="20" t="s">
        <v>28</v>
      </c>
      <c r="F604" s="21">
        <v>0.0</v>
      </c>
      <c r="G604" s="21">
        <v>0.0</v>
      </c>
      <c r="I604" s="21" t="str">
        <f t="shared" si="116"/>
        <v>#REF!</v>
      </c>
      <c r="J604" s="21" t="str">
        <f t="shared" si="117"/>
        <v>#REF!</v>
      </c>
      <c r="K604" s="21" t="str">
        <f t="shared" si="118"/>
        <v>#REF!</v>
      </c>
      <c r="L604" s="21" t="str">
        <f t="shared" si="119"/>
        <v>#REF!</v>
      </c>
      <c r="M604" s="21" t="str">
        <f t="shared" si="120"/>
        <v>#REF!</v>
      </c>
      <c r="N604" s="21" t="str">
        <f t="shared" si="121"/>
        <v>#REF!</v>
      </c>
      <c r="O604" s="21" t="str">
        <f t="shared" si="122"/>
        <v>#REF!</v>
      </c>
      <c r="P604" s="21" t="str">
        <f t="shared" si="123"/>
        <v>#REF!</v>
      </c>
      <c r="Q604" s="21" t="str">
        <f t="shared" si="124"/>
        <v>#REF!</v>
      </c>
      <c r="R604" s="21" t="str">
        <f t="shared" si="125"/>
        <v>#REF!</v>
      </c>
      <c r="S604" s="21" t="str">
        <f t="shared" si="126"/>
        <v>#REF!</v>
      </c>
    </row>
    <row r="605" ht="15.75" customHeight="1">
      <c r="A605" s="20" t="s">
        <v>204</v>
      </c>
      <c r="B605" s="20" t="s">
        <v>15</v>
      </c>
      <c r="C605" s="20" t="s">
        <v>205</v>
      </c>
      <c r="D605" s="20" t="s">
        <v>29</v>
      </c>
      <c r="E605" s="20" t="s">
        <v>30</v>
      </c>
      <c r="F605" s="21">
        <v>453307.87</v>
      </c>
      <c r="G605" s="21">
        <v>155549.68</v>
      </c>
      <c r="I605" s="21" t="str">
        <f t="shared" si="116"/>
        <v>#REF!</v>
      </c>
      <c r="J605" s="21" t="str">
        <f t="shared" si="117"/>
        <v>#REF!</v>
      </c>
      <c r="K605" s="21" t="str">
        <f t="shared" si="118"/>
        <v>#REF!</v>
      </c>
      <c r="L605" s="21" t="str">
        <f t="shared" si="119"/>
        <v>#REF!</v>
      </c>
      <c r="M605" s="21" t="str">
        <f t="shared" si="120"/>
        <v>#REF!</v>
      </c>
      <c r="N605" s="21" t="str">
        <f t="shared" si="121"/>
        <v>#REF!</v>
      </c>
      <c r="O605" s="21" t="str">
        <f t="shared" si="122"/>
        <v>#REF!</v>
      </c>
      <c r="P605" s="21" t="str">
        <f t="shared" si="123"/>
        <v>#REF!</v>
      </c>
      <c r="Q605" s="21" t="str">
        <f t="shared" si="124"/>
        <v>#REF!</v>
      </c>
      <c r="R605" s="21" t="str">
        <f t="shared" si="125"/>
        <v>#REF!</v>
      </c>
      <c r="S605" s="21" t="str">
        <f t="shared" si="126"/>
        <v>#REF!</v>
      </c>
    </row>
    <row r="606" ht="15.75" customHeight="1">
      <c r="A606" s="20" t="s">
        <v>204</v>
      </c>
      <c r="B606" s="20" t="s">
        <v>15</v>
      </c>
      <c r="C606" s="20" t="s">
        <v>205</v>
      </c>
      <c r="D606" s="20" t="s">
        <v>31</v>
      </c>
      <c r="E606" s="20" t="s">
        <v>32</v>
      </c>
      <c r="F606" s="21">
        <v>178666.08</v>
      </c>
      <c r="G606" s="21">
        <v>61308.12</v>
      </c>
      <c r="I606" s="21" t="str">
        <f t="shared" si="116"/>
        <v>#REF!</v>
      </c>
      <c r="J606" s="21" t="str">
        <f t="shared" si="117"/>
        <v>#REF!</v>
      </c>
      <c r="K606" s="21" t="str">
        <f t="shared" si="118"/>
        <v>#REF!</v>
      </c>
      <c r="L606" s="21" t="str">
        <f t="shared" si="119"/>
        <v>#REF!</v>
      </c>
      <c r="M606" s="21" t="str">
        <f t="shared" si="120"/>
        <v>#REF!</v>
      </c>
      <c r="N606" s="21" t="str">
        <f t="shared" si="121"/>
        <v>#REF!</v>
      </c>
      <c r="O606" s="21" t="str">
        <f t="shared" si="122"/>
        <v>#REF!</v>
      </c>
      <c r="P606" s="21" t="str">
        <f t="shared" si="123"/>
        <v>#REF!</v>
      </c>
      <c r="Q606" s="21" t="str">
        <f t="shared" si="124"/>
        <v>#REF!</v>
      </c>
      <c r="R606" s="21" t="str">
        <f t="shared" si="125"/>
        <v>#REF!</v>
      </c>
      <c r="S606" s="21" t="str">
        <f t="shared" si="126"/>
        <v>#REF!</v>
      </c>
    </row>
    <row r="607" ht="15.75" customHeight="1">
      <c r="A607" s="20" t="s">
        <v>204</v>
      </c>
      <c r="B607" s="20" t="s">
        <v>15</v>
      </c>
      <c r="C607" s="20" t="s">
        <v>205</v>
      </c>
      <c r="D607" s="20" t="s">
        <v>39</v>
      </c>
      <c r="E607" s="20" t="s">
        <v>40</v>
      </c>
      <c r="F607" s="21">
        <v>519086.26</v>
      </c>
      <c r="G607" s="21">
        <v>178121.11</v>
      </c>
      <c r="I607" s="21" t="str">
        <f t="shared" si="116"/>
        <v>#REF!</v>
      </c>
      <c r="J607" s="21" t="str">
        <f t="shared" si="117"/>
        <v>#REF!</v>
      </c>
      <c r="K607" s="21" t="str">
        <f t="shared" si="118"/>
        <v>#REF!</v>
      </c>
      <c r="L607" s="21" t="str">
        <f t="shared" si="119"/>
        <v>#REF!</v>
      </c>
      <c r="M607" s="21" t="str">
        <f t="shared" si="120"/>
        <v>#REF!</v>
      </c>
      <c r="N607" s="21" t="str">
        <f t="shared" si="121"/>
        <v>#REF!</v>
      </c>
      <c r="O607" s="21" t="str">
        <f t="shared" si="122"/>
        <v>#REF!</v>
      </c>
      <c r="P607" s="21" t="str">
        <f t="shared" si="123"/>
        <v>#REF!</v>
      </c>
      <c r="Q607" s="21" t="str">
        <f t="shared" si="124"/>
        <v>#REF!</v>
      </c>
      <c r="R607" s="21" t="str">
        <f t="shared" si="125"/>
        <v>#REF!</v>
      </c>
      <c r="S607" s="21" t="str">
        <f t="shared" si="126"/>
        <v>#REF!</v>
      </c>
    </row>
    <row r="608" ht="15.75" customHeight="1">
      <c r="A608" s="20" t="s">
        <v>204</v>
      </c>
      <c r="B608" s="20" t="s">
        <v>15</v>
      </c>
      <c r="C608" s="20" t="s">
        <v>205</v>
      </c>
      <c r="D608" s="20" t="s">
        <v>41</v>
      </c>
      <c r="E608" s="20" t="s">
        <v>42</v>
      </c>
      <c r="F608" s="21">
        <v>3.465908186E7</v>
      </c>
      <c r="G608" s="21">
        <v>1.189304123E7</v>
      </c>
      <c r="I608" s="21" t="str">
        <f t="shared" si="116"/>
        <v>#REF!</v>
      </c>
      <c r="J608" s="21" t="str">
        <f t="shared" si="117"/>
        <v>#REF!</v>
      </c>
      <c r="K608" s="21" t="str">
        <f t="shared" si="118"/>
        <v>#REF!</v>
      </c>
      <c r="L608" s="21" t="str">
        <f t="shared" si="119"/>
        <v>#REF!</v>
      </c>
      <c r="M608" s="21" t="str">
        <f t="shared" si="120"/>
        <v>#REF!</v>
      </c>
      <c r="N608" s="21" t="str">
        <f t="shared" si="121"/>
        <v>#REF!</v>
      </c>
      <c r="O608" s="21" t="str">
        <f t="shared" si="122"/>
        <v>#REF!</v>
      </c>
      <c r="P608" s="21" t="str">
        <f t="shared" si="123"/>
        <v>#REF!</v>
      </c>
      <c r="Q608" s="21" t="str">
        <f t="shared" si="124"/>
        <v>#REF!</v>
      </c>
      <c r="R608" s="21" t="str">
        <f t="shared" si="125"/>
        <v>#REF!</v>
      </c>
      <c r="S608" s="21" t="str">
        <f t="shared" si="126"/>
        <v>#REF!</v>
      </c>
    </row>
    <row r="609" ht="15.75" customHeight="1">
      <c r="A609" s="20" t="s">
        <v>204</v>
      </c>
      <c r="B609" s="20" t="s">
        <v>15</v>
      </c>
      <c r="C609" s="20" t="s">
        <v>205</v>
      </c>
      <c r="D609" s="20" t="s">
        <v>59</v>
      </c>
      <c r="E609" s="20" t="s">
        <v>60</v>
      </c>
      <c r="F609" s="21">
        <v>1.679216893E7</v>
      </c>
      <c r="G609" s="21">
        <v>5762124.86</v>
      </c>
      <c r="I609" s="21" t="str">
        <f t="shared" si="116"/>
        <v>#REF!</v>
      </c>
      <c r="J609" s="21" t="str">
        <f t="shared" si="117"/>
        <v>#REF!</v>
      </c>
      <c r="K609" s="21" t="str">
        <f t="shared" si="118"/>
        <v>#REF!</v>
      </c>
      <c r="L609" s="21" t="str">
        <f t="shared" si="119"/>
        <v>#REF!</v>
      </c>
      <c r="M609" s="21" t="str">
        <f t="shared" si="120"/>
        <v>#REF!</v>
      </c>
      <c r="N609" s="21" t="str">
        <f t="shared" si="121"/>
        <v>#REF!</v>
      </c>
      <c r="O609" s="21" t="str">
        <f t="shared" si="122"/>
        <v>#REF!</v>
      </c>
      <c r="P609" s="21" t="str">
        <f t="shared" si="123"/>
        <v>#REF!</v>
      </c>
      <c r="Q609" s="21" t="str">
        <f t="shared" si="124"/>
        <v>#REF!</v>
      </c>
      <c r="R609" s="21" t="str">
        <f t="shared" si="125"/>
        <v>#REF!</v>
      </c>
      <c r="S609" s="21" t="str">
        <f t="shared" si="126"/>
        <v>#REF!</v>
      </c>
    </row>
    <row r="610" ht="15.75" customHeight="1">
      <c r="A610" s="20" t="s">
        <v>206</v>
      </c>
      <c r="B610" s="20" t="s">
        <v>15</v>
      </c>
      <c r="C610" s="20" t="s">
        <v>207</v>
      </c>
      <c r="D610" s="20" t="s">
        <v>17</v>
      </c>
      <c r="E610" s="20" t="s">
        <v>18</v>
      </c>
      <c r="F610" s="21">
        <v>0.0</v>
      </c>
      <c r="G610" s="21">
        <v>0.0</v>
      </c>
      <c r="I610" s="21" t="str">
        <f t="shared" si="116"/>
        <v>#REF!</v>
      </c>
      <c r="J610" s="21" t="str">
        <f t="shared" si="117"/>
        <v>#REF!</v>
      </c>
      <c r="K610" s="21" t="str">
        <f t="shared" si="118"/>
        <v>#REF!</v>
      </c>
      <c r="L610" s="21" t="str">
        <f t="shared" si="119"/>
        <v>#REF!</v>
      </c>
      <c r="M610" s="21" t="str">
        <f t="shared" si="120"/>
        <v>#REF!</v>
      </c>
      <c r="N610" s="21" t="str">
        <f t="shared" si="121"/>
        <v>#REF!</v>
      </c>
      <c r="O610" s="21" t="str">
        <f t="shared" si="122"/>
        <v>#REF!</v>
      </c>
      <c r="P610" s="21" t="str">
        <f t="shared" si="123"/>
        <v>#REF!</v>
      </c>
      <c r="Q610" s="21" t="str">
        <f t="shared" si="124"/>
        <v>#REF!</v>
      </c>
      <c r="R610" s="21" t="str">
        <f t="shared" si="125"/>
        <v>#REF!</v>
      </c>
      <c r="S610" s="21" t="str">
        <f t="shared" si="126"/>
        <v>#REF!</v>
      </c>
    </row>
    <row r="611" ht="15.75" customHeight="1">
      <c r="A611" s="20" t="s">
        <v>206</v>
      </c>
      <c r="B611" s="20" t="s">
        <v>15</v>
      </c>
      <c r="C611" s="20" t="s">
        <v>207</v>
      </c>
      <c r="D611" s="20" t="s">
        <v>49</v>
      </c>
      <c r="E611" s="20" t="s">
        <v>50</v>
      </c>
      <c r="F611" s="21">
        <v>0.0</v>
      </c>
      <c r="G611" s="21">
        <v>0.0</v>
      </c>
      <c r="I611" s="21" t="str">
        <f t="shared" si="116"/>
        <v>#REF!</v>
      </c>
      <c r="J611" s="21" t="str">
        <f t="shared" si="117"/>
        <v>#REF!</v>
      </c>
      <c r="K611" s="21" t="str">
        <f t="shared" si="118"/>
        <v>#REF!</v>
      </c>
      <c r="L611" s="21" t="str">
        <f t="shared" si="119"/>
        <v>#REF!</v>
      </c>
      <c r="M611" s="21" t="str">
        <f t="shared" si="120"/>
        <v>#REF!</v>
      </c>
      <c r="N611" s="21" t="str">
        <f t="shared" si="121"/>
        <v>#REF!</v>
      </c>
      <c r="O611" s="21" t="str">
        <f t="shared" si="122"/>
        <v>#REF!</v>
      </c>
      <c r="P611" s="21" t="str">
        <f t="shared" si="123"/>
        <v>#REF!</v>
      </c>
      <c r="Q611" s="21" t="str">
        <f t="shared" si="124"/>
        <v>#REF!</v>
      </c>
      <c r="R611" s="21" t="str">
        <f t="shared" si="125"/>
        <v>#REF!</v>
      </c>
      <c r="S611" s="21" t="str">
        <f t="shared" si="126"/>
        <v>#REF!</v>
      </c>
    </row>
    <row r="612" ht="15.75" customHeight="1">
      <c r="A612" s="20" t="s">
        <v>206</v>
      </c>
      <c r="B612" s="20" t="s">
        <v>15</v>
      </c>
      <c r="C612" s="20" t="s">
        <v>207</v>
      </c>
      <c r="D612" s="20" t="s">
        <v>27</v>
      </c>
      <c r="E612" s="20" t="s">
        <v>28</v>
      </c>
      <c r="F612" s="21">
        <v>0.0</v>
      </c>
      <c r="G612" s="21">
        <v>0.0</v>
      </c>
      <c r="I612" s="21" t="str">
        <f t="shared" si="116"/>
        <v>#REF!</v>
      </c>
      <c r="J612" s="21" t="str">
        <f t="shared" si="117"/>
        <v>#REF!</v>
      </c>
      <c r="K612" s="21" t="str">
        <f t="shared" si="118"/>
        <v>#REF!</v>
      </c>
      <c r="L612" s="21" t="str">
        <f t="shared" si="119"/>
        <v>#REF!</v>
      </c>
      <c r="M612" s="21" t="str">
        <f t="shared" si="120"/>
        <v>#REF!</v>
      </c>
      <c r="N612" s="21" t="str">
        <f t="shared" si="121"/>
        <v>#REF!</v>
      </c>
      <c r="O612" s="21" t="str">
        <f t="shared" si="122"/>
        <v>#REF!</v>
      </c>
      <c r="P612" s="21" t="str">
        <f t="shared" si="123"/>
        <v>#REF!</v>
      </c>
      <c r="Q612" s="21" t="str">
        <f t="shared" si="124"/>
        <v>#REF!</v>
      </c>
      <c r="R612" s="21" t="str">
        <f t="shared" si="125"/>
        <v>#REF!</v>
      </c>
      <c r="S612" s="21" t="str">
        <f t="shared" si="126"/>
        <v>#REF!</v>
      </c>
    </row>
    <row r="613" ht="15.75" customHeight="1">
      <c r="A613" s="20" t="s">
        <v>206</v>
      </c>
      <c r="B613" s="20" t="s">
        <v>15</v>
      </c>
      <c r="C613" s="20" t="s">
        <v>207</v>
      </c>
      <c r="D613" s="20" t="s">
        <v>29</v>
      </c>
      <c r="E613" s="20" t="s">
        <v>30</v>
      </c>
      <c r="F613" s="21">
        <v>39281.32</v>
      </c>
      <c r="G613" s="21">
        <v>32994.27</v>
      </c>
      <c r="I613" s="21" t="str">
        <f t="shared" si="116"/>
        <v>#REF!</v>
      </c>
      <c r="J613" s="21" t="str">
        <f t="shared" si="117"/>
        <v>#REF!</v>
      </c>
      <c r="K613" s="21" t="str">
        <f t="shared" si="118"/>
        <v>#REF!</v>
      </c>
      <c r="L613" s="21" t="str">
        <f t="shared" si="119"/>
        <v>#REF!</v>
      </c>
      <c r="M613" s="21" t="str">
        <f t="shared" si="120"/>
        <v>#REF!</v>
      </c>
      <c r="N613" s="21" t="str">
        <f t="shared" si="121"/>
        <v>#REF!</v>
      </c>
      <c r="O613" s="21" t="str">
        <f t="shared" si="122"/>
        <v>#REF!</v>
      </c>
      <c r="P613" s="21" t="str">
        <f t="shared" si="123"/>
        <v>#REF!</v>
      </c>
      <c r="Q613" s="21" t="str">
        <f t="shared" si="124"/>
        <v>#REF!</v>
      </c>
      <c r="R613" s="21" t="str">
        <f t="shared" si="125"/>
        <v>#REF!</v>
      </c>
      <c r="S613" s="21" t="str">
        <f t="shared" si="126"/>
        <v>#REF!</v>
      </c>
    </row>
    <row r="614" ht="15.75" customHeight="1">
      <c r="A614" s="20" t="s">
        <v>206</v>
      </c>
      <c r="B614" s="20" t="s">
        <v>15</v>
      </c>
      <c r="C614" s="20" t="s">
        <v>207</v>
      </c>
      <c r="D614" s="20" t="s">
        <v>39</v>
      </c>
      <c r="E614" s="20" t="s">
        <v>40</v>
      </c>
      <c r="F614" s="21">
        <v>4906.68</v>
      </c>
      <c r="G614" s="21">
        <v>4121.36</v>
      </c>
      <c r="I614" s="21" t="str">
        <f t="shared" si="116"/>
        <v>#REF!</v>
      </c>
      <c r="J614" s="21" t="str">
        <f t="shared" si="117"/>
        <v>#REF!</v>
      </c>
      <c r="K614" s="21" t="str">
        <f t="shared" si="118"/>
        <v>#REF!</v>
      </c>
      <c r="L614" s="21" t="str">
        <f t="shared" si="119"/>
        <v>#REF!</v>
      </c>
      <c r="M614" s="21" t="str">
        <f t="shared" si="120"/>
        <v>#REF!</v>
      </c>
      <c r="N614" s="21" t="str">
        <f t="shared" si="121"/>
        <v>#REF!</v>
      </c>
      <c r="O614" s="21" t="str">
        <f t="shared" si="122"/>
        <v>#REF!</v>
      </c>
      <c r="P614" s="21" t="str">
        <f t="shared" si="123"/>
        <v>#REF!</v>
      </c>
      <c r="Q614" s="21" t="str">
        <f t="shared" si="124"/>
        <v>#REF!</v>
      </c>
      <c r="R614" s="21" t="str">
        <f t="shared" si="125"/>
        <v>#REF!</v>
      </c>
      <c r="S614" s="21" t="str">
        <f t="shared" si="126"/>
        <v>#REF!</v>
      </c>
    </row>
    <row r="615" ht="15.75" customHeight="1">
      <c r="A615" s="20" t="s">
        <v>206</v>
      </c>
      <c r="B615" s="20" t="s">
        <v>15</v>
      </c>
      <c r="C615" s="20" t="s">
        <v>207</v>
      </c>
      <c r="D615" s="20" t="s">
        <v>41</v>
      </c>
      <c r="E615" s="20" t="s">
        <v>42</v>
      </c>
      <c r="F615" s="21">
        <v>1260341.02</v>
      </c>
      <c r="G615" s="21">
        <v>1058621.0</v>
      </c>
      <c r="I615" s="21" t="str">
        <f t="shared" si="116"/>
        <v>#REF!</v>
      </c>
      <c r="J615" s="21" t="str">
        <f t="shared" si="117"/>
        <v>#REF!</v>
      </c>
      <c r="K615" s="21" t="str">
        <f t="shared" si="118"/>
        <v>#REF!</v>
      </c>
      <c r="L615" s="21" t="str">
        <f t="shared" si="119"/>
        <v>#REF!</v>
      </c>
      <c r="M615" s="21" t="str">
        <f t="shared" si="120"/>
        <v>#REF!</v>
      </c>
      <c r="N615" s="21" t="str">
        <f t="shared" si="121"/>
        <v>#REF!</v>
      </c>
      <c r="O615" s="21" t="str">
        <f t="shared" si="122"/>
        <v>#REF!</v>
      </c>
      <c r="P615" s="21" t="str">
        <f t="shared" si="123"/>
        <v>#REF!</v>
      </c>
      <c r="Q615" s="21" t="str">
        <f t="shared" si="124"/>
        <v>#REF!</v>
      </c>
      <c r="R615" s="21" t="str">
        <f t="shared" si="125"/>
        <v>#REF!</v>
      </c>
      <c r="S615" s="21" t="str">
        <f t="shared" si="126"/>
        <v>#REF!</v>
      </c>
    </row>
    <row r="616" ht="15.75" customHeight="1">
      <c r="A616" s="20" t="s">
        <v>206</v>
      </c>
      <c r="B616" s="20" t="s">
        <v>15</v>
      </c>
      <c r="C616" s="20" t="s">
        <v>207</v>
      </c>
      <c r="D616" s="20" t="s">
        <v>45</v>
      </c>
      <c r="E616" s="20" t="s">
        <v>46</v>
      </c>
      <c r="F616" s="21">
        <v>1968014.98</v>
      </c>
      <c r="G616" s="21">
        <v>1653030.37</v>
      </c>
      <c r="I616" s="21" t="str">
        <f t="shared" si="116"/>
        <v>#REF!</v>
      </c>
      <c r="J616" s="21" t="str">
        <f t="shared" si="117"/>
        <v>#REF!</v>
      </c>
      <c r="K616" s="21" t="str">
        <f t="shared" si="118"/>
        <v>#REF!</v>
      </c>
      <c r="L616" s="21" t="str">
        <f t="shared" si="119"/>
        <v>#REF!</v>
      </c>
      <c r="M616" s="21" t="str">
        <f t="shared" si="120"/>
        <v>#REF!</v>
      </c>
      <c r="N616" s="21" t="str">
        <f t="shared" si="121"/>
        <v>#REF!</v>
      </c>
      <c r="O616" s="21" t="str">
        <f t="shared" si="122"/>
        <v>#REF!</v>
      </c>
      <c r="P616" s="21" t="str">
        <f t="shared" si="123"/>
        <v>#REF!</v>
      </c>
      <c r="Q616" s="21" t="str">
        <f t="shared" si="124"/>
        <v>#REF!</v>
      </c>
      <c r="R616" s="21" t="str">
        <f t="shared" si="125"/>
        <v>#REF!</v>
      </c>
      <c r="S616" s="21" t="str">
        <f t="shared" si="126"/>
        <v>#REF!</v>
      </c>
    </row>
    <row r="617" ht="15.75" customHeight="1">
      <c r="A617" s="20" t="s">
        <v>208</v>
      </c>
      <c r="B617" s="20" t="s">
        <v>15</v>
      </c>
      <c r="C617" s="20" t="s">
        <v>209</v>
      </c>
      <c r="D617" s="20" t="s">
        <v>17</v>
      </c>
      <c r="E617" s="20" t="s">
        <v>18</v>
      </c>
      <c r="F617" s="21">
        <v>0.0</v>
      </c>
      <c r="G617" s="21">
        <v>0.0</v>
      </c>
      <c r="I617" s="21" t="str">
        <f t="shared" si="116"/>
        <v>#REF!</v>
      </c>
      <c r="J617" s="21" t="str">
        <f t="shared" si="117"/>
        <v>#REF!</v>
      </c>
      <c r="K617" s="21" t="str">
        <f t="shared" si="118"/>
        <v>#REF!</v>
      </c>
      <c r="L617" s="21" t="str">
        <f t="shared" si="119"/>
        <v>#REF!</v>
      </c>
      <c r="M617" s="21" t="str">
        <f t="shared" si="120"/>
        <v>#REF!</v>
      </c>
      <c r="N617" s="21" t="str">
        <f t="shared" si="121"/>
        <v>#REF!</v>
      </c>
      <c r="O617" s="21" t="str">
        <f t="shared" si="122"/>
        <v>#REF!</v>
      </c>
      <c r="P617" s="21" t="str">
        <f t="shared" si="123"/>
        <v>#REF!</v>
      </c>
      <c r="Q617" s="21" t="str">
        <f t="shared" si="124"/>
        <v>#REF!</v>
      </c>
      <c r="R617" s="21" t="str">
        <f t="shared" si="125"/>
        <v>#REF!</v>
      </c>
      <c r="S617" s="21" t="str">
        <f t="shared" si="126"/>
        <v>#REF!</v>
      </c>
    </row>
    <row r="618" ht="15.75" customHeight="1">
      <c r="A618" s="20" t="s">
        <v>208</v>
      </c>
      <c r="B618" s="20" t="s">
        <v>15</v>
      </c>
      <c r="C618" s="20" t="s">
        <v>209</v>
      </c>
      <c r="D618" s="20" t="s">
        <v>49</v>
      </c>
      <c r="E618" s="20" t="s">
        <v>50</v>
      </c>
      <c r="F618" s="21">
        <v>0.0</v>
      </c>
      <c r="G618" s="21">
        <v>0.0</v>
      </c>
      <c r="I618" s="21" t="str">
        <f t="shared" si="116"/>
        <v>#REF!</v>
      </c>
      <c r="J618" s="21" t="str">
        <f t="shared" si="117"/>
        <v>#REF!</v>
      </c>
      <c r="K618" s="21" t="str">
        <f t="shared" si="118"/>
        <v>#REF!</v>
      </c>
      <c r="L618" s="21" t="str">
        <f t="shared" si="119"/>
        <v>#REF!</v>
      </c>
      <c r="M618" s="21" t="str">
        <f t="shared" si="120"/>
        <v>#REF!</v>
      </c>
      <c r="N618" s="21" t="str">
        <f t="shared" si="121"/>
        <v>#REF!</v>
      </c>
      <c r="O618" s="21" t="str">
        <f t="shared" si="122"/>
        <v>#REF!</v>
      </c>
      <c r="P618" s="21" t="str">
        <f t="shared" si="123"/>
        <v>#REF!</v>
      </c>
      <c r="Q618" s="21" t="str">
        <f t="shared" si="124"/>
        <v>#REF!</v>
      </c>
      <c r="R618" s="21" t="str">
        <f t="shared" si="125"/>
        <v>#REF!</v>
      </c>
      <c r="S618" s="21" t="str">
        <f t="shared" si="126"/>
        <v>#REF!</v>
      </c>
    </row>
    <row r="619" ht="15.75" customHeight="1">
      <c r="A619" s="20" t="s">
        <v>208</v>
      </c>
      <c r="B619" s="20" t="s">
        <v>15</v>
      </c>
      <c r="C619" s="20" t="s">
        <v>209</v>
      </c>
      <c r="D619" s="20" t="s">
        <v>27</v>
      </c>
      <c r="E619" s="20" t="s">
        <v>28</v>
      </c>
      <c r="F619" s="21">
        <v>0.0</v>
      </c>
      <c r="G619" s="21">
        <v>0.0</v>
      </c>
      <c r="I619" s="21" t="str">
        <f t="shared" si="116"/>
        <v>#REF!</v>
      </c>
      <c r="J619" s="21" t="str">
        <f t="shared" si="117"/>
        <v>#REF!</v>
      </c>
      <c r="K619" s="21" t="str">
        <f t="shared" si="118"/>
        <v>#REF!</v>
      </c>
      <c r="L619" s="21" t="str">
        <f t="shared" si="119"/>
        <v>#REF!</v>
      </c>
      <c r="M619" s="21" t="str">
        <f t="shared" si="120"/>
        <v>#REF!</v>
      </c>
      <c r="N619" s="21" t="str">
        <f t="shared" si="121"/>
        <v>#REF!</v>
      </c>
      <c r="O619" s="21" t="str">
        <f t="shared" si="122"/>
        <v>#REF!</v>
      </c>
      <c r="P619" s="21" t="str">
        <f t="shared" si="123"/>
        <v>#REF!</v>
      </c>
      <c r="Q619" s="21" t="str">
        <f t="shared" si="124"/>
        <v>#REF!</v>
      </c>
      <c r="R619" s="21" t="str">
        <f t="shared" si="125"/>
        <v>#REF!</v>
      </c>
      <c r="S619" s="21" t="str">
        <f t="shared" si="126"/>
        <v>#REF!</v>
      </c>
    </row>
    <row r="620" ht="15.75" customHeight="1">
      <c r="A620" s="20" t="s">
        <v>208</v>
      </c>
      <c r="B620" s="20" t="s">
        <v>15</v>
      </c>
      <c r="C620" s="20" t="s">
        <v>209</v>
      </c>
      <c r="D620" s="20" t="s">
        <v>29</v>
      </c>
      <c r="E620" s="20" t="s">
        <v>30</v>
      </c>
      <c r="F620" s="21">
        <v>157279.78</v>
      </c>
      <c r="G620" s="21">
        <v>15843.36</v>
      </c>
      <c r="I620" s="21" t="str">
        <f t="shared" si="116"/>
        <v>#REF!</v>
      </c>
      <c r="J620" s="21" t="str">
        <f t="shared" si="117"/>
        <v>#REF!</v>
      </c>
      <c r="K620" s="21" t="str">
        <f t="shared" si="118"/>
        <v>#REF!</v>
      </c>
      <c r="L620" s="21" t="str">
        <f t="shared" si="119"/>
        <v>#REF!</v>
      </c>
      <c r="M620" s="21" t="str">
        <f t="shared" si="120"/>
        <v>#REF!</v>
      </c>
      <c r="N620" s="21" t="str">
        <f t="shared" si="121"/>
        <v>#REF!</v>
      </c>
      <c r="O620" s="21" t="str">
        <f t="shared" si="122"/>
        <v>#REF!</v>
      </c>
      <c r="P620" s="21" t="str">
        <f t="shared" si="123"/>
        <v>#REF!</v>
      </c>
      <c r="Q620" s="21" t="str">
        <f t="shared" si="124"/>
        <v>#REF!</v>
      </c>
      <c r="R620" s="21" t="str">
        <f t="shared" si="125"/>
        <v>#REF!</v>
      </c>
      <c r="S620" s="21" t="str">
        <f t="shared" si="126"/>
        <v>#REF!</v>
      </c>
    </row>
    <row r="621" ht="15.75" customHeight="1">
      <c r="A621" s="20" t="s">
        <v>208</v>
      </c>
      <c r="B621" s="20" t="s">
        <v>15</v>
      </c>
      <c r="C621" s="20" t="s">
        <v>209</v>
      </c>
      <c r="D621" s="20" t="s">
        <v>31</v>
      </c>
      <c r="E621" s="20" t="s">
        <v>32</v>
      </c>
      <c r="F621" s="21">
        <v>37065.63</v>
      </c>
      <c r="G621" s="21">
        <v>3733.76</v>
      </c>
      <c r="I621" s="21" t="str">
        <f t="shared" si="116"/>
        <v>#REF!</v>
      </c>
      <c r="J621" s="21" t="str">
        <f t="shared" si="117"/>
        <v>#REF!</v>
      </c>
      <c r="K621" s="21" t="str">
        <f t="shared" si="118"/>
        <v>#REF!</v>
      </c>
      <c r="L621" s="21" t="str">
        <f t="shared" si="119"/>
        <v>#REF!</v>
      </c>
      <c r="M621" s="21" t="str">
        <f t="shared" si="120"/>
        <v>#REF!</v>
      </c>
      <c r="N621" s="21" t="str">
        <f t="shared" si="121"/>
        <v>#REF!</v>
      </c>
      <c r="O621" s="21" t="str">
        <f t="shared" si="122"/>
        <v>#REF!</v>
      </c>
      <c r="P621" s="21" t="str">
        <f t="shared" si="123"/>
        <v>#REF!</v>
      </c>
      <c r="Q621" s="21" t="str">
        <f t="shared" si="124"/>
        <v>#REF!</v>
      </c>
      <c r="R621" s="21" t="str">
        <f t="shared" si="125"/>
        <v>#REF!</v>
      </c>
      <c r="S621" s="21" t="str">
        <f t="shared" si="126"/>
        <v>#REF!</v>
      </c>
    </row>
    <row r="622" ht="15.75" customHeight="1">
      <c r="A622" s="20" t="s">
        <v>208</v>
      </c>
      <c r="B622" s="20" t="s">
        <v>15</v>
      </c>
      <c r="C622" s="20" t="s">
        <v>209</v>
      </c>
      <c r="D622" s="20" t="s">
        <v>39</v>
      </c>
      <c r="E622" s="20" t="s">
        <v>40</v>
      </c>
      <c r="F622" s="21">
        <v>67576.36</v>
      </c>
      <c r="G622" s="21">
        <v>6807.21</v>
      </c>
      <c r="I622" s="21" t="str">
        <f t="shared" si="116"/>
        <v>#REF!</v>
      </c>
      <c r="J622" s="21" t="str">
        <f t="shared" si="117"/>
        <v>#REF!</v>
      </c>
      <c r="K622" s="21" t="str">
        <f t="shared" si="118"/>
        <v>#REF!</v>
      </c>
      <c r="L622" s="21" t="str">
        <f t="shared" si="119"/>
        <v>#REF!</v>
      </c>
      <c r="M622" s="21" t="str">
        <f t="shared" si="120"/>
        <v>#REF!</v>
      </c>
      <c r="N622" s="21" t="str">
        <f t="shared" si="121"/>
        <v>#REF!</v>
      </c>
      <c r="O622" s="21" t="str">
        <f t="shared" si="122"/>
        <v>#REF!</v>
      </c>
      <c r="P622" s="21" t="str">
        <f t="shared" si="123"/>
        <v>#REF!</v>
      </c>
      <c r="Q622" s="21" t="str">
        <f t="shared" si="124"/>
        <v>#REF!</v>
      </c>
      <c r="R622" s="21" t="str">
        <f t="shared" si="125"/>
        <v>#REF!</v>
      </c>
      <c r="S622" s="21" t="str">
        <f t="shared" si="126"/>
        <v>#REF!</v>
      </c>
    </row>
    <row r="623" ht="15.75" customHeight="1">
      <c r="A623" s="20" t="s">
        <v>208</v>
      </c>
      <c r="B623" s="20" t="s">
        <v>15</v>
      </c>
      <c r="C623" s="20" t="s">
        <v>209</v>
      </c>
      <c r="D623" s="20" t="s">
        <v>41</v>
      </c>
      <c r="E623" s="20" t="s">
        <v>42</v>
      </c>
      <c r="F623" s="21">
        <v>6490725.91</v>
      </c>
      <c r="G623" s="21">
        <v>653834.26</v>
      </c>
      <c r="I623" s="21" t="str">
        <f t="shared" si="116"/>
        <v>#REF!</v>
      </c>
      <c r="J623" s="21" t="str">
        <f t="shared" si="117"/>
        <v>#REF!</v>
      </c>
      <c r="K623" s="21" t="str">
        <f t="shared" si="118"/>
        <v>#REF!</v>
      </c>
      <c r="L623" s="21" t="str">
        <f t="shared" si="119"/>
        <v>#REF!</v>
      </c>
      <c r="M623" s="21" t="str">
        <f t="shared" si="120"/>
        <v>#REF!</v>
      </c>
      <c r="N623" s="21" t="str">
        <f t="shared" si="121"/>
        <v>#REF!</v>
      </c>
      <c r="O623" s="21" t="str">
        <f t="shared" si="122"/>
        <v>#REF!</v>
      </c>
      <c r="P623" s="21" t="str">
        <f t="shared" si="123"/>
        <v>#REF!</v>
      </c>
      <c r="Q623" s="21" t="str">
        <f t="shared" si="124"/>
        <v>#REF!</v>
      </c>
      <c r="R623" s="21" t="str">
        <f t="shared" si="125"/>
        <v>#REF!</v>
      </c>
      <c r="S623" s="21" t="str">
        <f t="shared" si="126"/>
        <v>#REF!</v>
      </c>
    </row>
    <row r="624" ht="15.75" customHeight="1">
      <c r="A624" s="20" t="s">
        <v>208</v>
      </c>
      <c r="B624" s="20" t="s">
        <v>15</v>
      </c>
      <c r="C624" s="20" t="s">
        <v>209</v>
      </c>
      <c r="D624" s="20" t="s">
        <v>45</v>
      </c>
      <c r="E624" s="20" t="s">
        <v>46</v>
      </c>
      <c r="F624" s="21">
        <v>1.966277284E7</v>
      </c>
      <c r="G624" s="21">
        <v>1980702.12</v>
      </c>
      <c r="I624" s="21" t="str">
        <f t="shared" si="116"/>
        <v>#REF!</v>
      </c>
      <c r="J624" s="21" t="str">
        <f t="shared" si="117"/>
        <v>#REF!</v>
      </c>
      <c r="K624" s="21" t="str">
        <f t="shared" si="118"/>
        <v>#REF!</v>
      </c>
      <c r="L624" s="21" t="str">
        <f t="shared" si="119"/>
        <v>#REF!</v>
      </c>
      <c r="M624" s="21" t="str">
        <f t="shared" si="120"/>
        <v>#REF!</v>
      </c>
      <c r="N624" s="21" t="str">
        <f t="shared" si="121"/>
        <v>#REF!</v>
      </c>
      <c r="O624" s="21" t="str">
        <f t="shared" si="122"/>
        <v>#REF!</v>
      </c>
      <c r="P624" s="21" t="str">
        <f t="shared" si="123"/>
        <v>#REF!</v>
      </c>
      <c r="Q624" s="21" t="str">
        <f t="shared" si="124"/>
        <v>#REF!</v>
      </c>
      <c r="R624" s="21" t="str">
        <f t="shared" si="125"/>
        <v>#REF!</v>
      </c>
      <c r="S624" s="21" t="str">
        <f t="shared" si="126"/>
        <v>#REF!</v>
      </c>
    </row>
    <row r="625" ht="15.75" customHeight="1">
      <c r="A625" s="20" t="s">
        <v>208</v>
      </c>
      <c r="B625" s="20" t="s">
        <v>15</v>
      </c>
      <c r="C625" s="20" t="s">
        <v>209</v>
      </c>
      <c r="D625" s="20" t="s">
        <v>59</v>
      </c>
      <c r="E625" s="20" t="s">
        <v>60</v>
      </c>
      <c r="F625" s="21">
        <v>2901318.48</v>
      </c>
      <c r="G625" s="21">
        <v>292260.29</v>
      </c>
      <c r="I625" s="21" t="str">
        <f t="shared" si="116"/>
        <v>#REF!</v>
      </c>
      <c r="J625" s="21" t="str">
        <f t="shared" si="117"/>
        <v>#REF!</v>
      </c>
      <c r="K625" s="21" t="str">
        <f t="shared" si="118"/>
        <v>#REF!</v>
      </c>
      <c r="L625" s="21" t="str">
        <f t="shared" si="119"/>
        <v>#REF!</v>
      </c>
      <c r="M625" s="21" t="str">
        <f t="shared" si="120"/>
        <v>#REF!</v>
      </c>
      <c r="N625" s="21" t="str">
        <f t="shared" si="121"/>
        <v>#REF!</v>
      </c>
      <c r="O625" s="21" t="str">
        <f t="shared" si="122"/>
        <v>#REF!</v>
      </c>
      <c r="P625" s="21" t="str">
        <f t="shared" si="123"/>
        <v>#REF!</v>
      </c>
      <c r="Q625" s="21" t="str">
        <f t="shared" si="124"/>
        <v>#REF!</v>
      </c>
      <c r="R625" s="21" t="str">
        <f t="shared" si="125"/>
        <v>#REF!</v>
      </c>
      <c r="S625" s="21" t="str">
        <f t="shared" si="126"/>
        <v>#REF!</v>
      </c>
    </row>
    <row r="626" ht="15.75" customHeight="1">
      <c r="A626" s="20" t="s">
        <v>210</v>
      </c>
      <c r="B626" s="20" t="s">
        <v>15</v>
      </c>
      <c r="C626" s="20" t="s">
        <v>211</v>
      </c>
      <c r="D626" s="20" t="s">
        <v>17</v>
      </c>
      <c r="E626" s="20" t="s">
        <v>18</v>
      </c>
      <c r="F626" s="21">
        <v>0.0</v>
      </c>
      <c r="G626" s="21">
        <v>0.0</v>
      </c>
      <c r="I626" s="21" t="str">
        <f t="shared" si="116"/>
        <v>#REF!</v>
      </c>
      <c r="J626" s="21" t="str">
        <f t="shared" si="117"/>
        <v>#REF!</v>
      </c>
      <c r="K626" s="21" t="str">
        <f t="shared" si="118"/>
        <v>#REF!</v>
      </c>
      <c r="L626" s="21" t="str">
        <f t="shared" si="119"/>
        <v>#REF!</v>
      </c>
      <c r="M626" s="21" t="str">
        <f t="shared" si="120"/>
        <v>#REF!</v>
      </c>
      <c r="N626" s="21" t="str">
        <f t="shared" si="121"/>
        <v>#REF!</v>
      </c>
      <c r="O626" s="21" t="str">
        <f t="shared" si="122"/>
        <v>#REF!</v>
      </c>
      <c r="P626" s="21" t="str">
        <f t="shared" si="123"/>
        <v>#REF!</v>
      </c>
      <c r="Q626" s="21" t="str">
        <f t="shared" si="124"/>
        <v>#REF!</v>
      </c>
      <c r="R626" s="21" t="str">
        <f t="shared" si="125"/>
        <v>#REF!</v>
      </c>
      <c r="S626" s="21" t="str">
        <f t="shared" si="126"/>
        <v>#REF!</v>
      </c>
    </row>
    <row r="627" ht="15.75" customHeight="1">
      <c r="A627" s="20" t="s">
        <v>210</v>
      </c>
      <c r="B627" s="20" t="s">
        <v>15</v>
      </c>
      <c r="C627" s="20" t="s">
        <v>211</v>
      </c>
      <c r="D627" s="20" t="s">
        <v>49</v>
      </c>
      <c r="E627" s="20" t="s">
        <v>50</v>
      </c>
      <c r="F627" s="21">
        <v>0.0</v>
      </c>
      <c r="G627" s="21">
        <v>0.0</v>
      </c>
      <c r="I627" s="21" t="str">
        <f t="shared" si="116"/>
        <v>#REF!</v>
      </c>
      <c r="J627" s="21" t="str">
        <f t="shared" si="117"/>
        <v>#REF!</v>
      </c>
      <c r="K627" s="21" t="str">
        <f t="shared" si="118"/>
        <v>#REF!</v>
      </c>
      <c r="L627" s="21" t="str">
        <f t="shared" si="119"/>
        <v>#REF!</v>
      </c>
      <c r="M627" s="21" t="str">
        <f t="shared" si="120"/>
        <v>#REF!</v>
      </c>
      <c r="N627" s="21" t="str">
        <f t="shared" si="121"/>
        <v>#REF!</v>
      </c>
      <c r="O627" s="21" t="str">
        <f t="shared" si="122"/>
        <v>#REF!</v>
      </c>
      <c r="P627" s="21" t="str">
        <f t="shared" si="123"/>
        <v>#REF!</v>
      </c>
      <c r="Q627" s="21" t="str">
        <f t="shared" si="124"/>
        <v>#REF!</v>
      </c>
      <c r="R627" s="21" t="str">
        <f t="shared" si="125"/>
        <v>#REF!</v>
      </c>
      <c r="S627" s="21" t="str">
        <f t="shared" si="126"/>
        <v>#REF!</v>
      </c>
    </row>
    <row r="628" ht="15.75" customHeight="1">
      <c r="A628" s="20" t="s">
        <v>210</v>
      </c>
      <c r="B628" s="20" t="s">
        <v>15</v>
      </c>
      <c r="C628" s="20" t="s">
        <v>211</v>
      </c>
      <c r="D628" s="20" t="s">
        <v>21</v>
      </c>
      <c r="E628" s="20" t="s">
        <v>22</v>
      </c>
      <c r="F628" s="21">
        <v>9198.6</v>
      </c>
      <c r="G628" s="21">
        <v>1116.06</v>
      </c>
      <c r="I628" s="21" t="str">
        <f t="shared" si="116"/>
        <v>#REF!</v>
      </c>
      <c r="J628" s="21" t="str">
        <f t="shared" si="117"/>
        <v>#REF!</v>
      </c>
      <c r="K628" s="21" t="str">
        <f t="shared" si="118"/>
        <v>#REF!</v>
      </c>
      <c r="L628" s="21" t="str">
        <f t="shared" si="119"/>
        <v>#REF!</v>
      </c>
      <c r="M628" s="21" t="str">
        <f t="shared" si="120"/>
        <v>#REF!</v>
      </c>
      <c r="N628" s="21" t="str">
        <f t="shared" si="121"/>
        <v>#REF!</v>
      </c>
      <c r="O628" s="21" t="str">
        <f t="shared" si="122"/>
        <v>#REF!</v>
      </c>
      <c r="P628" s="21" t="str">
        <f t="shared" si="123"/>
        <v>#REF!</v>
      </c>
      <c r="Q628" s="21" t="str">
        <f t="shared" si="124"/>
        <v>#REF!</v>
      </c>
      <c r="R628" s="21" t="str">
        <f t="shared" si="125"/>
        <v>#REF!</v>
      </c>
      <c r="S628" s="21" t="str">
        <f t="shared" si="126"/>
        <v>#REF!</v>
      </c>
    </row>
    <row r="629" ht="15.75" customHeight="1">
      <c r="A629" s="20" t="s">
        <v>210</v>
      </c>
      <c r="B629" s="20" t="s">
        <v>15</v>
      </c>
      <c r="C629" s="20" t="s">
        <v>211</v>
      </c>
      <c r="D629" s="20" t="s">
        <v>27</v>
      </c>
      <c r="E629" s="20" t="s">
        <v>28</v>
      </c>
      <c r="F629" s="21">
        <v>0.0</v>
      </c>
      <c r="G629" s="21">
        <v>0.0</v>
      </c>
      <c r="I629" s="21" t="str">
        <f t="shared" si="116"/>
        <v>#REF!</v>
      </c>
      <c r="J629" s="21" t="str">
        <f t="shared" si="117"/>
        <v>#REF!</v>
      </c>
      <c r="K629" s="21" t="str">
        <f t="shared" si="118"/>
        <v>#REF!</v>
      </c>
      <c r="L629" s="21" t="str">
        <f t="shared" si="119"/>
        <v>#REF!</v>
      </c>
      <c r="M629" s="21" t="str">
        <f t="shared" si="120"/>
        <v>#REF!</v>
      </c>
      <c r="N629" s="21" t="str">
        <f t="shared" si="121"/>
        <v>#REF!</v>
      </c>
      <c r="O629" s="21" t="str">
        <f t="shared" si="122"/>
        <v>#REF!</v>
      </c>
      <c r="P629" s="21" t="str">
        <f t="shared" si="123"/>
        <v>#REF!</v>
      </c>
      <c r="Q629" s="21" t="str">
        <f t="shared" si="124"/>
        <v>#REF!</v>
      </c>
      <c r="R629" s="21" t="str">
        <f t="shared" si="125"/>
        <v>#REF!</v>
      </c>
      <c r="S629" s="21" t="str">
        <f t="shared" si="126"/>
        <v>#REF!</v>
      </c>
    </row>
    <row r="630" ht="15.75" customHeight="1">
      <c r="A630" s="20" t="s">
        <v>210</v>
      </c>
      <c r="B630" s="20" t="s">
        <v>15</v>
      </c>
      <c r="C630" s="20" t="s">
        <v>211</v>
      </c>
      <c r="D630" s="20" t="s">
        <v>29</v>
      </c>
      <c r="E630" s="20" t="s">
        <v>30</v>
      </c>
      <c r="F630" s="21">
        <v>1.903737651E7</v>
      </c>
      <c r="G630" s="21">
        <v>2309791.39</v>
      </c>
      <c r="I630" s="21" t="str">
        <f t="shared" si="116"/>
        <v>#REF!</v>
      </c>
      <c r="J630" s="21" t="str">
        <f t="shared" si="117"/>
        <v>#REF!</v>
      </c>
      <c r="K630" s="21" t="str">
        <f t="shared" si="118"/>
        <v>#REF!</v>
      </c>
      <c r="L630" s="21" t="str">
        <f t="shared" si="119"/>
        <v>#REF!</v>
      </c>
      <c r="M630" s="21" t="str">
        <f t="shared" si="120"/>
        <v>#REF!</v>
      </c>
      <c r="N630" s="21" t="str">
        <f t="shared" si="121"/>
        <v>#REF!</v>
      </c>
      <c r="O630" s="21" t="str">
        <f t="shared" si="122"/>
        <v>#REF!</v>
      </c>
      <c r="P630" s="21" t="str">
        <f t="shared" si="123"/>
        <v>#REF!</v>
      </c>
      <c r="Q630" s="21" t="str">
        <f t="shared" si="124"/>
        <v>#REF!</v>
      </c>
      <c r="R630" s="21" t="str">
        <f t="shared" si="125"/>
        <v>#REF!</v>
      </c>
      <c r="S630" s="21" t="str">
        <f t="shared" si="126"/>
        <v>#REF!</v>
      </c>
    </row>
    <row r="631" ht="15.75" customHeight="1">
      <c r="A631" s="20" t="s">
        <v>210</v>
      </c>
      <c r="B631" s="20" t="s">
        <v>15</v>
      </c>
      <c r="C631" s="20" t="s">
        <v>211</v>
      </c>
      <c r="D631" s="20" t="s">
        <v>31</v>
      </c>
      <c r="E631" s="20" t="s">
        <v>32</v>
      </c>
      <c r="F631" s="21">
        <v>3374260.78</v>
      </c>
      <c r="G631" s="21">
        <v>409396.67</v>
      </c>
      <c r="I631" s="21" t="str">
        <f t="shared" si="116"/>
        <v>#REF!</v>
      </c>
      <c r="J631" s="21" t="str">
        <f t="shared" si="117"/>
        <v>#REF!</v>
      </c>
      <c r="K631" s="21" t="str">
        <f t="shared" si="118"/>
        <v>#REF!</v>
      </c>
      <c r="L631" s="21" t="str">
        <f t="shared" si="119"/>
        <v>#REF!</v>
      </c>
      <c r="M631" s="21" t="str">
        <f t="shared" si="120"/>
        <v>#REF!</v>
      </c>
      <c r="N631" s="21" t="str">
        <f t="shared" si="121"/>
        <v>#REF!</v>
      </c>
      <c r="O631" s="21" t="str">
        <f t="shared" si="122"/>
        <v>#REF!</v>
      </c>
      <c r="P631" s="21" t="str">
        <f t="shared" si="123"/>
        <v>#REF!</v>
      </c>
      <c r="Q631" s="21" t="str">
        <f t="shared" si="124"/>
        <v>#REF!</v>
      </c>
      <c r="R631" s="21" t="str">
        <f t="shared" si="125"/>
        <v>#REF!</v>
      </c>
      <c r="S631" s="21" t="str">
        <f t="shared" si="126"/>
        <v>#REF!</v>
      </c>
    </row>
    <row r="632" ht="15.75" customHeight="1">
      <c r="A632" s="20" t="s">
        <v>210</v>
      </c>
      <c r="B632" s="20" t="s">
        <v>15</v>
      </c>
      <c r="C632" s="20" t="s">
        <v>211</v>
      </c>
      <c r="D632" s="20" t="s">
        <v>33</v>
      </c>
      <c r="E632" s="20" t="s">
        <v>34</v>
      </c>
      <c r="F632" s="21">
        <v>13952.18</v>
      </c>
      <c r="G632" s="21">
        <v>1692.81</v>
      </c>
      <c r="I632" s="21" t="str">
        <f t="shared" si="116"/>
        <v>#REF!</v>
      </c>
      <c r="J632" s="21" t="str">
        <f t="shared" si="117"/>
        <v>#REF!</v>
      </c>
      <c r="K632" s="21" t="str">
        <f t="shared" si="118"/>
        <v>#REF!</v>
      </c>
      <c r="L632" s="21" t="str">
        <f t="shared" si="119"/>
        <v>#REF!</v>
      </c>
      <c r="M632" s="21" t="str">
        <f t="shared" si="120"/>
        <v>#REF!</v>
      </c>
      <c r="N632" s="21" t="str">
        <f t="shared" si="121"/>
        <v>#REF!</v>
      </c>
      <c r="O632" s="21" t="str">
        <f t="shared" si="122"/>
        <v>#REF!</v>
      </c>
      <c r="P632" s="21" t="str">
        <f t="shared" si="123"/>
        <v>#REF!</v>
      </c>
      <c r="Q632" s="21" t="str">
        <f t="shared" si="124"/>
        <v>#REF!</v>
      </c>
      <c r="R632" s="21" t="str">
        <f t="shared" si="125"/>
        <v>#REF!</v>
      </c>
      <c r="S632" s="21" t="str">
        <f t="shared" si="126"/>
        <v>#REF!</v>
      </c>
    </row>
    <row r="633" ht="15.75" customHeight="1">
      <c r="A633" s="20" t="s">
        <v>210</v>
      </c>
      <c r="B633" s="20" t="s">
        <v>15</v>
      </c>
      <c r="C633" s="20" t="s">
        <v>211</v>
      </c>
      <c r="D633" s="20" t="s">
        <v>37</v>
      </c>
      <c r="E633" s="20" t="s">
        <v>38</v>
      </c>
      <c r="F633" s="21">
        <v>0.0</v>
      </c>
      <c r="G633" s="21">
        <v>0.0</v>
      </c>
      <c r="I633" s="21" t="str">
        <f t="shared" si="116"/>
        <v>#REF!</v>
      </c>
      <c r="J633" s="21" t="str">
        <f t="shared" si="117"/>
        <v>#REF!</v>
      </c>
      <c r="K633" s="21" t="str">
        <f t="shared" si="118"/>
        <v>#REF!</v>
      </c>
      <c r="L633" s="21" t="str">
        <f t="shared" si="119"/>
        <v>#REF!</v>
      </c>
      <c r="M633" s="21" t="str">
        <f t="shared" si="120"/>
        <v>#REF!</v>
      </c>
      <c r="N633" s="21" t="str">
        <f t="shared" si="121"/>
        <v>#REF!</v>
      </c>
      <c r="O633" s="21" t="str">
        <f t="shared" si="122"/>
        <v>#REF!</v>
      </c>
      <c r="P633" s="21" t="str">
        <f t="shared" si="123"/>
        <v>#REF!</v>
      </c>
      <c r="Q633" s="21" t="str">
        <f t="shared" si="124"/>
        <v>#REF!</v>
      </c>
      <c r="R633" s="21" t="str">
        <f t="shared" si="125"/>
        <v>#REF!</v>
      </c>
      <c r="S633" s="21" t="str">
        <f t="shared" si="126"/>
        <v>#REF!</v>
      </c>
    </row>
    <row r="634" ht="15.75" customHeight="1">
      <c r="A634" s="20" t="s">
        <v>210</v>
      </c>
      <c r="B634" s="20" t="s">
        <v>15</v>
      </c>
      <c r="C634" s="20" t="s">
        <v>211</v>
      </c>
      <c r="D634" s="20" t="s">
        <v>39</v>
      </c>
      <c r="E634" s="20" t="s">
        <v>40</v>
      </c>
      <c r="F634" s="21">
        <v>1193759.12</v>
      </c>
      <c r="G634" s="21">
        <v>144837.95</v>
      </c>
      <c r="I634" s="21" t="str">
        <f t="shared" si="116"/>
        <v>#REF!</v>
      </c>
      <c r="J634" s="21" t="str">
        <f t="shared" si="117"/>
        <v>#REF!</v>
      </c>
      <c r="K634" s="21" t="str">
        <f t="shared" si="118"/>
        <v>#REF!</v>
      </c>
      <c r="L634" s="21" t="str">
        <f t="shared" si="119"/>
        <v>#REF!</v>
      </c>
      <c r="M634" s="21" t="str">
        <f t="shared" si="120"/>
        <v>#REF!</v>
      </c>
      <c r="N634" s="21" t="str">
        <f t="shared" si="121"/>
        <v>#REF!</v>
      </c>
      <c r="O634" s="21" t="str">
        <f t="shared" si="122"/>
        <v>#REF!</v>
      </c>
      <c r="P634" s="21" t="str">
        <f t="shared" si="123"/>
        <v>#REF!</v>
      </c>
      <c r="Q634" s="21" t="str">
        <f t="shared" si="124"/>
        <v>#REF!</v>
      </c>
      <c r="R634" s="21" t="str">
        <f t="shared" si="125"/>
        <v>#REF!</v>
      </c>
      <c r="S634" s="21" t="str">
        <f t="shared" si="126"/>
        <v>#REF!</v>
      </c>
    </row>
    <row r="635" ht="15.75" customHeight="1">
      <c r="A635" s="20" t="s">
        <v>210</v>
      </c>
      <c r="B635" s="20" t="s">
        <v>15</v>
      </c>
      <c r="C635" s="20" t="s">
        <v>211</v>
      </c>
      <c r="D635" s="20" t="s">
        <v>41</v>
      </c>
      <c r="E635" s="20" t="s">
        <v>42</v>
      </c>
      <c r="F635" s="21">
        <v>1.9802767521E8</v>
      </c>
      <c r="G635" s="21">
        <v>2.402655744E7</v>
      </c>
      <c r="I635" s="21" t="str">
        <f t="shared" si="116"/>
        <v>#REF!</v>
      </c>
      <c r="J635" s="21" t="str">
        <f t="shared" si="117"/>
        <v>#REF!</v>
      </c>
      <c r="K635" s="21" t="str">
        <f t="shared" si="118"/>
        <v>#REF!</v>
      </c>
      <c r="L635" s="21" t="str">
        <f t="shared" si="119"/>
        <v>#REF!</v>
      </c>
      <c r="M635" s="21" t="str">
        <f t="shared" si="120"/>
        <v>#REF!</v>
      </c>
      <c r="N635" s="21" t="str">
        <f t="shared" si="121"/>
        <v>#REF!</v>
      </c>
      <c r="O635" s="21" t="str">
        <f t="shared" si="122"/>
        <v>#REF!</v>
      </c>
      <c r="P635" s="21" t="str">
        <f t="shared" si="123"/>
        <v>#REF!</v>
      </c>
      <c r="Q635" s="21" t="str">
        <f t="shared" si="124"/>
        <v>#REF!</v>
      </c>
      <c r="R635" s="21" t="str">
        <f t="shared" si="125"/>
        <v>#REF!</v>
      </c>
      <c r="S635" s="21" t="str">
        <f t="shared" si="126"/>
        <v>#REF!</v>
      </c>
    </row>
    <row r="636" ht="15.75" customHeight="1">
      <c r="A636" s="20" t="s">
        <v>210</v>
      </c>
      <c r="B636" s="20" t="s">
        <v>15</v>
      </c>
      <c r="C636" s="20" t="s">
        <v>211</v>
      </c>
      <c r="D636" s="20" t="s">
        <v>78</v>
      </c>
      <c r="E636" s="20" t="s">
        <v>79</v>
      </c>
      <c r="F636" s="21">
        <v>2.87265396E7</v>
      </c>
      <c r="G636" s="21">
        <v>3485370.68</v>
      </c>
      <c r="I636" s="21" t="str">
        <f t="shared" si="116"/>
        <v>#REF!</v>
      </c>
      <c r="J636" s="21" t="str">
        <f t="shared" si="117"/>
        <v>#REF!</v>
      </c>
      <c r="K636" s="21" t="str">
        <f t="shared" si="118"/>
        <v>#REF!</v>
      </c>
      <c r="L636" s="21" t="str">
        <f t="shared" si="119"/>
        <v>#REF!</v>
      </c>
      <c r="M636" s="21" t="str">
        <f t="shared" si="120"/>
        <v>#REF!</v>
      </c>
      <c r="N636" s="21" t="str">
        <f t="shared" si="121"/>
        <v>#REF!</v>
      </c>
      <c r="O636" s="21" t="str">
        <f t="shared" si="122"/>
        <v>#REF!</v>
      </c>
      <c r="P636" s="21" t="str">
        <f t="shared" si="123"/>
        <v>#REF!</v>
      </c>
      <c r="Q636" s="21" t="str">
        <f t="shared" si="124"/>
        <v>#REF!</v>
      </c>
      <c r="R636" s="21" t="str">
        <f t="shared" si="125"/>
        <v>#REF!</v>
      </c>
      <c r="S636" s="21" t="str">
        <f t="shared" si="126"/>
        <v>#REF!</v>
      </c>
    </row>
    <row r="637" ht="15.75" customHeight="1">
      <c r="A637" s="20" t="s">
        <v>212</v>
      </c>
      <c r="B637" s="20" t="s">
        <v>15</v>
      </c>
      <c r="C637" s="20" t="s">
        <v>213</v>
      </c>
      <c r="D637" s="20" t="s">
        <v>17</v>
      </c>
      <c r="E637" s="20" t="s">
        <v>18</v>
      </c>
      <c r="F637" s="21">
        <v>0.0</v>
      </c>
      <c r="G637" s="21">
        <v>0.0</v>
      </c>
      <c r="I637" s="21" t="str">
        <f t="shared" si="116"/>
        <v>#REF!</v>
      </c>
      <c r="J637" s="21" t="str">
        <f t="shared" si="117"/>
        <v>#REF!</v>
      </c>
      <c r="K637" s="21" t="str">
        <f t="shared" si="118"/>
        <v>#REF!</v>
      </c>
      <c r="L637" s="21" t="str">
        <f t="shared" si="119"/>
        <v>#REF!</v>
      </c>
      <c r="M637" s="21" t="str">
        <f t="shared" si="120"/>
        <v>#REF!</v>
      </c>
      <c r="N637" s="21" t="str">
        <f t="shared" si="121"/>
        <v>#REF!</v>
      </c>
      <c r="O637" s="21" t="str">
        <f t="shared" si="122"/>
        <v>#REF!</v>
      </c>
      <c r="P637" s="21" t="str">
        <f t="shared" si="123"/>
        <v>#REF!</v>
      </c>
      <c r="Q637" s="21" t="str">
        <f t="shared" si="124"/>
        <v>#REF!</v>
      </c>
      <c r="R637" s="21" t="str">
        <f t="shared" si="125"/>
        <v>#REF!</v>
      </c>
      <c r="S637" s="21" t="str">
        <f t="shared" si="126"/>
        <v>#REF!</v>
      </c>
    </row>
    <row r="638" ht="15.75" customHeight="1">
      <c r="A638" s="20" t="s">
        <v>212</v>
      </c>
      <c r="B638" s="20" t="s">
        <v>15</v>
      </c>
      <c r="C638" s="20" t="s">
        <v>213</v>
      </c>
      <c r="D638" s="20" t="s">
        <v>27</v>
      </c>
      <c r="E638" s="20" t="s">
        <v>28</v>
      </c>
      <c r="F638" s="21">
        <v>0.0</v>
      </c>
      <c r="G638" s="21">
        <v>0.0</v>
      </c>
      <c r="I638" s="21" t="str">
        <f t="shared" si="116"/>
        <v>#REF!</v>
      </c>
      <c r="J638" s="21" t="str">
        <f t="shared" si="117"/>
        <v>#REF!</v>
      </c>
      <c r="K638" s="21" t="str">
        <f t="shared" si="118"/>
        <v>#REF!</v>
      </c>
      <c r="L638" s="21" t="str">
        <f t="shared" si="119"/>
        <v>#REF!</v>
      </c>
      <c r="M638" s="21" t="str">
        <f t="shared" si="120"/>
        <v>#REF!</v>
      </c>
      <c r="N638" s="21" t="str">
        <f t="shared" si="121"/>
        <v>#REF!</v>
      </c>
      <c r="O638" s="21" t="str">
        <f t="shared" si="122"/>
        <v>#REF!</v>
      </c>
      <c r="P638" s="21" t="str">
        <f t="shared" si="123"/>
        <v>#REF!</v>
      </c>
      <c r="Q638" s="21" t="str">
        <f t="shared" si="124"/>
        <v>#REF!</v>
      </c>
      <c r="R638" s="21" t="str">
        <f t="shared" si="125"/>
        <v>#REF!</v>
      </c>
      <c r="S638" s="21" t="str">
        <f t="shared" si="126"/>
        <v>#REF!</v>
      </c>
    </row>
    <row r="639" ht="15.75" customHeight="1">
      <c r="A639" s="20" t="s">
        <v>212</v>
      </c>
      <c r="B639" s="20" t="s">
        <v>15</v>
      </c>
      <c r="C639" s="20" t="s">
        <v>213</v>
      </c>
      <c r="D639" s="20" t="s">
        <v>29</v>
      </c>
      <c r="E639" s="20" t="s">
        <v>30</v>
      </c>
      <c r="F639" s="21">
        <v>3668238.6</v>
      </c>
      <c r="G639" s="21">
        <v>166126.71</v>
      </c>
      <c r="I639" s="21" t="str">
        <f t="shared" si="116"/>
        <v>#REF!</v>
      </c>
      <c r="J639" s="21" t="str">
        <f t="shared" si="117"/>
        <v>#REF!</v>
      </c>
      <c r="K639" s="21" t="str">
        <f t="shared" si="118"/>
        <v>#REF!</v>
      </c>
      <c r="L639" s="21" t="str">
        <f t="shared" si="119"/>
        <v>#REF!</v>
      </c>
      <c r="M639" s="21" t="str">
        <f t="shared" si="120"/>
        <v>#REF!</v>
      </c>
      <c r="N639" s="21" t="str">
        <f t="shared" si="121"/>
        <v>#REF!</v>
      </c>
      <c r="O639" s="21" t="str">
        <f t="shared" si="122"/>
        <v>#REF!</v>
      </c>
      <c r="P639" s="21" t="str">
        <f t="shared" si="123"/>
        <v>#REF!</v>
      </c>
      <c r="Q639" s="21" t="str">
        <f t="shared" si="124"/>
        <v>#REF!</v>
      </c>
      <c r="R639" s="21" t="str">
        <f t="shared" si="125"/>
        <v>#REF!</v>
      </c>
      <c r="S639" s="21" t="str">
        <f t="shared" si="126"/>
        <v>#REF!</v>
      </c>
    </row>
    <row r="640" ht="15.75" customHeight="1">
      <c r="A640" s="20" t="s">
        <v>212</v>
      </c>
      <c r="B640" s="20" t="s">
        <v>15</v>
      </c>
      <c r="C640" s="20" t="s">
        <v>213</v>
      </c>
      <c r="D640" s="20" t="s">
        <v>31</v>
      </c>
      <c r="E640" s="20" t="s">
        <v>32</v>
      </c>
      <c r="F640" s="21">
        <v>368107.57</v>
      </c>
      <c r="G640" s="21">
        <v>16670.81</v>
      </c>
      <c r="I640" s="21" t="str">
        <f t="shared" si="116"/>
        <v>#REF!</v>
      </c>
      <c r="J640" s="21" t="str">
        <f t="shared" si="117"/>
        <v>#REF!</v>
      </c>
      <c r="K640" s="21" t="str">
        <f t="shared" si="118"/>
        <v>#REF!</v>
      </c>
      <c r="L640" s="21" t="str">
        <f t="shared" si="119"/>
        <v>#REF!</v>
      </c>
      <c r="M640" s="21" t="str">
        <f t="shared" si="120"/>
        <v>#REF!</v>
      </c>
      <c r="N640" s="21" t="str">
        <f t="shared" si="121"/>
        <v>#REF!</v>
      </c>
      <c r="O640" s="21" t="str">
        <f t="shared" si="122"/>
        <v>#REF!</v>
      </c>
      <c r="P640" s="21" t="str">
        <f t="shared" si="123"/>
        <v>#REF!</v>
      </c>
      <c r="Q640" s="21" t="str">
        <f t="shared" si="124"/>
        <v>#REF!</v>
      </c>
      <c r="R640" s="21" t="str">
        <f t="shared" si="125"/>
        <v>#REF!</v>
      </c>
      <c r="S640" s="21" t="str">
        <f t="shared" si="126"/>
        <v>#REF!</v>
      </c>
    </row>
    <row r="641" ht="15.75" customHeight="1">
      <c r="A641" s="20" t="s">
        <v>212</v>
      </c>
      <c r="B641" s="20" t="s">
        <v>15</v>
      </c>
      <c r="C641" s="20" t="s">
        <v>213</v>
      </c>
      <c r="D641" s="20" t="s">
        <v>33</v>
      </c>
      <c r="E641" s="20" t="s">
        <v>34</v>
      </c>
      <c r="F641" s="21">
        <v>10713.15</v>
      </c>
      <c r="G641" s="21">
        <v>485.18</v>
      </c>
      <c r="I641" s="21" t="str">
        <f t="shared" si="116"/>
        <v>#REF!</v>
      </c>
      <c r="J641" s="21" t="str">
        <f t="shared" si="117"/>
        <v>#REF!</v>
      </c>
      <c r="K641" s="21" t="str">
        <f t="shared" si="118"/>
        <v>#REF!</v>
      </c>
      <c r="L641" s="21" t="str">
        <f t="shared" si="119"/>
        <v>#REF!</v>
      </c>
      <c r="M641" s="21" t="str">
        <f t="shared" si="120"/>
        <v>#REF!</v>
      </c>
      <c r="N641" s="21" t="str">
        <f t="shared" si="121"/>
        <v>#REF!</v>
      </c>
      <c r="O641" s="21" t="str">
        <f t="shared" si="122"/>
        <v>#REF!</v>
      </c>
      <c r="P641" s="21" t="str">
        <f t="shared" si="123"/>
        <v>#REF!</v>
      </c>
      <c r="Q641" s="21" t="str">
        <f t="shared" si="124"/>
        <v>#REF!</v>
      </c>
      <c r="R641" s="21" t="str">
        <f t="shared" si="125"/>
        <v>#REF!</v>
      </c>
      <c r="S641" s="21" t="str">
        <f t="shared" si="126"/>
        <v>#REF!</v>
      </c>
    </row>
    <row r="642" ht="15.75" customHeight="1">
      <c r="A642" s="20" t="s">
        <v>212</v>
      </c>
      <c r="B642" s="20" t="s">
        <v>15</v>
      </c>
      <c r="C642" s="20" t="s">
        <v>213</v>
      </c>
      <c r="D642" s="20" t="s">
        <v>39</v>
      </c>
      <c r="E642" s="20" t="s">
        <v>40</v>
      </c>
      <c r="F642" s="21">
        <v>644108.54</v>
      </c>
      <c r="G642" s="21">
        <v>29170.3</v>
      </c>
      <c r="I642" s="21" t="str">
        <f t="shared" si="116"/>
        <v>#REF!</v>
      </c>
      <c r="J642" s="21" t="str">
        <f t="shared" si="117"/>
        <v>#REF!</v>
      </c>
      <c r="K642" s="21" t="str">
        <f t="shared" si="118"/>
        <v>#REF!</v>
      </c>
      <c r="L642" s="21" t="str">
        <f t="shared" si="119"/>
        <v>#REF!</v>
      </c>
      <c r="M642" s="21" t="str">
        <f t="shared" si="120"/>
        <v>#REF!</v>
      </c>
      <c r="N642" s="21" t="str">
        <f t="shared" si="121"/>
        <v>#REF!</v>
      </c>
      <c r="O642" s="21" t="str">
        <f t="shared" si="122"/>
        <v>#REF!</v>
      </c>
      <c r="P642" s="21" t="str">
        <f t="shared" si="123"/>
        <v>#REF!</v>
      </c>
      <c r="Q642" s="21" t="str">
        <f t="shared" si="124"/>
        <v>#REF!</v>
      </c>
      <c r="R642" s="21" t="str">
        <f t="shared" si="125"/>
        <v>#REF!</v>
      </c>
      <c r="S642" s="21" t="str">
        <f t="shared" si="126"/>
        <v>#REF!</v>
      </c>
    </row>
    <row r="643" ht="15.75" customHeight="1">
      <c r="A643" s="20" t="s">
        <v>212</v>
      </c>
      <c r="B643" s="20" t="s">
        <v>15</v>
      </c>
      <c r="C643" s="20" t="s">
        <v>213</v>
      </c>
      <c r="D643" s="20" t="s">
        <v>41</v>
      </c>
      <c r="E643" s="20" t="s">
        <v>42</v>
      </c>
      <c r="F643" s="21">
        <v>5.19497981E7</v>
      </c>
      <c r="G643" s="21">
        <v>2352695.61</v>
      </c>
      <c r="I643" s="21" t="str">
        <f t="shared" si="116"/>
        <v>#REF!</v>
      </c>
      <c r="J643" s="21" t="str">
        <f t="shared" si="117"/>
        <v>#REF!</v>
      </c>
      <c r="K643" s="21" t="str">
        <f t="shared" si="118"/>
        <v>#REF!</v>
      </c>
      <c r="L643" s="21" t="str">
        <f t="shared" si="119"/>
        <v>#REF!</v>
      </c>
      <c r="M643" s="21" t="str">
        <f t="shared" si="120"/>
        <v>#REF!</v>
      </c>
      <c r="N643" s="21" t="str">
        <f t="shared" si="121"/>
        <v>#REF!</v>
      </c>
      <c r="O643" s="21" t="str">
        <f t="shared" si="122"/>
        <v>#REF!</v>
      </c>
      <c r="P643" s="21" t="str">
        <f t="shared" si="123"/>
        <v>#REF!</v>
      </c>
      <c r="Q643" s="21" t="str">
        <f t="shared" si="124"/>
        <v>#REF!</v>
      </c>
      <c r="R643" s="21" t="str">
        <f t="shared" si="125"/>
        <v>#REF!</v>
      </c>
      <c r="S643" s="21" t="str">
        <f t="shared" si="126"/>
        <v>#REF!</v>
      </c>
    </row>
    <row r="644" ht="15.75" customHeight="1">
      <c r="A644" s="20" t="s">
        <v>212</v>
      </c>
      <c r="B644" s="20" t="s">
        <v>15</v>
      </c>
      <c r="C644" s="20" t="s">
        <v>213</v>
      </c>
      <c r="D644" s="20" t="s">
        <v>59</v>
      </c>
      <c r="E644" s="20" t="s">
        <v>60</v>
      </c>
      <c r="F644" s="21">
        <v>1.340055104E7</v>
      </c>
      <c r="G644" s="21">
        <v>606882.39</v>
      </c>
      <c r="I644" s="21" t="str">
        <f t="shared" si="116"/>
        <v>#REF!</v>
      </c>
      <c r="J644" s="21" t="str">
        <f t="shared" si="117"/>
        <v>#REF!</v>
      </c>
      <c r="K644" s="21" t="str">
        <f t="shared" si="118"/>
        <v>#REF!</v>
      </c>
      <c r="L644" s="21" t="str">
        <f t="shared" si="119"/>
        <v>#REF!</v>
      </c>
      <c r="M644" s="21" t="str">
        <f t="shared" si="120"/>
        <v>#REF!</v>
      </c>
      <c r="N644" s="21" t="str">
        <f t="shared" si="121"/>
        <v>#REF!</v>
      </c>
      <c r="O644" s="21" t="str">
        <f t="shared" si="122"/>
        <v>#REF!</v>
      </c>
      <c r="P644" s="21" t="str">
        <f t="shared" si="123"/>
        <v>#REF!</v>
      </c>
      <c r="Q644" s="21" t="str">
        <f t="shared" si="124"/>
        <v>#REF!</v>
      </c>
      <c r="R644" s="21" t="str">
        <f t="shared" si="125"/>
        <v>#REF!</v>
      </c>
      <c r="S644" s="21" t="str">
        <f t="shared" si="126"/>
        <v>#REF!</v>
      </c>
    </row>
    <row r="645" ht="15.75" customHeight="1">
      <c r="A645" s="20" t="s">
        <v>214</v>
      </c>
      <c r="B645" s="20" t="s">
        <v>15</v>
      </c>
      <c r="C645" s="20" t="s">
        <v>215</v>
      </c>
      <c r="D645" s="20" t="s">
        <v>17</v>
      </c>
      <c r="E645" s="20" t="s">
        <v>18</v>
      </c>
      <c r="F645" s="21">
        <v>0.0</v>
      </c>
      <c r="G645" s="21">
        <v>0.0</v>
      </c>
      <c r="I645" s="21" t="str">
        <f t="shared" si="116"/>
        <v>#REF!</v>
      </c>
      <c r="J645" s="21" t="str">
        <f t="shared" si="117"/>
        <v>#REF!</v>
      </c>
      <c r="K645" s="21" t="str">
        <f t="shared" si="118"/>
        <v>#REF!</v>
      </c>
      <c r="L645" s="21" t="str">
        <f t="shared" si="119"/>
        <v>#REF!</v>
      </c>
      <c r="M645" s="21" t="str">
        <f t="shared" si="120"/>
        <v>#REF!</v>
      </c>
      <c r="N645" s="21" t="str">
        <f t="shared" si="121"/>
        <v>#REF!</v>
      </c>
      <c r="O645" s="21" t="str">
        <f t="shared" si="122"/>
        <v>#REF!</v>
      </c>
      <c r="P645" s="21" t="str">
        <f t="shared" si="123"/>
        <v>#REF!</v>
      </c>
      <c r="Q645" s="21" t="str">
        <f t="shared" si="124"/>
        <v>#REF!</v>
      </c>
      <c r="R645" s="21" t="str">
        <f t="shared" si="125"/>
        <v>#REF!</v>
      </c>
      <c r="S645" s="21" t="str">
        <f t="shared" si="126"/>
        <v>#REF!</v>
      </c>
    </row>
    <row r="646" ht="15.75" customHeight="1">
      <c r="A646" s="20" t="s">
        <v>214</v>
      </c>
      <c r="B646" s="20" t="s">
        <v>15</v>
      </c>
      <c r="C646" s="20" t="s">
        <v>215</v>
      </c>
      <c r="D646" s="20" t="s">
        <v>21</v>
      </c>
      <c r="E646" s="20" t="s">
        <v>22</v>
      </c>
      <c r="F646" s="21">
        <v>6172.57</v>
      </c>
      <c r="G646" s="21">
        <v>247.89</v>
      </c>
      <c r="I646" s="21" t="str">
        <f t="shared" si="116"/>
        <v>#REF!</v>
      </c>
      <c r="J646" s="21" t="str">
        <f t="shared" si="117"/>
        <v>#REF!</v>
      </c>
      <c r="K646" s="21" t="str">
        <f t="shared" si="118"/>
        <v>#REF!</v>
      </c>
      <c r="L646" s="21" t="str">
        <f t="shared" si="119"/>
        <v>#REF!</v>
      </c>
      <c r="M646" s="21" t="str">
        <f t="shared" si="120"/>
        <v>#REF!</v>
      </c>
      <c r="N646" s="21" t="str">
        <f t="shared" si="121"/>
        <v>#REF!</v>
      </c>
      <c r="O646" s="21" t="str">
        <f t="shared" si="122"/>
        <v>#REF!</v>
      </c>
      <c r="P646" s="21" t="str">
        <f t="shared" si="123"/>
        <v>#REF!</v>
      </c>
      <c r="Q646" s="21" t="str">
        <f t="shared" si="124"/>
        <v>#REF!</v>
      </c>
      <c r="R646" s="21" t="str">
        <f t="shared" si="125"/>
        <v>#REF!</v>
      </c>
      <c r="S646" s="21" t="str">
        <f t="shared" si="126"/>
        <v>#REF!</v>
      </c>
    </row>
    <row r="647" ht="15.75" customHeight="1">
      <c r="A647" s="20" t="s">
        <v>214</v>
      </c>
      <c r="B647" s="20" t="s">
        <v>15</v>
      </c>
      <c r="C647" s="20" t="s">
        <v>215</v>
      </c>
      <c r="D647" s="20" t="s">
        <v>27</v>
      </c>
      <c r="E647" s="20" t="s">
        <v>28</v>
      </c>
      <c r="F647" s="21">
        <v>0.0</v>
      </c>
      <c r="G647" s="21">
        <v>0.0</v>
      </c>
      <c r="I647" s="21" t="str">
        <f t="shared" si="116"/>
        <v>#REF!</v>
      </c>
      <c r="J647" s="21" t="str">
        <f t="shared" si="117"/>
        <v>#REF!</v>
      </c>
      <c r="K647" s="21" t="str">
        <f t="shared" si="118"/>
        <v>#REF!</v>
      </c>
      <c r="L647" s="21" t="str">
        <f t="shared" si="119"/>
        <v>#REF!</v>
      </c>
      <c r="M647" s="21" t="str">
        <f t="shared" si="120"/>
        <v>#REF!</v>
      </c>
      <c r="N647" s="21" t="str">
        <f t="shared" si="121"/>
        <v>#REF!</v>
      </c>
      <c r="O647" s="21" t="str">
        <f t="shared" si="122"/>
        <v>#REF!</v>
      </c>
      <c r="P647" s="21" t="str">
        <f t="shared" si="123"/>
        <v>#REF!</v>
      </c>
      <c r="Q647" s="21" t="str">
        <f t="shared" si="124"/>
        <v>#REF!</v>
      </c>
      <c r="R647" s="21" t="str">
        <f t="shared" si="125"/>
        <v>#REF!</v>
      </c>
      <c r="S647" s="21" t="str">
        <f t="shared" si="126"/>
        <v>#REF!</v>
      </c>
    </row>
    <row r="648" ht="15.75" customHeight="1">
      <c r="A648" s="20" t="s">
        <v>214</v>
      </c>
      <c r="B648" s="20" t="s">
        <v>15</v>
      </c>
      <c r="C648" s="20" t="s">
        <v>215</v>
      </c>
      <c r="D648" s="20" t="s">
        <v>29</v>
      </c>
      <c r="E648" s="20" t="s">
        <v>30</v>
      </c>
      <c r="F648" s="21">
        <v>908175.15</v>
      </c>
      <c r="G648" s="21">
        <v>36471.56</v>
      </c>
      <c r="I648" s="21" t="str">
        <f t="shared" si="116"/>
        <v>#REF!</v>
      </c>
      <c r="J648" s="21" t="str">
        <f t="shared" si="117"/>
        <v>#REF!</v>
      </c>
      <c r="K648" s="21" t="str">
        <f t="shared" si="118"/>
        <v>#REF!</v>
      </c>
      <c r="L648" s="21" t="str">
        <f t="shared" si="119"/>
        <v>#REF!</v>
      </c>
      <c r="M648" s="21" t="str">
        <f t="shared" si="120"/>
        <v>#REF!</v>
      </c>
      <c r="N648" s="21" t="str">
        <f t="shared" si="121"/>
        <v>#REF!</v>
      </c>
      <c r="O648" s="21" t="str">
        <f t="shared" si="122"/>
        <v>#REF!</v>
      </c>
      <c r="P648" s="21" t="str">
        <f t="shared" si="123"/>
        <v>#REF!</v>
      </c>
      <c r="Q648" s="21" t="str">
        <f t="shared" si="124"/>
        <v>#REF!</v>
      </c>
      <c r="R648" s="21" t="str">
        <f t="shared" si="125"/>
        <v>#REF!</v>
      </c>
      <c r="S648" s="21" t="str">
        <f t="shared" si="126"/>
        <v>#REF!</v>
      </c>
    </row>
    <row r="649" ht="15.75" customHeight="1">
      <c r="A649" s="20" t="s">
        <v>214</v>
      </c>
      <c r="B649" s="20" t="s">
        <v>15</v>
      </c>
      <c r="C649" s="20" t="s">
        <v>215</v>
      </c>
      <c r="D649" s="20" t="s">
        <v>31</v>
      </c>
      <c r="E649" s="20" t="s">
        <v>32</v>
      </c>
      <c r="F649" s="21">
        <v>0.0</v>
      </c>
      <c r="G649" s="21">
        <v>0.0</v>
      </c>
      <c r="I649" s="21" t="str">
        <f t="shared" si="116"/>
        <v>#REF!</v>
      </c>
      <c r="J649" s="21" t="str">
        <f t="shared" si="117"/>
        <v>#REF!</v>
      </c>
      <c r="K649" s="21" t="str">
        <f t="shared" si="118"/>
        <v>#REF!</v>
      </c>
      <c r="L649" s="21" t="str">
        <f t="shared" si="119"/>
        <v>#REF!</v>
      </c>
      <c r="M649" s="21" t="str">
        <f t="shared" si="120"/>
        <v>#REF!</v>
      </c>
      <c r="N649" s="21" t="str">
        <f t="shared" si="121"/>
        <v>#REF!</v>
      </c>
      <c r="O649" s="21" t="str">
        <f t="shared" si="122"/>
        <v>#REF!</v>
      </c>
      <c r="P649" s="21" t="str">
        <f t="shared" si="123"/>
        <v>#REF!</v>
      </c>
      <c r="Q649" s="21" t="str">
        <f t="shared" si="124"/>
        <v>#REF!</v>
      </c>
      <c r="R649" s="21" t="str">
        <f t="shared" si="125"/>
        <v>#REF!</v>
      </c>
      <c r="S649" s="21" t="str">
        <f t="shared" si="126"/>
        <v>#REF!</v>
      </c>
    </row>
    <row r="650" ht="15.75" customHeight="1">
      <c r="A650" s="20" t="s">
        <v>214</v>
      </c>
      <c r="B650" s="20" t="s">
        <v>15</v>
      </c>
      <c r="C650" s="20" t="s">
        <v>215</v>
      </c>
      <c r="D650" s="20" t="s">
        <v>33</v>
      </c>
      <c r="E650" s="20" t="s">
        <v>34</v>
      </c>
      <c r="F650" s="21">
        <v>162289.72</v>
      </c>
      <c r="G650" s="21">
        <v>6517.42</v>
      </c>
      <c r="I650" s="21" t="str">
        <f t="shared" si="116"/>
        <v>#REF!</v>
      </c>
      <c r="J650" s="21" t="str">
        <f t="shared" si="117"/>
        <v>#REF!</v>
      </c>
      <c r="K650" s="21" t="str">
        <f t="shared" si="118"/>
        <v>#REF!</v>
      </c>
      <c r="L650" s="21" t="str">
        <f t="shared" si="119"/>
        <v>#REF!</v>
      </c>
      <c r="M650" s="21" t="str">
        <f t="shared" si="120"/>
        <v>#REF!</v>
      </c>
      <c r="N650" s="21" t="str">
        <f t="shared" si="121"/>
        <v>#REF!</v>
      </c>
      <c r="O650" s="21" t="str">
        <f t="shared" si="122"/>
        <v>#REF!</v>
      </c>
      <c r="P650" s="21" t="str">
        <f t="shared" si="123"/>
        <v>#REF!</v>
      </c>
      <c r="Q650" s="21" t="str">
        <f t="shared" si="124"/>
        <v>#REF!</v>
      </c>
      <c r="R650" s="21" t="str">
        <f t="shared" si="125"/>
        <v>#REF!</v>
      </c>
      <c r="S650" s="21" t="str">
        <f t="shared" si="126"/>
        <v>#REF!</v>
      </c>
    </row>
    <row r="651" ht="15.75" customHeight="1">
      <c r="A651" s="20" t="s">
        <v>214</v>
      </c>
      <c r="B651" s="20" t="s">
        <v>15</v>
      </c>
      <c r="C651" s="20" t="s">
        <v>215</v>
      </c>
      <c r="D651" s="20" t="s">
        <v>39</v>
      </c>
      <c r="E651" s="20" t="s">
        <v>40</v>
      </c>
      <c r="F651" s="21">
        <v>1638813.4</v>
      </c>
      <c r="G651" s="21">
        <v>65813.38</v>
      </c>
      <c r="I651" s="21" t="str">
        <f t="shared" si="116"/>
        <v>#REF!</v>
      </c>
      <c r="J651" s="21" t="str">
        <f t="shared" si="117"/>
        <v>#REF!</v>
      </c>
      <c r="K651" s="21" t="str">
        <f t="shared" si="118"/>
        <v>#REF!</v>
      </c>
      <c r="L651" s="21" t="str">
        <f t="shared" si="119"/>
        <v>#REF!</v>
      </c>
      <c r="M651" s="21" t="str">
        <f t="shared" si="120"/>
        <v>#REF!</v>
      </c>
      <c r="N651" s="21" t="str">
        <f t="shared" si="121"/>
        <v>#REF!</v>
      </c>
      <c r="O651" s="21" t="str">
        <f t="shared" si="122"/>
        <v>#REF!</v>
      </c>
      <c r="P651" s="21" t="str">
        <f t="shared" si="123"/>
        <v>#REF!</v>
      </c>
      <c r="Q651" s="21" t="str">
        <f t="shared" si="124"/>
        <v>#REF!</v>
      </c>
      <c r="R651" s="21" t="str">
        <f t="shared" si="125"/>
        <v>#REF!</v>
      </c>
      <c r="S651" s="21" t="str">
        <f t="shared" si="126"/>
        <v>#REF!</v>
      </c>
    </row>
    <row r="652" ht="15.75" customHeight="1">
      <c r="A652" s="20" t="s">
        <v>214</v>
      </c>
      <c r="B652" s="20" t="s">
        <v>15</v>
      </c>
      <c r="C652" s="20" t="s">
        <v>215</v>
      </c>
      <c r="D652" s="20" t="s">
        <v>41</v>
      </c>
      <c r="E652" s="20" t="s">
        <v>42</v>
      </c>
      <c r="F652" s="21">
        <v>6.674301308E7</v>
      </c>
      <c r="G652" s="21">
        <v>2680343.76</v>
      </c>
      <c r="I652" s="21" t="str">
        <f t="shared" si="116"/>
        <v>#REF!</v>
      </c>
      <c r="J652" s="21" t="str">
        <f t="shared" si="117"/>
        <v>#REF!</v>
      </c>
      <c r="K652" s="21" t="str">
        <f t="shared" si="118"/>
        <v>#REF!</v>
      </c>
      <c r="L652" s="21" t="str">
        <f t="shared" si="119"/>
        <v>#REF!</v>
      </c>
      <c r="M652" s="21" t="str">
        <f t="shared" si="120"/>
        <v>#REF!</v>
      </c>
      <c r="N652" s="21" t="str">
        <f t="shared" si="121"/>
        <v>#REF!</v>
      </c>
      <c r="O652" s="21" t="str">
        <f t="shared" si="122"/>
        <v>#REF!</v>
      </c>
      <c r="P652" s="21" t="str">
        <f t="shared" si="123"/>
        <v>#REF!</v>
      </c>
      <c r="Q652" s="21" t="str">
        <f t="shared" si="124"/>
        <v>#REF!</v>
      </c>
      <c r="R652" s="21" t="str">
        <f t="shared" si="125"/>
        <v>#REF!</v>
      </c>
      <c r="S652" s="21" t="str">
        <f t="shared" si="126"/>
        <v>#REF!</v>
      </c>
    </row>
    <row r="653" ht="15.75" customHeight="1">
      <c r="A653" s="20" t="s">
        <v>214</v>
      </c>
      <c r="B653" s="20" t="s">
        <v>15</v>
      </c>
      <c r="C653" s="20" t="s">
        <v>215</v>
      </c>
      <c r="D653" s="20" t="s">
        <v>59</v>
      </c>
      <c r="E653" s="20" t="s">
        <v>60</v>
      </c>
      <c r="F653" s="21">
        <v>1.642098308E7</v>
      </c>
      <c r="G653" s="21">
        <v>659452.99</v>
      </c>
      <c r="I653" s="21" t="str">
        <f t="shared" si="116"/>
        <v>#REF!</v>
      </c>
      <c r="J653" s="21" t="str">
        <f t="shared" si="117"/>
        <v>#REF!</v>
      </c>
      <c r="K653" s="21" t="str">
        <f t="shared" si="118"/>
        <v>#REF!</v>
      </c>
      <c r="L653" s="21" t="str">
        <f t="shared" si="119"/>
        <v>#REF!</v>
      </c>
      <c r="M653" s="21" t="str">
        <f t="shared" si="120"/>
        <v>#REF!</v>
      </c>
      <c r="N653" s="21" t="str">
        <f t="shared" si="121"/>
        <v>#REF!</v>
      </c>
      <c r="O653" s="21" t="str">
        <f t="shared" si="122"/>
        <v>#REF!</v>
      </c>
      <c r="P653" s="21" t="str">
        <f t="shared" si="123"/>
        <v>#REF!</v>
      </c>
      <c r="Q653" s="21" t="str">
        <f t="shared" si="124"/>
        <v>#REF!</v>
      </c>
      <c r="R653" s="21" t="str">
        <f t="shared" si="125"/>
        <v>#REF!</v>
      </c>
      <c r="S653" s="21" t="str">
        <f t="shared" si="126"/>
        <v>#REF!</v>
      </c>
    </row>
    <row r="654" ht="15.75" customHeight="1">
      <c r="A654" s="20" t="s">
        <v>216</v>
      </c>
      <c r="B654" s="20" t="s">
        <v>15</v>
      </c>
      <c r="C654" s="20" t="s">
        <v>217</v>
      </c>
      <c r="D654" s="20" t="s">
        <v>17</v>
      </c>
      <c r="E654" s="20" t="s">
        <v>18</v>
      </c>
      <c r="F654" s="21">
        <v>0.0</v>
      </c>
      <c r="G654" s="21">
        <v>0.0</v>
      </c>
      <c r="I654" s="21" t="str">
        <f t="shared" si="116"/>
        <v>#REF!</v>
      </c>
      <c r="J654" s="21" t="str">
        <f t="shared" si="117"/>
        <v>#REF!</v>
      </c>
      <c r="K654" s="21" t="str">
        <f t="shared" si="118"/>
        <v>#REF!</v>
      </c>
      <c r="L654" s="21" t="str">
        <f t="shared" si="119"/>
        <v>#REF!</v>
      </c>
      <c r="M654" s="21" t="str">
        <f t="shared" si="120"/>
        <v>#REF!</v>
      </c>
      <c r="N654" s="21" t="str">
        <f t="shared" si="121"/>
        <v>#REF!</v>
      </c>
      <c r="O654" s="21" t="str">
        <f t="shared" si="122"/>
        <v>#REF!</v>
      </c>
      <c r="P654" s="21" t="str">
        <f t="shared" si="123"/>
        <v>#REF!</v>
      </c>
      <c r="Q654" s="21" t="str">
        <f t="shared" si="124"/>
        <v>#REF!</v>
      </c>
      <c r="R654" s="21" t="str">
        <f t="shared" si="125"/>
        <v>#REF!</v>
      </c>
      <c r="S654" s="21" t="str">
        <f t="shared" si="126"/>
        <v>#REF!</v>
      </c>
    </row>
    <row r="655" ht="15.75" customHeight="1">
      <c r="A655" s="20" t="s">
        <v>216</v>
      </c>
      <c r="B655" s="20" t="s">
        <v>15</v>
      </c>
      <c r="C655" s="20" t="s">
        <v>217</v>
      </c>
      <c r="D655" s="20" t="s">
        <v>49</v>
      </c>
      <c r="E655" s="20" t="s">
        <v>50</v>
      </c>
      <c r="F655" s="21">
        <v>0.0</v>
      </c>
      <c r="G655" s="21">
        <v>0.0</v>
      </c>
      <c r="I655" s="21" t="str">
        <f t="shared" si="116"/>
        <v>#REF!</v>
      </c>
      <c r="J655" s="21" t="str">
        <f t="shared" si="117"/>
        <v>#REF!</v>
      </c>
      <c r="K655" s="21" t="str">
        <f t="shared" si="118"/>
        <v>#REF!</v>
      </c>
      <c r="L655" s="21" t="str">
        <f t="shared" si="119"/>
        <v>#REF!</v>
      </c>
      <c r="M655" s="21" t="str">
        <f t="shared" si="120"/>
        <v>#REF!</v>
      </c>
      <c r="N655" s="21" t="str">
        <f t="shared" si="121"/>
        <v>#REF!</v>
      </c>
      <c r="O655" s="21" t="str">
        <f t="shared" si="122"/>
        <v>#REF!</v>
      </c>
      <c r="P655" s="21" t="str">
        <f t="shared" si="123"/>
        <v>#REF!</v>
      </c>
      <c r="Q655" s="21" t="str">
        <f t="shared" si="124"/>
        <v>#REF!</v>
      </c>
      <c r="R655" s="21" t="str">
        <f t="shared" si="125"/>
        <v>#REF!</v>
      </c>
      <c r="S655" s="21" t="str">
        <f t="shared" si="126"/>
        <v>#REF!</v>
      </c>
    </row>
    <row r="656" ht="15.75" customHeight="1">
      <c r="A656" s="20" t="s">
        <v>216</v>
      </c>
      <c r="B656" s="20" t="s">
        <v>15</v>
      </c>
      <c r="C656" s="20" t="s">
        <v>217</v>
      </c>
      <c r="D656" s="20" t="s">
        <v>27</v>
      </c>
      <c r="E656" s="20" t="s">
        <v>28</v>
      </c>
      <c r="F656" s="21">
        <v>0.0</v>
      </c>
      <c r="G656" s="21">
        <v>0.0</v>
      </c>
      <c r="I656" s="21" t="str">
        <f t="shared" si="116"/>
        <v>#REF!</v>
      </c>
      <c r="J656" s="21" t="str">
        <f t="shared" si="117"/>
        <v>#REF!</v>
      </c>
      <c r="K656" s="21" t="str">
        <f t="shared" si="118"/>
        <v>#REF!</v>
      </c>
      <c r="L656" s="21" t="str">
        <f t="shared" si="119"/>
        <v>#REF!</v>
      </c>
      <c r="M656" s="21" t="str">
        <f t="shared" si="120"/>
        <v>#REF!</v>
      </c>
      <c r="N656" s="21" t="str">
        <f t="shared" si="121"/>
        <v>#REF!</v>
      </c>
      <c r="O656" s="21" t="str">
        <f t="shared" si="122"/>
        <v>#REF!</v>
      </c>
      <c r="P656" s="21" t="str">
        <f t="shared" si="123"/>
        <v>#REF!</v>
      </c>
      <c r="Q656" s="21" t="str">
        <f t="shared" si="124"/>
        <v>#REF!</v>
      </c>
      <c r="R656" s="21" t="str">
        <f t="shared" si="125"/>
        <v>#REF!</v>
      </c>
      <c r="S656" s="21" t="str">
        <f t="shared" si="126"/>
        <v>#REF!</v>
      </c>
    </row>
    <row r="657" ht="15.75" customHeight="1">
      <c r="A657" s="20" t="s">
        <v>216</v>
      </c>
      <c r="B657" s="20" t="s">
        <v>15</v>
      </c>
      <c r="C657" s="20" t="s">
        <v>217</v>
      </c>
      <c r="D657" s="20" t="s">
        <v>29</v>
      </c>
      <c r="E657" s="20" t="s">
        <v>30</v>
      </c>
      <c r="F657" s="21">
        <v>1831059.36</v>
      </c>
      <c r="G657" s="21">
        <v>93270.71</v>
      </c>
      <c r="I657" s="21" t="str">
        <f t="shared" si="116"/>
        <v>#REF!</v>
      </c>
      <c r="J657" s="21" t="str">
        <f t="shared" si="117"/>
        <v>#REF!</v>
      </c>
      <c r="K657" s="21" t="str">
        <f t="shared" si="118"/>
        <v>#REF!</v>
      </c>
      <c r="L657" s="21" t="str">
        <f t="shared" si="119"/>
        <v>#REF!</v>
      </c>
      <c r="M657" s="21" t="str">
        <f t="shared" si="120"/>
        <v>#REF!</v>
      </c>
      <c r="N657" s="21" t="str">
        <f t="shared" si="121"/>
        <v>#REF!</v>
      </c>
      <c r="O657" s="21" t="str">
        <f t="shared" si="122"/>
        <v>#REF!</v>
      </c>
      <c r="P657" s="21" t="str">
        <f t="shared" si="123"/>
        <v>#REF!</v>
      </c>
      <c r="Q657" s="21" t="str">
        <f t="shared" si="124"/>
        <v>#REF!</v>
      </c>
      <c r="R657" s="21" t="str">
        <f t="shared" si="125"/>
        <v>#REF!</v>
      </c>
      <c r="S657" s="21" t="str">
        <f t="shared" si="126"/>
        <v>#REF!</v>
      </c>
    </row>
    <row r="658" ht="15.75" customHeight="1">
      <c r="A658" s="20" t="s">
        <v>216</v>
      </c>
      <c r="B658" s="20" t="s">
        <v>15</v>
      </c>
      <c r="C658" s="20" t="s">
        <v>217</v>
      </c>
      <c r="D658" s="20" t="s">
        <v>31</v>
      </c>
      <c r="E658" s="20" t="s">
        <v>32</v>
      </c>
      <c r="F658" s="21">
        <v>708811.19</v>
      </c>
      <c r="G658" s="21">
        <v>36105.5</v>
      </c>
      <c r="I658" s="21" t="str">
        <f t="shared" si="116"/>
        <v>#REF!</v>
      </c>
      <c r="J658" s="21" t="str">
        <f t="shared" si="117"/>
        <v>#REF!</v>
      </c>
      <c r="K658" s="21" t="str">
        <f t="shared" si="118"/>
        <v>#REF!</v>
      </c>
      <c r="L658" s="21" t="str">
        <f t="shared" si="119"/>
        <v>#REF!</v>
      </c>
      <c r="M658" s="21" t="str">
        <f t="shared" si="120"/>
        <v>#REF!</v>
      </c>
      <c r="N658" s="21" t="str">
        <f t="shared" si="121"/>
        <v>#REF!</v>
      </c>
      <c r="O658" s="21" t="str">
        <f t="shared" si="122"/>
        <v>#REF!</v>
      </c>
      <c r="P658" s="21" t="str">
        <f t="shared" si="123"/>
        <v>#REF!</v>
      </c>
      <c r="Q658" s="21" t="str">
        <f t="shared" si="124"/>
        <v>#REF!</v>
      </c>
      <c r="R658" s="21" t="str">
        <f t="shared" si="125"/>
        <v>#REF!</v>
      </c>
      <c r="S658" s="21" t="str">
        <f t="shared" si="126"/>
        <v>#REF!</v>
      </c>
    </row>
    <row r="659" ht="15.75" customHeight="1">
      <c r="A659" s="20" t="s">
        <v>216</v>
      </c>
      <c r="B659" s="20" t="s">
        <v>15</v>
      </c>
      <c r="C659" s="20" t="s">
        <v>217</v>
      </c>
      <c r="D659" s="20" t="s">
        <v>33</v>
      </c>
      <c r="E659" s="20" t="s">
        <v>34</v>
      </c>
      <c r="F659" s="21">
        <v>7312.2</v>
      </c>
      <c r="G659" s="21">
        <v>372.47</v>
      </c>
      <c r="I659" s="21" t="str">
        <f t="shared" si="116"/>
        <v>#REF!</v>
      </c>
      <c r="J659" s="21" t="str">
        <f t="shared" si="117"/>
        <v>#REF!</v>
      </c>
      <c r="K659" s="21" t="str">
        <f t="shared" si="118"/>
        <v>#REF!</v>
      </c>
      <c r="L659" s="21" t="str">
        <f t="shared" si="119"/>
        <v>#REF!</v>
      </c>
      <c r="M659" s="21" t="str">
        <f t="shared" si="120"/>
        <v>#REF!</v>
      </c>
      <c r="N659" s="21" t="str">
        <f t="shared" si="121"/>
        <v>#REF!</v>
      </c>
      <c r="O659" s="21" t="str">
        <f t="shared" si="122"/>
        <v>#REF!</v>
      </c>
      <c r="P659" s="21" t="str">
        <f t="shared" si="123"/>
        <v>#REF!</v>
      </c>
      <c r="Q659" s="21" t="str">
        <f t="shared" si="124"/>
        <v>#REF!</v>
      </c>
      <c r="R659" s="21" t="str">
        <f t="shared" si="125"/>
        <v>#REF!</v>
      </c>
      <c r="S659" s="21" t="str">
        <f t="shared" si="126"/>
        <v>#REF!</v>
      </c>
    </row>
    <row r="660" ht="15.75" customHeight="1">
      <c r="A660" s="20" t="s">
        <v>216</v>
      </c>
      <c r="B660" s="20" t="s">
        <v>15</v>
      </c>
      <c r="C660" s="20" t="s">
        <v>217</v>
      </c>
      <c r="D660" s="20" t="s">
        <v>39</v>
      </c>
      <c r="E660" s="20" t="s">
        <v>40</v>
      </c>
      <c r="F660" s="21">
        <v>514220.3</v>
      </c>
      <c r="G660" s="21">
        <v>26193.41</v>
      </c>
      <c r="I660" s="21" t="str">
        <f t="shared" si="116"/>
        <v>#REF!</v>
      </c>
      <c r="J660" s="21" t="str">
        <f t="shared" si="117"/>
        <v>#REF!</v>
      </c>
      <c r="K660" s="21" t="str">
        <f t="shared" si="118"/>
        <v>#REF!</v>
      </c>
      <c r="L660" s="21" t="str">
        <f t="shared" si="119"/>
        <v>#REF!</v>
      </c>
      <c r="M660" s="21" t="str">
        <f t="shared" si="120"/>
        <v>#REF!</v>
      </c>
      <c r="N660" s="21" t="str">
        <f t="shared" si="121"/>
        <v>#REF!</v>
      </c>
      <c r="O660" s="21" t="str">
        <f t="shared" si="122"/>
        <v>#REF!</v>
      </c>
      <c r="P660" s="21" t="str">
        <f t="shared" si="123"/>
        <v>#REF!</v>
      </c>
      <c r="Q660" s="21" t="str">
        <f t="shared" si="124"/>
        <v>#REF!</v>
      </c>
      <c r="R660" s="21" t="str">
        <f t="shared" si="125"/>
        <v>#REF!</v>
      </c>
      <c r="S660" s="21" t="str">
        <f t="shared" si="126"/>
        <v>#REF!</v>
      </c>
    </row>
    <row r="661" ht="15.75" customHeight="1">
      <c r="A661" s="20" t="s">
        <v>216</v>
      </c>
      <c r="B661" s="20" t="s">
        <v>15</v>
      </c>
      <c r="C661" s="20" t="s">
        <v>217</v>
      </c>
      <c r="D661" s="20" t="s">
        <v>41</v>
      </c>
      <c r="E661" s="20" t="s">
        <v>42</v>
      </c>
      <c r="F661" s="21">
        <v>2.829250622E7</v>
      </c>
      <c r="G661" s="21">
        <v>1441166.9</v>
      </c>
      <c r="I661" s="21" t="str">
        <f t="shared" si="116"/>
        <v>#REF!</v>
      </c>
      <c r="J661" s="21" t="str">
        <f t="shared" si="117"/>
        <v>#REF!</v>
      </c>
      <c r="K661" s="21" t="str">
        <f t="shared" si="118"/>
        <v>#REF!</v>
      </c>
      <c r="L661" s="21" t="str">
        <f t="shared" si="119"/>
        <v>#REF!</v>
      </c>
      <c r="M661" s="21" t="str">
        <f t="shared" si="120"/>
        <v>#REF!</v>
      </c>
      <c r="N661" s="21" t="str">
        <f t="shared" si="121"/>
        <v>#REF!</v>
      </c>
      <c r="O661" s="21" t="str">
        <f t="shared" si="122"/>
        <v>#REF!</v>
      </c>
      <c r="P661" s="21" t="str">
        <f t="shared" si="123"/>
        <v>#REF!</v>
      </c>
      <c r="Q661" s="21" t="str">
        <f t="shared" si="124"/>
        <v>#REF!</v>
      </c>
      <c r="R661" s="21" t="str">
        <f t="shared" si="125"/>
        <v>#REF!</v>
      </c>
      <c r="S661" s="21" t="str">
        <f t="shared" si="126"/>
        <v>#REF!</v>
      </c>
    </row>
    <row r="662" ht="15.75" customHeight="1">
      <c r="A662" s="20" t="s">
        <v>216</v>
      </c>
      <c r="B662" s="20" t="s">
        <v>15</v>
      </c>
      <c r="C662" s="20" t="s">
        <v>217</v>
      </c>
      <c r="D662" s="20" t="s">
        <v>45</v>
      </c>
      <c r="E662" s="20" t="s">
        <v>46</v>
      </c>
      <c r="F662" s="21">
        <v>9.452739073E7</v>
      </c>
      <c r="G662" s="21">
        <v>4815047.01</v>
      </c>
      <c r="I662" s="21" t="str">
        <f t="shared" si="116"/>
        <v>#REF!</v>
      </c>
      <c r="J662" s="21" t="str">
        <f t="shared" si="117"/>
        <v>#REF!</v>
      </c>
      <c r="K662" s="21" t="str">
        <f t="shared" si="118"/>
        <v>#REF!</v>
      </c>
      <c r="L662" s="21" t="str">
        <f t="shared" si="119"/>
        <v>#REF!</v>
      </c>
      <c r="M662" s="21" t="str">
        <f t="shared" si="120"/>
        <v>#REF!</v>
      </c>
      <c r="N662" s="21" t="str">
        <f t="shared" si="121"/>
        <v>#REF!</v>
      </c>
      <c r="O662" s="21" t="str">
        <f t="shared" si="122"/>
        <v>#REF!</v>
      </c>
      <c r="P662" s="21" t="str">
        <f t="shared" si="123"/>
        <v>#REF!</v>
      </c>
      <c r="Q662" s="21" t="str">
        <f t="shared" si="124"/>
        <v>#REF!</v>
      </c>
      <c r="R662" s="21" t="str">
        <f t="shared" si="125"/>
        <v>#REF!</v>
      </c>
      <c r="S662" s="21" t="str">
        <f t="shared" si="126"/>
        <v>#REF!</v>
      </c>
    </row>
    <row r="663" ht="15.75" customHeight="1">
      <c r="A663" s="20" t="s">
        <v>218</v>
      </c>
      <c r="B663" s="20" t="s">
        <v>15</v>
      </c>
      <c r="C663" s="20" t="s">
        <v>219</v>
      </c>
      <c r="D663" s="20" t="s">
        <v>17</v>
      </c>
      <c r="E663" s="20" t="s">
        <v>18</v>
      </c>
      <c r="F663" s="21">
        <v>0.0</v>
      </c>
      <c r="G663" s="21">
        <v>0.0</v>
      </c>
      <c r="I663" s="21" t="str">
        <f t="shared" si="116"/>
        <v>#REF!</v>
      </c>
      <c r="J663" s="21" t="str">
        <f t="shared" si="117"/>
        <v>#REF!</v>
      </c>
      <c r="K663" s="21" t="str">
        <f t="shared" si="118"/>
        <v>#REF!</v>
      </c>
      <c r="L663" s="21" t="str">
        <f t="shared" si="119"/>
        <v>#REF!</v>
      </c>
      <c r="M663" s="21" t="str">
        <f t="shared" si="120"/>
        <v>#REF!</v>
      </c>
      <c r="N663" s="21" t="str">
        <f t="shared" si="121"/>
        <v>#REF!</v>
      </c>
      <c r="O663" s="21" t="str">
        <f t="shared" si="122"/>
        <v>#REF!</v>
      </c>
      <c r="P663" s="21" t="str">
        <f t="shared" si="123"/>
        <v>#REF!</v>
      </c>
      <c r="Q663" s="21" t="str">
        <f t="shared" si="124"/>
        <v>#REF!</v>
      </c>
      <c r="R663" s="21" t="str">
        <f t="shared" si="125"/>
        <v>#REF!</v>
      </c>
      <c r="S663" s="21" t="str">
        <f t="shared" si="126"/>
        <v>#REF!</v>
      </c>
    </row>
    <row r="664" ht="15.75" customHeight="1">
      <c r="A664" s="20" t="s">
        <v>218</v>
      </c>
      <c r="B664" s="20" t="s">
        <v>15</v>
      </c>
      <c r="C664" s="20" t="s">
        <v>219</v>
      </c>
      <c r="D664" s="20" t="s">
        <v>27</v>
      </c>
      <c r="E664" s="20" t="s">
        <v>28</v>
      </c>
      <c r="F664" s="21">
        <v>80029.22</v>
      </c>
      <c r="G664" s="21">
        <v>143748.5</v>
      </c>
      <c r="I664" s="21" t="str">
        <f t="shared" si="116"/>
        <v>#REF!</v>
      </c>
      <c r="J664" s="21" t="str">
        <f t="shared" si="117"/>
        <v>#REF!</v>
      </c>
      <c r="K664" s="21" t="str">
        <f t="shared" si="118"/>
        <v>#REF!</v>
      </c>
      <c r="L664" s="21" t="str">
        <f t="shared" si="119"/>
        <v>#REF!</v>
      </c>
      <c r="M664" s="21" t="str">
        <f t="shared" si="120"/>
        <v>#REF!</v>
      </c>
      <c r="N664" s="21" t="str">
        <f t="shared" si="121"/>
        <v>#REF!</v>
      </c>
      <c r="O664" s="21" t="str">
        <f t="shared" si="122"/>
        <v>#REF!</v>
      </c>
      <c r="P664" s="21" t="str">
        <f t="shared" si="123"/>
        <v>#REF!</v>
      </c>
      <c r="Q664" s="21" t="str">
        <f t="shared" si="124"/>
        <v>#REF!</v>
      </c>
      <c r="R664" s="21" t="str">
        <f t="shared" si="125"/>
        <v>#REF!</v>
      </c>
      <c r="S664" s="21" t="str">
        <f t="shared" si="126"/>
        <v>#REF!</v>
      </c>
    </row>
    <row r="665" ht="15.75" customHeight="1">
      <c r="A665" s="20" t="s">
        <v>218</v>
      </c>
      <c r="B665" s="20" t="s">
        <v>15</v>
      </c>
      <c r="C665" s="20" t="s">
        <v>219</v>
      </c>
      <c r="D665" s="20" t="s">
        <v>29</v>
      </c>
      <c r="E665" s="20" t="s">
        <v>30</v>
      </c>
      <c r="F665" s="21">
        <v>45850.8</v>
      </c>
      <c r="G665" s="21">
        <v>82357.23</v>
      </c>
      <c r="I665" s="21" t="str">
        <f t="shared" si="116"/>
        <v>#REF!</v>
      </c>
      <c r="J665" s="21" t="str">
        <f t="shared" si="117"/>
        <v>#REF!</v>
      </c>
      <c r="K665" s="21" t="str">
        <f t="shared" si="118"/>
        <v>#REF!</v>
      </c>
      <c r="L665" s="21" t="str">
        <f t="shared" si="119"/>
        <v>#REF!</v>
      </c>
      <c r="M665" s="21" t="str">
        <f t="shared" si="120"/>
        <v>#REF!</v>
      </c>
      <c r="N665" s="21" t="str">
        <f t="shared" si="121"/>
        <v>#REF!</v>
      </c>
      <c r="O665" s="21" t="str">
        <f t="shared" si="122"/>
        <v>#REF!</v>
      </c>
      <c r="P665" s="21" t="str">
        <f t="shared" si="123"/>
        <v>#REF!</v>
      </c>
      <c r="Q665" s="21" t="str">
        <f t="shared" si="124"/>
        <v>#REF!</v>
      </c>
      <c r="R665" s="21" t="str">
        <f t="shared" si="125"/>
        <v>#REF!</v>
      </c>
      <c r="S665" s="21" t="str">
        <f t="shared" si="126"/>
        <v>#REF!</v>
      </c>
    </row>
    <row r="666" ht="15.75" customHeight="1">
      <c r="A666" s="20" t="s">
        <v>218</v>
      </c>
      <c r="B666" s="20" t="s">
        <v>15</v>
      </c>
      <c r="C666" s="20" t="s">
        <v>219</v>
      </c>
      <c r="D666" s="20" t="s">
        <v>31</v>
      </c>
      <c r="E666" s="20" t="s">
        <v>32</v>
      </c>
      <c r="F666" s="21">
        <v>141454.07</v>
      </c>
      <c r="G666" s="21">
        <v>254079.84</v>
      </c>
      <c r="I666" s="21" t="str">
        <f t="shared" si="116"/>
        <v>#REF!</v>
      </c>
      <c r="J666" s="21" t="str">
        <f t="shared" si="117"/>
        <v>#REF!</v>
      </c>
      <c r="K666" s="21" t="str">
        <f t="shared" si="118"/>
        <v>#REF!</v>
      </c>
      <c r="L666" s="21" t="str">
        <f t="shared" si="119"/>
        <v>#REF!</v>
      </c>
      <c r="M666" s="21" t="str">
        <f t="shared" si="120"/>
        <v>#REF!</v>
      </c>
      <c r="N666" s="21" t="str">
        <f t="shared" si="121"/>
        <v>#REF!</v>
      </c>
      <c r="O666" s="21" t="str">
        <f t="shared" si="122"/>
        <v>#REF!</v>
      </c>
      <c r="P666" s="21" t="str">
        <f t="shared" si="123"/>
        <v>#REF!</v>
      </c>
      <c r="Q666" s="21" t="str">
        <f t="shared" si="124"/>
        <v>#REF!</v>
      </c>
      <c r="R666" s="21" t="str">
        <f t="shared" si="125"/>
        <v>#REF!</v>
      </c>
      <c r="S666" s="21" t="str">
        <f t="shared" si="126"/>
        <v>#REF!</v>
      </c>
    </row>
    <row r="667" ht="15.75" customHeight="1">
      <c r="A667" s="20" t="s">
        <v>218</v>
      </c>
      <c r="B667" s="20" t="s">
        <v>15</v>
      </c>
      <c r="C667" s="20" t="s">
        <v>219</v>
      </c>
      <c r="D667" s="20" t="s">
        <v>39</v>
      </c>
      <c r="E667" s="20" t="s">
        <v>40</v>
      </c>
      <c r="F667" s="21">
        <v>190795.87</v>
      </c>
      <c r="G667" s="21">
        <v>342707.58</v>
      </c>
      <c r="I667" s="21" t="str">
        <f t="shared" si="116"/>
        <v>#REF!</v>
      </c>
      <c r="J667" s="21" t="str">
        <f t="shared" si="117"/>
        <v>#REF!</v>
      </c>
      <c r="K667" s="21" t="str">
        <f t="shared" si="118"/>
        <v>#REF!</v>
      </c>
      <c r="L667" s="21" t="str">
        <f t="shared" si="119"/>
        <v>#REF!</v>
      </c>
      <c r="M667" s="21" t="str">
        <f t="shared" si="120"/>
        <v>#REF!</v>
      </c>
      <c r="N667" s="21" t="str">
        <f t="shared" si="121"/>
        <v>#REF!</v>
      </c>
      <c r="O667" s="21" t="str">
        <f t="shared" si="122"/>
        <v>#REF!</v>
      </c>
      <c r="P667" s="21" t="str">
        <f t="shared" si="123"/>
        <v>#REF!</v>
      </c>
      <c r="Q667" s="21" t="str">
        <f t="shared" si="124"/>
        <v>#REF!</v>
      </c>
      <c r="R667" s="21" t="str">
        <f t="shared" si="125"/>
        <v>#REF!</v>
      </c>
      <c r="S667" s="21" t="str">
        <f t="shared" si="126"/>
        <v>#REF!</v>
      </c>
    </row>
    <row r="668" ht="15.75" customHeight="1">
      <c r="A668" s="20" t="s">
        <v>218</v>
      </c>
      <c r="B668" s="20" t="s">
        <v>15</v>
      </c>
      <c r="C668" s="20" t="s">
        <v>219</v>
      </c>
      <c r="D668" s="20" t="s">
        <v>41</v>
      </c>
      <c r="E668" s="20" t="s">
        <v>42</v>
      </c>
      <c r="F668" s="21">
        <v>6133693.69</v>
      </c>
      <c r="G668" s="21">
        <v>1.101734221E7</v>
      </c>
      <c r="I668" s="21" t="str">
        <f t="shared" si="116"/>
        <v>#REF!</v>
      </c>
      <c r="J668" s="21" t="str">
        <f t="shared" si="117"/>
        <v>#REF!</v>
      </c>
      <c r="K668" s="21" t="str">
        <f t="shared" si="118"/>
        <v>#REF!</v>
      </c>
      <c r="L668" s="21" t="str">
        <f t="shared" si="119"/>
        <v>#REF!</v>
      </c>
      <c r="M668" s="21" t="str">
        <f t="shared" si="120"/>
        <v>#REF!</v>
      </c>
      <c r="N668" s="21" t="str">
        <f t="shared" si="121"/>
        <v>#REF!</v>
      </c>
      <c r="O668" s="21" t="str">
        <f t="shared" si="122"/>
        <v>#REF!</v>
      </c>
      <c r="P668" s="21" t="str">
        <f t="shared" si="123"/>
        <v>#REF!</v>
      </c>
      <c r="Q668" s="21" t="str">
        <f t="shared" si="124"/>
        <v>#REF!</v>
      </c>
      <c r="R668" s="21" t="str">
        <f t="shared" si="125"/>
        <v>#REF!</v>
      </c>
      <c r="S668" s="21" t="str">
        <f t="shared" si="126"/>
        <v>#REF!</v>
      </c>
    </row>
    <row r="669" ht="15.75" customHeight="1">
      <c r="A669" s="20" t="s">
        <v>218</v>
      </c>
      <c r="B669" s="20" t="s">
        <v>15</v>
      </c>
      <c r="C669" s="20" t="s">
        <v>219</v>
      </c>
      <c r="D669" s="20" t="s">
        <v>59</v>
      </c>
      <c r="E669" s="20" t="s">
        <v>60</v>
      </c>
      <c r="F669" s="21">
        <v>523033.35</v>
      </c>
      <c r="G669" s="21">
        <v>939472.64</v>
      </c>
      <c r="I669" s="21" t="str">
        <f t="shared" si="116"/>
        <v>#REF!</v>
      </c>
      <c r="J669" s="21" t="str">
        <f t="shared" si="117"/>
        <v>#REF!</v>
      </c>
      <c r="K669" s="21" t="str">
        <f t="shared" si="118"/>
        <v>#REF!</v>
      </c>
      <c r="L669" s="21" t="str">
        <f t="shared" si="119"/>
        <v>#REF!</v>
      </c>
      <c r="M669" s="21" t="str">
        <f t="shared" si="120"/>
        <v>#REF!</v>
      </c>
      <c r="N669" s="21" t="str">
        <f t="shared" si="121"/>
        <v>#REF!</v>
      </c>
      <c r="O669" s="21" t="str">
        <f t="shared" si="122"/>
        <v>#REF!</v>
      </c>
      <c r="P669" s="21" t="str">
        <f t="shared" si="123"/>
        <v>#REF!</v>
      </c>
      <c r="Q669" s="21" t="str">
        <f t="shared" si="124"/>
        <v>#REF!</v>
      </c>
      <c r="R669" s="21" t="str">
        <f t="shared" si="125"/>
        <v>#REF!</v>
      </c>
      <c r="S669" s="21" t="str">
        <f t="shared" si="126"/>
        <v>#REF!</v>
      </c>
    </row>
    <row r="670" ht="15.75" customHeight="1">
      <c r="A670" s="20" t="s">
        <v>220</v>
      </c>
      <c r="B670" s="20" t="s">
        <v>15</v>
      </c>
      <c r="C670" s="20" t="s">
        <v>221</v>
      </c>
      <c r="D670" s="20" t="s">
        <v>17</v>
      </c>
      <c r="E670" s="20" t="s">
        <v>18</v>
      </c>
      <c r="F670" s="21">
        <v>0.0</v>
      </c>
      <c r="G670" s="21">
        <v>0.0</v>
      </c>
      <c r="I670" s="21" t="str">
        <f t="shared" si="116"/>
        <v>#REF!</v>
      </c>
      <c r="J670" s="21" t="str">
        <f t="shared" si="117"/>
        <v>#REF!</v>
      </c>
      <c r="K670" s="21" t="str">
        <f t="shared" si="118"/>
        <v>#REF!</v>
      </c>
      <c r="L670" s="21" t="str">
        <f t="shared" si="119"/>
        <v>#REF!</v>
      </c>
      <c r="M670" s="21" t="str">
        <f t="shared" si="120"/>
        <v>#REF!</v>
      </c>
      <c r="N670" s="21" t="str">
        <f t="shared" si="121"/>
        <v>#REF!</v>
      </c>
      <c r="O670" s="21" t="str">
        <f t="shared" si="122"/>
        <v>#REF!</v>
      </c>
      <c r="P670" s="21" t="str">
        <f t="shared" si="123"/>
        <v>#REF!</v>
      </c>
      <c r="Q670" s="21" t="str">
        <f t="shared" si="124"/>
        <v>#REF!</v>
      </c>
      <c r="R670" s="21" t="str">
        <f t="shared" si="125"/>
        <v>#REF!</v>
      </c>
      <c r="S670" s="21" t="str">
        <f t="shared" si="126"/>
        <v>#REF!</v>
      </c>
    </row>
    <row r="671" ht="15.75" customHeight="1">
      <c r="A671" s="20" t="s">
        <v>220</v>
      </c>
      <c r="B671" s="20" t="s">
        <v>15</v>
      </c>
      <c r="C671" s="20" t="s">
        <v>221</v>
      </c>
      <c r="D671" s="20" t="s">
        <v>19</v>
      </c>
      <c r="E671" s="20" t="s">
        <v>20</v>
      </c>
      <c r="F671" s="21">
        <v>0.0</v>
      </c>
      <c r="G671" s="21">
        <v>10492.07</v>
      </c>
      <c r="I671" s="21" t="str">
        <f t="shared" si="116"/>
        <v>#REF!</v>
      </c>
      <c r="J671" s="21" t="str">
        <f t="shared" si="117"/>
        <v>#REF!</v>
      </c>
      <c r="K671" s="21" t="str">
        <f t="shared" si="118"/>
        <v>#REF!</v>
      </c>
      <c r="L671" s="21" t="str">
        <f t="shared" si="119"/>
        <v>#REF!</v>
      </c>
      <c r="M671" s="21" t="str">
        <f t="shared" si="120"/>
        <v>#REF!</v>
      </c>
      <c r="N671" s="21" t="str">
        <f t="shared" si="121"/>
        <v>#REF!</v>
      </c>
      <c r="O671" s="21" t="str">
        <f t="shared" si="122"/>
        <v>#REF!</v>
      </c>
      <c r="P671" s="21" t="str">
        <f t="shared" si="123"/>
        <v>#REF!</v>
      </c>
      <c r="Q671" s="21" t="str">
        <f t="shared" si="124"/>
        <v>#REF!</v>
      </c>
      <c r="R671" s="21" t="str">
        <f t="shared" si="125"/>
        <v>#REF!</v>
      </c>
      <c r="S671" s="21" t="str">
        <f t="shared" si="126"/>
        <v>#REF!</v>
      </c>
    </row>
    <row r="672" ht="15.75" customHeight="1">
      <c r="A672" s="20" t="s">
        <v>220</v>
      </c>
      <c r="B672" s="20" t="s">
        <v>15</v>
      </c>
      <c r="C672" s="20" t="s">
        <v>221</v>
      </c>
      <c r="D672" s="20" t="s">
        <v>21</v>
      </c>
      <c r="E672" s="20" t="s">
        <v>22</v>
      </c>
      <c r="F672" s="21">
        <v>0.0</v>
      </c>
      <c r="G672" s="21">
        <v>269881.17</v>
      </c>
      <c r="I672" s="21" t="str">
        <f t="shared" si="116"/>
        <v>#REF!</v>
      </c>
      <c r="J672" s="21" t="str">
        <f t="shared" si="117"/>
        <v>#REF!</v>
      </c>
      <c r="K672" s="21" t="str">
        <f t="shared" si="118"/>
        <v>#REF!</v>
      </c>
      <c r="L672" s="21" t="str">
        <f t="shared" si="119"/>
        <v>#REF!</v>
      </c>
      <c r="M672" s="21" t="str">
        <f t="shared" si="120"/>
        <v>#REF!</v>
      </c>
      <c r="N672" s="21" t="str">
        <f t="shared" si="121"/>
        <v>#REF!</v>
      </c>
      <c r="O672" s="21" t="str">
        <f t="shared" si="122"/>
        <v>#REF!</v>
      </c>
      <c r="P672" s="21" t="str">
        <f t="shared" si="123"/>
        <v>#REF!</v>
      </c>
      <c r="Q672" s="21" t="str">
        <f t="shared" si="124"/>
        <v>#REF!</v>
      </c>
      <c r="R672" s="21" t="str">
        <f t="shared" si="125"/>
        <v>#REF!</v>
      </c>
      <c r="S672" s="21" t="str">
        <f t="shared" si="126"/>
        <v>#REF!</v>
      </c>
    </row>
    <row r="673" ht="15.75" customHeight="1">
      <c r="A673" s="20" t="s">
        <v>220</v>
      </c>
      <c r="B673" s="20" t="s">
        <v>15</v>
      </c>
      <c r="C673" s="20" t="s">
        <v>221</v>
      </c>
      <c r="D673" s="20" t="s">
        <v>25</v>
      </c>
      <c r="E673" s="20" t="s">
        <v>26</v>
      </c>
      <c r="F673" s="21">
        <v>0.0</v>
      </c>
      <c r="G673" s="21">
        <v>24364.79</v>
      </c>
      <c r="I673" s="21" t="str">
        <f t="shared" si="116"/>
        <v>#REF!</v>
      </c>
      <c r="J673" s="21" t="str">
        <f t="shared" si="117"/>
        <v>#REF!</v>
      </c>
      <c r="K673" s="21" t="str">
        <f t="shared" si="118"/>
        <v>#REF!</v>
      </c>
      <c r="L673" s="21" t="str">
        <f t="shared" si="119"/>
        <v>#REF!</v>
      </c>
      <c r="M673" s="21" t="str">
        <f t="shared" si="120"/>
        <v>#REF!</v>
      </c>
      <c r="N673" s="21" t="str">
        <f t="shared" si="121"/>
        <v>#REF!</v>
      </c>
      <c r="O673" s="21" t="str">
        <f t="shared" si="122"/>
        <v>#REF!</v>
      </c>
      <c r="P673" s="21" t="str">
        <f t="shared" si="123"/>
        <v>#REF!</v>
      </c>
      <c r="Q673" s="21" t="str">
        <f t="shared" si="124"/>
        <v>#REF!</v>
      </c>
      <c r="R673" s="21" t="str">
        <f t="shared" si="125"/>
        <v>#REF!</v>
      </c>
      <c r="S673" s="21" t="str">
        <f t="shared" si="126"/>
        <v>#REF!</v>
      </c>
    </row>
    <row r="674" ht="15.75" customHeight="1">
      <c r="A674" s="20" t="s">
        <v>220</v>
      </c>
      <c r="B674" s="20" t="s">
        <v>15</v>
      </c>
      <c r="C674" s="20" t="s">
        <v>221</v>
      </c>
      <c r="D674" s="20" t="s">
        <v>27</v>
      </c>
      <c r="E674" s="20" t="s">
        <v>28</v>
      </c>
      <c r="F674" s="21">
        <v>0.0</v>
      </c>
      <c r="G674" s="21">
        <v>1406748.12</v>
      </c>
      <c r="I674" s="21" t="str">
        <f t="shared" si="116"/>
        <v>#REF!</v>
      </c>
      <c r="J674" s="21" t="str">
        <f t="shared" si="117"/>
        <v>#REF!</v>
      </c>
      <c r="K674" s="21" t="str">
        <f t="shared" si="118"/>
        <v>#REF!</v>
      </c>
      <c r="L674" s="21" t="str">
        <f t="shared" si="119"/>
        <v>#REF!</v>
      </c>
      <c r="M674" s="21" t="str">
        <f t="shared" si="120"/>
        <v>#REF!</v>
      </c>
      <c r="N674" s="21" t="str">
        <f t="shared" si="121"/>
        <v>#REF!</v>
      </c>
      <c r="O674" s="21" t="str">
        <f t="shared" si="122"/>
        <v>#REF!</v>
      </c>
      <c r="P674" s="21" t="str">
        <f t="shared" si="123"/>
        <v>#REF!</v>
      </c>
      <c r="Q674" s="21" t="str">
        <f t="shared" si="124"/>
        <v>#REF!</v>
      </c>
      <c r="R674" s="21" t="str">
        <f t="shared" si="125"/>
        <v>#REF!</v>
      </c>
      <c r="S674" s="21" t="str">
        <f t="shared" si="126"/>
        <v>#REF!</v>
      </c>
    </row>
    <row r="675" ht="15.75" customHeight="1">
      <c r="A675" s="20" t="s">
        <v>220</v>
      </c>
      <c r="B675" s="20" t="s">
        <v>15</v>
      </c>
      <c r="C675" s="20" t="s">
        <v>221</v>
      </c>
      <c r="D675" s="20" t="s">
        <v>29</v>
      </c>
      <c r="E675" s="20" t="s">
        <v>30</v>
      </c>
      <c r="F675" s="21">
        <v>0.0</v>
      </c>
      <c r="G675" s="21">
        <v>601386.45</v>
      </c>
      <c r="I675" s="21" t="str">
        <f t="shared" si="116"/>
        <v>#REF!</v>
      </c>
      <c r="J675" s="21" t="str">
        <f t="shared" si="117"/>
        <v>#REF!</v>
      </c>
      <c r="K675" s="21" t="str">
        <f t="shared" si="118"/>
        <v>#REF!</v>
      </c>
      <c r="L675" s="21" t="str">
        <f t="shared" si="119"/>
        <v>#REF!</v>
      </c>
      <c r="M675" s="21" t="str">
        <f t="shared" si="120"/>
        <v>#REF!</v>
      </c>
      <c r="N675" s="21" t="str">
        <f t="shared" si="121"/>
        <v>#REF!</v>
      </c>
      <c r="O675" s="21" t="str">
        <f t="shared" si="122"/>
        <v>#REF!</v>
      </c>
      <c r="P675" s="21" t="str">
        <f t="shared" si="123"/>
        <v>#REF!</v>
      </c>
      <c r="Q675" s="21" t="str">
        <f t="shared" si="124"/>
        <v>#REF!</v>
      </c>
      <c r="R675" s="21" t="str">
        <f t="shared" si="125"/>
        <v>#REF!</v>
      </c>
      <c r="S675" s="21" t="str">
        <f t="shared" si="126"/>
        <v>#REF!</v>
      </c>
    </row>
    <row r="676" ht="15.75" customHeight="1">
      <c r="A676" s="20" t="s">
        <v>220</v>
      </c>
      <c r="B676" s="20" t="s">
        <v>15</v>
      </c>
      <c r="C676" s="20" t="s">
        <v>221</v>
      </c>
      <c r="D676" s="20" t="s">
        <v>31</v>
      </c>
      <c r="E676" s="20" t="s">
        <v>32</v>
      </c>
      <c r="F676" s="21">
        <v>0.0</v>
      </c>
      <c r="G676" s="21">
        <v>1052947.38</v>
      </c>
      <c r="I676" s="21" t="str">
        <f t="shared" si="116"/>
        <v>#REF!</v>
      </c>
      <c r="J676" s="21" t="str">
        <f t="shared" si="117"/>
        <v>#REF!</v>
      </c>
      <c r="K676" s="21" t="str">
        <f t="shared" si="118"/>
        <v>#REF!</v>
      </c>
      <c r="L676" s="21" t="str">
        <f t="shared" si="119"/>
        <v>#REF!</v>
      </c>
      <c r="M676" s="21" t="str">
        <f t="shared" si="120"/>
        <v>#REF!</v>
      </c>
      <c r="N676" s="21" t="str">
        <f t="shared" si="121"/>
        <v>#REF!</v>
      </c>
      <c r="O676" s="21" t="str">
        <f t="shared" si="122"/>
        <v>#REF!</v>
      </c>
      <c r="P676" s="21" t="str">
        <f t="shared" si="123"/>
        <v>#REF!</v>
      </c>
      <c r="Q676" s="21" t="str">
        <f t="shared" si="124"/>
        <v>#REF!</v>
      </c>
      <c r="R676" s="21" t="str">
        <f t="shared" si="125"/>
        <v>#REF!</v>
      </c>
      <c r="S676" s="21" t="str">
        <f t="shared" si="126"/>
        <v>#REF!</v>
      </c>
    </row>
    <row r="677" ht="15.75" customHeight="1">
      <c r="A677" s="20" t="s">
        <v>220</v>
      </c>
      <c r="B677" s="20" t="s">
        <v>15</v>
      </c>
      <c r="C677" s="20" t="s">
        <v>221</v>
      </c>
      <c r="D677" s="20" t="s">
        <v>35</v>
      </c>
      <c r="E677" s="20" t="s">
        <v>36</v>
      </c>
      <c r="F677" s="21">
        <v>0.0</v>
      </c>
      <c r="G677" s="21">
        <v>13170.68</v>
      </c>
      <c r="I677" s="21" t="str">
        <f t="shared" si="116"/>
        <v>#REF!</v>
      </c>
      <c r="J677" s="21" t="str">
        <f t="shared" si="117"/>
        <v>#REF!</v>
      </c>
      <c r="K677" s="21" t="str">
        <f t="shared" si="118"/>
        <v>#REF!</v>
      </c>
      <c r="L677" s="21" t="str">
        <f t="shared" si="119"/>
        <v>#REF!</v>
      </c>
      <c r="M677" s="21" t="str">
        <f t="shared" si="120"/>
        <v>#REF!</v>
      </c>
      <c r="N677" s="21" t="str">
        <f t="shared" si="121"/>
        <v>#REF!</v>
      </c>
      <c r="O677" s="21" t="str">
        <f t="shared" si="122"/>
        <v>#REF!</v>
      </c>
      <c r="P677" s="21" t="str">
        <f t="shared" si="123"/>
        <v>#REF!</v>
      </c>
      <c r="Q677" s="21" t="str">
        <f t="shared" si="124"/>
        <v>#REF!</v>
      </c>
      <c r="R677" s="21" t="str">
        <f t="shared" si="125"/>
        <v>#REF!</v>
      </c>
      <c r="S677" s="21" t="str">
        <f t="shared" si="126"/>
        <v>#REF!</v>
      </c>
    </row>
    <row r="678" ht="15.75" customHeight="1">
      <c r="A678" s="20" t="s">
        <v>220</v>
      </c>
      <c r="B678" s="20" t="s">
        <v>15</v>
      </c>
      <c r="C678" s="20" t="s">
        <v>221</v>
      </c>
      <c r="D678" s="20" t="s">
        <v>39</v>
      </c>
      <c r="E678" s="20" t="s">
        <v>40</v>
      </c>
      <c r="F678" s="21">
        <v>0.0</v>
      </c>
      <c r="G678" s="21">
        <v>572078.43</v>
      </c>
      <c r="I678" s="21" t="str">
        <f t="shared" si="116"/>
        <v>#REF!</v>
      </c>
      <c r="J678" s="21" t="str">
        <f t="shared" si="117"/>
        <v>#REF!</v>
      </c>
      <c r="K678" s="21" t="str">
        <f t="shared" si="118"/>
        <v>#REF!</v>
      </c>
      <c r="L678" s="21" t="str">
        <f t="shared" si="119"/>
        <v>#REF!</v>
      </c>
      <c r="M678" s="21" t="str">
        <f t="shared" si="120"/>
        <v>#REF!</v>
      </c>
      <c r="N678" s="21" t="str">
        <f t="shared" si="121"/>
        <v>#REF!</v>
      </c>
      <c r="O678" s="21" t="str">
        <f t="shared" si="122"/>
        <v>#REF!</v>
      </c>
      <c r="P678" s="21" t="str">
        <f t="shared" si="123"/>
        <v>#REF!</v>
      </c>
      <c r="Q678" s="21" t="str">
        <f t="shared" si="124"/>
        <v>#REF!</v>
      </c>
      <c r="R678" s="21" t="str">
        <f t="shared" si="125"/>
        <v>#REF!</v>
      </c>
      <c r="S678" s="21" t="str">
        <f t="shared" si="126"/>
        <v>#REF!</v>
      </c>
    </row>
    <row r="679" ht="15.75" customHeight="1">
      <c r="A679" s="20" t="s">
        <v>220</v>
      </c>
      <c r="B679" s="20" t="s">
        <v>15</v>
      </c>
      <c r="C679" s="20" t="s">
        <v>221</v>
      </c>
      <c r="D679" s="20" t="s">
        <v>41</v>
      </c>
      <c r="E679" s="20" t="s">
        <v>42</v>
      </c>
      <c r="F679" s="21">
        <v>0.0</v>
      </c>
      <c r="G679" s="21">
        <v>2.531032624E7</v>
      </c>
      <c r="I679" s="21" t="str">
        <f t="shared" si="116"/>
        <v>#REF!</v>
      </c>
      <c r="J679" s="21" t="str">
        <f t="shared" si="117"/>
        <v>#REF!</v>
      </c>
      <c r="K679" s="21" t="str">
        <f t="shared" si="118"/>
        <v>#REF!</v>
      </c>
      <c r="L679" s="21" t="str">
        <f t="shared" si="119"/>
        <v>#REF!</v>
      </c>
      <c r="M679" s="21" t="str">
        <f t="shared" si="120"/>
        <v>#REF!</v>
      </c>
      <c r="N679" s="21" t="str">
        <f t="shared" si="121"/>
        <v>#REF!</v>
      </c>
      <c r="O679" s="21" t="str">
        <f t="shared" si="122"/>
        <v>#REF!</v>
      </c>
      <c r="P679" s="21" t="str">
        <f t="shared" si="123"/>
        <v>#REF!</v>
      </c>
      <c r="Q679" s="21" t="str">
        <f t="shared" si="124"/>
        <v>#REF!</v>
      </c>
      <c r="R679" s="21" t="str">
        <f t="shared" si="125"/>
        <v>#REF!</v>
      </c>
      <c r="S679" s="21" t="str">
        <f t="shared" si="126"/>
        <v>#REF!</v>
      </c>
    </row>
    <row r="680" ht="15.75" customHeight="1">
      <c r="A680" s="20" t="s">
        <v>220</v>
      </c>
      <c r="B680" s="20" t="s">
        <v>15</v>
      </c>
      <c r="C680" s="20" t="s">
        <v>221</v>
      </c>
      <c r="D680" s="20" t="s">
        <v>59</v>
      </c>
      <c r="E680" s="20" t="s">
        <v>60</v>
      </c>
      <c r="F680" s="21">
        <v>0.0</v>
      </c>
      <c r="G680" s="21">
        <v>2926771.67</v>
      </c>
      <c r="I680" s="21" t="str">
        <f t="shared" si="116"/>
        <v>#REF!</v>
      </c>
      <c r="J680" s="21" t="str">
        <f t="shared" si="117"/>
        <v>#REF!</v>
      </c>
      <c r="K680" s="21" t="str">
        <f t="shared" si="118"/>
        <v>#REF!</v>
      </c>
      <c r="L680" s="21" t="str">
        <f t="shared" si="119"/>
        <v>#REF!</v>
      </c>
      <c r="M680" s="21" t="str">
        <f t="shared" si="120"/>
        <v>#REF!</v>
      </c>
      <c r="N680" s="21" t="str">
        <f t="shared" si="121"/>
        <v>#REF!</v>
      </c>
      <c r="O680" s="21" t="str">
        <f t="shared" si="122"/>
        <v>#REF!</v>
      </c>
      <c r="P680" s="21" t="str">
        <f t="shared" si="123"/>
        <v>#REF!</v>
      </c>
      <c r="Q680" s="21" t="str">
        <f t="shared" si="124"/>
        <v>#REF!</v>
      </c>
      <c r="R680" s="21" t="str">
        <f t="shared" si="125"/>
        <v>#REF!</v>
      </c>
      <c r="S680" s="21" t="str">
        <f t="shared" si="126"/>
        <v>#REF!</v>
      </c>
    </row>
    <row r="681" ht="15.75" customHeight="1">
      <c r="A681" s="20" t="s">
        <v>222</v>
      </c>
      <c r="B681" s="20" t="s">
        <v>15</v>
      </c>
      <c r="C681" s="20" t="s">
        <v>223</v>
      </c>
      <c r="D681" s="20" t="s">
        <v>17</v>
      </c>
      <c r="E681" s="20" t="s">
        <v>18</v>
      </c>
      <c r="F681" s="21">
        <v>0.0</v>
      </c>
      <c r="G681" s="21">
        <v>0.0</v>
      </c>
      <c r="I681" s="21" t="str">
        <f t="shared" si="116"/>
        <v>#REF!</v>
      </c>
      <c r="J681" s="21" t="str">
        <f t="shared" si="117"/>
        <v>#REF!</v>
      </c>
      <c r="K681" s="21" t="str">
        <f t="shared" si="118"/>
        <v>#REF!</v>
      </c>
      <c r="L681" s="21" t="str">
        <f t="shared" si="119"/>
        <v>#REF!</v>
      </c>
      <c r="M681" s="21" t="str">
        <f t="shared" si="120"/>
        <v>#REF!</v>
      </c>
      <c r="N681" s="21" t="str">
        <f t="shared" si="121"/>
        <v>#REF!</v>
      </c>
      <c r="O681" s="21" t="str">
        <f t="shared" si="122"/>
        <v>#REF!</v>
      </c>
      <c r="P681" s="21" t="str">
        <f t="shared" si="123"/>
        <v>#REF!</v>
      </c>
      <c r="Q681" s="21" t="str">
        <f t="shared" si="124"/>
        <v>#REF!</v>
      </c>
      <c r="R681" s="21" t="str">
        <f t="shared" si="125"/>
        <v>#REF!</v>
      </c>
      <c r="S681" s="21" t="str">
        <f t="shared" si="126"/>
        <v>#REF!</v>
      </c>
    </row>
    <row r="682" ht="15.75" customHeight="1">
      <c r="A682" s="20" t="s">
        <v>222</v>
      </c>
      <c r="B682" s="20" t="s">
        <v>15</v>
      </c>
      <c r="C682" s="20" t="s">
        <v>223</v>
      </c>
      <c r="D682" s="20" t="s">
        <v>49</v>
      </c>
      <c r="E682" s="20" t="s">
        <v>50</v>
      </c>
      <c r="F682" s="21">
        <v>0.0</v>
      </c>
      <c r="G682" s="21">
        <v>0.0</v>
      </c>
      <c r="I682" s="21" t="str">
        <f t="shared" si="116"/>
        <v>#REF!</v>
      </c>
      <c r="J682" s="21" t="str">
        <f t="shared" si="117"/>
        <v>#REF!</v>
      </c>
      <c r="K682" s="21" t="str">
        <f t="shared" si="118"/>
        <v>#REF!</v>
      </c>
      <c r="L682" s="21" t="str">
        <f t="shared" si="119"/>
        <v>#REF!</v>
      </c>
      <c r="M682" s="21" t="str">
        <f t="shared" si="120"/>
        <v>#REF!</v>
      </c>
      <c r="N682" s="21" t="str">
        <f t="shared" si="121"/>
        <v>#REF!</v>
      </c>
      <c r="O682" s="21" t="str">
        <f t="shared" si="122"/>
        <v>#REF!</v>
      </c>
      <c r="P682" s="21" t="str">
        <f t="shared" si="123"/>
        <v>#REF!</v>
      </c>
      <c r="Q682" s="21" t="str">
        <f t="shared" si="124"/>
        <v>#REF!</v>
      </c>
      <c r="R682" s="21" t="str">
        <f t="shared" si="125"/>
        <v>#REF!</v>
      </c>
      <c r="S682" s="21" t="str">
        <f t="shared" si="126"/>
        <v>#REF!</v>
      </c>
    </row>
    <row r="683" ht="15.75" customHeight="1">
      <c r="A683" s="20" t="s">
        <v>222</v>
      </c>
      <c r="B683" s="20" t="s">
        <v>15</v>
      </c>
      <c r="C683" s="20" t="s">
        <v>223</v>
      </c>
      <c r="D683" s="20" t="s">
        <v>27</v>
      </c>
      <c r="E683" s="20" t="s">
        <v>28</v>
      </c>
      <c r="F683" s="21">
        <v>0.0</v>
      </c>
      <c r="G683" s="21">
        <v>0.0</v>
      </c>
      <c r="I683" s="21" t="str">
        <f t="shared" si="116"/>
        <v>#REF!</v>
      </c>
      <c r="J683" s="21" t="str">
        <f t="shared" si="117"/>
        <v>#REF!</v>
      </c>
      <c r="K683" s="21" t="str">
        <f t="shared" si="118"/>
        <v>#REF!</v>
      </c>
      <c r="L683" s="21" t="str">
        <f t="shared" si="119"/>
        <v>#REF!</v>
      </c>
      <c r="M683" s="21" t="str">
        <f t="shared" si="120"/>
        <v>#REF!</v>
      </c>
      <c r="N683" s="21" t="str">
        <f t="shared" si="121"/>
        <v>#REF!</v>
      </c>
      <c r="O683" s="21" t="str">
        <f t="shared" si="122"/>
        <v>#REF!</v>
      </c>
      <c r="P683" s="21" t="str">
        <f t="shared" si="123"/>
        <v>#REF!</v>
      </c>
      <c r="Q683" s="21" t="str">
        <f t="shared" si="124"/>
        <v>#REF!</v>
      </c>
      <c r="R683" s="21" t="str">
        <f t="shared" si="125"/>
        <v>#REF!</v>
      </c>
      <c r="S683" s="21" t="str">
        <f t="shared" si="126"/>
        <v>#REF!</v>
      </c>
    </row>
    <row r="684" ht="15.75" customHeight="1">
      <c r="A684" s="20" t="s">
        <v>222</v>
      </c>
      <c r="B684" s="20" t="s">
        <v>15</v>
      </c>
      <c r="C684" s="20" t="s">
        <v>223</v>
      </c>
      <c r="D684" s="20" t="s">
        <v>29</v>
      </c>
      <c r="E684" s="20" t="s">
        <v>30</v>
      </c>
      <c r="F684" s="21">
        <v>631853.68</v>
      </c>
      <c r="G684" s="21">
        <v>48507.59</v>
      </c>
      <c r="I684" s="21" t="str">
        <f t="shared" si="116"/>
        <v>#REF!</v>
      </c>
      <c r="J684" s="21" t="str">
        <f t="shared" si="117"/>
        <v>#REF!</v>
      </c>
      <c r="K684" s="21" t="str">
        <f t="shared" si="118"/>
        <v>#REF!</v>
      </c>
      <c r="L684" s="21" t="str">
        <f t="shared" si="119"/>
        <v>#REF!</v>
      </c>
      <c r="M684" s="21" t="str">
        <f t="shared" si="120"/>
        <v>#REF!</v>
      </c>
      <c r="N684" s="21" t="str">
        <f t="shared" si="121"/>
        <v>#REF!</v>
      </c>
      <c r="O684" s="21" t="str">
        <f t="shared" si="122"/>
        <v>#REF!</v>
      </c>
      <c r="P684" s="21" t="str">
        <f t="shared" si="123"/>
        <v>#REF!</v>
      </c>
      <c r="Q684" s="21" t="str">
        <f t="shared" si="124"/>
        <v>#REF!</v>
      </c>
      <c r="R684" s="21" t="str">
        <f t="shared" si="125"/>
        <v>#REF!</v>
      </c>
      <c r="S684" s="21" t="str">
        <f t="shared" si="126"/>
        <v>#REF!</v>
      </c>
    </row>
    <row r="685" ht="15.75" customHeight="1">
      <c r="A685" s="20" t="s">
        <v>222</v>
      </c>
      <c r="B685" s="20" t="s">
        <v>15</v>
      </c>
      <c r="C685" s="20" t="s">
        <v>223</v>
      </c>
      <c r="D685" s="20" t="s">
        <v>31</v>
      </c>
      <c r="E685" s="20" t="s">
        <v>32</v>
      </c>
      <c r="F685" s="21">
        <v>0.0</v>
      </c>
      <c r="G685" s="21">
        <v>0.0</v>
      </c>
      <c r="I685" s="21" t="str">
        <f t="shared" si="116"/>
        <v>#REF!</v>
      </c>
      <c r="J685" s="21" t="str">
        <f t="shared" si="117"/>
        <v>#REF!</v>
      </c>
      <c r="K685" s="21" t="str">
        <f t="shared" si="118"/>
        <v>#REF!</v>
      </c>
      <c r="L685" s="21" t="str">
        <f t="shared" si="119"/>
        <v>#REF!</v>
      </c>
      <c r="M685" s="21" t="str">
        <f t="shared" si="120"/>
        <v>#REF!</v>
      </c>
      <c r="N685" s="21" t="str">
        <f t="shared" si="121"/>
        <v>#REF!</v>
      </c>
      <c r="O685" s="21" t="str">
        <f t="shared" si="122"/>
        <v>#REF!</v>
      </c>
      <c r="P685" s="21" t="str">
        <f t="shared" si="123"/>
        <v>#REF!</v>
      </c>
      <c r="Q685" s="21" t="str">
        <f t="shared" si="124"/>
        <v>#REF!</v>
      </c>
      <c r="R685" s="21" t="str">
        <f t="shared" si="125"/>
        <v>#REF!</v>
      </c>
      <c r="S685" s="21" t="str">
        <f t="shared" si="126"/>
        <v>#REF!</v>
      </c>
    </row>
    <row r="686" ht="15.75" customHeight="1">
      <c r="A686" s="20" t="s">
        <v>222</v>
      </c>
      <c r="B686" s="20" t="s">
        <v>15</v>
      </c>
      <c r="C686" s="20" t="s">
        <v>223</v>
      </c>
      <c r="D686" s="20" t="s">
        <v>67</v>
      </c>
      <c r="E686" s="20" t="s">
        <v>68</v>
      </c>
      <c r="F686" s="21">
        <v>13927.87</v>
      </c>
      <c r="G686" s="21">
        <v>1069.25</v>
      </c>
      <c r="I686" s="21" t="str">
        <f t="shared" si="116"/>
        <v>#REF!</v>
      </c>
      <c r="J686" s="21" t="str">
        <f t="shared" si="117"/>
        <v>#REF!</v>
      </c>
      <c r="K686" s="21" t="str">
        <f t="shared" si="118"/>
        <v>#REF!</v>
      </c>
      <c r="L686" s="21" t="str">
        <f t="shared" si="119"/>
        <v>#REF!</v>
      </c>
      <c r="M686" s="21" t="str">
        <f t="shared" si="120"/>
        <v>#REF!</v>
      </c>
      <c r="N686" s="21" t="str">
        <f t="shared" si="121"/>
        <v>#REF!</v>
      </c>
      <c r="O686" s="21" t="str">
        <f t="shared" si="122"/>
        <v>#REF!</v>
      </c>
      <c r="P686" s="21" t="str">
        <f t="shared" si="123"/>
        <v>#REF!</v>
      </c>
      <c r="Q686" s="21" t="str">
        <f t="shared" si="124"/>
        <v>#REF!</v>
      </c>
      <c r="R686" s="21" t="str">
        <f t="shared" si="125"/>
        <v>#REF!</v>
      </c>
      <c r="S686" s="21" t="str">
        <f t="shared" si="126"/>
        <v>#REF!</v>
      </c>
    </row>
    <row r="687" ht="15.75" customHeight="1">
      <c r="A687" s="20" t="s">
        <v>222</v>
      </c>
      <c r="B687" s="20" t="s">
        <v>15</v>
      </c>
      <c r="C687" s="20" t="s">
        <v>223</v>
      </c>
      <c r="D687" s="20" t="s">
        <v>39</v>
      </c>
      <c r="E687" s="20" t="s">
        <v>40</v>
      </c>
      <c r="F687" s="21">
        <v>134046.98</v>
      </c>
      <c r="G687" s="21">
        <v>10290.83</v>
      </c>
      <c r="I687" s="21" t="str">
        <f t="shared" si="116"/>
        <v>#REF!</v>
      </c>
      <c r="J687" s="21" t="str">
        <f t="shared" si="117"/>
        <v>#REF!</v>
      </c>
      <c r="K687" s="21" t="str">
        <f t="shared" si="118"/>
        <v>#REF!</v>
      </c>
      <c r="L687" s="21" t="str">
        <f t="shared" si="119"/>
        <v>#REF!</v>
      </c>
      <c r="M687" s="21" t="str">
        <f t="shared" si="120"/>
        <v>#REF!</v>
      </c>
      <c r="N687" s="21" t="str">
        <f t="shared" si="121"/>
        <v>#REF!</v>
      </c>
      <c r="O687" s="21" t="str">
        <f t="shared" si="122"/>
        <v>#REF!</v>
      </c>
      <c r="P687" s="21" t="str">
        <f t="shared" si="123"/>
        <v>#REF!</v>
      </c>
      <c r="Q687" s="21" t="str">
        <f t="shared" si="124"/>
        <v>#REF!</v>
      </c>
      <c r="R687" s="21" t="str">
        <f t="shared" si="125"/>
        <v>#REF!</v>
      </c>
      <c r="S687" s="21" t="str">
        <f t="shared" si="126"/>
        <v>#REF!</v>
      </c>
    </row>
    <row r="688" ht="15.75" customHeight="1">
      <c r="A688" s="20" t="s">
        <v>222</v>
      </c>
      <c r="B688" s="20" t="s">
        <v>15</v>
      </c>
      <c r="C688" s="20" t="s">
        <v>223</v>
      </c>
      <c r="D688" s="20" t="s">
        <v>41</v>
      </c>
      <c r="E688" s="20" t="s">
        <v>42</v>
      </c>
      <c r="F688" s="21">
        <v>2.790205814E7</v>
      </c>
      <c r="G688" s="21">
        <v>2142049.29</v>
      </c>
      <c r="I688" s="21" t="str">
        <f t="shared" si="116"/>
        <v>#REF!</v>
      </c>
      <c r="J688" s="21" t="str">
        <f t="shared" si="117"/>
        <v>#REF!</v>
      </c>
      <c r="K688" s="21" t="str">
        <f t="shared" si="118"/>
        <v>#REF!</v>
      </c>
      <c r="L688" s="21" t="str">
        <f t="shared" si="119"/>
        <v>#REF!</v>
      </c>
      <c r="M688" s="21" t="str">
        <f t="shared" si="120"/>
        <v>#REF!</v>
      </c>
      <c r="N688" s="21" t="str">
        <f t="shared" si="121"/>
        <v>#REF!</v>
      </c>
      <c r="O688" s="21" t="str">
        <f t="shared" si="122"/>
        <v>#REF!</v>
      </c>
      <c r="P688" s="21" t="str">
        <f t="shared" si="123"/>
        <v>#REF!</v>
      </c>
      <c r="Q688" s="21" t="str">
        <f t="shared" si="124"/>
        <v>#REF!</v>
      </c>
      <c r="R688" s="21" t="str">
        <f t="shared" si="125"/>
        <v>#REF!</v>
      </c>
      <c r="S688" s="21" t="str">
        <f t="shared" si="126"/>
        <v>#REF!</v>
      </c>
    </row>
    <row r="689" ht="15.75" customHeight="1">
      <c r="A689" s="20" t="s">
        <v>222</v>
      </c>
      <c r="B689" s="20" t="s">
        <v>15</v>
      </c>
      <c r="C689" s="20" t="s">
        <v>223</v>
      </c>
      <c r="D689" s="20" t="s">
        <v>59</v>
      </c>
      <c r="E689" s="20" t="s">
        <v>60</v>
      </c>
      <c r="F689" s="21">
        <v>2102962.33</v>
      </c>
      <c r="G689" s="21">
        <v>161445.04</v>
      </c>
      <c r="I689" s="21" t="str">
        <f t="shared" si="116"/>
        <v>#REF!</v>
      </c>
      <c r="J689" s="21" t="str">
        <f t="shared" si="117"/>
        <v>#REF!</v>
      </c>
      <c r="K689" s="21" t="str">
        <f t="shared" si="118"/>
        <v>#REF!</v>
      </c>
      <c r="L689" s="21" t="str">
        <f t="shared" si="119"/>
        <v>#REF!</v>
      </c>
      <c r="M689" s="21" t="str">
        <f t="shared" si="120"/>
        <v>#REF!</v>
      </c>
      <c r="N689" s="21" t="str">
        <f t="shared" si="121"/>
        <v>#REF!</v>
      </c>
      <c r="O689" s="21" t="str">
        <f t="shared" si="122"/>
        <v>#REF!</v>
      </c>
      <c r="P689" s="21" t="str">
        <f t="shared" si="123"/>
        <v>#REF!</v>
      </c>
      <c r="Q689" s="21" t="str">
        <f t="shared" si="124"/>
        <v>#REF!</v>
      </c>
      <c r="R689" s="21" t="str">
        <f t="shared" si="125"/>
        <v>#REF!</v>
      </c>
      <c r="S689" s="21" t="str">
        <f t="shared" si="126"/>
        <v>#REF!</v>
      </c>
    </row>
    <row r="690" ht="15.75" customHeight="1">
      <c r="A690" s="20" t="s">
        <v>224</v>
      </c>
      <c r="B690" s="20" t="s">
        <v>15</v>
      </c>
      <c r="C690" s="20" t="s">
        <v>225</v>
      </c>
      <c r="D690" s="20" t="s">
        <v>17</v>
      </c>
      <c r="E690" s="20" t="s">
        <v>18</v>
      </c>
      <c r="F690" s="21">
        <v>0.0</v>
      </c>
      <c r="G690" s="21">
        <v>0.0</v>
      </c>
      <c r="I690" s="21" t="str">
        <f t="shared" si="116"/>
        <v>#REF!</v>
      </c>
      <c r="J690" s="21" t="str">
        <f t="shared" si="117"/>
        <v>#REF!</v>
      </c>
      <c r="K690" s="21" t="str">
        <f t="shared" si="118"/>
        <v>#REF!</v>
      </c>
      <c r="L690" s="21" t="str">
        <f t="shared" si="119"/>
        <v>#REF!</v>
      </c>
      <c r="M690" s="21" t="str">
        <f t="shared" si="120"/>
        <v>#REF!</v>
      </c>
      <c r="N690" s="21" t="str">
        <f t="shared" si="121"/>
        <v>#REF!</v>
      </c>
      <c r="O690" s="21" t="str">
        <f t="shared" si="122"/>
        <v>#REF!</v>
      </c>
      <c r="P690" s="21" t="str">
        <f t="shared" si="123"/>
        <v>#REF!</v>
      </c>
      <c r="Q690" s="21" t="str">
        <f t="shared" si="124"/>
        <v>#REF!</v>
      </c>
      <c r="R690" s="21" t="str">
        <f t="shared" si="125"/>
        <v>#REF!</v>
      </c>
      <c r="S690" s="21" t="str">
        <f t="shared" si="126"/>
        <v>#REF!</v>
      </c>
    </row>
    <row r="691" ht="15.75" customHeight="1">
      <c r="A691" s="20" t="s">
        <v>224</v>
      </c>
      <c r="B691" s="20" t="s">
        <v>15</v>
      </c>
      <c r="C691" s="20" t="s">
        <v>225</v>
      </c>
      <c r="D691" s="20" t="s">
        <v>19</v>
      </c>
      <c r="E691" s="20" t="s">
        <v>20</v>
      </c>
      <c r="F691" s="21">
        <v>0.0</v>
      </c>
      <c r="G691" s="21">
        <v>32162.63</v>
      </c>
      <c r="I691" s="21" t="str">
        <f t="shared" si="116"/>
        <v>#REF!</v>
      </c>
      <c r="J691" s="21" t="str">
        <f t="shared" si="117"/>
        <v>#REF!</v>
      </c>
      <c r="K691" s="21" t="str">
        <f t="shared" si="118"/>
        <v>#REF!</v>
      </c>
      <c r="L691" s="21" t="str">
        <f t="shared" si="119"/>
        <v>#REF!</v>
      </c>
      <c r="M691" s="21" t="str">
        <f t="shared" si="120"/>
        <v>#REF!</v>
      </c>
      <c r="N691" s="21" t="str">
        <f t="shared" si="121"/>
        <v>#REF!</v>
      </c>
      <c r="O691" s="21" t="str">
        <f t="shared" si="122"/>
        <v>#REF!</v>
      </c>
      <c r="P691" s="21" t="str">
        <f t="shared" si="123"/>
        <v>#REF!</v>
      </c>
      <c r="Q691" s="21" t="str">
        <f t="shared" si="124"/>
        <v>#REF!</v>
      </c>
      <c r="R691" s="21" t="str">
        <f t="shared" si="125"/>
        <v>#REF!</v>
      </c>
      <c r="S691" s="21" t="str">
        <f t="shared" si="126"/>
        <v>#REF!</v>
      </c>
    </row>
    <row r="692" ht="15.75" customHeight="1">
      <c r="A692" s="20" t="s">
        <v>224</v>
      </c>
      <c r="B692" s="20" t="s">
        <v>15</v>
      </c>
      <c r="C692" s="20" t="s">
        <v>225</v>
      </c>
      <c r="D692" s="20" t="s">
        <v>21</v>
      </c>
      <c r="E692" s="20" t="s">
        <v>22</v>
      </c>
      <c r="F692" s="21">
        <v>0.0</v>
      </c>
      <c r="G692" s="21">
        <v>0.0</v>
      </c>
      <c r="I692" s="21" t="str">
        <f t="shared" si="116"/>
        <v>#REF!</v>
      </c>
      <c r="J692" s="21" t="str">
        <f t="shared" si="117"/>
        <v>#REF!</v>
      </c>
      <c r="K692" s="21" t="str">
        <f t="shared" si="118"/>
        <v>#REF!</v>
      </c>
      <c r="L692" s="21" t="str">
        <f t="shared" si="119"/>
        <v>#REF!</v>
      </c>
      <c r="M692" s="21" t="str">
        <f t="shared" si="120"/>
        <v>#REF!</v>
      </c>
      <c r="N692" s="21" t="str">
        <f t="shared" si="121"/>
        <v>#REF!</v>
      </c>
      <c r="O692" s="21" t="str">
        <f t="shared" si="122"/>
        <v>#REF!</v>
      </c>
      <c r="P692" s="21" t="str">
        <f t="shared" si="123"/>
        <v>#REF!</v>
      </c>
      <c r="Q692" s="21" t="str">
        <f t="shared" si="124"/>
        <v>#REF!</v>
      </c>
      <c r="R692" s="21" t="str">
        <f t="shared" si="125"/>
        <v>#REF!</v>
      </c>
      <c r="S692" s="21" t="str">
        <f t="shared" si="126"/>
        <v>#REF!</v>
      </c>
    </row>
    <row r="693" ht="15.75" customHeight="1">
      <c r="A693" s="20" t="s">
        <v>224</v>
      </c>
      <c r="B693" s="20" t="s">
        <v>15</v>
      </c>
      <c r="C693" s="20" t="s">
        <v>225</v>
      </c>
      <c r="D693" s="20" t="s">
        <v>25</v>
      </c>
      <c r="E693" s="20" t="s">
        <v>26</v>
      </c>
      <c r="F693" s="21">
        <v>0.0</v>
      </c>
      <c r="G693" s="21">
        <v>7265.37</v>
      </c>
      <c r="I693" s="21" t="str">
        <f t="shared" si="116"/>
        <v>#REF!</v>
      </c>
      <c r="J693" s="21" t="str">
        <f t="shared" si="117"/>
        <v>#REF!</v>
      </c>
      <c r="K693" s="21" t="str">
        <f t="shared" si="118"/>
        <v>#REF!</v>
      </c>
      <c r="L693" s="21" t="str">
        <f t="shared" si="119"/>
        <v>#REF!</v>
      </c>
      <c r="M693" s="21" t="str">
        <f t="shared" si="120"/>
        <v>#REF!</v>
      </c>
      <c r="N693" s="21" t="str">
        <f t="shared" si="121"/>
        <v>#REF!</v>
      </c>
      <c r="O693" s="21" t="str">
        <f t="shared" si="122"/>
        <v>#REF!</v>
      </c>
      <c r="P693" s="21" t="str">
        <f t="shared" si="123"/>
        <v>#REF!</v>
      </c>
      <c r="Q693" s="21" t="str">
        <f t="shared" si="124"/>
        <v>#REF!</v>
      </c>
      <c r="R693" s="21" t="str">
        <f t="shared" si="125"/>
        <v>#REF!</v>
      </c>
      <c r="S693" s="21" t="str">
        <f t="shared" si="126"/>
        <v>#REF!</v>
      </c>
    </row>
    <row r="694" ht="15.75" customHeight="1">
      <c r="A694" s="20" t="s">
        <v>224</v>
      </c>
      <c r="B694" s="20" t="s">
        <v>15</v>
      </c>
      <c r="C694" s="20" t="s">
        <v>225</v>
      </c>
      <c r="D694" s="20" t="s">
        <v>27</v>
      </c>
      <c r="E694" s="20" t="s">
        <v>28</v>
      </c>
      <c r="F694" s="21">
        <v>0.0</v>
      </c>
      <c r="G694" s="21">
        <v>1471171.06</v>
      </c>
      <c r="I694" s="21" t="str">
        <f t="shared" si="116"/>
        <v>#REF!</v>
      </c>
      <c r="J694" s="21" t="str">
        <f t="shared" si="117"/>
        <v>#REF!</v>
      </c>
      <c r="K694" s="21" t="str">
        <f t="shared" si="118"/>
        <v>#REF!</v>
      </c>
      <c r="L694" s="21" t="str">
        <f t="shared" si="119"/>
        <v>#REF!</v>
      </c>
      <c r="M694" s="21" t="str">
        <f t="shared" si="120"/>
        <v>#REF!</v>
      </c>
      <c r="N694" s="21" t="str">
        <f t="shared" si="121"/>
        <v>#REF!</v>
      </c>
      <c r="O694" s="21" t="str">
        <f t="shared" si="122"/>
        <v>#REF!</v>
      </c>
      <c r="P694" s="21" t="str">
        <f t="shared" si="123"/>
        <v>#REF!</v>
      </c>
      <c r="Q694" s="21" t="str">
        <f t="shared" si="124"/>
        <v>#REF!</v>
      </c>
      <c r="R694" s="21" t="str">
        <f t="shared" si="125"/>
        <v>#REF!</v>
      </c>
      <c r="S694" s="21" t="str">
        <f t="shared" si="126"/>
        <v>#REF!</v>
      </c>
    </row>
    <row r="695" ht="15.75" customHeight="1">
      <c r="A695" s="20" t="s">
        <v>224</v>
      </c>
      <c r="B695" s="20" t="s">
        <v>15</v>
      </c>
      <c r="C695" s="20" t="s">
        <v>225</v>
      </c>
      <c r="D695" s="20" t="s">
        <v>29</v>
      </c>
      <c r="E695" s="20" t="s">
        <v>30</v>
      </c>
      <c r="F695" s="21">
        <v>0.0</v>
      </c>
      <c r="G695" s="21">
        <v>267422.04</v>
      </c>
      <c r="I695" s="21" t="str">
        <f t="shared" si="116"/>
        <v>#REF!</v>
      </c>
      <c r="J695" s="21" t="str">
        <f t="shared" si="117"/>
        <v>#REF!</v>
      </c>
      <c r="K695" s="21" t="str">
        <f t="shared" si="118"/>
        <v>#REF!</v>
      </c>
      <c r="L695" s="21" t="str">
        <f t="shared" si="119"/>
        <v>#REF!</v>
      </c>
      <c r="M695" s="21" t="str">
        <f t="shared" si="120"/>
        <v>#REF!</v>
      </c>
      <c r="N695" s="21" t="str">
        <f t="shared" si="121"/>
        <v>#REF!</v>
      </c>
      <c r="O695" s="21" t="str">
        <f t="shared" si="122"/>
        <v>#REF!</v>
      </c>
      <c r="P695" s="21" t="str">
        <f t="shared" si="123"/>
        <v>#REF!</v>
      </c>
      <c r="Q695" s="21" t="str">
        <f t="shared" si="124"/>
        <v>#REF!</v>
      </c>
      <c r="R695" s="21" t="str">
        <f t="shared" si="125"/>
        <v>#REF!</v>
      </c>
      <c r="S695" s="21" t="str">
        <f t="shared" si="126"/>
        <v>#REF!</v>
      </c>
    </row>
    <row r="696" ht="15.75" customHeight="1">
      <c r="A696" s="20" t="s">
        <v>224</v>
      </c>
      <c r="B696" s="20" t="s">
        <v>15</v>
      </c>
      <c r="C696" s="20" t="s">
        <v>225</v>
      </c>
      <c r="D696" s="20" t="s">
        <v>31</v>
      </c>
      <c r="E696" s="20" t="s">
        <v>32</v>
      </c>
      <c r="F696" s="21">
        <v>0.0</v>
      </c>
      <c r="G696" s="21">
        <v>38836.02</v>
      </c>
      <c r="I696" s="21" t="str">
        <f t="shared" si="116"/>
        <v>#REF!</v>
      </c>
      <c r="J696" s="21" t="str">
        <f t="shared" si="117"/>
        <v>#REF!</v>
      </c>
      <c r="K696" s="21" t="str">
        <f t="shared" si="118"/>
        <v>#REF!</v>
      </c>
      <c r="L696" s="21" t="str">
        <f t="shared" si="119"/>
        <v>#REF!</v>
      </c>
      <c r="M696" s="21" t="str">
        <f t="shared" si="120"/>
        <v>#REF!</v>
      </c>
      <c r="N696" s="21" t="str">
        <f t="shared" si="121"/>
        <v>#REF!</v>
      </c>
      <c r="O696" s="21" t="str">
        <f t="shared" si="122"/>
        <v>#REF!</v>
      </c>
      <c r="P696" s="21" t="str">
        <f t="shared" si="123"/>
        <v>#REF!</v>
      </c>
      <c r="Q696" s="21" t="str">
        <f t="shared" si="124"/>
        <v>#REF!</v>
      </c>
      <c r="R696" s="21" t="str">
        <f t="shared" si="125"/>
        <v>#REF!</v>
      </c>
      <c r="S696" s="21" t="str">
        <f t="shared" si="126"/>
        <v>#REF!</v>
      </c>
    </row>
    <row r="697" ht="15.75" customHeight="1">
      <c r="A697" s="20" t="s">
        <v>224</v>
      </c>
      <c r="B697" s="20" t="s">
        <v>15</v>
      </c>
      <c r="C697" s="20" t="s">
        <v>225</v>
      </c>
      <c r="D697" s="20" t="s">
        <v>39</v>
      </c>
      <c r="E697" s="20" t="s">
        <v>40</v>
      </c>
      <c r="F697" s="21">
        <v>0.0</v>
      </c>
      <c r="G697" s="21">
        <v>249459.85</v>
      </c>
      <c r="I697" s="21" t="str">
        <f t="shared" si="116"/>
        <v>#REF!</v>
      </c>
      <c r="J697" s="21" t="str">
        <f t="shared" si="117"/>
        <v>#REF!</v>
      </c>
      <c r="K697" s="21" t="str">
        <f t="shared" si="118"/>
        <v>#REF!</v>
      </c>
      <c r="L697" s="21" t="str">
        <f t="shared" si="119"/>
        <v>#REF!</v>
      </c>
      <c r="M697" s="21" t="str">
        <f t="shared" si="120"/>
        <v>#REF!</v>
      </c>
      <c r="N697" s="21" t="str">
        <f t="shared" si="121"/>
        <v>#REF!</v>
      </c>
      <c r="O697" s="21" t="str">
        <f t="shared" si="122"/>
        <v>#REF!</v>
      </c>
      <c r="P697" s="21" t="str">
        <f t="shared" si="123"/>
        <v>#REF!</v>
      </c>
      <c r="Q697" s="21" t="str">
        <f t="shared" si="124"/>
        <v>#REF!</v>
      </c>
      <c r="R697" s="21" t="str">
        <f t="shared" si="125"/>
        <v>#REF!</v>
      </c>
      <c r="S697" s="21" t="str">
        <f t="shared" si="126"/>
        <v>#REF!</v>
      </c>
    </row>
    <row r="698" ht="15.75" customHeight="1">
      <c r="A698" s="20" t="s">
        <v>224</v>
      </c>
      <c r="B698" s="20" t="s">
        <v>15</v>
      </c>
      <c r="C698" s="20" t="s">
        <v>225</v>
      </c>
      <c r="D698" s="20" t="s">
        <v>41</v>
      </c>
      <c r="E698" s="20" t="s">
        <v>42</v>
      </c>
      <c r="F698" s="21">
        <v>0.0</v>
      </c>
      <c r="G698" s="21">
        <v>4.163536703E7</v>
      </c>
      <c r="I698" s="21" t="str">
        <f t="shared" si="116"/>
        <v>#REF!</v>
      </c>
      <c r="J698" s="21" t="str">
        <f t="shared" si="117"/>
        <v>#REF!</v>
      </c>
      <c r="K698" s="21" t="str">
        <f t="shared" si="118"/>
        <v>#REF!</v>
      </c>
      <c r="L698" s="21" t="str">
        <f t="shared" si="119"/>
        <v>#REF!</v>
      </c>
      <c r="M698" s="21" t="str">
        <f t="shared" si="120"/>
        <v>#REF!</v>
      </c>
      <c r="N698" s="21" t="str">
        <f t="shared" si="121"/>
        <v>#REF!</v>
      </c>
      <c r="O698" s="21" t="str">
        <f t="shared" si="122"/>
        <v>#REF!</v>
      </c>
      <c r="P698" s="21" t="str">
        <f t="shared" si="123"/>
        <v>#REF!</v>
      </c>
      <c r="Q698" s="21" t="str">
        <f t="shared" si="124"/>
        <v>#REF!</v>
      </c>
      <c r="R698" s="21" t="str">
        <f t="shared" si="125"/>
        <v>#REF!</v>
      </c>
      <c r="S698" s="21" t="str">
        <f t="shared" si="126"/>
        <v>#REF!</v>
      </c>
    </row>
    <row r="699" ht="15.75" customHeight="1">
      <c r="A699" s="20" t="s">
        <v>226</v>
      </c>
      <c r="B699" s="20" t="s">
        <v>15</v>
      </c>
      <c r="C699" s="20" t="s">
        <v>227</v>
      </c>
      <c r="D699" s="20" t="s">
        <v>17</v>
      </c>
      <c r="E699" s="20" t="s">
        <v>18</v>
      </c>
      <c r="F699" s="21">
        <v>0.0</v>
      </c>
      <c r="G699" s="21">
        <v>0.0</v>
      </c>
      <c r="I699" s="21" t="str">
        <f t="shared" si="116"/>
        <v>#REF!</v>
      </c>
      <c r="J699" s="21" t="str">
        <f t="shared" si="117"/>
        <v>#REF!</v>
      </c>
      <c r="K699" s="21" t="str">
        <f t="shared" si="118"/>
        <v>#REF!</v>
      </c>
      <c r="L699" s="21" t="str">
        <f t="shared" si="119"/>
        <v>#REF!</v>
      </c>
      <c r="M699" s="21" t="str">
        <f t="shared" si="120"/>
        <v>#REF!</v>
      </c>
      <c r="N699" s="21" t="str">
        <f t="shared" si="121"/>
        <v>#REF!</v>
      </c>
      <c r="O699" s="21" t="str">
        <f t="shared" si="122"/>
        <v>#REF!</v>
      </c>
      <c r="P699" s="21" t="str">
        <f t="shared" si="123"/>
        <v>#REF!</v>
      </c>
      <c r="Q699" s="21" t="str">
        <f t="shared" si="124"/>
        <v>#REF!</v>
      </c>
      <c r="R699" s="21" t="str">
        <f t="shared" si="125"/>
        <v>#REF!</v>
      </c>
      <c r="S699" s="21" t="str">
        <f t="shared" si="126"/>
        <v>#REF!</v>
      </c>
    </row>
    <row r="700" ht="15.75" customHeight="1">
      <c r="A700" s="20" t="s">
        <v>226</v>
      </c>
      <c r="B700" s="20" t="s">
        <v>15</v>
      </c>
      <c r="C700" s="20" t="s">
        <v>227</v>
      </c>
      <c r="D700" s="20" t="s">
        <v>19</v>
      </c>
      <c r="E700" s="20" t="s">
        <v>20</v>
      </c>
      <c r="F700" s="21">
        <v>99805.41</v>
      </c>
      <c r="G700" s="21">
        <v>23473.61</v>
      </c>
      <c r="I700" s="21" t="str">
        <f t="shared" si="116"/>
        <v>#REF!</v>
      </c>
      <c r="J700" s="21" t="str">
        <f t="shared" si="117"/>
        <v>#REF!</v>
      </c>
      <c r="K700" s="21" t="str">
        <f t="shared" si="118"/>
        <v>#REF!</v>
      </c>
      <c r="L700" s="21" t="str">
        <f t="shared" si="119"/>
        <v>#REF!</v>
      </c>
      <c r="M700" s="21" t="str">
        <f t="shared" si="120"/>
        <v>#REF!</v>
      </c>
      <c r="N700" s="21" t="str">
        <f t="shared" si="121"/>
        <v>#REF!</v>
      </c>
      <c r="O700" s="21" t="str">
        <f t="shared" si="122"/>
        <v>#REF!</v>
      </c>
      <c r="P700" s="21" t="str">
        <f t="shared" si="123"/>
        <v>#REF!</v>
      </c>
      <c r="Q700" s="21" t="str">
        <f t="shared" si="124"/>
        <v>#REF!</v>
      </c>
      <c r="R700" s="21" t="str">
        <f t="shared" si="125"/>
        <v>#REF!</v>
      </c>
      <c r="S700" s="21" t="str">
        <f t="shared" si="126"/>
        <v>#REF!</v>
      </c>
    </row>
    <row r="701" ht="15.75" customHeight="1">
      <c r="A701" s="20" t="s">
        <v>226</v>
      </c>
      <c r="B701" s="20" t="s">
        <v>15</v>
      </c>
      <c r="C701" s="20" t="s">
        <v>227</v>
      </c>
      <c r="D701" s="20" t="s">
        <v>21</v>
      </c>
      <c r="E701" s="20" t="s">
        <v>22</v>
      </c>
      <c r="F701" s="21">
        <v>17747.46</v>
      </c>
      <c r="G701" s="21">
        <v>4174.09</v>
      </c>
      <c r="I701" s="21" t="str">
        <f t="shared" si="116"/>
        <v>#REF!</v>
      </c>
      <c r="J701" s="21" t="str">
        <f t="shared" si="117"/>
        <v>#REF!</v>
      </c>
      <c r="K701" s="21" t="str">
        <f t="shared" si="118"/>
        <v>#REF!</v>
      </c>
      <c r="L701" s="21" t="str">
        <f t="shared" si="119"/>
        <v>#REF!</v>
      </c>
      <c r="M701" s="21" t="str">
        <f t="shared" si="120"/>
        <v>#REF!</v>
      </c>
      <c r="N701" s="21" t="str">
        <f t="shared" si="121"/>
        <v>#REF!</v>
      </c>
      <c r="O701" s="21" t="str">
        <f t="shared" si="122"/>
        <v>#REF!</v>
      </c>
      <c r="P701" s="21" t="str">
        <f t="shared" si="123"/>
        <v>#REF!</v>
      </c>
      <c r="Q701" s="21" t="str">
        <f t="shared" si="124"/>
        <v>#REF!</v>
      </c>
      <c r="R701" s="21" t="str">
        <f t="shared" si="125"/>
        <v>#REF!</v>
      </c>
      <c r="S701" s="21" t="str">
        <f t="shared" si="126"/>
        <v>#REF!</v>
      </c>
    </row>
    <row r="702" ht="15.75" customHeight="1">
      <c r="A702" s="20" t="s">
        <v>226</v>
      </c>
      <c r="B702" s="20" t="s">
        <v>15</v>
      </c>
      <c r="C702" s="20" t="s">
        <v>227</v>
      </c>
      <c r="D702" s="20" t="s">
        <v>27</v>
      </c>
      <c r="E702" s="20" t="s">
        <v>28</v>
      </c>
      <c r="F702" s="21">
        <v>0.0</v>
      </c>
      <c r="G702" s="21">
        <v>0.0</v>
      </c>
      <c r="I702" s="21" t="str">
        <f t="shared" si="116"/>
        <v>#REF!</v>
      </c>
      <c r="J702" s="21" t="str">
        <f t="shared" si="117"/>
        <v>#REF!</v>
      </c>
      <c r="K702" s="21" t="str">
        <f t="shared" si="118"/>
        <v>#REF!</v>
      </c>
      <c r="L702" s="21" t="str">
        <f t="shared" si="119"/>
        <v>#REF!</v>
      </c>
      <c r="M702" s="21" t="str">
        <f t="shared" si="120"/>
        <v>#REF!</v>
      </c>
      <c r="N702" s="21" t="str">
        <f t="shared" si="121"/>
        <v>#REF!</v>
      </c>
      <c r="O702" s="21" t="str">
        <f t="shared" si="122"/>
        <v>#REF!</v>
      </c>
      <c r="P702" s="21" t="str">
        <f t="shared" si="123"/>
        <v>#REF!</v>
      </c>
      <c r="Q702" s="21" t="str">
        <f t="shared" si="124"/>
        <v>#REF!</v>
      </c>
      <c r="R702" s="21" t="str">
        <f t="shared" si="125"/>
        <v>#REF!</v>
      </c>
      <c r="S702" s="21" t="str">
        <f t="shared" si="126"/>
        <v>#REF!</v>
      </c>
    </row>
    <row r="703" ht="15.75" customHeight="1">
      <c r="A703" s="20" t="s">
        <v>226</v>
      </c>
      <c r="B703" s="20" t="s">
        <v>15</v>
      </c>
      <c r="C703" s="20" t="s">
        <v>227</v>
      </c>
      <c r="D703" s="20" t="s">
        <v>29</v>
      </c>
      <c r="E703" s="20" t="s">
        <v>30</v>
      </c>
      <c r="F703" s="21">
        <v>257112.81</v>
      </c>
      <c r="G703" s="21">
        <v>60471.33</v>
      </c>
      <c r="I703" s="21" t="str">
        <f t="shared" si="116"/>
        <v>#REF!</v>
      </c>
      <c r="J703" s="21" t="str">
        <f t="shared" si="117"/>
        <v>#REF!</v>
      </c>
      <c r="K703" s="21" t="str">
        <f t="shared" si="118"/>
        <v>#REF!</v>
      </c>
      <c r="L703" s="21" t="str">
        <f t="shared" si="119"/>
        <v>#REF!</v>
      </c>
      <c r="M703" s="21" t="str">
        <f t="shared" si="120"/>
        <v>#REF!</v>
      </c>
      <c r="N703" s="21" t="str">
        <f t="shared" si="121"/>
        <v>#REF!</v>
      </c>
      <c r="O703" s="21" t="str">
        <f t="shared" si="122"/>
        <v>#REF!</v>
      </c>
      <c r="P703" s="21" t="str">
        <f t="shared" si="123"/>
        <v>#REF!</v>
      </c>
      <c r="Q703" s="21" t="str">
        <f t="shared" si="124"/>
        <v>#REF!</v>
      </c>
      <c r="R703" s="21" t="str">
        <f t="shared" si="125"/>
        <v>#REF!</v>
      </c>
      <c r="S703" s="21" t="str">
        <f t="shared" si="126"/>
        <v>#REF!</v>
      </c>
    </row>
    <row r="704" ht="15.75" customHeight="1">
      <c r="A704" s="20" t="s">
        <v>226</v>
      </c>
      <c r="B704" s="20" t="s">
        <v>15</v>
      </c>
      <c r="C704" s="20" t="s">
        <v>227</v>
      </c>
      <c r="D704" s="20" t="s">
        <v>31</v>
      </c>
      <c r="E704" s="20" t="s">
        <v>32</v>
      </c>
      <c r="F704" s="21">
        <v>240508.3</v>
      </c>
      <c r="G704" s="21">
        <v>56566.06</v>
      </c>
      <c r="I704" s="21" t="str">
        <f t="shared" si="116"/>
        <v>#REF!</v>
      </c>
      <c r="J704" s="21" t="str">
        <f t="shared" si="117"/>
        <v>#REF!</v>
      </c>
      <c r="K704" s="21" t="str">
        <f t="shared" si="118"/>
        <v>#REF!</v>
      </c>
      <c r="L704" s="21" t="str">
        <f t="shared" si="119"/>
        <v>#REF!</v>
      </c>
      <c r="M704" s="21" t="str">
        <f t="shared" si="120"/>
        <v>#REF!</v>
      </c>
      <c r="N704" s="21" t="str">
        <f t="shared" si="121"/>
        <v>#REF!</v>
      </c>
      <c r="O704" s="21" t="str">
        <f t="shared" si="122"/>
        <v>#REF!</v>
      </c>
      <c r="P704" s="21" t="str">
        <f t="shared" si="123"/>
        <v>#REF!</v>
      </c>
      <c r="Q704" s="21" t="str">
        <f t="shared" si="124"/>
        <v>#REF!</v>
      </c>
      <c r="R704" s="21" t="str">
        <f t="shared" si="125"/>
        <v>#REF!</v>
      </c>
      <c r="S704" s="21" t="str">
        <f t="shared" si="126"/>
        <v>#REF!</v>
      </c>
    </row>
    <row r="705" ht="15.75" customHeight="1">
      <c r="A705" s="20" t="s">
        <v>226</v>
      </c>
      <c r="B705" s="20" t="s">
        <v>15</v>
      </c>
      <c r="C705" s="20" t="s">
        <v>227</v>
      </c>
      <c r="D705" s="20" t="s">
        <v>39</v>
      </c>
      <c r="E705" s="20" t="s">
        <v>40</v>
      </c>
      <c r="F705" s="21">
        <v>230094.16</v>
      </c>
      <c r="G705" s="21">
        <v>54116.71</v>
      </c>
      <c r="I705" s="21" t="str">
        <f t="shared" si="116"/>
        <v>#REF!</v>
      </c>
      <c r="J705" s="21" t="str">
        <f t="shared" si="117"/>
        <v>#REF!</v>
      </c>
      <c r="K705" s="21" t="str">
        <f t="shared" si="118"/>
        <v>#REF!</v>
      </c>
      <c r="L705" s="21" t="str">
        <f t="shared" si="119"/>
        <v>#REF!</v>
      </c>
      <c r="M705" s="21" t="str">
        <f t="shared" si="120"/>
        <v>#REF!</v>
      </c>
      <c r="N705" s="21" t="str">
        <f t="shared" si="121"/>
        <v>#REF!</v>
      </c>
      <c r="O705" s="21" t="str">
        <f t="shared" si="122"/>
        <v>#REF!</v>
      </c>
      <c r="P705" s="21" t="str">
        <f t="shared" si="123"/>
        <v>#REF!</v>
      </c>
      <c r="Q705" s="21" t="str">
        <f t="shared" si="124"/>
        <v>#REF!</v>
      </c>
      <c r="R705" s="21" t="str">
        <f t="shared" si="125"/>
        <v>#REF!</v>
      </c>
      <c r="S705" s="21" t="str">
        <f t="shared" si="126"/>
        <v>#REF!</v>
      </c>
    </row>
    <row r="706" ht="15.75" customHeight="1">
      <c r="A706" s="20" t="s">
        <v>226</v>
      </c>
      <c r="B706" s="20" t="s">
        <v>15</v>
      </c>
      <c r="C706" s="20" t="s">
        <v>227</v>
      </c>
      <c r="D706" s="20" t="s">
        <v>41</v>
      </c>
      <c r="E706" s="20" t="s">
        <v>42</v>
      </c>
      <c r="F706" s="21">
        <v>2.552499777E7</v>
      </c>
      <c r="G706" s="21">
        <v>6003320.51</v>
      </c>
      <c r="I706" s="21" t="str">
        <f t="shared" si="116"/>
        <v>#REF!</v>
      </c>
      <c r="J706" s="21" t="str">
        <f t="shared" si="117"/>
        <v>#REF!</v>
      </c>
      <c r="K706" s="21" t="str">
        <f t="shared" si="118"/>
        <v>#REF!</v>
      </c>
      <c r="L706" s="21" t="str">
        <f t="shared" si="119"/>
        <v>#REF!</v>
      </c>
      <c r="M706" s="21" t="str">
        <f t="shared" si="120"/>
        <v>#REF!</v>
      </c>
      <c r="N706" s="21" t="str">
        <f t="shared" si="121"/>
        <v>#REF!</v>
      </c>
      <c r="O706" s="21" t="str">
        <f t="shared" si="122"/>
        <v>#REF!</v>
      </c>
      <c r="P706" s="21" t="str">
        <f t="shared" si="123"/>
        <v>#REF!</v>
      </c>
      <c r="Q706" s="21" t="str">
        <f t="shared" si="124"/>
        <v>#REF!</v>
      </c>
      <c r="R706" s="21" t="str">
        <f t="shared" si="125"/>
        <v>#REF!</v>
      </c>
      <c r="S706" s="21" t="str">
        <f t="shared" si="126"/>
        <v>#REF!</v>
      </c>
    </row>
    <row r="707" ht="15.75" customHeight="1">
      <c r="A707" s="20" t="s">
        <v>226</v>
      </c>
      <c r="B707" s="20" t="s">
        <v>15</v>
      </c>
      <c r="C707" s="20" t="s">
        <v>227</v>
      </c>
      <c r="D707" s="20" t="s">
        <v>59</v>
      </c>
      <c r="E707" s="20" t="s">
        <v>60</v>
      </c>
      <c r="F707" s="21">
        <v>2.552088709E7</v>
      </c>
      <c r="G707" s="21">
        <v>6002353.69</v>
      </c>
      <c r="I707" s="21" t="str">
        <f t="shared" si="116"/>
        <v>#REF!</v>
      </c>
      <c r="J707" s="21" t="str">
        <f t="shared" si="117"/>
        <v>#REF!</v>
      </c>
      <c r="K707" s="21" t="str">
        <f t="shared" si="118"/>
        <v>#REF!</v>
      </c>
      <c r="L707" s="21" t="str">
        <f t="shared" si="119"/>
        <v>#REF!</v>
      </c>
      <c r="M707" s="21" t="str">
        <f t="shared" si="120"/>
        <v>#REF!</v>
      </c>
      <c r="N707" s="21" t="str">
        <f t="shared" si="121"/>
        <v>#REF!</v>
      </c>
      <c r="O707" s="21" t="str">
        <f t="shared" si="122"/>
        <v>#REF!</v>
      </c>
      <c r="P707" s="21" t="str">
        <f t="shared" si="123"/>
        <v>#REF!</v>
      </c>
      <c r="Q707" s="21" t="str">
        <f t="shared" si="124"/>
        <v>#REF!</v>
      </c>
      <c r="R707" s="21" t="str">
        <f t="shared" si="125"/>
        <v>#REF!</v>
      </c>
      <c r="S707" s="21" t="str">
        <f t="shared" si="126"/>
        <v>#REF!</v>
      </c>
    </row>
    <row r="708" ht="15.75" customHeight="1">
      <c r="A708" s="20" t="s">
        <v>228</v>
      </c>
      <c r="B708" s="20" t="s">
        <v>15</v>
      </c>
      <c r="C708" s="20" t="s">
        <v>229</v>
      </c>
      <c r="D708" s="20" t="s">
        <v>17</v>
      </c>
      <c r="E708" s="20" t="s">
        <v>18</v>
      </c>
      <c r="F708" s="21">
        <v>0.0</v>
      </c>
      <c r="G708" s="21">
        <v>0.0</v>
      </c>
      <c r="I708" s="21" t="str">
        <f t="shared" si="116"/>
        <v>#REF!</v>
      </c>
      <c r="J708" s="21" t="str">
        <f t="shared" si="117"/>
        <v>#REF!</v>
      </c>
      <c r="K708" s="21" t="str">
        <f t="shared" si="118"/>
        <v>#REF!</v>
      </c>
      <c r="L708" s="21" t="str">
        <f t="shared" si="119"/>
        <v>#REF!</v>
      </c>
      <c r="M708" s="21" t="str">
        <f t="shared" si="120"/>
        <v>#REF!</v>
      </c>
      <c r="N708" s="21" t="str">
        <f t="shared" si="121"/>
        <v>#REF!</v>
      </c>
      <c r="O708" s="21" t="str">
        <f t="shared" si="122"/>
        <v>#REF!</v>
      </c>
      <c r="P708" s="21" t="str">
        <f t="shared" si="123"/>
        <v>#REF!</v>
      </c>
      <c r="Q708" s="21" t="str">
        <f t="shared" si="124"/>
        <v>#REF!</v>
      </c>
      <c r="R708" s="21" t="str">
        <f t="shared" si="125"/>
        <v>#REF!</v>
      </c>
      <c r="S708" s="21" t="str">
        <f t="shared" si="126"/>
        <v>#REF!</v>
      </c>
    </row>
    <row r="709" ht="15.75" customHeight="1">
      <c r="A709" s="20" t="s">
        <v>228</v>
      </c>
      <c r="B709" s="20" t="s">
        <v>15</v>
      </c>
      <c r="C709" s="20" t="s">
        <v>229</v>
      </c>
      <c r="D709" s="20" t="s">
        <v>49</v>
      </c>
      <c r="E709" s="20" t="s">
        <v>50</v>
      </c>
      <c r="F709" s="21">
        <v>0.0</v>
      </c>
      <c r="G709" s="21">
        <v>0.0</v>
      </c>
      <c r="I709" s="21" t="str">
        <f t="shared" si="116"/>
        <v>#REF!</v>
      </c>
      <c r="J709" s="21" t="str">
        <f t="shared" si="117"/>
        <v>#REF!</v>
      </c>
      <c r="K709" s="21" t="str">
        <f t="shared" si="118"/>
        <v>#REF!</v>
      </c>
      <c r="L709" s="21" t="str">
        <f t="shared" si="119"/>
        <v>#REF!</v>
      </c>
      <c r="M709" s="21" t="str">
        <f t="shared" si="120"/>
        <v>#REF!</v>
      </c>
      <c r="N709" s="21" t="str">
        <f t="shared" si="121"/>
        <v>#REF!</v>
      </c>
      <c r="O709" s="21" t="str">
        <f t="shared" si="122"/>
        <v>#REF!</v>
      </c>
      <c r="P709" s="21" t="str">
        <f t="shared" si="123"/>
        <v>#REF!</v>
      </c>
      <c r="Q709" s="21" t="str">
        <f t="shared" si="124"/>
        <v>#REF!</v>
      </c>
      <c r="R709" s="21" t="str">
        <f t="shared" si="125"/>
        <v>#REF!</v>
      </c>
      <c r="S709" s="21" t="str">
        <f t="shared" si="126"/>
        <v>#REF!</v>
      </c>
    </row>
    <row r="710" ht="15.75" customHeight="1">
      <c r="A710" s="20" t="s">
        <v>228</v>
      </c>
      <c r="B710" s="20" t="s">
        <v>15</v>
      </c>
      <c r="C710" s="20" t="s">
        <v>229</v>
      </c>
      <c r="D710" s="20" t="s">
        <v>27</v>
      </c>
      <c r="E710" s="20" t="s">
        <v>28</v>
      </c>
      <c r="F710" s="21">
        <v>0.0</v>
      </c>
      <c r="G710" s="21">
        <v>0.0</v>
      </c>
      <c r="I710" s="21" t="str">
        <f t="shared" si="116"/>
        <v>#REF!</v>
      </c>
      <c r="J710" s="21" t="str">
        <f t="shared" si="117"/>
        <v>#REF!</v>
      </c>
      <c r="K710" s="21" t="str">
        <f t="shared" si="118"/>
        <v>#REF!</v>
      </c>
      <c r="L710" s="21" t="str">
        <f t="shared" si="119"/>
        <v>#REF!</v>
      </c>
      <c r="M710" s="21" t="str">
        <f t="shared" si="120"/>
        <v>#REF!</v>
      </c>
      <c r="N710" s="21" t="str">
        <f t="shared" si="121"/>
        <v>#REF!</v>
      </c>
      <c r="O710" s="21" t="str">
        <f t="shared" si="122"/>
        <v>#REF!</v>
      </c>
      <c r="P710" s="21" t="str">
        <f t="shared" si="123"/>
        <v>#REF!</v>
      </c>
      <c r="Q710" s="21" t="str">
        <f t="shared" si="124"/>
        <v>#REF!</v>
      </c>
      <c r="R710" s="21" t="str">
        <f t="shared" si="125"/>
        <v>#REF!</v>
      </c>
      <c r="S710" s="21" t="str">
        <f t="shared" si="126"/>
        <v>#REF!</v>
      </c>
    </row>
    <row r="711" ht="15.75" customHeight="1">
      <c r="A711" s="20" t="s">
        <v>228</v>
      </c>
      <c r="B711" s="20" t="s">
        <v>15</v>
      </c>
      <c r="C711" s="20" t="s">
        <v>229</v>
      </c>
      <c r="D711" s="20" t="s">
        <v>29</v>
      </c>
      <c r="E711" s="20" t="s">
        <v>30</v>
      </c>
      <c r="F711" s="21">
        <v>356120.77</v>
      </c>
      <c r="G711" s="21">
        <v>38069.63</v>
      </c>
      <c r="I711" s="21" t="str">
        <f t="shared" si="116"/>
        <v>#REF!</v>
      </c>
      <c r="J711" s="21" t="str">
        <f t="shared" si="117"/>
        <v>#REF!</v>
      </c>
      <c r="K711" s="21" t="str">
        <f t="shared" si="118"/>
        <v>#REF!</v>
      </c>
      <c r="L711" s="21" t="str">
        <f t="shared" si="119"/>
        <v>#REF!</v>
      </c>
      <c r="M711" s="21" t="str">
        <f t="shared" si="120"/>
        <v>#REF!</v>
      </c>
      <c r="N711" s="21" t="str">
        <f t="shared" si="121"/>
        <v>#REF!</v>
      </c>
      <c r="O711" s="21" t="str">
        <f t="shared" si="122"/>
        <v>#REF!</v>
      </c>
      <c r="P711" s="21" t="str">
        <f t="shared" si="123"/>
        <v>#REF!</v>
      </c>
      <c r="Q711" s="21" t="str">
        <f t="shared" si="124"/>
        <v>#REF!</v>
      </c>
      <c r="R711" s="21" t="str">
        <f t="shared" si="125"/>
        <v>#REF!</v>
      </c>
      <c r="S711" s="21" t="str">
        <f t="shared" si="126"/>
        <v>#REF!</v>
      </c>
    </row>
    <row r="712" ht="15.75" customHeight="1">
      <c r="A712" s="20" t="s">
        <v>228</v>
      </c>
      <c r="B712" s="20" t="s">
        <v>15</v>
      </c>
      <c r="C712" s="20" t="s">
        <v>229</v>
      </c>
      <c r="D712" s="20" t="s">
        <v>39</v>
      </c>
      <c r="E712" s="20" t="s">
        <v>40</v>
      </c>
      <c r="F712" s="21">
        <v>244254.86</v>
      </c>
      <c r="G712" s="21">
        <v>26111.06</v>
      </c>
      <c r="I712" s="21" t="str">
        <f t="shared" si="116"/>
        <v>#REF!</v>
      </c>
      <c r="J712" s="21" t="str">
        <f t="shared" si="117"/>
        <v>#REF!</v>
      </c>
      <c r="K712" s="21" t="str">
        <f t="shared" si="118"/>
        <v>#REF!</v>
      </c>
      <c r="L712" s="21" t="str">
        <f t="shared" si="119"/>
        <v>#REF!</v>
      </c>
      <c r="M712" s="21" t="str">
        <f t="shared" si="120"/>
        <v>#REF!</v>
      </c>
      <c r="N712" s="21" t="str">
        <f t="shared" si="121"/>
        <v>#REF!</v>
      </c>
      <c r="O712" s="21" t="str">
        <f t="shared" si="122"/>
        <v>#REF!</v>
      </c>
      <c r="P712" s="21" t="str">
        <f t="shared" si="123"/>
        <v>#REF!</v>
      </c>
      <c r="Q712" s="21" t="str">
        <f t="shared" si="124"/>
        <v>#REF!</v>
      </c>
      <c r="R712" s="21" t="str">
        <f t="shared" si="125"/>
        <v>#REF!</v>
      </c>
      <c r="S712" s="21" t="str">
        <f t="shared" si="126"/>
        <v>#REF!</v>
      </c>
    </row>
    <row r="713" ht="15.75" customHeight="1">
      <c r="A713" s="20" t="s">
        <v>228</v>
      </c>
      <c r="B713" s="20" t="s">
        <v>15</v>
      </c>
      <c r="C713" s="20" t="s">
        <v>229</v>
      </c>
      <c r="D713" s="20" t="s">
        <v>41</v>
      </c>
      <c r="E713" s="20" t="s">
        <v>42</v>
      </c>
      <c r="F713" s="21">
        <v>1.511982837E7</v>
      </c>
      <c r="G713" s="21">
        <v>1616323.31</v>
      </c>
      <c r="I713" s="21" t="str">
        <f t="shared" si="116"/>
        <v>#REF!</v>
      </c>
      <c r="J713" s="21" t="str">
        <f t="shared" si="117"/>
        <v>#REF!</v>
      </c>
      <c r="K713" s="21" t="str">
        <f t="shared" si="118"/>
        <v>#REF!</v>
      </c>
      <c r="L713" s="21" t="str">
        <f t="shared" si="119"/>
        <v>#REF!</v>
      </c>
      <c r="M713" s="21" t="str">
        <f t="shared" si="120"/>
        <v>#REF!</v>
      </c>
      <c r="N713" s="21" t="str">
        <f t="shared" si="121"/>
        <v>#REF!</v>
      </c>
      <c r="O713" s="21" t="str">
        <f t="shared" si="122"/>
        <v>#REF!</v>
      </c>
      <c r="P713" s="21" t="str">
        <f t="shared" si="123"/>
        <v>#REF!</v>
      </c>
      <c r="Q713" s="21" t="str">
        <f t="shared" si="124"/>
        <v>#REF!</v>
      </c>
      <c r="R713" s="21" t="str">
        <f t="shared" si="125"/>
        <v>#REF!</v>
      </c>
      <c r="S713" s="21" t="str">
        <f t="shared" si="126"/>
        <v>#REF!</v>
      </c>
    </row>
    <row r="714" ht="15.75" customHeight="1">
      <c r="A714" s="20" t="s">
        <v>230</v>
      </c>
      <c r="B714" s="20" t="s">
        <v>15</v>
      </c>
      <c r="C714" s="20" t="s">
        <v>231</v>
      </c>
      <c r="D714" s="20" t="s">
        <v>17</v>
      </c>
      <c r="E714" s="20" t="s">
        <v>18</v>
      </c>
      <c r="F714" s="21">
        <v>0.0</v>
      </c>
      <c r="G714" s="21">
        <v>0.0</v>
      </c>
      <c r="I714" s="21" t="str">
        <f t="shared" si="116"/>
        <v>#REF!</v>
      </c>
      <c r="J714" s="21" t="str">
        <f t="shared" si="117"/>
        <v>#REF!</v>
      </c>
      <c r="K714" s="21" t="str">
        <f t="shared" si="118"/>
        <v>#REF!</v>
      </c>
      <c r="L714" s="21" t="str">
        <f t="shared" si="119"/>
        <v>#REF!</v>
      </c>
      <c r="M714" s="21" t="str">
        <f t="shared" si="120"/>
        <v>#REF!</v>
      </c>
      <c r="N714" s="21" t="str">
        <f t="shared" si="121"/>
        <v>#REF!</v>
      </c>
      <c r="O714" s="21" t="str">
        <f t="shared" si="122"/>
        <v>#REF!</v>
      </c>
      <c r="P714" s="21" t="str">
        <f t="shared" si="123"/>
        <v>#REF!</v>
      </c>
      <c r="Q714" s="21" t="str">
        <f t="shared" si="124"/>
        <v>#REF!</v>
      </c>
      <c r="R714" s="21" t="str">
        <f t="shared" si="125"/>
        <v>#REF!</v>
      </c>
      <c r="S714" s="21" t="str">
        <f t="shared" si="126"/>
        <v>#REF!</v>
      </c>
    </row>
    <row r="715" ht="15.75" customHeight="1">
      <c r="A715" s="20" t="s">
        <v>230</v>
      </c>
      <c r="B715" s="20" t="s">
        <v>15</v>
      </c>
      <c r="C715" s="20" t="s">
        <v>231</v>
      </c>
      <c r="D715" s="20" t="s">
        <v>19</v>
      </c>
      <c r="E715" s="20" t="s">
        <v>20</v>
      </c>
      <c r="F715" s="21">
        <v>0.0</v>
      </c>
      <c r="G715" s="21">
        <v>5504.16</v>
      </c>
      <c r="I715" s="21" t="str">
        <f t="shared" si="116"/>
        <v>#REF!</v>
      </c>
      <c r="J715" s="21" t="str">
        <f t="shared" si="117"/>
        <v>#REF!</v>
      </c>
      <c r="K715" s="21" t="str">
        <f t="shared" si="118"/>
        <v>#REF!</v>
      </c>
      <c r="L715" s="21" t="str">
        <f t="shared" si="119"/>
        <v>#REF!</v>
      </c>
      <c r="M715" s="21" t="str">
        <f t="shared" si="120"/>
        <v>#REF!</v>
      </c>
      <c r="N715" s="21" t="str">
        <f t="shared" si="121"/>
        <v>#REF!</v>
      </c>
      <c r="O715" s="21" t="str">
        <f t="shared" si="122"/>
        <v>#REF!</v>
      </c>
      <c r="P715" s="21" t="str">
        <f t="shared" si="123"/>
        <v>#REF!</v>
      </c>
      <c r="Q715" s="21" t="str">
        <f t="shared" si="124"/>
        <v>#REF!</v>
      </c>
      <c r="R715" s="21" t="str">
        <f t="shared" si="125"/>
        <v>#REF!</v>
      </c>
      <c r="S715" s="21" t="str">
        <f t="shared" si="126"/>
        <v>#REF!</v>
      </c>
    </row>
    <row r="716" ht="15.75" customHeight="1">
      <c r="A716" s="20" t="s">
        <v>230</v>
      </c>
      <c r="B716" s="20" t="s">
        <v>15</v>
      </c>
      <c r="C716" s="20" t="s">
        <v>231</v>
      </c>
      <c r="D716" s="20" t="s">
        <v>27</v>
      </c>
      <c r="E716" s="20" t="s">
        <v>28</v>
      </c>
      <c r="F716" s="21">
        <v>0.0</v>
      </c>
      <c r="G716" s="21">
        <v>0.0</v>
      </c>
      <c r="I716" s="21" t="str">
        <f t="shared" si="116"/>
        <v>#REF!</v>
      </c>
      <c r="J716" s="21" t="str">
        <f t="shared" si="117"/>
        <v>#REF!</v>
      </c>
      <c r="K716" s="21" t="str">
        <f t="shared" si="118"/>
        <v>#REF!</v>
      </c>
      <c r="L716" s="21" t="str">
        <f t="shared" si="119"/>
        <v>#REF!</v>
      </c>
      <c r="M716" s="21" t="str">
        <f t="shared" si="120"/>
        <v>#REF!</v>
      </c>
      <c r="N716" s="21" t="str">
        <f t="shared" si="121"/>
        <v>#REF!</v>
      </c>
      <c r="O716" s="21" t="str">
        <f t="shared" si="122"/>
        <v>#REF!</v>
      </c>
      <c r="P716" s="21" t="str">
        <f t="shared" si="123"/>
        <v>#REF!</v>
      </c>
      <c r="Q716" s="21" t="str">
        <f t="shared" si="124"/>
        <v>#REF!</v>
      </c>
      <c r="R716" s="21" t="str">
        <f t="shared" si="125"/>
        <v>#REF!</v>
      </c>
      <c r="S716" s="21" t="str">
        <f t="shared" si="126"/>
        <v>#REF!</v>
      </c>
    </row>
    <row r="717" ht="15.75" customHeight="1">
      <c r="A717" s="20" t="s">
        <v>230</v>
      </c>
      <c r="B717" s="20" t="s">
        <v>15</v>
      </c>
      <c r="C717" s="20" t="s">
        <v>231</v>
      </c>
      <c r="D717" s="20" t="s">
        <v>29</v>
      </c>
      <c r="E717" s="20" t="s">
        <v>30</v>
      </c>
      <c r="F717" s="21">
        <v>0.0</v>
      </c>
      <c r="G717" s="21">
        <v>108263.95</v>
      </c>
      <c r="I717" s="21" t="str">
        <f t="shared" si="116"/>
        <v>#REF!</v>
      </c>
      <c r="J717" s="21" t="str">
        <f t="shared" si="117"/>
        <v>#REF!</v>
      </c>
      <c r="K717" s="21" t="str">
        <f t="shared" si="118"/>
        <v>#REF!</v>
      </c>
      <c r="L717" s="21" t="str">
        <f t="shared" si="119"/>
        <v>#REF!</v>
      </c>
      <c r="M717" s="21" t="str">
        <f t="shared" si="120"/>
        <v>#REF!</v>
      </c>
      <c r="N717" s="21" t="str">
        <f t="shared" si="121"/>
        <v>#REF!</v>
      </c>
      <c r="O717" s="21" t="str">
        <f t="shared" si="122"/>
        <v>#REF!</v>
      </c>
      <c r="P717" s="21" t="str">
        <f t="shared" si="123"/>
        <v>#REF!</v>
      </c>
      <c r="Q717" s="21" t="str">
        <f t="shared" si="124"/>
        <v>#REF!</v>
      </c>
      <c r="R717" s="21" t="str">
        <f t="shared" si="125"/>
        <v>#REF!</v>
      </c>
      <c r="S717" s="21" t="str">
        <f t="shared" si="126"/>
        <v>#REF!</v>
      </c>
    </row>
    <row r="718" ht="15.75" customHeight="1">
      <c r="A718" s="20" t="s">
        <v>230</v>
      </c>
      <c r="B718" s="20" t="s">
        <v>15</v>
      </c>
      <c r="C718" s="20" t="s">
        <v>231</v>
      </c>
      <c r="D718" s="20" t="s">
        <v>31</v>
      </c>
      <c r="E718" s="20" t="s">
        <v>32</v>
      </c>
      <c r="F718" s="21">
        <v>0.0</v>
      </c>
      <c r="G718" s="21">
        <v>100128.01</v>
      </c>
      <c r="I718" s="21" t="str">
        <f t="shared" si="116"/>
        <v>#REF!</v>
      </c>
      <c r="J718" s="21" t="str">
        <f t="shared" si="117"/>
        <v>#REF!</v>
      </c>
      <c r="K718" s="21" t="str">
        <f t="shared" si="118"/>
        <v>#REF!</v>
      </c>
      <c r="L718" s="21" t="str">
        <f t="shared" si="119"/>
        <v>#REF!</v>
      </c>
      <c r="M718" s="21" t="str">
        <f t="shared" si="120"/>
        <v>#REF!</v>
      </c>
      <c r="N718" s="21" t="str">
        <f t="shared" si="121"/>
        <v>#REF!</v>
      </c>
      <c r="O718" s="21" t="str">
        <f t="shared" si="122"/>
        <v>#REF!</v>
      </c>
      <c r="P718" s="21" t="str">
        <f t="shared" si="123"/>
        <v>#REF!</v>
      </c>
      <c r="Q718" s="21" t="str">
        <f t="shared" si="124"/>
        <v>#REF!</v>
      </c>
      <c r="R718" s="21" t="str">
        <f t="shared" si="125"/>
        <v>#REF!</v>
      </c>
      <c r="S718" s="21" t="str">
        <f t="shared" si="126"/>
        <v>#REF!</v>
      </c>
    </row>
    <row r="719" ht="15.75" customHeight="1">
      <c r="A719" s="20" t="s">
        <v>230</v>
      </c>
      <c r="B719" s="20" t="s">
        <v>15</v>
      </c>
      <c r="C719" s="20" t="s">
        <v>231</v>
      </c>
      <c r="D719" s="20" t="s">
        <v>39</v>
      </c>
      <c r="E719" s="20" t="s">
        <v>40</v>
      </c>
      <c r="F719" s="21">
        <v>0.0</v>
      </c>
      <c r="G719" s="21">
        <v>46494.63</v>
      </c>
      <c r="I719" s="21" t="str">
        <f t="shared" si="116"/>
        <v>#REF!</v>
      </c>
      <c r="J719" s="21" t="str">
        <f t="shared" si="117"/>
        <v>#REF!</v>
      </c>
      <c r="K719" s="21" t="str">
        <f t="shared" si="118"/>
        <v>#REF!</v>
      </c>
      <c r="L719" s="21" t="str">
        <f t="shared" si="119"/>
        <v>#REF!</v>
      </c>
      <c r="M719" s="21" t="str">
        <f t="shared" si="120"/>
        <v>#REF!</v>
      </c>
      <c r="N719" s="21" t="str">
        <f t="shared" si="121"/>
        <v>#REF!</v>
      </c>
      <c r="O719" s="21" t="str">
        <f t="shared" si="122"/>
        <v>#REF!</v>
      </c>
      <c r="P719" s="21" t="str">
        <f t="shared" si="123"/>
        <v>#REF!</v>
      </c>
      <c r="Q719" s="21" t="str">
        <f t="shared" si="124"/>
        <v>#REF!</v>
      </c>
      <c r="R719" s="21" t="str">
        <f t="shared" si="125"/>
        <v>#REF!</v>
      </c>
      <c r="S719" s="21" t="str">
        <f t="shared" si="126"/>
        <v>#REF!</v>
      </c>
    </row>
    <row r="720" ht="15.75" customHeight="1">
      <c r="A720" s="20" t="s">
        <v>230</v>
      </c>
      <c r="B720" s="20" t="s">
        <v>15</v>
      </c>
      <c r="C720" s="20" t="s">
        <v>231</v>
      </c>
      <c r="D720" s="20" t="s">
        <v>41</v>
      </c>
      <c r="E720" s="20" t="s">
        <v>42</v>
      </c>
      <c r="F720" s="21">
        <v>0.0</v>
      </c>
      <c r="G720" s="21">
        <v>6093671.76</v>
      </c>
      <c r="I720" s="21" t="str">
        <f t="shared" si="116"/>
        <v>#REF!</v>
      </c>
      <c r="J720" s="21" t="str">
        <f t="shared" si="117"/>
        <v>#REF!</v>
      </c>
      <c r="K720" s="21" t="str">
        <f t="shared" si="118"/>
        <v>#REF!</v>
      </c>
      <c r="L720" s="21" t="str">
        <f t="shared" si="119"/>
        <v>#REF!</v>
      </c>
      <c r="M720" s="21" t="str">
        <f t="shared" si="120"/>
        <v>#REF!</v>
      </c>
      <c r="N720" s="21" t="str">
        <f t="shared" si="121"/>
        <v>#REF!</v>
      </c>
      <c r="O720" s="21" t="str">
        <f t="shared" si="122"/>
        <v>#REF!</v>
      </c>
      <c r="P720" s="21" t="str">
        <f t="shared" si="123"/>
        <v>#REF!</v>
      </c>
      <c r="Q720" s="21" t="str">
        <f t="shared" si="124"/>
        <v>#REF!</v>
      </c>
      <c r="R720" s="21" t="str">
        <f t="shared" si="125"/>
        <v>#REF!</v>
      </c>
      <c r="S720" s="21" t="str">
        <f t="shared" si="126"/>
        <v>#REF!</v>
      </c>
    </row>
    <row r="721" ht="15.75" customHeight="1">
      <c r="A721" s="20" t="s">
        <v>230</v>
      </c>
      <c r="B721" s="20" t="s">
        <v>15</v>
      </c>
      <c r="C721" s="20" t="s">
        <v>231</v>
      </c>
      <c r="D721" s="20" t="s">
        <v>59</v>
      </c>
      <c r="E721" s="20" t="s">
        <v>60</v>
      </c>
      <c r="F721" s="21">
        <v>0.0</v>
      </c>
      <c r="G721" s="21">
        <v>3294962.49</v>
      </c>
      <c r="I721" s="21" t="str">
        <f t="shared" si="116"/>
        <v>#REF!</v>
      </c>
      <c r="J721" s="21" t="str">
        <f t="shared" si="117"/>
        <v>#REF!</v>
      </c>
      <c r="K721" s="21" t="str">
        <f t="shared" si="118"/>
        <v>#REF!</v>
      </c>
      <c r="L721" s="21" t="str">
        <f t="shared" si="119"/>
        <v>#REF!</v>
      </c>
      <c r="M721" s="21" t="str">
        <f t="shared" si="120"/>
        <v>#REF!</v>
      </c>
      <c r="N721" s="21" t="str">
        <f t="shared" si="121"/>
        <v>#REF!</v>
      </c>
      <c r="O721" s="21" t="str">
        <f t="shared" si="122"/>
        <v>#REF!</v>
      </c>
      <c r="P721" s="21" t="str">
        <f t="shared" si="123"/>
        <v>#REF!</v>
      </c>
      <c r="Q721" s="21" t="str">
        <f t="shared" si="124"/>
        <v>#REF!</v>
      </c>
      <c r="R721" s="21" t="str">
        <f t="shared" si="125"/>
        <v>#REF!</v>
      </c>
      <c r="S721" s="21" t="str">
        <f t="shared" si="126"/>
        <v>#REF!</v>
      </c>
    </row>
    <row r="722" ht="15.75" customHeight="1">
      <c r="A722" s="20" t="s">
        <v>232</v>
      </c>
      <c r="B722" s="20" t="s">
        <v>15</v>
      </c>
      <c r="C722" s="20" t="s">
        <v>233</v>
      </c>
      <c r="D722" s="20" t="s">
        <v>17</v>
      </c>
      <c r="E722" s="20" t="s">
        <v>18</v>
      </c>
      <c r="F722" s="21">
        <v>0.0</v>
      </c>
      <c r="G722" s="21">
        <v>0.0</v>
      </c>
      <c r="I722" s="21" t="str">
        <f t="shared" si="116"/>
        <v>#REF!</v>
      </c>
      <c r="J722" s="21" t="str">
        <f t="shared" si="117"/>
        <v>#REF!</v>
      </c>
      <c r="K722" s="21" t="str">
        <f t="shared" si="118"/>
        <v>#REF!</v>
      </c>
      <c r="L722" s="21" t="str">
        <f t="shared" si="119"/>
        <v>#REF!</v>
      </c>
      <c r="M722" s="21" t="str">
        <f t="shared" si="120"/>
        <v>#REF!</v>
      </c>
      <c r="N722" s="21" t="str">
        <f t="shared" si="121"/>
        <v>#REF!</v>
      </c>
      <c r="O722" s="21" t="str">
        <f t="shared" si="122"/>
        <v>#REF!</v>
      </c>
      <c r="P722" s="21" t="str">
        <f t="shared" si="123"/>
        <v>#REF!</v>
      </c>
      <c r="Q722" s="21" t="str">
        <f t="shared" si="124"/>
        <v>#REF!</v>
      </c>
      <c r="R722" s="21" t="str">
        <f t="shared" si="125"/>
        <v>#REF!</v>
      </c>
      <c r="S722" s="21" t="str">
        <f t="shared" si="126"/>
        <v>#REF!</v>
      </c>
    </row>
    <row r="723" ht="15.75" customHeight="1">
      <c r="A723" s="20" t="s">
        <v>232</v>
      </c>
      <c r="B723" s="20" t="s">
        <v>15</v>
      </c>
      <c r="C723" s="20" t="s">
        <v>233</v>
      </c>
      <c r="D723" s="20" t="s">
        <v>27</v>
      </c>
      <c r="E723" s="20" t="s">
        <v>28</v>
      </c>
      <c r="F723" s="21">
        <v>0.0</v>
      </c>
      <c r="G723" s="21">
        <v>0.0</v>
      </c>
      <c r="I723" s="21" t="str">
        <f t="shared" si="116"/>
        <v>#REF!</v>
      </c>
      <c r="J723" s="21" t="str">
        <f t="shared" si="117"/>
        <v>#REF!</v>
      </c>
      <c r="K723" s="21" t="str">
        <f t="shared" si="118"/>
        <v>#REF!</v>
      </c>
      <c r="L723" s="21" t="str">
        <f t="shared" si="119"/>
        <v>#REF!</v>
      </c>
      <c r="M723" s="21" t="str">
        <f t="shared" si="120"/>
        <v>#REF!</v>
      </c>
      <c r="N723" s="21" t="str">
        <f t="shared" si="121"/>
        <v>#REF!</v>
      </c>
      <c r="O723" s="21" t="str">
        <f t="shared" si="122"/>
        <v>#REF!</v>
      </c>
      <c r="P723" s="21" t="str">
        <f t="shared" si="123"/>
        <v>#REF!</v>
      </c>
      <c r="Q723" s="21" t="str">
        <f t="shared" si="124"/>
        <v>#REF!</v>
      </c>
      <c r="R723" s="21" t="str">
        <f t="shared" si="125"/>
        <v>#REF!</v>
      </c>
      <c r="S723" s="21" t="str">
        <f t="shared" si="126"/>
        <v>#REF!</v>
      </c>
    </row>
    <row r="724" ht="15.75" customHeight="1">
      <c r="A724" s="20" t="s">
        <v>232</v>
      </c>
      <c r="B724" s="20" t="s">
        <v>15</v>
      </c>
      <c r="C724" s="20" t="s">
        <v>233</v>
      </c>
      <c r="D724" s="20" t="s">
        <v>29</v>
      </c>
      <c r="E724" s="20" t="s">
        <v>30</v>
      </c>
      <c r="F724" s="21">
        <v>3540.15</v>
      </c>
      <c r="G724" s="21">
        <v>5058.56</v>
      </c>
      <c r="I724" s="21" t="str">
        <f t="shared" si="116"/>
        <v>#REF!</v>
      </c>
      <c r="J724" s="21" t="str">
        <f t="shared" si="117"/>
        <v>#REF!</v>
      </c>
      <c r="K724" s="21" t="str">
        <f t="shared" si="118"/>
        <v>#REF!</v>
      </c>
      <c r="L724" s="21" t="str">
        <f t="shared" si="119"/>
        <v>#REF!</v>
      </c>
      <c r="M724" s="21" t="str">
        <f t="shared" si="120"/>
        <v>#REF!</v>
      </c>
      <c r="N724" s="21" t="str">
        <f t="shared" si="121"/>
        <v>#REF!</v>
      </c>
      <c r="O724" s="21" t="str">
        <f t="shared" si="122"/>
        <v>#REF!</v>
      </c>
      <c r="P724" s="21" t="str">
        <f t="shared" si="123"/>
        <v>#REF!</v>
      </c>
      <c r="Q724" s="21" t="str">
        <f t="shared" si="124"/>
        <v>#REF!</v>
      </c>
      <c r="R724" s="21" t="str">
        <f t="shared" si="125"/>
        <v>#REF!</v>
      </c>
      <c r="S724" s="21" t="str">
        <f t="shared" si="126"/>
        <v>#REF!</v>
      </c>
    </row>
    <row r="725" ht="15.75" customHeight="1">
      <c r="A725" s="20" t="s">
        <v>232</v>
      </c>
      <c r="B725" s="20" t="s">
        <v>15</v>
      </c>
      <c r="C725" s="20" t="s">
        <v>233</v>
      </c>
      <c r="D725" s="20" t="s">
        <v>35</v>
      </c>
      <c r="E725" s="20" t="s">
        <v>36</v>
      </c>
      <c r="F725" s="21">
        <v>469.61</v>
      </c>
      <c r="G725" s="21">
        <v>671.02</v>
      </c>
      <c r="I725" s="21" t="str">
        <f t="shared" si="116"/>
        <v>#REF!</v>
      </c>
      <c r="J725" s="21" t="str">
        <f t="shared" si="117"/>
        <v>#REF!</v>
      </c>
      <c r="K725" s="21" t="str">
        <f t="shared" si="118"/>
        <v>#REF!</v>
      </c>
      <c r="L725" s="21" t="str">
        <f t="shared" si="119"/>
        <v>#REF!</v>
      </c>
      <c r="M725" s="21" t="str">
        <f t="shared" si="120"/>
        <v>#REF!</v>
      </c>
      <c r="N725" s="21" t="str">
        <f t="shared" si="121"/>
        <v>#REF!</v>
      </c>
      <c r="O725" s="21" t="str">
        <f t="shared" si="122"/>
        <v>#REF!</v>
      </c>
      <c r="P725" s="21" t="str">
        <f t="shared" si="123"/>
        <v>#REF!</v>
      </c>
      <c r="Q725" s="21" t="str">
        <f t="shared" si="124"/>
        <v>#REF!</v>
      </c>
      <c r="R725" s="21" t="str">
        <f t="shared" si="125"/>
        <v>#REF!</v>
      </c>
      <c r="S725" s="21" t="str">
        <f t="shared" si="126"/>
        <v>#REF!</v>
      </c>
    </row>
    <row r="726" ht="15.75" customHeight="1">
      <c r="A726" s="20" t="s">
        <v>232</v>
      </c>
      <c r="B726" s="20" t="s">
        <v>15</v>
      </c>
      <c r="C726" s="20" t="s">
        <v>233</v>
      </c>
      <c r="D726" s="20" t="s">
        <v>39</v>
      </c>
      <c r="E726" s="20" t="s">
        <v>40</v>
      </c>
      <c r="F726" s="21">
        <v>8917.67</v>
      </c>
      <c r="G726" s="21">
        <v>12742.55</v>
      </c>
      <c r="I726" s="21" t="str">
        <f t="shared" si="116"/>
        <v>#REF!</v>
      </c>
      <c r="J726" s="21" t="str">
        <f t="shared" si="117"/>
        <v>#REF!</v>
      </c>
      <c r="K726" s="21" t="str">
        <f t="shared" si="118"/>
        <v>#REF!</v>
      </c>
      <c r="L726" s="21" t="str">
        <f t="shared" si="119"/>
        <v>#REF!</v>
      </c>
      <c r="M726" s="21" t="str">
        <f t="shared" si="120"/>
        <v>#REF!</v>
      </c>
      <c r="N726" s="21" t="str">
        <f t="shared" si="121"/>
        <v>#REF!</v>
      </c>
      <c r="O726" s="21" t="str">
        <f t="shared" si="122"/>
        <v>#REF!</v>
      </c>
      <c r="P726" s="21" t="str">
        <f t="shared" si="123"/>
        <v>#REF!</v>
      </c>
      <c r="Q726" s="21" t="str">
        <f t="shared" si="124"/>
        <v>#REF!</v>
      </c>
      <c r="R726" s="21" t="str">
        <f t="shared" si="125"/>
        <v>#REF!</v>
      </c>
      <c r="S726" s="21" t="str">
        <f t="shared" si="126"/>
        <v>#REF!</v>
      </c>
    </row>
    <row r="727" ht="15.75" customHeight="1">
      <c r="A727" s="20" t="s">
        <v>232</v>
      </c>
      <c r="B727" s="20" t="s">
        <v>15</v>
      </c>
      <c r="C727" s="20" t="s">
        <v>233</v>
      </c>
      <c r="D727" s="20" t="s">
        <v>41</v>
      </c>
      <c r="E727" s="20" t="s">
        <v>42</v>
      </c>
      <c r="F727" s="21">
        <v>954068.57</v>
      </c>
      <c r="G727" s="21">
        <v>1363278.87</v>
      </c>
      <c r="I727" s="21" t="str">
        <f t="shared" si="116"/>
        <v>#REF!</v>
      </c>
      <c r="J727" s="21" t="str">
        <f t="shared" si="117"/>
        <v>#REF!</v>
      </c>
      <c r="K727" s="21" t="str">
        <f t="shared" si="118"/>
        <v>#REF!</v>
      </c>
      <c r="L727" s="21" t="str">
        <f t="shared" si="119"/>
        <v>#REF!</v>
      </c>
      <c r="M727" s="21" t="str">
        <f t="shared" si="120"/>
        <v>#REF!</v>
      </c>
      <c r="N727" s="21" t="str">
        <f t="shared" si="121"/>
        <v>#REF!</v>
      </c>
      <c r="O727" s="21" t="str">
        <f t="shared" si="122"/>
        <v>#REF!</v>
      </c>
      <c r="P727" s="21" t="str">
        <f t="shared" si="123"/>
        <v>#REF!</v>
      </c>
      <c r="Q727" s="21" t="str">
        <f t="shared" si="124"/>
        <v>#REF!</v>
      </c>
      <c r="R727" s="21" t="str">
        <f t="shared" si="125"/>
        <v>#REF!</v>
      </c>
      <c r="S727" s="21" t="str">
        <f t="shared" si="126"/>
        <v>#REF!</v>
      </c>
    </row>
    <row r="728" ht="15.75" customHeight="1">
      <c r="A728" s="20" t="s">
        <v>234</v>
      </c>
      <c r="B728" s="20" t="s">
        <v>15</v>
      </c>
      <c r="C728" s="20" t="s">
        <v>235</v>
      </c>
      <c r="D728" s="20" t="s">
        <v>17</v>
      </c>
      <c r="E728" s="20" t="s">
        <v>18</v>
      </c>
      <c r="F728" s="21">
        <v>0.0</v>
      </c>
      <c r="G728" s="21">
        <v>0.0</v>
      </c>
      <c r="I728" s="21" t="str">
        <f t="shared" si="116"/>
        <v>#REF!</v>
      </c>
      <c r="J728" s="21" t="str">
        <f t="shared" si="117"/>
        <v>#REF!</v>
      </c>
      <c r="K728" s="21" t="str">
        <f t="shared" si="118"/>
        <v>#REF!</v>
      </c>
      <c r="L728" s="21" t="str">
        <f t="shared" si="119"/>
        <v>#REF!</v>
      </c>
      <c r="M728" s="21" t="str">
        <f t="shared" si="120"/>
        <v>#REF!</v>
      </c>
      <c r="N728" s="21" t="str">
        <f t="shared" si="121"/>
        <v>#REF!</v>
      </c>
      <c r="O728" s="21" t="str">
        <f t="shared" si="122"/>
        <v>#REF!</v>
      </c>
      <c r="P728" s="21" t="str">
        <f t="shared" si="123"/>
        <v>#REF!</v>
      </c>
      <c r="Q728" s="21" t="str">
        <f t="shared" si="124"/>
        <v>#REF!</v>
      </c>
      <c r="R728" s="21" t="str">
        <f t="shared" si="125"/>
        <v>#REF!</v>
      </c>
      <c r="S728" s="21" t="str">
        <f t="shared" si="126"/>
        <v>#REF!</v>
      </c>
    </row>
    <row r="729" ht="15.75" customHeight="1">
      <c r="A729" s="20" t="s">
        <v>234</v>
      </c>
      <c r="B729" s="20" t="s">
        <v>15</v>
      </c>
      <c r="C729" s="20" t="s">
        <v>235</v>
      </c>
      <c r="D729" s="20" t="s">
        <v>49</v>
      </c>
      <c r="E729" s="20" t="s">
        <v>50</v>
      </c>
      <c r="F729" s="21">
        <v>0.0</v>
      </c>
      <c r="G729" s="21">
        <v>0.0</v>
      </c>
      <c r="I729" s="21" t="str">
        <f t="shared" si="116"/>
        <v>#REF!</v>
      </c>
      <c r="J729" s="21" t="str">
        <f t="shared" si="117"/>
        <v>#REF!</v>
      </c>
      <c r="K729" s="21" t="str">
        <f t="shared" si="118"/>
        <v>#REF!</v>
      </c>
      <c r="L729" s="21" t="str">
        <f t="shared" si="119"/>
        <v>#REF!</v>
      </c>
      <c r="M729" s="21" t="str">
        <f t="shared" si="120"/>
        <v>#REF!</v>
      </c>
      <c r="N729" s="21" t="str">
        <f t="shared" si="121"/>
        <v>#REF!</v>
      </c>
      <c r="O729" s="21" t="str">
        <f t="shared" si="122"/>
        <v>#REF!</v>
      </c>
      <c r="P729" s="21" t="str">
        <f t="shared" si="123"/>
        <v>#REF!</v>
      </c>
      <c r="Q729" s="21" t="str">
        <f t="shared" si="124"/>
        <v>#REF!</v>
      </c>
      <c r="R729" s="21" t="str">
        <f t="shared" si="125"/>
        <v>#REF!</v>
      </c>
      <c r="S729" s="21" t="str">
        <f t="shared" si="126"/>
        <v>#REF!</v>
      </c>
    </row>
    <row r="730" ht="15.75" customHeight="1">
      <c r="A730" s="20" t="s">
        <v>234</v>
      </c>
      <c r="B730" s="20" t="s">
        <v>15</v>
      </c>
      <c r="C730" s="20" t="s">
        <v>235</v>
      </c>
      <c r="D730" s="20" t="s">
        <v>27</v>
      </c>
      <c r="E730" s="20" t="s">
        <v>28</v>
      </c>
      <c r="F730" s="21">
        <v>0.0</v>
      </c>
      <c r="G730" s="21">
        <v>0.0</v>
      </c>
      <c r="I730" s="21" t="str">
        <f t="shared" si="116"/>
        <v>#REF!</v>
      </c>
      <c r="J730" s="21" t="str">
        <f t="shared" si="117"/>
        <v>#REF!</v>
      </c>
      <c r="K730" s="21" t="str">
        <f t="shared" si="118"/>
        <v>#REF!</v>
      </c>
      <c r="L730" s="21" t="str">
        <f t="shared" si="119"/>
        <v>#REF!</v>
      </c>
      <c r="M730" s="21" t="str">
        <f t="shared" si="120"/>
        <v>#REF!</v>
      </c>
      <c r="N730" s="21" t="str">
        <f t="shared" si="121"/>
        <v>#REF!</v>
      </c>
      <c r="O730" s="21" t="str">
        <f t="shared" si="122"/>
        <v>#REF!</v>
      </c>
      <c r="P730" s="21" t="str">
        <f t="shared" si="123"/>
        <v>#REF!</v>
      </c>
      <c r="Q730" s="21" t="str">
        <f t="shared" si="124"/>
        <v>#REF!</v>
      </c>
      <c r="R730" s="21" t="str">
        <f t="shared" si="125"/>
        <v>#REF!</v>
      </c>
      <c r="S730" s="21" t="str">
        <f t="shared" si="126"/>
        <v>#REF!</v>
      </c>
    </row>
    <row r="731" ht="15.75" customHeight="1">
      <c r="A731" s="20" t="s">
        <v>234</v>
      </c>
      <c r="B731" s="20" t="s">
        <v>15</v>
      </c>
      <c r="C731" s="20" t="s">
        <v>235</v>
      </c>
      <c r="D731" s="20" t="s">
        <v>29</v>
      </c>
      <c r="E731" s="20" t="s">
        <v>30</v>
      </c>
      <c r="F731" s="21">
        <v>666461.38</v>
      </c>
      <c r="G731" s="21">
        <v>99179.69</v>
      </c>
      <c r="I731" s="21" t="str">
        <f t="shared" si="116"/>
        <v>#REF!</v>
      </c>
      <c r="J731" s="21" t="str">
        <f t="shared" si="117"/>
        <v>#REF!</v>
      </c>
      <c r="K731" s="21" t="str">
        <f t="shared" si="118"/>
        <v>#REF!</v>
      </c>
      <c r="L731" s="21" t="str">
        <f t="shared" si="119"/>
        <v>#REF!</v>
      </c>
      <c r="M731" s="21" t="str">
        <f t="shared" si="120"/>
        <v>#REF!</v>
      </c>
      <c r="N731" s="21" t="str">
        <f t="shared" si="121"/>
        <v>#REF!</v>
      </c>
      <c r="O731" s="21" t="str">
        <f t="shared" si="122"/>
        <v>#REF!</v>
      </c>
      <c r="P731" s="21" t="str">
        <f t="shared" si="123"/>
        <v>#REF!</v>
      </c>
      <c r="Q731" s="21" t="str">
        <f t="shared" si="124"/>
        <v>#REF!</v>
      </c>
      <c r="R731" s="21" t="str">
        <f t="shared" si="125"/>
        <v>#REF!</v>
      </c>
      <c r="S731" s="21" t="str">
        <f t="shared" si="126"/>
        <v>#REF!</v>
      </c>
    </row>
    <row r="732" ht="15.75" customHeight="1">
      <c r="A732" s="20" t="s">
        <v>234</v>
      </c>
      <c r="B732" s="20" t="s">
        <v>15</v>
      </c>
      <c r="C732" s="20" t="s">
        <v>235</v>
      </c>
      <c r="D732" s="20" t="s">
        <v>31</v>
      </c>
      <c r="E732" s="20" t="s">
        <v>32</v>
      </c>
      <c r="F732" s="21">
        <v>243866.3</v>
      </c>
      <c r="G732" s="21">
        <v>36291.05</v>
      </c>
      <c r="I732" s="21" t="str">
        <f t="shared" si="116"/>
        <v>#REF!</v>
      </c>
      <c r="J732" s="21" t="str">
        <f t="shared" si="117"/>
        <v>#REF!</v>
      </c>
      <c r="K732" s="21" t="str">
        <f t="shared" si="118"/>
        <v>#REF!</v>
      </c>
      <c r="L732" s="21" t="str">
        <f t="shared" si="119"/>
        <v>#REF!</v>
      </c>
      <c r="M732" s="21" t="str">
        <f t="shared" si="120"/>
        <v>#REF!</v>
      </c>
      <c r="N732" s="21" t="str">
        <f t="shared" si="121"/>
        <v>#REF!</v>
      </c>
      <c r="O732" s="21" t="str">
        <f t="shared" si="122"/>
        <v>#REF!</v>
      </c>
      <c r="P732" s="21" t="str">
        <f t="shared" si="123"/>
        <v>#REF!</v>
      </c>
      <c r="Q732" s="21" t="str">
        <f t="shared" si="124"/>
        <v>#REF!</v>
      </c>
      <c r="R732" s="21" t="str">
        <f t="shared" si="125"/>
        <v>#REF!</v>
      </c>
      <c r="S732" s="21" t="str">
        <f t="shared" si="126"/>
        <v>#REF!</v>
      </c>
    </row>
    <row r="733" ht="15.75" customHeight="1">
      <c r="A733" s="20" t="s">
        <v>234</v>
      </c>
      <c r="B733" s="20" t="s">
        <v>15</v>
      </c>
      <c r="C733" s="20" t="s">
        <v>235</v>
      </c>
      <c r="D733" s="20" t="s">
        <v>39</v>
      </c>
      <c r="E733" s="20" t="s">
        <v>40</v>
      </c>
      <c r="F733" s="21">
        <v>146162.3</v>
      </c>
      <c r="G733" s="21">
        <v>21751.19</v>
      </c>
      <c r="I733" s="21" t="str">
        <f t="shared" si="116"/>
        <v>#REF!</v>
      </c>
      <c r="J733" s="21" t="str">
        <f t="shared" si="117"/>
        <v>#REF!</v>
      </c>
      <c r="K733" s="21" t="str">
        <f t="shared" si="118"/>
        <v>#REF!</v>
      </c>
      <c r="L733" s="21" t="str">
        <f t="shared" si="119"/>
        <v>#REF!</v>
      </c>
      <c r="M733" s="21" t="str">
        <f t="shared" si="120"/>
        <v>#REF!</v>
      </c>
      <c r="N733" s="21" t="str">
        <f t="shared" si="121"/>
        <v>#REF!</v>
      </c>
      <c r="O733" s="21" t="str">
        <f t="shared" si="122"/>
        <v>#REF!</v>
      </c>
      <c r="P733" s="21" t="str">
        <f t="shared" si="123"/>
        <v>#REF!</v>
      </c>
      <c r="Q733" s="21" t="str">
        <f t="shared" si="124"/>
        <v>#REF!</v>
      </c>
      <c r="R733" s="21" t="str">
        <f t="shared" si="125"/>
        <v>#REF!</v>
      </c>
      <c r="S733" s="21" t="str">
        <f t="shared" si="126"/>
        <v>#REF!</v>
      </c>
    </row>
    <row r="734" ht="15.75" customHeight="1">
      <c r="A734" s="20" t="s">
        <v>234</v>
      </c>
      <c r="B734" s="20" t="s">
        <v>15</v>
      </c>
      <c r="C734" s="20" t="s">
        <v>235</v>
      </c>
      <c r="D734" s="20" t="s">
        <v>41</v>
      </c>
      <c r="E734" s="20" t="s">
        <v>42</v>
      </c>
      <c r="F734" s="21">
        <v>2.626138951E7</v>
      </c>
      <c r="G734" s="21">
        <v>3908098.16</v>
      </c>
      <c r="I734" s="21" t="str">
        <f t="shared" si="116"/>
        <v>#REF!</v>
      </c>
      <c r="J734" s="21" t="str">
        <f t="shared" si="117"/>
        <v>#REF!</v>
      </c>
      <c r="K734" s="21" t="str">
        <f t="shared" si="118"/>
        <v>#REF!</v>
      </c>
      <c r="L734" s="21" t="str">
        <f t="shared" si="119"/>
        <v>#REF!</v>
      </c>
      <c r="M734" s="21" t="str">
        <f t="shared" si="120"/>
        <v>#REF!</v>
      </c>
      <c r="N734" s="21" t="str">
        <f t="shared" si="121"/>
        <v>#REF!</v>
      </c>
      <c r="O734" s="21" t="str">
        <f t="shared" si="122"/>
        <v>#REF!</v>
      </c>
      <c r="P734" s="21" t="str">
        <f t="shared" si="123"/>
        <v>#REF!</v>
      </c>
      <c r="Q734" s="21" t="str">
        <f t="shared" si="124"/>
        <v>#REF!</v>
      </c>
      <c r="R734" s="21" t="str">
        <f t="shared" si="125"/>
        <v>#REF!</v>
      </c>
      <c r="S734" s="21" t="str">
        <f t="shared" si="126"/>
        <v>#REF!</v>
      </c>
    </row>
    <row r="735" ht="15.75" customHeight="1">
      <c r="A735" s="20" t="s">
        <v>234</v>
      </c>
      <c r="B735" s="20" t="s">
        <v>15</v>
      </c>
      <c r="C735" s="20" t="s">
        <v>235</v>
      </c>
      <c r="D735" s="20" t="s">
        <v>59</v>
      </c>
      <c r="E735" s="20" t="s">
        <v>60</v>
      </c>
      <c r="F735" s="21">
        <v>1.036798151E7</v>
      </c>
      <c r="G735" s="21">
        <v>1542914.91</v>
      </c>
      <c r="I735" s="21" t="str">
        <f t="shared" si="116"/>
        <v>#REF!</v>
      </c>
      <c r="J735" s="21" t="str">
        <f t="shared" si="117"/>
        <v>#REF!</v>
      </c>
      <c r="K735" s="21" t="str">
        <f t="shared" si="118"/>
        <v>#REF!</v>
      </c>
      <c r="L735" s="21" t="str">
        <f t="shared" si="119"/>
        <v>#REF!</v>
      </c>
      <c r="M735" s="21" t="str">
        <f t="shared" si="120"/>
        <v>#REF!</v>
      </c>
      <c r="N735" s="21" t="str">
        <f t="shared" si="121"/>
        <v>#REF!</v>
      </c>
      <c r="O735" s="21" t="str">
        <f t="shared" si="122"/>
        <v>#REF!</v>
      </c>
      <c r="P735" s="21" t="str">
        <f t="shared" si="123"/>
        <v>#REF!</v>
      </c>
      <c r="Q735" s="21" t="str">
        <f t="shared" si="124"/>
        <v>#REF!</v>
      </c>
      <c r="R735" s="21" t="str">
        <f t="shared" si="125"/>
        <v>#REF!</v>
      </c>
      <c r="S735" s="21" t="str">
        <f t="shared" si="126"/>
        <v>#REF!</v>
      </c>
    </row>
    <row r="736" ht="15.75" customHeight="1">
      <c r="A736" s="20" t="s">
        <v>236</v>
      </c>
      <c r="B736" s="20" t="s">
        <v>15</v>
      </c>
      <c r="C736" s="20" t="s">
        <v>324</v>
      </c>
      <c r="D736" s="20" t="s">
        <v>17</v>
      </c>
      <c r="E736" s="20" t="s">
        <v>18</v>
      </c>
      <c r="F736" s="21">
        <v>0.0</v>
      </c>
      <c r="G736" s="21">
        <v>0.0</v>
      </c>
      <c r="I736" s="21" t="str">
        <f t="shared" si="116"/>
        <v>#REF!</v>
      </c>
      <c r="J736" s="21" t="str">
        <f t="shared" si="117"/>
        <v>#REF!</v>
      </c>
      <c r="K736" s="21" t="str">
        <f t="shared" si="118"/>
        <v>#REF!</v>
      </c>
      <c r="L736" s="21" t="str">
        <f t="shared" si="119"/>
        <v>#REF!</v>
      </c>
      <c r="M736" s="21" t="str">
        <f t="shared" si="120"/>
        <v>#REF!</v>
      </c>
      <c r="N736" s="21" t="str">
        <f t="shared" si="121"/>
        <v>#REF!</v>
      </c>
      <c r="O736" s="21" t="str">
        <f t="shared" si="122"/>
        <v>#REF!</v>
      </c>
      <c r="P736" s="21" t="str">
        <f t="shared" si="123"/>
        <v>#REF!</v>
      </c>
      <c r="Q736" s="21" t="str">
        <f t="shared" si="124"/>
        <v>#REF!</v>
      </c>
      <c r="R736" s="21" t="str">
        <f t="shared" si="125"/>
        <v>#REF!</v>
      </c>
      <c r="S736" s="21" t="str">
        <f t="shared" si="126"/>
        <v>#REF!</v>
      </c>
    </row>
    <row r="737" ht="15.75" customHeight="1">
      <c r="A737" s="20" t="s">
        <v>236</v>
      </c>
      <c r="B737" s="20" t="s">
        <v>15</v>
      </c>
      <c r="C737" s="20" t="s">
        <v>324</v>
      </c>
      <c r="D737" s="20" t="s">
        <v>49</v>
      </c>
      <c r="E737" s="20" t="s">
        <v>50</v>
      </c>
      <c r="F737" s="21">
        <v>0.0</v>
      </c>
      <c r="G737" s="21">
        <v>0.0</v>
      </c>
      <c r="I737" s="21" t="str">
        <f t="shared" si="116"/>
        <v>#REF!</v>
      </c>
      <c r="J737" s="21" t="str">
        <f t="shared" si="117"/>
        <v>#REF!</v>
      </c>
      <c r="K737" s="21" t="str">
        <f t="shared" si="118"/>
        <v>#REF!</v>
      </c>
      <c r="L737" s="21" t="str">
        <f t="shared" si="119"/>
        <v>#REF!</v>
      </c>
      <c r="M737" s="21" t="str">
        <f t="shared" si="120"/>
        <v>#REF!</v>
      </c>
      <c r="N737" s="21" t="str">
        <f t="shared" si="121"/>
        <v>#REF!</v>
      </c>
      <c r="O737" s="21" t="str">
        <f t="shared" si="122"/>
        <v>#REF!</v>
      </c>
      <c r="P737" s="21" t="str">
        <f t="shared" si="123"/>
        <v>#REF!</v>
      </c>
      <c r="Q737" s="21" t="str">
        <f t="shared" si="124"/>
        <v>#REF!</v>
      </c>
      <c r="R737" s="21" t="str">
        <f t="shared" si="125"/>
        <v>#REF!</v>
      </c>
      <c r="S737" s="21" t="str">
        <f t="shared" si="126"/>
        <v>#REF!</v>
      </c>
    </row>
    <row r="738" ht="15.75" customHeight="1">
      <c r="A738" s="20" t="s">
        <v>236</v>
      </c>
      <c r="B738" s="20" t="s">
        <v>15</v>
      </c>
      <c r="C738" s="20" t="s">
        <v>324</v>
      </c>
      <c r="D738" s="20" t="s">
        <v>27</v>
      </c>
      <c r="E738" s="20" t="s">
        <v>28</v>
      </c>
      <c r="F738" s="21">
        <v>0.0</v>
      </c>
      <c r="G738" s="21">
        <v>0.0</v>
      </c>
      <c r="I738" s="21" t="str">
        <f t="shared" si="116"/>
        <v>#REF!</v>
      </c>
      <c r="J738" s="21" t="str">
        <f t="shared" si="117"/>
        <v>#REF!</v>
      </c>
      <c r="K738" s="21" t="str">
        <f t="shared" si="118"/>
        <v>#REF!</v>
      </c>
      <c r="L738" s="21" t="str">
        <f t="shared" si="119"/>
        <v>#REF!</v>
      </c>
      <c r="M738" s="21" t="str">
        <f t="shared" si="120"/>
        <v>#REF!</v>
      </c>
      <c r="N738" s="21" t="str">
        <f t="shared" si="121"/>
        <v>#REF!</v>
      </c>
      <c r="O738" s="21" t="str">
        <f t="shared" si="122"/>
        <v>#REF!</v>
      </c>
      <c r="P738" s="21" t="str">
        <f t="shared" si="123"/>
        <v>#REF!</v>
      </c>
      <c r="Q738" s="21" t="str">
        <f t="shared" si="124"/>
        <v>#REF!</v>
      </c>
      <c r="R738" s="21" t="str">
        <f t="shared" si="125"/>
        <v>#REF!</v>
      </c>
      <c r="S738" s="21" t="str">
        <f t="shared" si="126"/>
        <v>#REF!</v>
      </c>
    </row>
    <row r="739" ht="15.75" customHeight="1">
      <c r="A739" s="20" t="s">
        <v>236</v>
      </c>
      <c r="B739" s="20" t="s">
        <v>15</v>
      </c>
      <c r="C739" s="20" t="s">
        <v>324</v>
      </c>
      <c r="D739" s="20" t="s">
        <v>29</v>
      </c>
      <c r="E739" s="20" t="s">
        <v>30</v>
      </c>
      <c r="F739" s="21">
        <v>36445.74</v>
      </c>
      <c r="G739" s="21">
        <v>19161.35</v>
      </c>
      <c r="I739" s="21" t="str">
        <f t="shared" si="116"/>
        <v>#REF!</v>
      </c>
      <c r="J739" s="21" t="str">
        <f t="shared" si="117"/>
        <v>#REF!</v>
      </c>
      <c r="K739" s="21" t="str">
        <f t="shared" si="118"/>
        <v>#REF!</v>
      </c>
      <c r="L739" s="21" t="str">
        <f t="shared" si="119"/>
        <v>#REF!</v>
      </c>
      <c r="M739" s="21" t="str">
        <f t="shared" si="120"/>
        <v>#REF!</v>
      </c>
      <c r="N739" s="21" t="str">
        <f t="shared" si="121"/>
        <v>#REF!</v>
      </c>
      <c r="O739" s="21" t="str">
        <f t="shared" si="122"/>
        <v>#REF!</v>
      </c>
      <c r="P739" s="21" t="str">
        <f t="shared" si="123"/>
        <v>#REF!</v>
      </c>
      <c r="Q739" s="21" t="str">
        <f t="shared" si="124"/>
        <v>#REF!</v>
      </c>
      <c r="R739" s="21" t="str">
        <f t="shared" si="125"/>
        <v>#REF!</v>
      </c>
      <c r="S739" s="21" t="str">
        <f t="shared" si="126"/>
        <v>#REF!</v>
      </c>
    </row>
    <row r="740" ht="15.75" customHeight="1">
      <c r="A740" s="20" t="s">
        <v>236</v>
      </c>
      <c r="B740" s="20" t="s">
        <v>15</v>
      </c>
      <c r="C740" s="20" t="s">
        <v>324</v>
      </c>
      <c r="D740" s="20" t="s">
        <v>39</v>
      </c>
      <c r="E740" s="20" t="s">
        <v>40</v>
      </c>
      <c r="F740" s="21">
        <v>7683.91</v>
      </c>
      <c r="G740" s="21">
        <v>4039.82</v>
      </c>
      <c r="I740" s="21" t="str">
        <f t="shared" si="116"/>
        <v>#REF!</v>
      </c>
      <c r="J740" s="21" t="str">
        <f t="shared" si="117"/>
        <v>#REF!</v>
      </c>
      <c r="K740" s="21" t="str">
        <f t="shared" si="118"/>
        <v>#REF!</v>
      </c>
      <c r="L740" s="21" t="str">
        <f t="shared" si="119"/>
        <v>#REF!</v>
      </c>
      <c r="M740" s="21" t="str">
        <f t="shared" si="120"/>
        <v>#REF!</v>
      </c>
      <c r="N740" s="21" t="str">
        <f t="shared" si="121"/>
        <v>#REF!</v>
      </c>
      <c r="O740" s="21" t="str">
        <f t="shared" si="122"/>
        <v>#REF!</v>
      </c>
      <c r="P740" s="21" t="str">
        <f t="shared" si="123"/>
        <v>#REF!</v>
      </c>
      <c r="Q740" s="21" t="str">
        <f t="shared" si="124"/>
        <v>#REF!</v>
      </c>
      <c r="R740" s="21" t="str">
        <f t="shared" si="125"/>
        <v>#REF!</v>
      </c>
      <c r="S740" s="21" t="str">
        <f t="shared" si="126"/>
        <v>#REF!</v>
      </c>
    </row>
    <row r="741" ht="15.75" customHeight="1">
      <c r="A741" s="20" t="s">
        <v>236</v>
      </c>
      <c r="B741" s="20" t="s">
        <v>15</v>
      </c>
      <c r="C741" s="20" t="s">
        <v>324</v>
      </c>
      <c r="D741" s="20" t="s">
        <v>41</v>
      </c>
      <c r="E741" s="20" t="s">
        <v>42</v>
      </c>
      <c r="F741" s="21">
        <v>1011997.35</v>
      </c>
      <c r="G741" s="21">
        <v>532057.83</v>
      </c>
      <c r="I741" s="21" t="str">
        <f t="shared" si="116"/>
        <v>#REF!</v>
      </c>
      <c r="J741" s="21" t="str">
        <f t="shared" si="117"/>
        <v>#REF!</v>
      </c>
      <c r="K741" s="21" t="str">
        <f t="shared" si="118"/>
        <v>#REF!</v>
      </c>
      <c r="L741" s="21" t="str">
        <f t="shared" si="119"/>
        <v>#REF!</v>
      </c>
      <c r="M741" s="21" t="str">
        <f t="shared" si="120"/>
        <v>#REF!</v>
      </c>
      <c r="N741" s="21" t="str">
        <f t="shared" si="121"/>
        <v>#REF!</v>
      </c>
      <c r="O741" s="21" t="str">
        <f t="shared" si="122"/>
        <v>#REF!</v>
      </c>
      <c r="P741" s="21" t="str">
        <f t="shared" si="123"/>
        <v>#REF!</v>
      </c>
      <c r="Q741" s="21" t="str">
        <f t="shared" si="124"/>
        <v>#REF!</v>
      </c>
      <c r="R741" s="21" t="str">
        <f t="shared" si="125"/>
        <v>#REF!</v>
      </c>
      <c r="S741" s="21" t="str">
        <f t="shared" si="126"/>
        <v>#REF!</v>
      </c>
    </row>
    <row r="742" ht="15.75" customHeight="1">
      <c r="A742" s="20" t="s">
        <v>238</v>
      </c>
      <c r="B742" s="20" t="s">
        <v>15</v>
      </c>
      <c r="C742" s="20" t="s">
        <v>239</v>
      </c>
      <c r="D742" s="20" t="s">
        <v>17</v>
      </c>
      <c r="E742" s="20" t="s">
        <v>18</v>
      </c>
      <c r="F742" s="21">
        <v>0.0</v>
      </c>
      <c r="G742" s="21">
        <v>0.0</v>
      </c>
      <c r="I742" s="21" t="str">
        <f t="shared" si="116"/>
        <v>#REF!</v>
      </c>
      <c r="J742" s="21" t="str">
        <f t="shared" si="117"/>
        <v>#REF!</v>
      </c>
      <c r="K742" s="21" t="str">
        <f t="shared" si="118"/>
        <v>#REF!</v>
      </c>
      <c r="L742" s="21" t="str">
        <f t="shared" si="119"/>
        <v>#REF!</v>
      </c>
      <c r="M742" s="21" t="str">
        <f t="shared" si="120"/>
        <v>#REF!</v>
      </c>
      <c r="N742" s="21" t="str">
        <f t="shared" si="121"/>
        <v>#REF!</v>
      </c>
      <c r="O742" s="21" t="str">
        <f t="shared" si="122"/>
        <v>#REF!</v>
      </c>
      <c r="P742" s="21" t="str">
        <f t="shared" si="123"/>
        <v>#REF!</v>
      </c>
      <c r="Q742" s="21" t="str">
        <f t="shared" si="124"/>
        <v>#REF!</v>
      </c>
      <c r="R742" s="21" t="str">
        <f t="shared" si="125"/>
        <v>#REF!</v>
      </c>
      <c r="S742" s="21" t="str">
        <f t="shared" si="126"/>
        <v>#REF!</v>
      </c>
    </row>
    <row r="743" ht="15.75" customHeight="1">
      <c r="A743" s="20" t="s">
        <v>238</v>
      </c>
      <c r="B743" s="20" t="s">
        <v>15</v>
      </c>
      <c r="C743" s="20" t="s">
        <v>239</v>
      </c>
      <c r="D743" s="20" t="s">
        <v>49</v>
      </c>
      <c r="E743" s="20" t="s">
        <v>50</v>
      </c>
      <c r="F743" s="21">
        <v>0.0</v>
      </c>
      <c r="G743" s="21">
        <v>0.0</v>
      </c>
      <c r="I743" s="21" t="str">
        <f t="shared" si="116"/>
        <v>#REF!</v>
      </c>
      <c r="J743" s="21" t="str">
        <f t="shared" si="117"/>
        <v>#REF!</v>
      </c>
      <c r="K743" s="21" t="str">
        <f t="shared" si="118"/>
        <v>#REF!</v>
      </c>
      <c r="L743" s="21" t="str">
        <f t="shared" si="119"/>
        <v>#REF!</v>
      </c>
      <c r="M743" s="21" t="str">
        <f t="shared" si="120"/>
        <v>#REF!</v>
      </c>
      <c r="N743" s="21" t="str">
        <f t="shared" si="121"/>
        <v>#REF!</v>
      </c>
      <c r="O743" s="21" t="str">
        <f t="shared" si="122"/>
        <v>#REF!</v>
      </c>
      <c r="P743" s="21" t="str">
        <f t="shared" si="123"/>
        <v>#REF!</v>
      </c>
      <c r="Q743" s="21" t="str">
        <f t="shared" si="124"/>
        <v>#REF!</v>
      </c>
      <c r="R743" s="21" t="str">
        <f t="shared" si="125"/>
        <v>#REF!</v>
      </c>
      <c r="S743" s="21" t="str">
        <f t="shared" si="126"/>
        <v>#REF!</v>
      </c>
    </row>
    <row r="744" ht="15.75" customHeight="1">
      <c r="A744" s="20" t="s">
        <v>238</v>
      </c>
      <c r="B744" s="20" t="s">
        <v>15</v>
      </c>
      <c r="C744" s="20" t="s">
        <v>239</v>
      </c>
      <c r="D744" s="20" t="s">
        <v>74</v>
      </c>
      <c r="E744" s="20" t="s">
        <v>75</v>
      </c>
      <c r="F744" s="21">
        <v>3767788.07</v>
      </c>
      <c r="G744" s="21">
        <v>356543.83</v>
      </c>
      <c r="I744" s="21" t="str">
        <f t="shared" si="116"/>
        <v>#REF!</v>
      </c>
      <c r="J744" s="21" t="str">
        <f t="shared" si="117"/>
        <v>#REF!</v>
      </c>
      <c r="K744" s="21" t="str">
        <f t="shared" si="118"/>
        <v>#REF!</v>
      </c>
      <c r="L744" s="21" t="str">
        <f t="shared" si="119"/>
        <v>#REF!</v>
      </c>
      <c r="M744" s="21" t="str">
        <f t="shared" si="120"/>
        <v>#REF!</v>
      </c>
      <c r="N744" s="21" t="str">
        <f t="shared" si="121"/>
        <v>#REF!</v>
      </c>
      <c r="O744" s="21" t="str">
        <f t="shared" si="122"/>
        <v>#REF!</v>
      </c>
      <c r="P744" s="21" t="str">
        <f t="shared" si="123"/>
        <v>#REF!</v>
      </c>
      <c r="Q744" s="21" t="str">
        <f t="shared" si="124"/>
        <v>#REF!</v>
      </c>
      <c r="R744" s="21" t="str">
        <f t="shared" si="125"/>
        <v>#REF!</v>
      </c>
      <c r="S744" s="21" t="str">
        <f t="shared" si="126"/>
        <v>#REF!</v>
      </c>
    </row>
    <row r="745" ht="15.75" customHeight="1">
      <c r="A745" s="20" t="s">
        <v>238</v>
      </c>
      <c r="B745" s="20" t="s">
        <v>15</v>
      </c>
      <c r="C745" s="20" t="s">
        <v>239</v>
      </c>
      <c r="D745" s="20" t="s">
        <v>27</v>
      </c>
      <c r="E745" s="20" t="s">
        <v>28</v>
      </c>
      <c r="F745" s="21">
        <v>0.0</v>
      </c>
      <c r="G745" s="21">
        <v>0.0</v>
      </c>
      <c r="I745" s="21" t="str">
        <f t="shared" si="116"/>
        <v>#REF!</v>
      </c>
      <c r="J745" s="21" t="str">
        <f t="shared" si="117"/>
        <v>#REF!</v>
      </c>
      <c r="K745" s="21" t="str">
        <f t="shared" si="118"/>
        <v>#REF!</v>
      </c>
      <c r="L745" s="21" t="str">
        <f t="shared" si="119"/>
        <v>#REF!</v>
      </c>
      <c r="M745" s="21" t="str">
        <f t="shared" si="120"/>
        <v>#REF!</v>
      </c>
      <c r="N745" s="21" t="str">
        <f t="shared" si="121"/>
        <v>#REF!</v>
      </c>
      <c r="O745" s="21" t="str">
        <f t="shared" si="122"/>
        <v>#REF!</v>
      </c>
      <c r="P745" s="21" t="str">
        <f t="shared" si="123"/>
        <v>#REF!</v>
      </c>
      <c r="Q745" s="21" t="str">
        <f t="shared" si="124"/>
        <v>#REF!</v>
      </c>
      <c r="R745" s="21" t="str">
        <f t="shared" si="125"/>
        <v>#REF!</v>
      </c>
      <c r="S745" s="21" t="str">
        <f t="shared" si="126"/>
        <v>#REF!</v>
      </c>
    </row>
    <row r="746" ht="15.75" customHeight="1">
      <c r="A746" s="20" t="s">
        <v>238</v>
      </c>
      <c r="B746" s="20" t="s">
        <v>15</v>
      </c>
      <c r="C746" s="20" t="s">
        <v>239</v>
      </c>
      <c r="D746" s="20" t="s">
        <v>29</v>
      </c>
      <c r="E746" s="20" t="s">
        <v>30</v>
      </c>
      <c r="F746" s="21">
        <v>191079.37</v>
      </c>
      <c r="G746" s="21">
        <v>18081.74</v>
      </c>
      <c r="I746" s="21" t="str">
        <f t="shared" si="116"/>
        <v>#REF!</v>
      </c>
      <c r="J746" s="21" t="str">
        <f t="shared" si="117"/>
        <v>#REF!</v>
      </c>
      <c r="K746" s="21" t="str">
        <f t="shared" si="118"/>
        <v>#REF!</v>
      </c>
      <c r="L746" s="21" t="str">
        <f t="shared" si="119"/>
        <v>#REF!</v>
      </c>
      <c r="M746" s="21" t="str">
        <f t="shared" si="120"/>
        <v>#REF!</v>
      </c>
      <c r="N746" s="21" t="str">
        <f t="shared" si="121"/>
        <v>#REF!</v>
      </c>
      <c r="O746" s="21" t="str">
        <f t="shared" si="122"/>
        <v>#REF!</v>
      </c>
      <c r="P746" s="21" t="str">
        <f t="shared" si="123"/>
        <v>#REF!</v>
      </c>
      <c r="Q746" s="21" t="str">
        <f t="shared" si="124"/>
        <v>#REF!</v>
      </c>
      <c r="R746" s="21" t="str">
        <f t="shared" si="125"/>
        <v>#REF!</v>
      </c>
      <c r="S746" s="21" t="str">
        <f t="shared" si="126"/>
        <v>#REF!</v>
      </c>
    </row>
    <row r="747" ht="15.75" customHeight="1">
      <c r="A747" s="20" t="s">
        <v>238</v>
      </c>
      <c r="B747" s="20" t="s">
        <v>15</v>
      </c>
      <c r="C747" s="20" t="s">
        <v>239</v>
      </c>
      <c r="D747" s="20" t="s">
        <v>31</v>
      </c>
      <c r="E747" s="20" t="s">
        <v>32</v>
      </c>
      <c r="F747" s="21">
        <v>127531.13</v>
      </c>
      <c r="G747" s="21">
        <v>12068.21</v>
      </c>
      <c r="I747" s="21" t="str">
        <f t="shared" si="116"/>
        <v>#REF!</v>
      </c>
      <c r="J747" s="21" t="str">
        <f t="shared" si="117"/>
        <v>#REF!</v>
      </c>
      <c r="K747" s="21" t="str">
        <f t="shared" si="118"/>
        <v>#REF!</v>
      </c>
      <c r="L747" s="21" t="str">
        <f t="shared" si="119"/>
        <v>#REF!</v>
      </c>
      <c r="M747" s="21" t="str">
        <f t="shared" si="120"/>
        <v>#REF!</v>
      </c>
      <c r="N747" s="21" t="str">
        <f t="shared" si="121"/>
        <v>#REF!</v>
      </c>
      <c r="O747" s="21" t="str">
        <f t="shared" si="122"/>
        <v>#REF!</v>
      </c>
      <c r="P747" s="21" t="str">
        <f t="shared" si="123"/>
        <v>#REF!</v>
      </c>
      <c r="Q747" s="21" t="str">
        <f t="shared" si="124"/>
        <v>#REF!</v>
      </c>
      <c r="R747" s="21" t="str">
        <f t="shared" si="125"/>
        <v>#REF!</v>
      </c>
      <c r="S747" s="21" t="str">
        <f t="shared" si="126"/>
        <v>#REF!</v>
      </c>
    </row>
    <row r="748" ht="15.75" customHeight="1">
      <c r="A748" s="20" t="s">
        <v>238</v>
      </c>
      <c r="B748" s="20" t="s">
        <v>15</v>
      </c>
      <c r="C748" s="20" t="s">
        <v>239</v>
      </c>
      <c r="D748" s="20" t="s">
        <v>39</v>
      </c>
      <c r="E748" s="20" t="s">
        <v>40</v>
      </c>
      <c r="F748" s="21">
        <v>41938.54</v>
      </c>
      <c r="G748" s="21">
        <v>3968.62</v>
      </c>
      <c r="I748" s="21" t="str">
        <f t="shared" si="116"/>
        <v>#REF!</v>
      </c>
      <c r="J748" s="21" t="str">
        <f t="shared" si="117"/>
        <v>#REF!</v>
      </c>
      <c r="K748" s="21" t="str">
        <f t="shared" si="118"/>
        <v>#REF!</v>
      </c>
      <c r="L748" s="21" t="str">
        <f t="shared" si="119"/>
        <v>#REF!</v>
      </c>
      <c r="M748" s="21" t="str">
        <f t="shared" si="120"/>
        <v>#REF!</v>
      </c>
      <c r="N748" s="21" t="str">
        <f t="shared" si="121"/>
        <v>#REF!</v>
      </c>
      <c r="O748" s="21" t="str">
        <f t="shared" si="122"/>
        <v>#REF!</v>
      </c>
      <c r="P748" s="21" t="str">
        <f t="shared" si="123"/>
        <v>#REF!</v>
      </c>
      <c r="Q748" s="21" t="str">
        <f t="shared" si="124"/>
        <v>#REF!</v>
      </c>
      <c r="R748" s="21" t="str">
        <f t="shared" si="125"/>
        <v>#REF!</v>
      </c>
      <c r="S748" s="21" t="str">
        <f t="shared" si="126"/>
        <v>#REF!</v>
      </c>
    </row>
    <row r="749" ht="15.75" customHeight="1">
      <c r="A749" s="20" t="s">
        <v>238</v>
      </c>
      <c r="B749" s="20" t="s">
        <v>15</v>
      </c>
      <c r="C749" s="20" t="s">
        <v>239</v>
      </c>
      <c r="D749" s="20" t="s">
        <v>41</v>
      </c>
      <c r="E749" s="20" t="s">
        <v>42</v>
      </c>
      <c r="F749" s="21">
        <v>4.425894986E7</v>
      </c>
      <c r="G749" s="21">
        <v>4188201.49</v>
      </c>
      <c r="I749" s="21" t="str">
        <f t="shared" si="116"/>
        <v>#REF!</v>
      </c>
      <c r="J749" s="21" t="str">
        <f t="shared" si="117"/>
        <v>#REF!</v>
      </c>
      <c r="K749" s="21" t="str">
        <f t="shared" si="118"/>
        <v>#REF!</v>
      </c>
      <c r="L749" s="21" t="str">
        <f t="shared" si="119"/>
        <v>#REF!</v>
      </c>
      <c r="M749" s="21" t="str">
        <f t="shared" si="120"/>
        <v>#REF!</v>
      </c>
      <c r="N749" s="21" t="str">
        <f t="shared" si="121"/>
        <v>#REF!</v>
      </c>
      <c r="O749" s="21" t="str">
        <f t="shared" si="122"/>
        <v>#REF!</v>
      </c>
      <c r="P749" s="21" t="str">
        <f t="shared" si="123"/>
        <v>#REF!</v>
      </c>
      <c r="Q749" s="21" t="str">
        <f t="shared" si="124"/>
        <v>#REF!</v>
      </c>
      <c r="R749" s="21" t="str">
        <f t="shared" si="125"/>
        <v>#REF!</v>
      </c>
      <c r="S749" s="21" t="str">
        <f t="shared" si="126"/>
        <v>#REF!</v>
      </c>
    </row>
    <row r="750" ht="15.75" customHeight="1">
      <c r="A750" s="20" t="s">
        <v>238</v>
      </c>
      <c r="B750" s="20" t="s">
        <v>15</v>
      </c>
      <c r="C750" s="20" t="s">
        <v>239</v>
      </c>
      <c r="D750" s="20" t="s">
        <v>78</v>
      </c>
      <c r="E750" s="20" t="s">
        <v>79</v>
      </c>
      <c r="F750" s="21">
        <v>7094249.03</v>
      </c>
      <c r="G750" s="21">
        <v>671325.11</v>
      </c>
      <c r="I750" s="21" t="str">
        <f t="shared" si="116"/>
        <v>#REF!</v>
      </c>
      <c r="J750" s="21" t="str">
        <f t="shared" si="117"/>
        <v>#REF!</v>
      </c>
      <c r="K750" s="21" t="str">
        <f t="shared" si="118"/>
        <v>#REF!</v>
      </c>
      <c r="L750" s="21" t="str">
        <f t="shared" si="119"/>
        <v>#REF!</v>
      </c>
      <c r="M750" s="21" t="str">
        <f t="shared" si="120"/>
        <v>#REF!</v>
      </c>
      <c r="N750" s="21" t="str">
        <f t="shared" si="121"/>
        <v>#REF!</v>
      </c>
      <c r="O750" s="21" t="str">
        <f t="shared" si="122"/>
        <v>#REF!</v>
      </c>
      <c r="P750" s="21" t="str">
        <f t="shared" si="123"/>
        <v>#REF!</v>
      </c>
      <c r="Q750" s="21" t="str">
        <f t="shared" si="124"/>
        <v>#REF!</v>
      </c>
      <c r="R750" s="21" t="str">
        <f t="shared" si="125"/>
        <v>#REF!</v>
      </c>
      <c r="S750" s="21" t="str">
        <f t="shared" si="126"/>
        <v>#REF!</v>
      </c>
    </row>
    <row r="751" ht="15.75" customHeight="1">
      <c r="A751" s="20" t="s">
        <v>240</v>
      </c>
      <c r="B751" s="20" t="s">
        <v>15</v>
      </c>
      <c r="C751" s="20" t="s">
        <v>241</v>
      </c>
      <c r="D751" s="20" t="s">
        <v>17</v>
      </c>
      <c r="E751" s="20" t="s">
        <v>18</v>
      </c>
      <c r="F751" s="21">
        <v>0.0</v>
      </c>
      <c r="G751" s="21">
        <v>0.0</v>
      </c>
      <c r="I751" s="21" t="str">
        <f t="shared" si="116"/>
        <v>#REF!</v>
      </c>
      <c r="J751" s="21" t="str">
        <f t="shared" si="117"/>
        <v>#REF!</v>
      </c>
      <c r="K751" s="21" t="str">
        <f t="shared" si="118"/>
        <v>#REF!</v>
      </c>
      <c r="L751" s="21" t="str">
        <f t="shared" si="119"/>
        <v>#REF!</v>
      </c>
      <c r="M751" s="21" t="str">
        <f t="shared" si="120"/>
        <v>#REF!</v>
      </c>
      <c r="N751" s="21" t="str">
        <f t="shared" si="121"/>
        <v>#REF!</v>
      </c>
      <c r="O751" s="21" t="str">
        <f t="shared" si="122"/>
        <v>#REF!</v>
      </c>
      <c r="P751" s="21" t="str">
        <f t="shared" si="123"/>
        <v>#REF!</v>
      </c>
      <c r="Q751" s="21" t="str">
        <f t="shared" si="124"/>
        <v>#REF!</v>
      </c>
      <c r="R751" s="21" t="str">
        <f t="shared" si="125"/>
        <v>#REF!</v>
      </c>
      <c r="S751" s="21" t="str">
        <f t="shared" si="126"/>
        <v>#REF!</v>
      </c>
    </row>
    <row r="752" ht="15.75" customHeight="1">
      <c r="A752" s="20" t="s">
        <v>240</v>
      </c>
      <c r="B752" s="20" t="s">
        <v>15</v>
      </c>
      <c r="C752" s="20" t="s">
        <v>241</v>
      </c>
      <c r="D752" s="20" t="s">
        <v>49</v>
      </c>
      <c r="E752" s="20" t="s">
        <v>50</v>
      </c>
      <c r="F752" s="21">
        <v>0.0</v>
      </c>
      <c r="G752" s="21">
        <v>0.0</v>
      </c>
      <c r="I752" s="21" t="str">
        <f t="shared" si="116"/>
        <v>#REF!</v>
      </c>
      <c r="J752" s="21" t="str">
        <f t="shared" si="117"/>
        <v>#REF!</v>
      </c>
      <c r="K752" s="21" t="str">
        <f t="shared" si="118"/>
        <v>#REF!</v>
      </c>
      <c r="L752" s="21" t="str">
        <f t="shared" si="119"/>
        <v>#REF!</v>
      </c>
      <c r="M752" s="21" t="str">
        <f t="shared" si="120"/>
        <v>#REF!</v>
      </c>
      <c r="N752" s="21" t="str">
        <f t="shared" si="121"/>
        <v>#REF!</v>
      </c>
      <c r="O752" s="21" t="str">
        <f t="shared" si="122"/>
        <v>#REF!</v>
      </c>
      <c r="P752" s="21" t="str">
        <f t="shared" si="123"/>
        <v>#REF!</v>
      </c>
      <c r="Q752" s="21" t="str">
        <f t="shared" si="124"/>
        <v>#REF!</v>
      </c>
      <c r="R752" s="21" t="str">
        <f t="shared" si="125"/>
        <v>#REF!</v>
      </c>
      <c r="S752" s="21" t="str">
        <f t="shared" si="126"/>
        <v>#REF!</v>
      </c>
    </row>
    <row r="753" ht="15.75" customHeight="1">
      <c r="A753" s="20" t="s">
        <v>240</v>
      </c>
      <c r="B753" s="20" t="s">
        <v>15</v>
      </c>
      <c r="C753" s="20" t="s">
        <v>241</v>
      </c>
      <c r="D753" s="20" t="s">
        <v>19</v>
      </c>
      <c r="E753" s="20" t="s">
        <v>20</v>
      </c>
      <c r="F753" s="21">
        <v>22631.96</v>
      </c>
      <c r="G753" s="21">
        <v>3902.39</v>
      </c>
      <c r="I753" s="21" t="str">
        <f t="shared" si="116"/>
        <v>#REF!</v>
      </c>
      <c r="J753" s="21" t="str">
        <f t="shared" si="117"/>
        <v>#REF!</v>
      </c>
      <c r="K753" s="21" t="str">
        <f t="shared" si="118"/>
        <v>#REF!</v>
      </c>
      <c r="L753" s="21" t="str">
        <f t="shared" si="119"/>
        <v>#REF!</v>
      </c>
      <c r="M753" s="21" t="str">
        <f t="shared" si="120"/>
        <v>#REF!</v>
      </c>
      <c r="N753" s="21" t="str">
        <f t="shared" si="121"/>
        <v>#REF!</v>
      </c>
      <c r="O753" s="21" t="str">
        <f t="shared" si="122"/>
        <v>#REF!</v>
      </c>
      <c r="P753" s="21" t="str">
        <f t="shared" si="123"/>
        <v>#REF!</v>
      </c>
      <c r="Q753" s="21" t="str">
        <f t="shared" si="124"/>
        <v>#REF!</v>
      </c>
      <c r="R753" s="21" t="str">
        <f t="shared" si="125"/>
        <v>#REF!</v>
      </c>
      <c r="S753" s="21" t="str">
        <f t="shared" si="126"/>
        <v>#REF!</v>
      </c>
    </row>
    <row r="754" ht="15.75" customHeight="1">
      <c r="A754" s="20" t="s">
        <v>240</v>
      </c>
      <c r="B754" s="20" t="s">
        <v>15</v>
      </c>
      <c r="C754" s="20" t="s">
        <v>241</v>
      </c>
      <c r="D754" s="20" t="s">
        <v>21</v>
      </c>
      <c r="E754" s="20" t="s">
        <v>22</v>
      </c>
      <c r="F754" s="21">
        <v>0.0</v>
      </c>
      <c r="G754" s="21">
        <v>0.0</v>
      </c>
      <c r="I754" s="21" t="str">
        <f t="shared" si="116"/>
        <v>#REF!</v>
      </c>
      <c r="J754" s="21" t="str">
        <f t="shared" si="117"/>
        <v>#REF!</v>
      </c>
      <c r="K754" s="21" t="str">
        <f t="shared" si="118"/>
        <v>#REF!</v>
      </c>
      <c r="L754" s="21" t="str">
        <f t="shared" si="119"/>
        <v>#REF!</v>
      </c>
      <c r="M754" s="21" t="str">
        <f t="shared" si="120"/>
        <v>#REF!</v>
      </c>
      <c r="N754" s="21" t="str">
        <f t="shared" si="121"/>
        <v>#REF!</v>
      </c>
      <c r="O754" s="21" t="str">
        <f t="shared" si="122"/>
        <v>#REF!</v>
      </c>
      <c r="P754" s="21" t="str">
        <f t="shared" si="123"/>
        <v>#REF!</v>
      </c>
      <c r="Q754" s="21" t="str">
        <f t="shared" si="124"/>
        <v>#REF!</v>
      </c>
      <c r="R754" s="21" t="str">
        <f t="shared" si="125"/>
        <v>#REF!</v>
      </c>
      <c r="S754" s="21" t="str">
        <f t="shared" si="126"/>
        <v>#REF!</v>
      </c>
    </row>
    <row r="755" ht="15.75" customHeight="1">
      <c r="A755" s="20" t="s">
        <v>240</v>
      </c>
      <c r="B755" s="20" t="s">
        <v>15</v>
      </c>
      <c r="C755" s="20" t="s">
        <v>241</v>
      </c>
      <c r="D755" s="20" t="s">
        <v>27</v>
      </c>
      <c r="E755" s="20" t="s">
        <v>28</v>
      </c>
      <c r="F755" s="21">
        <v>0.0</v>
      </c>
      <c r="G755" s="21">
        <v>0.0</v>
      </c>
      <c r="I755" s="21" t="str">
        <f t="shared" si="116"/>
        <v>#REF!</v>
      </c>
      <c r="J755" s="21" t="str">
        <f t="shared" si="117"/>
        <v>#REF!</v>
      </c>
      <c r="K755" s="21" t="str">
        <f t="shared" si="118"/>
        <v>#REF!</v>
      </c>
      <c r="L755" s="21" t="str">
        <f t="shared" si="119"/>
        <v>#REF!</v>
      </c>
      <c r="M755" s="21" t="str">
        <f t="shared" si="120"/>
        <v>#REF!</v>
      </c>
      <c r="N755" s="21" t="str">
        <f t="shared" si="121"/>
        <v>#REF!</v>
      </c>
      <c r="O755" s="21" t="str">
        <f t="shared" si="122"/>
        <v>#REF!</v>
      </c>
      <c r="P755" s="21" t="str">
        <f t="shared" si="123"/>
        <v>#REF!</v>
      </c>
      <c r="Q755" s="21" t="str">
        <f t="shared" si="124"/>
        <v>#REF!</v>
      </c>
      <c r="R755" s="21" t="str">
        <f t="shared" si="125"/>
        <v>#REF!</v>
      </c>
      <c r="S755" s="21" t="str">
        <f t="shared" si="126"/>
        <v>#REF!</v>
      </c>
    </row>
    <row r="756" ht="15.75" customHeight="1">
      <c r="A756" s="20" t="s">
        <v>240</v>
      </c>
      <c r="B756" s="20" t="s">
        <v>15</v>
      </c>
      <c r="C756" s="20" t="s">
        <v>241</v>
      </c>
      <c r="D756" s="20" t="s">
        <v>29</v>
      </c>
      <c r="E756" s="20" t="s">
        <v>30</v>
      </c>
      <c r="F756" s="21">
        <v>616408.48</v>
      </c>
      <c r="G756" s="21">
        <v>106286.17</v>
      </c>
      <c r="I756" s="21" t="str">
        <f t="shared" si="116"/>
        <v>#REF!</v>
      </c>
      <c r="J756" s="21" t="str">
        <f t="shared" si="117"/>
        <v>#REF!</v>
      </c>
      <c r="K756" s="21" t="str">
        <f t="shared" si="118"/>
        <v>#REF!</v>
      </c>
      <c r="L756" s="21" t="str">
        <f t="shared" si="119"/>
        <v>#REF!</v>
      </c>
      <c r="M756" s="21" t="str">
        <f t="shared" si="120"/>
        <v>#REF!</v>
      </c>
      <c r="N756" s="21" t="str">
        <f t="shared" si="121"/>
        <v>#REF!</v>
      </c>
      <c r="O756" s="21" t="str">
        <f t="shared" si="122"/>
        <v>#REF!</v>
      </c>
      <c r="P756" s="21" t="str">
        <f t="shared" si="123"/>
        <v>#REF!</v>
      </c>
      <c r="Q756" s="21" t="str">
        <f t="shared" si="124"/>
        <v>#REF!</v>
      </c>
      <c r="R756" s="21" t="str">
        <f t="shared" si="125"/>
        <v>#REF!</v>
      </c>
      <c r="S756" s="21" t="str">
        <f t="shared" si="126"/>
        <v>#REF!</v>
      </c>
    </row>
    <row r="757" ht="15.75" customHeight="1">
      <c r="A757" s="20" t="s">
        <v>240</v>
      </c>
      <c r="B757" s="20" t="s">
        <v>15</v>
      </c>
      <c r="C757" s="20" t="s">
        <v>241</v>
      </c>
      <c r="D757" s="20" t="s">
        <v>67</v>
      </c>
      <c r="E757" s="20" t="s">
        <v>68</v>
      </c>
      <c r="F757" s="21">
        <v>3866.74</v>
      </c>
      <c r="G757" s="21">
        <v>666.74</v>
      </c>
      <c r="I757" s="21" t="str">
        <f t="shared" si="116"/>
        <v>#REF!</v>
      </c>
      <c r="J757" s="21" t="str">
        <f t="shared" si="117"/>
        <v>#REF!</v>
      </c>
      <c r="K757" s="21" t="str">
        <f t="shared" si="118"/>
        <v>#REF!</v>
      </c>
      <c r="L757" s="21" t="str">
        <f t="shared" si="119"/>
        <v>#REF!</v>
      </c>
      <c r="M757" s="21" t="str">
        <f t="shared" si="120"/>
        <v>#REF!</v>
      </c>
      <c r="N757" s="21" t="str">
        <f t="shared" si="121"/>
        <v>#REF!</v>
      </c>
      <c r="O757" s="21" t="str">
        <f t="shared" si="122"/>
        <v>#REF!</v>
      </c>
      <c r="P757" s="21" t="str">
        <f t="shared" si="123"/>
        <v>#REF!</v>
      </c>
      <c r="Q757" s="21" t="str">
        <f t="shared" si="124"/>
        <v>#REF!</v>
      </c>
      <c r="R757" s="21" t="str">
        <f t="shared" si="125"/>
        <v>#REF!</v>
      </c>
      <c r="S757" s="21" t="str">
        <f t="shared" si="126"/>
        <v>#REF!</v>
      </c>
    </row>
    <row r="758" ht="15.75" customHeight="1">
      <c r="A758" s="20" t="s">
        <v>240</v>
      </c>
      <c r="B758" s="20" t="s">
        <v>15</v>
      </c>
      <c r="C758" s="20" t="s">
        <v>241</v>
      </c>
      <c r="D758" s="20" t="s">
        <v>39</v>
      </c>
      <c r="E758" s="20" t="s">
        <v>40</v>
      </c>
      <c r="F758" s="21">
        <v>278546.0</v>
      </c>
      <c r="G758" s="21">
        <v>48029.17</v>
      </c>
      <c r="I758" s="21" t="str">
        <f t="shared" si="116"/>
        <v>#REF!</v>
      </c>
      <c r="J758" s="21" t="str">
        <f t="shared" si="117"/>
        <v>#REF!</v>
      </c>
      <c r="K758" s="21" t="str">
        <f t="shared" si="118"/>
        <v>#REF!</v>
      </c>
      <c r="L758" s="21" t="str">
        <f t="shared" si="119"/>
        <v>#REF!</v>
      </c>
      <c r="M758" s="21" t="str">
        <f t="shared" si="120"/>
        <v>#REF!</v>
      </c>
      <c r="N758" s="21" t="str">
        <f t="shared" si="121"/>
        <v>#REF!</v>
      </c>
      <c r="O758" s="21" t="str">
        <f t="shared" si="122"/>
        <v>#REF!</v>
      </c>
      <c r="P758" s="21" t="str">
        <f t="shared" si="123"/>
        <v>#REF!</v>
      </c>
      <c r="Q758" s="21" t="str">
        <f t="shared" si="124"/>
        <v>#REF!</v>
      </c>
      <c r="R758" s="21" t="str">
        <f t="shared" si="125"/>
        <v>#REF!</v>
      </c>
      <c r="S758" s="21" t="str">
        <f t="shared" si="126"/>
        <v>#REF!</v>
      </c>
    </row>
    <row r="759" ht="15.75" customHeight="1">
      <c r="A759" s="20" t="s">
        <v>240</v>
      </c>
      <c r="B759" s="20" t="s">
        <v>15</v>
      </c>
      <c r="C759" s="20" t="s">
        <v>241</v>
      </c>
      <c r="D759" s="20" t="s">
        <v>41</v>
      </c>
      <c r="E759" s="20" t="s">
        <v>42</v>
      </c>
      <c r="F759" s="21">
        <v>1.974269582E7</v>
      </c>
      <c r="G759" s="21">
        <v>3404196.53</v>
      </c>
      <c r="I759" s="21" t="str">
        <f t="shared" si="116"/>
        <v>#REF!</v>
      </c>
      <c r="J759" s="21" t="str">
        <f t="shared" si="117"/>
        <v>#REF!</v>
      </c>
      <c r="K759" s="21" t="str">
        <f t="shared" si="118"/>
        <v>#REF!</v>
      </c>
      <c r="L759" s="21" t="str">
        <f t="shared" si="119"/>
        <v>#REF!</v>
      </c>
      <c r="M759" s="21" t="str">
        <f t="shared" si="120"/>
        <v>#REF!</v>
      </c>
      <c r="N759" s="21" t="str">
        <f t="shared" si="121"/>
        <v>#REF!</v>
      </c>
      <c r="O759" s="21" t="str">
        <f t="shared" si="122"/>
        <v>#REF!</v>
      </c>
      <c r="P759" s="21" t="str">
        <f t="shared" si="123"/>
        <v>#REF!</v>
      </c>
      <c r="Q759" s="21" t="str">
        <f t="shared" si="124"/>
        <v>#REF!</v>
      </c>
      <c r="R759" s="21" t="str">
        <f t="shared" si="125"/>
        <v>#REF!</v>
      </c>
      <c r="S759" s="21" t="str">
        <f t="shared" si="126"/>
        <v>#REF!</v>
      </c>
    </row>
    <row r="760" ht="15.75" customHeight="1">
      <c r="A760" s="20" t="s">
        <v>242</v>
      </c>
      <c r="B760" s="20" t="s">
        <v>15</v>
      </c>
      <c r="C760" s="20" t="s">
        <v>243</v>
      </c>
      <c r="D760" s="20" t="s">
        <v>17</v>
      </c>
      <c r="E760" s="20" t="s">
        <v>18</v>
      </c>
      <c r="F760" s="21">
        <v>0.0</v>
      </c>
      <c r="G760" s="21">
        <v>0.0</v>
      </c>
      <c r="I760" s="21" t="str">
        <f t="shared" si="116"/>
        <v>#REF!</v>
      </c>
      <c r="J760" s="21" t="str">
        <f t="shared" si="117"/>
        <v>#REF!</v>
      </c>
      <c r="K760" s="21" t="str">
        <f t="shared" si="118"/>
        <v>#REF!</v>
      </c>
      <c r="L760" s="21" t="str">
        <f t="shared" si="119"/>
        <v>#REF!</v>
      </c>
      <c r="M760" s="21" t="str">
        <f t="shared" si="120"/>
        <v>#REF!</v>
      </c>
      <c r="N760" s="21" t="str">
        <f t="shared" si="121"/>
        <v>#REF!</v>
      </c>
      <c r="O760" s="21" t="str">
        <f t="shared" si="122"/>
        <v>#REF!</v>
      </c>
      <c r="P760" s="21" t="str">
        <f t="shared" si="123"/>
        <v>#REF!</v>
      </c>
      <c r="Q760" s="21" t="str">
        <f t="shared" si="124"/>
        <v>#REF!</v>
      </c>
      <c r="R760" s="21" t="str">
        <f t="shared" si="125"/>
        <v>#REF!</v>
      </c>
      <c r="S760" s="21" t="str">
        <f t="shared" si="126"/>
        <v>#REF!</v>
      </c>
    </row>
    <row r="761" ht="15.75" customHeight="1">
      <c r="A761" s="20" t="s">
        <v>242</v>
      </c>
      <c r="B761" s="20" t="s">
        <v>15</v>
      </c>
      <c r="C761" s="20" t="s">
        <v>243</v>
      </c>
      <c r="D761" s="20" t="s">
        <v>21</v>
      </c>
      <c r="E761" s="20" t="s">
        <v>22</v>
      </c>
      <c r="F761" s="21">
        <v>0.0</v>
      </c>
      <c r="G761" s="21">
        <v>28760.99</v>
      </c>
      <c r="I761" s="21" t="str">
        <f t="shared" si="116"/>
        <v>#REF!</v>
      </c>
      <c r="J761" s="21" t="str">
        <f t="shared" si="117"/>
        <v>#REF!</v>
      </c>
      <c r="K761" s="21" t="str">
        <f t="shared" si="118"/>
        <v>#REF!</v>
      </c>
      <c r="L761" s="21" t="str">
        <f t="shared" si="119"/>
        <v>#REF!</v>
      </c>
      <c r="M761" s="21" t="str">
        <f t="shared" si="120"/>
        <v>#REF!</v>
      </c>
      <c r="N761" s="21" t="str">
        <f t="shared" si="121"/>
        <v>#REF!</v>
      </c>
      <c r="O761" s="21" t="str">
        <f t="shared" si="122"/>
        <v>#REF!</v>
      </c>
      <c r="P761" s="21" t="str">
        <f t="shared" si="123"/>
        <v>#REF!</v>
      </c>
      <c r="Q761" s="21" t="str">
        <f t="shared" si="124"/>
        <v>#REF!</v>
      </c>
      <c r="R761" s="21" t="str">
        <f t="shared" si="125"/>
        <v>#REF!</v>
      </c>
      <c r="S761" s="21" t="str">
        <f t="shared" si="126"/>
        <v>#REF!</v>
      </c>
    </row>
    <row r="762" ht="15.75" customHeight="1">
      <c r="A762" s="20" t="s">
        <v>242</v>
      </c>
      <c r="B762" s="20" t="s">
        <v>15</v>
      </c>
      <c r="C762" s="20" t="s">
        <v>243</v>
      </c>
      <c r="D762" s="20" t="s">
        <v>27</v>
      </c>
      <c r="E762" s="20" t="s">
        <v>28</v>
      </c>
      <c r="F762" s="21">
        <v>0.0</v>
      </c>
      <c r="G762" s="21">
        <v>0.0</v>
      </c>
      <c r="I762" s="21" t="str">
        <f t="shared" si="116"/>
        <v>#REF!</v>
      </c>
      <c r="J762" s="21" t="str">
        <f t="shared" si="117"/>
        <v>#REF!</v>
      </c>
      <c r="K762" s="21" t="str">
        <f t="shared" si="118"/>
        <v>#REF!</v>
      </c>
      <c r="L762" s="21" t="str">
        <f t="shared" si="119"/>
        <v>#REF!</v>
      </c>
      <c r="M762" s="21" t="str">
        <f t="shared" si="120"/>
        <v>#REF!</v>
      </c>
      <c r="N762" s="21" t="str">
        <f t="shared" si="121"/>
        <v>#REF!</v>
      </c>
      <c r="O762" s="21" t="str">
        <f t="shared" si="122"/>
        <v>#REF!</v>
      </c>
      <c r="P762" s="21" t="str">
        <f t="shared" si="123"/>
        <v>#REF!</v>
      </c>
      <c r="Q762" s="21" t="str">
        <f t="shared" si="124"/>
        <v>#REF!</v>
      </c>
      <c r="R762" s="21" t="str">
        <f t="shared" si="125"/>
        <v>#REF!</v>
      </c>
      <c r="S762" s="21" t="str">
        <f t="shared" si="126"/>
        <v>#REF!</v>
      </c>
    </row>
    <row r="763" ht="15.75" customHeight="1">
      <c r="A763" s="20" t="s">
        <v>242</v>
      </c>
      <c r="B763" s="20" t="s">
        <v>15</v>
      </c>
      <c r="C763" s="20" t="s">
        <v>243</v>
      </c>
      <c r="D763" s="20" t="s">
        <v>29</v>
      </c>
      <c r="E763" s="20" t="s">
        <v>30</v>
      </c>
      <c r="F763" s="21">
        <v>0.0</v>
      </c>
      <c r="G763" s="21">
        <v>141771.53</v>
      </c>
      <c r="I763" s="21" t="str">
        <f t="shared" si="116"/>
        <v>#REF!</v>
      </c>
      <c r="J763" s="21" t="str">
        <f t="shared" si="117"/>
        <v>#REF!</v>
      </c>
      <c r="K763" s="21" t="str">
        <f t="shared" si="118"/>
        <v>#REF!</v>
      </c>
      <c r="L763" s="21" t="str">
        <f t="shared" si="119"/>
        <v>#REF!</v>
      </c>
      <c r="M763" s="21" t="str">
        <f t="shared" si="120"/>
        <v>#REF!</v>
      </c>
      <c r="N763" s="21" t="str">
        <f t="shared" si="121"/>
        <v>#REF!</v>
      </c>
      <c r="O763" s="21" t="str">
        <f t="shared" si="122"/>
        <v>#REF!</v>
      </c>
      <c r="P763" s="21" t="str">
        <f t="shared" si="123"/>
        <v>#REF!</v>
      </c>
      <c r="Q763" s="21" t="str">
        <f t="shared" si="124"/>
        <v>#REF!</v>
      </c>
      <c r="R763" s="21" t="str">
        <f t="shared" si="125"/>
        <v>#REF!</v>
      </c>
      <c r="S763" s="21" t="str">
        <f t="shared" si="126"/>
        <v>#REF!</v>
      </c>
    </row>
    <row r="764" ht="15.75" customHeight="1">
      <c r="A764" s="20" t="s">
        <v>242</v>
      </c>
      <c r="B764" s="20" t="s">
        <v>15</v>
      </c>
      <c r="C764" s="20" t="s">
        <v>243</v>
      </c>
      <c r="D764" s="20" t="s">
        <v>31</v>
      </c>
      <c r="E764" s="20" t="s">
        <v>32</v>
      </c>
      <c r="F764" s="21">
        <v>0.0</v>
      </c>
      <c r="G764" s="21">
        <v>1073009.03</v>
      </c>
      <c r="I764" s="21" t="str">
        <f t="shared" si="116"/>
        <v>#REF!</v>
      </c>
      <c r="J764" s="21" t="str">
        <f t="shared" si="117"/>
        <v>#REF!</v>
      </c>
      <c r="K764" s="21" t="str">
        <f t="shared" si="118"/>
        <v>#REF!</v>
      </c>
      <c r="L764" s="21" t="str">
        <f t="shared" si="119"/>
        <v>#REF!</v>
      </c>
      <c r="M764" s="21" t="str">
        <f t="shared" si="120"/>
        <v>#REF!</v>
      </c>
      <c r="N764" s="21" t="str">
        <f t="shared" si="121"/>
        <v>#REF!</v>
      </c>
      <c r="O764" s="21" t="str">
        <f t="shared" si="122"/>
        <v>#REF!</v>
      </c>
      <c r="P764" s="21" t="str">
        <f t="shared" si="123"/>
        <v>#REF!</v>
      </c>
      <c r="Q764" s="21" t="str">
        <f t="shared" si="124"/>
        <v>#REF!</v>
      </c>
      <c r="R764" s="21" t="str">
        <f t="shared" si="125"/>
        <v>#REF!</v>
      </c>
      <c r="S764" s="21" t="str">
        <f t="shared" si="126"/>
        <v>#REF!</v>
      </c>
    </row>
    <row r="765" ht="15.75" customHeight="1">
      <c r="A765" s="20" t="s">
        <v>242</v>
      </c>
      <c r="B765" s="20" t="s">
        <v>15</v>
      </c>
      <c r="C765" s="20" t="s">
        <v>243</v>
      </c>
      <c r="D765" s="20" t="s">
        <v>39</v>
      </c>
      <c r="E765" s="20" t="s">
        <v>40</v>
      </c>
      <c r="F765" s="21">
        <v>0.0</v>
      </c>
      <c r="G765" s="21">
        <v>238280.72</v>
      </c>
      <c r="I765" s="21" t="str">
        <f t="shared" si="116"/>
        <v>#REF!</v>
      </c>
      <c r="J765" s="21" t="str">
        <f t="shared" si="117"/>
        <v>#REF!</v>
      </c>
      <c r="K765" s="21" t="str">
        <f t="shared" si="118"/>
        <v>#REF!</v>
      </c>
      <c r="L765" s="21" t="str">
        <f t="shared" si="119"/>
        <v>#REF!</v>
      </c>
      <c r="M765" s="21" t="str">
        <f t="shared" si="120"/>
        <v>#REF!</v>
      </c>
      <c r="N765" s="21" t="str">
        <f t="shared" si="121"/>
        <v>#REF!</v>
      </c>
      <c r="O765" s="21" t="str">
        <f t="shared" si="122"/>
        <v>#REF!</v>
      </c>
      <c r="P765" s="21" t="str">
        <f t="shared" si="123"/>
        <v>#REF!</v>
      </c>
      <c r="Q765" s="21" t="str">
        <f t="shared" si="124"/>
        <v>#REF!</v>
      </c>
      <c r="R765" s="21" t="str">
        <f t="shared" si="125"/>
        <v>#REF!</v>
      </c>
      <c r="S765" s="21" t="str">
        <f t="shared" si="126"/>
        <v>#REF!</v>
      </c>
    </row>
    <row r="766" ht="15.75" customHeight="1">
      <c r="A766" s="20" t="s">
        <v>242</v>
      </c>
      <c r="B766" s="20" t="s">
        <v>15</v>
      </c>
      <c r="C766" s="20" t="s">
        <v>243</v>
      </c>
      <c r="D766" s="20" t="s">
        <v>41</v>
      </c>
      <c r="E766" s="20" t="s">
        <v>42</v>
      </c>
      <c r="F766" s="21">
        <v>0.0</v>
      </c>
      <c r="G766" s="21">
        <v>2.238532773E7</v>
      </c>
      <c r="I766" s="21" t="str">
        <f t="shared" si="116"/>
        <v>#REF!</v>
      </c>
      <c r="J766" s="21" t="str">
        <f t="shared" si="117"/>
        <v>#REF!</v>
      </c>
      <c r="K766" s="21" t="str">
        <f t="shared" si="118"/>
        <v>#REF!</v>
      </c>
      <c r="L766" s="21" t="str">
        <f t="shared" si="119"/>
        <v>#REF!</v>
      </c>
      <c r="M766" s="21" t="str">
        <f t="shared" si="120"/>
        <v>#REF!</v>
      </c>
      <c r="N766" s="21" t="str">
        <f t="shared" si="121"/>
        <v>#REF!</v>
      </c>
      <c r="O766" s="21" t="str">
        <f t="shared" si="122"/>
        <v>#REF!</v>
      </c>
      <c r="P766" s="21" t="str">
        <f t="shared" si="123"/>
        <v>#REF!</v>
      </c>
      <c r="Q766" s="21" t="str">
        <f t="shared" si="124"/>
        <v>#REF!</v>
      </c>
      <c r="R766" s="21" t="str">
        <f t="shared" si="125"/>
        <v>#REF!</v>
      </c>
      <c r="S766" s="21" t="str">
        <f t="shared" si="126"/>
        <v>#REF!</v>
      </c>
    </row>
    <row r="767" ht="15.75" customHeight="1">
      <c r="A767" s="20" t="s">
        <v>244</v>
      </c>
      <c r="B767" s="20" t="s">
        <v>15</v>
      </c>
      <c r="C767" s="20" t="s">
        <v>245</v>
      </c>
      <c r="D767" s="20" t="s">
        <v>17</v>
      </c>
      <c r="E767" s="20" t="s">
        <v>18</v>
      </c>
      <c r="F767" s="21">
        <v>0.0</v>
      </c>
      <c r="G767" s="21">
        <v>0.0</v>
      </c>
      <c r="I767" s="21" t="str">
        <f t="shared" si="116"/>
        <v>#REF!</v>
      </c>
      <c r="J767" s="21" t="str">
        <f t="shared" si="117"/>
        <v>#REF!</v>
      </c>
      <c r="K767" s="21" t="str">
        <f t="shared" si="118"/>
        <v>#REF!</v>
      </c>
      <c r="L767" s="21" t="str">
        <f t="shared" si="119"/>
        <v>#REF!</v>
      </c>
      <c r="M767" s="21" t="str">
        <f t="shared" si="120"/>
        <v>#REF!</v>
      </c>
      <c r="N767" s="21" t="str">
        <f t="shared" si="121"/>
        <v>#REF!</v>
      </c>
      <c r="O767" s="21" t="str">
        <f t="shared" si="122"/>
        <v>#REF!</v>
      </c>
      <c r="P767" s="21" t="str">
        <f t="shared" si="123"/>
        <v>#REF!</v>
      </c>
      <c r="Q767" s="21" t="str">
        <f t="shared" si="124"/>
        <v>#REF!</v>
      </c>
      <c r="R767" s="21" t="str">
        <f t="shared" si="125"/>
        <v>#REF!</v>
      </c>
      <c r="S767" s="21" t="str">
        <f t="shared" si="126"/>
        <v>#REF!</v>
      </c>
    </row>
    <row r="768" ht="15.75" customHeight="1">
      <c r="A768" s="20" t="s">
        <v>244</v>
      </c>
      <c r="B768" s="20" t="s">
        <v>15</v>
      </c>
      <c r="C768" s="20" t="s">
        <v>245</v>
      </c>
      <c r="D768" s="20" t="s">
        <v>27</v>
      </c>
      <c r="E768" s="20" t="s">
        <v>28</v>
      </c>
      <c r="F768" s="21">
        <v>0.0</v>
      </c>
      <c r="G768" s="21">
        <v>0.0</v>
      </c>
      <c r="I768" s="21" t="str">
        <f t="shared" si="116"/>
        <v>#REF!</v>
      </c>
      <c r="J768" s="21" t="str">
        <f t="shared" si="117"/>
        <v>#REF!</v>
      </c>
      <c r="K768" s="21" t="str">
        <f t="shared" si="118"/>
        <v>#REF!</v>
      </c>
      <c r="L768" s="21" t="str">
        <f t="shared" si="119"/>
        <v>#REF!</v>
      </c>
      <c r="M768" s="21" t="str">
        <f t="shared" si="120"/>
        <v>#REF!</v>
      </c>
      <c r="N768" s="21" t="str">
        <f t="shared" si="121"/>
        <v>#REF!</v>
      </c>
      <c r="O768" s="21" t="str">
        <f t="shared" si="122"/>
        <v>#REF!</v>
      </c>
      <c r="P768" s="21" t="str">
        <f t="shared" si="123"/>
        <v>#REF!</v>
      </c>
      <c r="Q768" s="21" t="str">
        <f t="shared" si="124"/>
        <v>#REF!</v>
      </c>
      <c r="R768" s="21" t="str">
        <f t="shared" si="125"/>
        <v>#REF!</v>
      </c>
      <c r="S768" s="21" t="str">
        <f t="shared" si="126"/>
        <v>#REF!</v>
      </c>
    </row>
    <row r="769" ht="15.75" customHeight="1">
      <c r="A769" s="20" t="s">
        <v>244</v>
      </c>
      <c r="B769" s="20" t="s">
        <v>15</v>
      </c>
      <c r="C769" s="20" t="s">
        <v>245</v>
      </c>
      <c r="D769" s="20" t="s">
        <v>29</v>
      </c>
      <c r="E769" s="20" t="s">
        <v>30</v>
      </c>
      <c r="F769" s="21">
        <v>608831.61</v>
      </c>
      <c r="G769" s="21">
        <v>49270.27</v>
      </c>
      <c r="I769" s="21" t="str">
        <f t="shared" si="116"/>
        <v>#REF!</v>
      </c>
      <c r="J769" s="21" t="str">
        <f t="shared" si="117"/>
        <v>#REF!</v>
      </c>
      <c r="K769" s="21" t="str">
        <f t="shared" si="118"/>
        <v>#REF!</v>
      </c>
      <c r="L769" s="21" t="str">
        <f t="shared" si="119"/>
        <v>#REF!</v>
      </c>
      <c r="M769" s="21" t="str">
        <f t="shared" si="120"/>
        <v>#REF!</v>
      </c>
      <c r="N769" s="21" t="str">
        <f t="shared" si="121"/>
        <v>#REF!</v>
      </c>
      <c r="O769" s="21" t="str">
        <f t="shared" si="122"/>
        <v>#REF!</v>
      </c>
      <c r="P769" s="21" t="str">
        <f t="shared" si="123"/>
        <v>#REF!</v>
      </c>
      <c r="Q769" s="21" t="str">
        <f t="shared" si="124"/>
        <v>#REF!</v>
      </c>
      <c r="R769" s="21" t="str">
        <f t="shared" si="125"/>
        <v>#REF!</v>
      </c>
      <c r="S769" s="21" t="str">
        <f t="shared" si="126"/>
        <v>#REF!</v>
      </c>
    </row>
    <row r="770" ht="15.75" customHeight="1">
      <c r="A770" s="20" t="s">
        <v>244</v>
      </c>
      <c r="B770" s="20" t="s">
        <v>15</v>
      </c>
      <c r="C770" s="20" t="s">
        <v>245</v>
      </c>
      <c r="D770" s="20" t="s">
        <v>31</v>
      </c>
      <c r="E770" s="20" t="s">
        <v>32</v>
      </c>
      <c r="F770" s="21">
        <v>644485.53</v>
      </c>
      <c r="G770" s="21">
        <v>52155.59</v>
      </c>
      <c r="I770" s="21" t="str">
        <f t="shared" si="116"/>
        <v>#REF!</v>
      </c>
      <c r="J770" s="21" t="str">
        <f t="shared" si="117"/>
        <v>#REF!</v>
      </c>
      <c r="K770" s="21" t="str">
        <f t="shared" si="118"/>
        <v>#REF!</v>
      </c>
      <c r="L770" s="21" t="str">
        <f t="shared" si="119"/>
        <v>#REF!</v>
      </c>
      <c r="M770" s="21" t="str">
        <f t="shared" si="120"/>
        <v>#REF!</v>
      </c>
      <c r="N770" s="21" t="str">
        <f t="shared" si="121"/>
        <v>#REF!</v>
      </c>
      <c r="O770" s="21" t="str">
        <f t="shared" si="122"/>
        <v>#REF!</v>
      </c>
      <c r="P770" s="21" t="str">
        <f t="shared" si="123"/>
        <v>#REF!</v>
      </c>
      <c r="Q770" s="21" t="str">
        <f t="shared" si="124"/>
        <v>#REF!</v>
      </c>
      <c r="R770" s="21" t="str">
        <f t="shared" si="125"/>
        <v>#REF!</v>
      </c>
      <c r="S770" s="21" t="str">
        <f t="shared" si="126"/>
        <v>#REF!</v>
      </c>
    </row>
    <row r="771" ht="15.75" customHeight="1">
      <c r="A771" s="20" t="s">
        <v>244</v>
      </c>
      <c r="B771" s="20" t="s">
        <v>15</v>
      </c>
      <c r="C771" s="20" t="s">
        <v>245</v>
      </c>
      <c r="D771" s="20" t="s">
        <v>39</v>
      </c>
      <c r="E771" s="20" t="s">
        <v>40</v>
      </c>
      <c r="F771" s="21">
        <v>87014.76</v>
      </c>
      <c r="G771" s="21">
        <v>7041.75</v>
      </c>
      <c r="I771" s="21" t="str">
        <f t="shared" si="116"/>
        <v>#REF!</v>
      </c>
      <c r="J771" s="21" t="str">
        <f t="shared" si="117"/>
        <v>#REF!</v>
      </c>
      <c r="K771" s="21" t="str">
        <f t="shared" si="118"/>
        <v>#REF!</v>
      </c>
      <c r="L771" s="21" t="str">
        <f t="shared" si="119"/>
        <v>#REF!</v>
      </c>
      <c r="M771" s="21" t="str">
        <f t="shared" si="120"/>
        <v>#REF!</v>
      </c>
      <c r="N771" s="21" t="str">
        <f t="shared" si="121"/>
        <v>#REF!</v>
      </c>
      <c r="O771" s="21" t="str">
        <f t="shared" si="122"/>
        <v>#REF!</v>
      </c>
      <c r="P771" s="21" t="str">
        <f t="shared" si="123"/>
        <v>#REF!</v>
      </c>
      <c r="Q771" s="21" t="str">
        <f t="shared" si="124"/>
        <v>#REF!</v>
      </c>
      <c r="R771" s="21" t="str">
        <f t="shared" si="125"/>
        <v>#REF!</v>
      </c>
      <c r="S771" s="21" t="str">
        <f t="shared" si="126"/>
        <v>#REF!</v>
      </c>
    </row>
    <row r="772" ht="15.75" customHeight="1">
      <c r="A772" s="20" t="s">
        <v>244</v>
      </c>
      <c r="B772" s="20" t="s">
        <v>15</v>
      </c>
      <c r="C772" s="20" t="s">
        <v>245</v>
      </c>
      <c r="D772" s="20" t="s">
        <v>41</v>
      </c>
      <c r="E772" s="20" t="s">
        <v>42</v>
      </c>
      <c r="F772" s="21">
        <v>1.160251221E8</v>
      </c>
      <c r="G772" s="21">
        <v>9389441.39</v>
      </c>
      <c r="I772" s="21" t="str">
        <f t="shared" si="116"/>
        <v>#REF!</v>
      </c>
      <c r="J772" s="21" t="str">
        <f t="shared" si="117"/>
        <v>#REF!</v>
      </c>
      <c r="K772" s="21" t="str">
        <f t="shared" si="118"/>
        <v>#REF!</v>
      </c>
      <c r="L772" s="21" t="str">
        <f t="shared" si="119"/>
        <v>#REF!</v>
      </c>
      <c r="M772" s="21" t="str">
        <f t="shared" si="120"/>
        <v>#REF!</v>
      </c>
      <c r="N772" s="21" t="str">
        <f t="shared" si="121"/>
        <v>#REF!</v>
      </c>
      <c r="O772" s="21" t="str">
        <f t="shared" si="122"/>
        <v>#REF!</v>
      </c>
      <c r="P772" s="21" t="str">
        <f t="shared" si="123"/>
        <v>#REF!</v>
      </c>
      <c r="Q772" s="21" t="str">
        <f t="shared" si="124"/>
        <v>#REF!</v>
      </c>
      <c r="R772" s="21" t="str">
        <f t="shared" si="125"/>
        <v>#REF!</v>
      </c>
      <c r="S772" s="21" t="str">
        <f t="shared" si="126"/>
        <v>#REF!</v>
      </c>
    </row>
    <row r="773" ht="15.75" customHeight="1">
      <c r="A773" s="20" t="s">
        <v>246</v>
      </c>
      <c r="B773" s="20" t="s">
        <v>15</v>
      </c>
      <c r="C773" s="20" t="s">
        <v>247</v>
      </c>
      <c r="D773" s="20" t="s">
        <v>17</v>
      </c>
      <c r="E773" s="20" t="s">
        <v>18</v>
      </c>
      <c r="F773" s="21">
        <v>0.0</v>
      </c>
      <c r="G773" s="21">
        <v>0.0</v>
      </c>
      <c r="I773" s="21" t="str">
        <f t="shared" si="116"/>
        <v>#REF!</v>
      </c>
      <c r="J773" s="21" t="str">
        <f t="shared" si="117"/>
        <v>#REF!</v>
      </c>
      <c r="K773" s="21" t="str">
        <f t="shared" si="118"/>
        <v>#REF!</v>
      </c>
      <c r="L773" s="21" t="str">
        <f t="shared" si="119"/>
        <v>#REF!</v>
      </c>
      <c r="M773" s="21" t="str">
        <f t="shared" si="120"/>
        <v>#REF!</v>
      </c>
      <c r="N773" s="21" t="str">
        <f t="shared" si="121"/>
        <v>#REF!</v>
      </c>
      <c r="O773" s="21" t="str">
        <f t="shared" si="122"/>
        <v>#REF!</v>
      </c>
      <c r="P773" s="21" t="str">
        <f t="shared" si="123"/>
        <v>#REF!</v>
      </c>
      <c r="Q773" s="21" t="str">
        <f t="shared" si="124"/>
        <v>#REF!</v>
      </c>
      <c r="R773" s="21" t="str">
        <f t="shared" si="125"/>
        <v>#REF!</v>
      </c>
      <c r="S773" s="21" t="str">
        <f t="shared" si="126"/>
        <v>#REF!</v>
      </c>
    </row>
    <row r="774" ht="15.75" customHeight="1">
      <c r="A774" s="20" t="s">
        <v>246</v>
      </c>
      <c r="B774" s="20" t="s">
        <v>15</v>
      </c>
      <c r="C774" s="20" t="s">
        <v>247</v>
      </c>
      <c r="D774" s="20" t="s">
        <v>27</v>
      </c>
      <c r="E774" s="20" t="s">
        <v>28</v>
      </c>
      <c r="F774" s="21">
        <v>0.0</v>
      </c>
      <c r="G774" s="21">
        <v>0.0</v>
      </c>
      <c r="I774" s="21" t="str">
        <f t="shared" si="116"/>
        <v>#REF!</v>
      </c>
      <c r="J774" s="21" t="str">
        <f t="shared" si="117"/>
        <v>#REF!</v>
      </c>
      <c r="K774" s="21" t="str">
        <f t="shared" si="118"/>
        <v>#REF!</v>
      </c>
      <c r="L774" s="21" t="str">
        <f t="shared" si="119"/>
        <v>#REF!</v>
      </c>
      <c r="M774" s="21" t="str">
        <f t="shared" si="120"/>
        <v>#REF!</v>
      </c>
      <c r="N774" s="21" t="str">
        <f t="shared" si="121"/>
        <v>#REF!</v>
      </c>
      <c r="O774" s="21" t="str">
        <f t="shared" si="122"/>
        <v>#REF!</v>
      </c>
      <c r="P774" s="21" t="str">
        <f t="shared" si="123"/>
        <v>#REF!</v>
      </c>
      <c r="Q774" s="21" t="str">
        <f t="shared" si="124"/>
        <v>#REF!</v>
      </c>
      <c r="R774" s="21" t="str">
        <f t="shared" si="125"/>
        <v>#REF!</v>
      </c>
      <c r="S774" s="21" t="str">
        <f t="shared" si="126"/>
        <v>#REF!</v>
      </c>
    </row>
    <row r="775" ht="15.75" customHeight="1">
      <c r="A775" s="20" t="s">
        <v>246</v>
      </c>
      <c r="B775" s="20" t="s">
        <v>15</v>
      </c>
      <c r="C775" s="20" t="s">
        <v>247</v>
      </c>
      <c r="D775" s="20" t="s">
        <v>29</v>
      </c>
      <c r="E775" s="20" t="s">
        <v>30</v>
      </c>
      <c r="F775" s="21">
        <v>210815.29</v>
      </c>
      <c r="G775" s="21">
        <v>59342.38</v>
      </c>
      <c r="I775" s="21" t="str">
        <f t="shared" si="116"/>
        <v>#REF!</v>
      </c>
      <c r="J775" s="21" t="str">
        <f t="shared" si="117"/>
        <v>#REF!</v>
      </c>
      <c r="K775" s="21" t="str">
        <f t="shared" si="118"/>
        <v>#REF!</v>
      </c>
      <c r="L775" s="21" t="str">
        <f t="shared" si="119"/>
        <v>#REF!</v>
      </c>
      <c r="M775" s="21" t="str">
        <f t="shared" si="120"/>
        <v>#REF!</v>
      </c>
      <c r="N775" s="21" t="str">
        <f t="shared" si="121"/>
        <v>#REF!</v>
      </c>
      <c r="O775" s="21" t="str">
        <f t="shared" si="122"/>
        <v>#REF!</v>
      </c>
      <c r="P775" s="21" t="str">
        <f t="shared" si="123"/>
        <v>#REF!</v>
      </c>
      <c r="Q775" s="21" t="str">
        <f t="shared" si="124"/>
        <v>#REF!</v>
      </c>
      <c r="R775" s="21" t="str">
        <f t="shared" si="125"/>
        <v>#REF!</v>
      </c>
      <c r="S775" s="21" t="str">
        <f t="shared" si="126"/>
        <v>#REF!</v>
      </c>
    </row>
    <row r="776" ht="15.75" customHeight="1">
      <c r="A776" s="20" t="s">
        <v>246</v>
      </c>
      <c r="B776" s="20" t="s">
        <v>15</v>
      </c>
      <c r="C776" s="20" t="s">
        <v>247</v>
      </c>
      <c r="D776" s="20" t="s">
        <v>31</v>
      </c>
      <c r="E776" s="20" t="s">
        <v>32</v>
      </c>
      <c r="F776" s="21">
        <v>592128.47</v>
      </c>
      <c r="G776" s="21">
        <v>166678.2</v>
      </c>
      <c r="I776" s="21" t="str">
        <f t="shared" si="116"/>
        <v>#REF!</v>
      </c>
      <c r="J776" s="21" t="str">
        <f t="shared" si="117"/>
        <v>#REF!</v>
      </c>
      <c r="K776" s="21" t="str">
        <f t="shared" si="118"/>
        <v>#REF!</v>
      </c>
      <c r="L776" s="21" t="str">
        <f t="shared" si="119"/>
        <v>#REF!</v>
      </c>
      <c r="M776" s="21" t="str">
        <f t="shared" si="120"/>
        <v>#REF!</v>
      </c>
      <c r="N776" s="21" t="str">
        <f t="shared" si="121"/>
        <v>#REF!</v>
      </c>
      <c r="O776" s="21" t="str">
        <f t="shared" si="122"/>
        <v>#REF!</v>
      </c>
      <c r="P776" s="21" t="str">
        <f t="shared" si="123"/>
        <v>#REF!</v>
      </c>
      <c r="Q776" s="21" t="str">
        <f t="shared" si="124"/>
        <v>#REF!</v>
      </c>
      <c r="R776" s="21" t="str">
        <f t="shared" si="125"/>
        <v>#REF!</v>
      </c>
      <c r="S776" s="21" t="str">
        <f t="shared" si="126"/>
        <v>#REF!</v>
      </c>
    </row>
    <row r="777" ht="15.75" customHeight="1">
      <c r="A777" s="20" t="s">
        <v>246</v>
      </c>
      <c r="B777" s="20" t="s">
        <v>15</v>
      </c>
      <c r="C777" s="20" t="s">
        <v>247</v>
      </c>
      <c r="D777" s="20" t="s">
        <v>39</v>
      </c>
      <c r="E777" s="20" t="s">
        <v>40</v>
      </c>
      <c r="F777" s="21">
        <v>101485.96</v>
      </c>
      <c r="G777" s="21">
        <v>28567.28</v>
      </c>
      <c r="I777" s="21" t="str">
        <f t="shared" si="116"/>
        <v>#REF!</v>
      </c>
      <c r="J777" s="21" t="str">
        <f t="shared" si="117"/>
        <v>#REF!</v>
      </c>
      <c r="K777" s="21" t="str">
        <f t="shared" si="118"/>
        <v>#REF!</v>
      </c>
      <c r="L777" s="21" t="str">
        <f t="shared" si="119"/>
        <v>#REF!</v>
      </c>
      <c r="M777" s="21" t="str">
        <f t="shared" si="120"/>
        <v>#REF!</v>
      </c>
      <c r="N777" s="21" t="str">
        <f t="shared" si="121"/>
        <v>#REF!</v>
      </c>
      <c r="O777" s="21" t="str">
        <f t="shared" si="122"/>
        <v>#REF!</v>
      </c>
      <c r="P777" s="21" t="str">
        <f t="shared" si="123"/>
        <v>#REF!</v>
      </c>
      <c r="Q777" s="21" t="str">
        <f t="shared" si="124"/>
        <v>#REF!</v>
      </c>
      <c r="R777" s="21" t="str">
        <f t="shared" si="125"/>
        <v>#REF!</v>
      </c>
      <c r="S777" s="21" t="str">
        <f t="shared" si="126"/>
        <v>#REF!</v>
      </c>
    </row>
    <row r="778" ht="15.75" customHeight="1">
      <c r="A778" s="20" t="s">
        <v>246</v>
      </c>
      <c r="B778" s="20" t="s">
        <v>15</v>
      </c>
      <c r="C778" s="20" t="s">
        <v>247</v>
      </c>
      <c r="D778" s="20" t="s">
        <v>41</v>
      </c>
      <c r="E778" s="20" t="s">
        <v>42</v>
      </c>
      <c r="F778" s="21">
        <v>3.664378799E7</v>
      </c>
      <c r="G778" s="21">
        <v>1.031485708E7</v>
      </c>
      <c r="I778" s="21" t="str">
        <f t="shared" si="116"/>
        <v>#REF!</v>
      </c>
      <c r="J778" s="21" t="str">
        <f t="shared" si="117"/>
        <v>#REF!</v>
      </c>
      <c r="K778" s="21" t="str">
        <f t="shared" si="118"/>
        <v>#REF!</v>
      </c>
      <c r="L778" s="21" t="str">
        <f t="shared" si="119"/>
        <v>#REF!</v>
      </c>
      <c r="M778" s="21" t="str">
        <f t="shared" si="120"/>
        <v>#REF!</v>
      </c>
      <c r="N778" s="21" t="str">
        <f t="shared" si="121"/>
        <v>#REF!</v>
      </c>
      <c r="O778" s="21" t="str">
        <f t="shared" si="122"/>
        <v>#REF!</v>
      </c>
      <c r="P778" s="21" t="str">
        <f t="shared" si="123"/>
        <v>#REF!</v>
      </c>
      <c r="Q778" s="21" t="str">
        <f t="shared" si="124"/>
        <v>#REF!</v>
      </c>
      <c r="R778" s="21" t="str">
        <f t="shared" si="125"/>
        <v>#REF!</v>
      </c>
      <c r="S778" s="21" t="str">
        <f t="shared" si="126"/>
        <v>#REF!</v>
      </c>
    </row>
    <row r="779" ht="15.75" customHeight="1">
      <c r="A779" s="20" t="s">
        <v>246</v>
      </c>
      <c r="B779" s="20" t="s">
        <v>15</v>
      </c>
      <c r="C779" s="20" t="s">
        <v>247</v>
      </c>
      <c r="D779" s="20" t="s">
        <v>59</v>
      </c>
      <c r="E779" s="20" t="s">
        <v>60</v>
      </c>
      <c r="F779" s="21">
        <v>2623021.29</v>
      </c>
      <c r="G779" s="21">
        <v>738354.06</v>
      </c>
      <c r="I779" s="21" t="str">
        <f t="shared" si="116"/>
        <v>#REF!</v>
      </c>
      <c r="J779" s="21" t="str">
        <f t="shared" si="117"/>
        <v>#REF!</v>
      </c>
      <c r="K779" s="21" t="str">
        <f t="shared" si="118"/>
        <v>#REF!</v>
      </c>
      <c r="L779" s="21" t="str">
        <f t="shared" si="119"/>
        <v>#REF!</v>
      </c>
      <c r="M779" s="21" t="str">
        <f t="shared" si="120"/>
        <v>#REF!</v>
      </c>
      <c r="N779" s="21" t="str">
        <f t="shared" si="121"/>
        <v>#REF!</v>
      </c>
      <c r="O779" s="21" t="str">
        <f t="shared" si="122"/>
        <v>#REF!</v>
      </c>
      <c r="P779" s="21" t="str">
        <f t="shared" si="123"/>
        <v>#REF!</v>
      </c>
      <c r="Q779" s="21" t="str">
        <f t="shared" si="124"/>
        <v>#REF!</v>
      </c>
      <c r="R779" s="21" t="str">
        <f t="shared" si="125"/>
        <v>#REF!</v>
      </c>
      <c r="S779" s="21" t="str">
        <f t="shared" si="126"/>
        <v>#REF!</v>
      </c>
    </row>
    <row r="780" ht="15.75" customHeight="1">
      <c r="A780" s="20" t="s">
        <v>248</v>
      </c>
      <c r="B780" s="20" t="s">
        <v>15</v>
      </c>
      <c r="C780" s="20" t="s">
        <v>249</v>
      </c>
      <c r="D780" s="20" t="s">
        <v>17</v>
      </c>
      <c r="E780" s="20" t="s">
        <v>18</v>
      </c>
      <c r="F780" s="21">
        <v>0.0</v>
      </c>
      <c r="G780" s="21">
        <v>0.0</v>
      </c>
      <c r="I780" s="21" t="str">
        <f t="shared" si="116"/>
        <v>#REF!</v>
      </c>
      <c r="J780" s="21" t="str">
        <f t="shared" si="117"/>
        <v>#REF!</v>
      </c>
      <c r="K780" s="21" t="str">
        <f t="shared" si="118"/>
        <v>#REF!</v>
      </c>
      <c r="L780" s="21" t="str">
        <f t="shared" si="119"/>
        <v>#REF!</v>
      </c>
      <c r="M780" s="21" t="str">
        <f t="shared" si="120"/>
        <v>#REF!</v>
      </c>
      <c r="N780" s="21" t="str">
        <f t="shared" si="121"/>
        <v>#REF!</v>
      </c>
      <c r="O780" s="21" t="str">
        <f t="shared" si="122"/>
        <v>#REF!</v>
      </c>
      <c r="P780" s="21" t="str">
        <f t="shared" si="123"/>
        <v>#REF!</v>
      </c>
      <c r="Q780" s="21" t="str">
        <f t="shared" si="124"/>
        <v>#REF!</v>
      </c>
      <c r="R780" s="21" t="str">
        <f t="shared" si="125"/>
        <v>#REF!</v>
      </c>
      <c r="S780" s="21" t="str">
        <f t="shared" si="126"/>
        <v>#REF!</v>
      </c>
    </row>
    <row r="781" ht="15.75" customHeight="1">
      <c r="A781" s="20" t="s">
        <v>248</v>
      </c>
      <c r="B781" s="20" t="s">
        <v>15</v>
      </c>
      <c r="C781" s="20" t="s">
        <v>249</v>
      </c>
      <c r="D781" s="20" t="s">
        <v>49</v>
      </c>
      <c r="E781" s="20" t="s">
        <v>50</v>
      </c>
      <c r="F781" s="21">
        <v>0.0</v>
      </c>
      <c r="G781" s="21">
        <v>0.0</v>
      </c>
      <c r="I781" s="21" t="str">
        <f t="shared" si="116"/>
        <v>#REF!</v>
      </c>
      <c r="J781" s="21" t="str">
        <f t="shared" si="117"/>
        <v>#REF!</v>
      </c>
      <c r="K781" s="21" t="str">
        <f t="shared" si="118"/>
        <v>#REF!</v>
      </c>
      <c r="L781" s="21" t="str">
        <f t="shared" si="119"/>
        <v>#REF!</v>
      </c>
      <c r="M781" s="21" t="str">
        <f t="shared" si="120"/>
        <v>#REF!</v>
      </c>
      <c r="N781" s="21" t="str">
        <f t="shared" si="121"/>
        <v>#REF!</v>
      </c>
      <c r="O781" s="21" t="str">
        <f t="shared" si="122"/>
        <v>#REF!</v>
      </c>
      <c r="P781" s="21" t="str">
        <f t="shared" si="123"/>
        <v>#REF!</v>
      </c>
      <c r="Q781" s="21" t="str">
        <f t="shared" si="124"/>
        <v>#REF!</v>
      </c>
      <c r="R781" s="21" t="str">
        <f t="shared" si="125"/>
        <v>#REF!</v>
      </c>
      <c r="S781" s="21" t="str">
        <f t="shared" si="126"/>
        <v>#REF!</v>
      </c>
    </row>
    <row r="782" ht="15.75" customHeight="1">
      <c r="A782" s="20" t="s">
        <v>248</v>
      </c>
      <c r="B782" s="20" t="s">
        <v>15</v>
      </c>
      <c r="C782" s="20" t="s">
        <v>249</v>
      </c>
      <c r="D782" s="20" t="s">
        <v>21</v>
      </c>
      <c r="E782" s="20" t="s">
        <v>22</v>
      </c>
      <c r="F782" s="21">
        <v>0.0</v>
      </c>
      <c r="G782" s="21">
        <v>0.0</v>
      </c>
      <c r="I782" s="21" t="str">
        <f t="shared" si="116"/>
        <v>#REF!</v>
      </c>
      <c r="J782" s="21" t="str">
        <f t="shared" si="117"/>
        <v>#REF!</v>
      </c>
      <c r="K782" s="21" t="str">
        <f t="shared" si="118"/>
        <v>#REF!</v>
      </c>
      <c r="L782" s="21" t="str">
        <f t="shared" si="119"/>
        <v>#REF!</v>
      </c>
      <c r="M782" s="21" t="str">
        <f t="shared" si="120"/>
        <v>#REF!</v>
      </c>
      <c r="N782" s="21" t="str">
        <f t="shared" si="121"/>
        <v>#REF!</v>
      </c>
      <c r="O782" s="21" t="str">
        <f t="shared" si="122"/>
        <v>#REF!</v>
      </c>
      <c r="P782" s="21" t="str">
        <f t="shared" si="123"/>
        <v>#REF!</v>
      </c>
      <c r="Q782" s="21" t="str">
        <f t="shared" si="124"/>
        <v>#REF!</v>
      </c>
      <c r="R782" s="21" t="str">
        <f t="shared" si="125"/>
        <v>#REF!</v>
      </c>
      <c r="S782" s="21" t="str">
        <f t="shared" si="126"/>
        <v>#REF!</v>
      </c>
    </row>
    <row r="783" ht="15.75" customHeight="1">
      <c r="A783" s="20" t="s">
        <v>248</v>
      </c>
      <c r="B783" s="20" t="s">
        <v>15</v>
      </c>
      <c r="C783" s="20" t="s">
        <v>249</v>
      </c>
      <c r="D783" s="20" t="s">
        <v>27</v>
      </c>
      <c r="E783" s="20" t="s">
        <v>28</v>
      </c>
      <c r="F783" s="21">
        <v>0.0</v>
      </c>
      <c r="G783" s="21">
        <v>0.0</v>
      </c>
      <c r="I783" s="21" t="str">
        <f t="shared" si="116"/>
        <v>#REF!</v>
      </c>
      <c r="J783" s="21" t="str">
        <f t="shared" si="117"/>
        <v>#REF!</v>
      </c>
      <c r="K783" s="21" t="str">
        <f t="shared" si="118"/>
        <v>#REF!</v>
      </c>
      <c r="L783" s="21" t="str">
        <f t="shared" si="119"/>
        <v>#REF!</v>
      </c>
      <c r="M783" s="21" t="str">
        <f t="shared" si="120"/>
        <v>#REF!</v>
      </c>
      <c r="N783" s="21" t="str">
        <f t="shared" si="121"/>
        <v>#REF!</v>
      </c>
      <c r="O783" s="21" t="str">
        <f t="shared" si="122"/>
        <v>#REF!</v>
      </c>
      <c r="P783" s="21" t="str">
        <f t="shared" si="123"/>
        <v>#REF!</v>
      </c>
      <c r="Q783" s="21" t="str">
        <f t="shared" si="124"/>
        <v>#REF!</v>
      </c>
      <c r="R783" s="21" t="str">
        <f t="shared" si="125"/>
        <v>#REF!</v>
      </c>
      <c r="S783" s="21" t="str">
        <f t="shared" si="126"/>
        <v>#REF!</v>
      </c>
    </row>
    <row r="784" ht="15.75" customHeight="1">
      <c r="A784" s="20" t="s">
        <v>248</v>
      </c>
      <c r="B784" s="20" t="s">
        <v>15</v>
      </c>
      <c r="C784" s="20" t="s">
        <v>249</v>
      </c>
      <c r="D784" s="20" t="s">
        <v>29</v>
      </c>
      <c r="E784" s="20" t="s">
        <v>30</v>
      </c>
      <c r="F784" s="21">
        <v>1362221.1</v>
      </c>
      <c r="G784" s="21">
        <v>281049.76</v>
      </c>
      <c r="I784" s="21" t="str">
        <f t="shared" si="116"/>
        <v>#REF!</v>
      </c>
      <c r="J784" s="21" t="str">
        <f t="shared" si="117"/>
        <v>#REF!</v>
      </c>
      <c r="K784" s="21" t="str">
        <f t="shared" si="118"/>
        <v>#REF!</v>
      </c>
      <c r="L784" s="21" t="str">
        <f t="shared" si="119"/>
        <v>#REF!</v>
      </c>
      <c r="M784" s="21" t="str">
        <f t="shared" si="120"/>
        <v>#REF!</v>
      </c>
      <c r="N784" s="21" t="str">
        <f t="shared" si="121"/>
        <v>#REF!</v>
      </c>
      <c r="O784" s="21" t="str">
        <f t="shared" si="122"/>
        <v>#REF!</v>
      </c>
      <c r="P784" s="21" t="str">
        <f t="shared" si="123"/>
        <v>#REF!</v>
      </c>
      <c r="Q784" s="21" t="str">
        <f t="shared" si="124"/>
        <v>#REF!</v>
      </c>
      <c r="R784" s="21" t="str">
        <f t="shared" si="125"/>
        <v>#REF!</v>
      </c>
      <c r="S784" s="21" t="str">
        <f t="shared" si="126"/>
        <v>#REF!</v>
      </c>
    </row>
    <row r="785" ht="15.75" customHeight="1">
      <c r="A785" s="20" t="s">
        <v>248</v>
      </c>
      <c r="B785" s="20" t="s">
        <v>15</v>
      </c>
      <c r="C785" s="20" t="s">
        <v>249</v>
      </c>
      <c r="D785" s="20" t="s">
        <v>31</v>
      </c>
      <c r="E785" s="20" t="s">
        <v>32</v>
      </c>
      <c r="F785" s="21">
        <v>624543.4</v>
      </c>
      <c r="G785" s="21">
        <v>128854.1</v>
      </c>
      <c r="I785" s="21" t="str">
        <f t="shared" si="116"/>
        <v>#REF!</v>
      </c>
      <c r="J785" s="21" t="str">
        <f t="shared" si="117"/>
        <v>#REF!</v>
      </c>
      <c r="K785" s="21" t="str">
        <f t="shared" si="118"/>
        <v>#REF!</v>
      </c>
      <c r="L785" s="21" t="str">
        <f t="shared" si="119"/>
        <v>#REF!</v>
      </c>
      <c r="M785" s="21" t="str">
        <f t="shared" si="120"/>
        <v>#REF!</v>
      </c>
      <c r="N785" s="21" t="str">
        <f t="shared" si="121"/>
        <v>#REF!</v>
      </c>
      <c r="O785" s="21" t="str">
        <f t="shared" si="122"/>
        <v>#REF!</v>
      </c>
      <c r="P785" s="21" t="str">
        <f t="shared" si="123"/>
        <v>#REF!</v>
      </c>
      <c r="Q785" s="21" t="str">
        <f t="shared" si="124"/>
        <v>#REF!</v>
      </c>
      <c r="R785" s="21" t="str">
        <f t="shared" si="125"/>
        <v>#REF!</v>
      </c>
      <c r="S785" s="21" t="str">
        <f t="shared" si="126"/>
        <v>#REF!</v>
      </c>
    </row>
    <row r="786" ht="15.75" customHeight="1">
      <c r="A786" s="20" t="s">
        <v>248</v>
      </c>
      <c r="B786" s="20" t="s">
        <v>15</v>
      </c>
      <c r="C786" s="20" t="s">
        <v>249</v>
      </c>
      <c r="D786" s="20" t="s">
        <v>39</v>
      </c>
      <c r="E786" s="20" t="s">
        <v>40</v>
      </c>
      <c r="F786" s="21">
        <v>441274.73</v>
      </c>
      <c r="G786" s="21">
        <v>91042.6</v>
      </c>
      <c r="I786" s="21" t="str">
        <f t="shared" si="116"/>
        <v>#REF!</v>
      </c>
      <c r="J786" s="21" t="str">
        <f t="shared" si="117"/>
        <v>#REF!</v>
      </c>
      <c r="K786" s="21" t="str">
        <f t="shared" si="118"/>
        <v>#REF!</v>
      </c>
      <c r="L786" s="21" t="str">
        <f t="shared" si="119"/>
        <v>#REF!</v>
      </c>
      <c r="M786" s="21" t="str">
        <f t="shared" si="120"/>
        <v>#REF!</v>
      </c>
      <c r="N786" s="21" t="str">
        <f t="shared" si="121"/>
        <v>#REF!</v>
      </c>
      <c r="O786" s="21" t="str">
        <f t="shared" si="122"/>
        <v>#REF!</v>
      </c>
      <c r="P786" s="21" t="str">
        <f t="shared" si="123"/>
        <v>#REF!</v>
      </c>
      <c r="Q786" s="21" t="str">
        <f t="shared" si="124"/>
        <v>#REF!</v>
      </c>
      <c r="R786" s="21" t="str">
        <f t="shared" si="125"/>
        <v>#REF!</v>
      </c>
      <c r="S786" s="21" t="str">
        <f t="shared" si="126"/>
        <v>#REF!</v>
      </c>
    </row>
    <row r="787" ht="15.75" customHeight="1">
      <c r="A787" s="20" t="s">
        <v>248</v>
      </c>
      <c r="B787" s="20" t="s">
        <v>15</v>
      </c>
      <c r="C787" s="20" t="s">
        <v>249</v>
      </c>
      <c r="D787" s="20" t="s">
        <v>41</v>
      </c>
      <c r="E787" s="20" t="s">
        <v>42</v>
      </c>
      <c r="F787" s="21">
        <v>5.704561177E7</v>
      </c>
      <c r="G787" s="21">
        <v>1.176949554E7</v>
      </c>
      <c r="I787" s="21" t="str">
        <f t="shared" si="116"/>
        <v>#REF!</v>
      </c>
      <c r="J787" s="21" t="str">
        <f t="shared" si="117"/>
        <v>#REF!</v>
      </c>
      <c r="K787" s="21" t="str">
        <f t="shared" si="118"/>
        <v>#REF!</v>
      </c>
      <c r="L787" s="21" t="str">
        <f t="shared" si="119"/>
        <v>#REF!</v>
      </c>
      <c r="M787" s="21" t="str">
        <f t="shared" si="120"/>
        <v>#REF!</v>
      </c>
      <c r="N787" s="21" t="str">
        <f t="shared" si="121"/>
        <v>#REF!</v>
      </c>
      <c r="O787" s="21" t="str">
        <f t="shared" si="122"/>
        <v>#REF!</v>
      </c>
      <c r="P787" s="21" t="str">
        <f t="shared" si="123"/>
        <v>#REF!</v>
      </c>
      <c r="Q787" s="21" t="str">
        <f t="shared" si="124"/>
        <v>#REF!</v>
      </c>
      <c r="R787" s="21" t="str">
        <f t="shared" si="125"/>
        <v>#REF!</v>
      </c>
      <c r="S787" s="21" t="str">
        <f t="shared" si="126"/>
        <v>#REF!</v>
      </c>
    </row>
    <row r="788" ht="15.75" customHeight="1">
      <c r="A788" s="20" t="s">
        <v>250</v>
      </c>
      <c r="B788" s="20" t="s">
        <v>15</v>
      </c>
      <c r="C788" s="20" t="s">
        <v>251</v>
      </c>
      <c r="D788" s="20" t="s">
        <v>17</v>
      </c>
      <c r="E788" s="20" t="s">
        <v>18</v>
      </c>
      <c r="F788" s="21">
        <v>0.0</v>
      </c>
      <c r="G788" s="21">
        <v>0.0</v>
      </c>
      <c r="I788" s="21" t="str">
        <f t="shared" si="116"/>
        <v>#REF!</v>
      </c>
      <c r="J788" s="21" t="str">
        <f t="shared" si="117"/>
        <v>#REF!</v>
      </c>
      <c r="K788" s="21" t="str">
        <f t="shared" si="118"/>
        <v>#REF!</v>
      </c>
      <c r="L788" s="21" t="str">
        <f t="shared" si="119"/>
        <v>#REF!</v>
      </c>
      <c r="M788" s="21" t="str">
        <f t="shared" si="120"/>
        <v>#REF!</v>
      </c>
      <c r="N788" s="21" t="str">
        <f t="shared" si="121"/>
        <v>#REF!</v>
      </c>
      <c r="O788" s="21" t="str">
        <f t="shared" si="122"/>
        <v>#REF!</v>
      </c>
      <c r="P788" s="21" t="str">
        <f t="shared" si="123"/>
        <v>#REF!</v>
      </c>
      <c r="Q788" s="21" t="str">
        <f t="shared" si="124"/>
        <v>#REF!</v>
      </c>
      <c r="R788" s="21" t="str">
        <f t="shared" si="125"/>
        <v>#REF!</v>
      </c>
      <c r="S788" s="21" t="str">
        <f t="shared" si="126"/>
        <v>#REF!</v>
      </c>
    </row>
    <row r="789" ht="15.75" customHeight="1">
      <c r="A789" s="20" t="s">
        <v>250</v>
      </c>
      <c r="B789" s="20" t="s">
        <v>15</v>
      </c>
      <c r="C789" s="20" t="s">
        <v>251</v>
      </c>
      <c r="D789" s="20" t="s">
        <v>27</v>
      </c>
      <c r="E789" s="20" t="s">
        <v>28</v>
      </c>
      <c r="F789" s="21">
        <v>0.0</v>
      </c>
      <c r="G789" s="21">
        <v>0.0</v>
      </c>
      <c r="I789" s="21" t="str">
        <f t="shared" si="116"/>
        <v>#REF!</v>
      </c>
      <c r="J789" s="21" t="str">
        <f t="shared" si="117"/>
        <v>#REF!</v>
      </c>
      <c r="K789" s="21" t="str">
        <f t="shared" si="118"/>
        <v>#REF!</v>
      </c>
      <c r="L789" s="21" t="str">
        <f t="shared" si="119"/>
        <v>#REF!</v>
      </c>
      <c r="M789" s="21" t="str">
        <f t="shared" si="120"/>
        <v>#REF!</v>
      </c>
      <c r="N789" s="21" t="str">
        <f t="shared" si="121"/>
        <v>#REF!</v>
      </c>
      <c r="O789" s="21" t="str">
        <f t="shared" si="122"/>
        <v>#REF!</v>
      </c>
      <c r="P789" s="21" t="str">
        <f t="shared" si="123"/>
        <v>#REF!</v>
      </c>
      <c r="Q789" s="21" t="str">
        <f t="shared" si="124"/>
        <v>#REF!</v>
      </c>
      <c r="R789" s="21" t="str">
        <f t="shared" si="125"/>
        <v>#REF!</v>
      </c>
      <c r="S789" s="21" t="str">
        <f t="shared" si="126"/>
        <v>#REF!</v>
      </c>
    </row>
    <row r="790" ht="15.75" customHeight="1">
      <c r="A790" s="20" t="s">
        <v>250</v>
      </c>
      <c r="B790" s="20" t="s">
        <v>15</v>
      </c>
      <c r="C790" s="20" t="s">
        <v>251</v>
      </c>
      <c r="D790" s="20" t="s">
        <v>29</v>
      </c>
      <c r="E790" s="20" t="s">
        <v>30</v>
      </c>
      <c r="F790" s="21">
        <v>565183.77</v>
      </c>
      <c r="G790" s="21">
        <v>25315.33</v>
      </c>
      <c r="I790" s="21" t="str">
        <f t="shared" si="116"/>
        <v>#REF!</v>
      </c>
      <c r="J790" s="21" t="str">
        <f t="shared" si="117"/>
        <v>#REF!</v>
      </c>
      <c r="K790" s="21" t="str">
        <f t="shared" si="118"/>
        <v>#REF!</v>
      </c>
      <c r="L790" s="21" t="str">
        <f t="shared" si="119"/>
        <v>#REF!</v>
      </c>
      <c r="M790" s="21" t="str">
        <f t="shared" si="120"/>
        <v>#REF!</v>
      </c>
      <c r="N790" s="21" t="str">
        <f t="shared" si="121"/>
        <v>#REF!</v>
      </c>
      <c r="O790" s="21" t="str">
        <f t="shared" si="122"/>
        <v>#REF!</v>
      </c>
      <c r="P790" s="21" t="str">
        <f t="shared" si="123"/>
        <v>#REF!</v>
      </c>
      <c r="Q790" s="21" t="str">
        <f t="shared" si="124"/>
        <v>#REF!</v>
      </c>
      <c r="R790" s="21" t="str">
        <f t="shared" si="125"/>
        <v>#REF!</v>
      </c>
      <c r="S790" s="21" t="str">
        <f t="shared" si="126"/>
        <v>#REF!</v>
      </c>
    </row>
    <row r="791" ht="15.75" customHeight="1">
      <c r="A791" s="20" t="s">
        <v>250</v>
      </c>
      <c r="B791" s="20" t="s">
        <v>15</v>
      </c>
      <c r="C791" s="20" t="s">
        <v>251</v>
      </c>
      <c r="D791" s="20" t="s">
        <v>31</v>
      </c>
      <c r="E791" s="20" t="s">
        <v>32</v>
      </c>
      <c r="F791" s="21">
        <v>26492.02</v>
      </c>
      <c r="G791" s="21">
        <v>1186.61</v>
      </c>
      <c r="I791" s="21" t="str">
        <f t="shared" si="116"/>
        <v>#REF!</v>
      </c>
      <c r="J791" s="21" t="str">
        <f t="shared" si="117"/>
        <v>#REF!</v>
      </c>
      <c r="K791" s="21" t="str">
        <f t="shared" si="118"/>
        <v>#REF!</v>
      </c>
      <c r="L791" s="21" t="str">
        <f t="shared" si="119"/>
        <v>#REF!</v>
      </c>
      <c r="M791" s="21" t="str">
        <f t="shared" si="120"/>
        <v>#REF!</v>
      </c>
      <c r="N791" s="21" t="str">
        <f t="shared" si="121"/>
        <v>#REF!</v>
      </c>
      <c r="O791" s="21" t="str">
        <f t="shared" si="122"/>
        <v>#REF!</v>
      </c>
      <c r="P791" s="21" t="str">
        <f t="shared" si="123"/>
        <v>#REF!</v>
      </c>
      <c r="Q791" s="21" t="str">
        <f t="shared" si="124"/>
        <v>#REF!</v>
      </c>
      <c r="R791" s="21" t="str">
        <f t="shared" si="125"/>
        <v>#REF!</v>
      </c>
      <c r="S791" s="21" t="str">
        <f t="shared" si="126"/>
        <v>#REF!</v>
      </c>
    </row>
    <row r="792" ht="15.75" customHeight="1">
      <c r="A792" s="20" t="s">
        <v>250</v>
      </c>
      <c r="B792" s="20" t="s">
        <v>15</v>
      </c>
      <c r="C792" s="20" t="s">
        <v>251</v>
      </c>
      <c r="D792" s="20" t="s">
        <v>39</v>
      </c>
      <c r="E792" s="20" t="s">
        <v>40</v>
      </c>
      <c r="F792" s="21">
        <v>463873.26</v>
      </c>
      <c r="G792" s="21">
        <v>20777.5</v>
      </c>
      <c r="I792" s="21" t="str">
        <f t="shared" si="116"/>
        <v>#REF!</v>
      </c>
      <c r="J792" s="21" t="str">
        <f t="shared" si="117"/>
        <v>#REF!</v>
      </c>
      <c r="K792" s="21" t="str">
        <f t="shared" si="118"/>
        <v>#REF!</v>
      </c>
      <c r="L792" s="21" t="str">
        <f t="shared" si="119"/>
        <v>#REF!</v>
      </c>
      <c r="M792" s="21" t="str">
        <f t="shared" si="120"/>
        <v>#REF!</v>
      </c>
      <c r="N792" s="21" t="str">
        <f t="shared" si="121"/>
        <v>#REF!</v>
      </c>
      <c r="O792" s="21" t="str">
        <f t="shared" si="122"/>
        <v>#REF!</v>
      </c>
      <c r="P792" s="21" t="str">
        <f t="shared" si="123"/>
        <v>#REF!</v>
      </c>
      <c r="Q792" s="21" t="str">
        <f t="shared" si="124"/>
        <v>#REF!</v>
      </c>
      <c r="R792" s="21" t="str">
        <f t="shared" si="125"/>
        <v>#REF!</v>
      </c>
      <c r="S792" s="21" t="str">
        <f t="shared" si="126"/>
        <v>#REF!</v>
      </c>
    </row>
    <row r="793" ht="15.75" customHeight="1">
      <c r="A793" s="20" t="s">
        <v>250</v>
      </c>
      <c r="B793" s="20" t="s">
        <v>15</v>
      </c>
      <c r="C793" s="20" t="s">
        <v>251</v>
      </c>
      <c r="D793" s="20" t="s">
        <v>41</v>
      </c>
      <c r="E793" s="20" t="s">
        <v>42</v>
      </c>
      <c r="F793" s="21">
        <v>1.2763641795E8</v>
      </c>
      <c r="G793" s="21">
        <v>5717003.56</v>
      </c>
      <c r="I793" s="21" t="str">
        <f t="shared" si="116"/>
        <v>#REF!</v>
      </c>
      <c r="J793" s="21" t="str">
        <f t="shared" si="117"/>
        <v>#REF!</v>
      </c>
      <c r="K793" s="21" t="str">
        <f t="shared" si="118"/>
        <v>#REF!</v>
      </c>
      <c r="L793" s="21" t="str">
        <f t="shared" si="119"/>
        <v>#REF!</v>
      </c>
      <c r="M793" s="21" t="str">
        <f t="shared" si="120"/>
        <v>#REF!</v>
      </c>
      <c r="N793" s="21" t="str">
        <f t="shared" si="121"/>
        <v>#REF!</v>
      </c>
      <c r="O793" s="21" t="str">
        <f t="shared" si="122"/>
        <v>#REF!</v>
      </c>
      <c r="P793" s="21" t="str">
        <f t="shared" si="123"/>
        <v>#REF!</v>
      </c>
      <c r="Q793" s="21" t="str">
        <f t="shared" si="124"/>
        <v>#REF!</v>
      </c>
      <c r="R793" s="21" t="str">
        <f t="shared" si="125"/>
        <v>#REF!</v>
      </c>
      <c r="S793" s="21" t="str">
        <f t="shared" si="126"/>
        <v>#REF!</v>
      </c>
    </row>
    <row r="794" ht="15.75" customHeight="1">
      <c r="A794" s="20" t="s">
        <v>252</v>
      </c>
      <c r="B794" s="20" t="s">
        <v>15</v>
      </c>
      <c r="C794" s="20" t="s">
        <v>253</v>
      </c>
      <c r="D794" s="20" t="s">
        <v>17</v>
      </c>
      <c r="E794" s="20" t="s">
        <v>18</v>
      </c>
      <c r="F794" s="21">
        <v>0.0</v>
      </c>
      <c r="G794" s="21">
        <v>0.0</v>
      </c>
      <c r="I794" s="21" t="str">
        <f t="shared" si="116"/>
        <v>#REF!</v>
      </c>
      <c r="J794" s="21" t="str">
        <f t="shared" si="117"/>
        <v>#REF!</v>
      </c>
      <c r="K794" s="21" t="str">
        <f t="shared" si="118"/>
        <v>#REF!</v>
      </c>
      <c r="L794" s="21" t="str">
        <f t="shared" si="119"/>
        <v>#REF!</v>
      </c>
      <c r="M794" s="21" t="str">
        <f t="shared" si="120"/>
        <v>#REF!</v>
      </c>
      <c r="N794" s="21" t="str">
        <f t="shared" si="121"/>
        <v>#REF!</v>
      </c>
      <c r="O794" s="21" t="str">
        <f t="shared" si="122"/>
        <v>#REF!</v>
      </c>
      <c r="P794" s="21" t="str">
        <f t="shared" si="123"/>
        <v>#REF!</v>
      </c>
      <c r="Q794" s="21" t="str">
        <f t="shared" si="124"/>
        <v>#REF!</v>
      </c>
      <c r="R794" s="21" t="str">
        <f t="shared" si="125"/>
        <v>#REF!</v>
      </c>
      <c r="S794" s="21" t="str">
        <f t="shared" si="126"/>
        <v>#REF!</v>
      </c>
    </row>
    <row r="795" ht="15.75" customHeight="1">
      <c r="A795" s="20" t="s">
        <v>252</v>
      </c>
      <c r="B795" s="20" t="s">
        <v>15</v>
      </c>
      <c r="C795" s="20" t="s">
        <v>253</v>
      </c>
      <c r="D795" s="20" t="s">
        <v>19</v>
      </c>
      <c r="E795" s="20" t="s">
        <v>20</v>
      </c>
      <c r="F795" s="21">
        <v>16038.83</v>
      </c>
      <c r="G795" s="21">
        <v>1601.71</v>
      </c>
      <c r="I795" s="21" t="str">
        <f t="shared" si="116"/>
        <v>#REF!</v>
      </c>
      <c r="J795" s="21" t="str">
        <f t="shared" si="117"/>
        <v>#REF!</v>
      </c>
      <c r="K795" s="21" t="str">
        <f t="shared" si="118"/>
        <v>#REF!</v>
      </c>
      <c r="L795" s="21" t="str">
        <f t="shared" si="119"/>
        <v>#REF!</v>
      </c>
      <c r="M795" s="21" t="str">
        <f t="shared" si="120"/>
        <v>#REF!</v>
      </c>
      <c r="N795" s="21" t="str">
        <f t="shared" si="121"/>
        <v>#REF!</v>
      </c>
      <c r="O795" s="21" t="str">
        <f t="shared" si="122"/>
        <v>#REF!</v>
      </c>
      <c r="P795" s="21" t="str">
        <f t="shared" si="123"/>
        <v>#REF!</v>
      </c>
      <c r="Q795" s="21" t="str">
        <f t="shared" si="124"/>
        <v>#REF!</v>
      </c>
      <c r="R795" s="21" t="str">
        <f t="shared" si="125"/>
        <v>#REF!</v>
      </c>
      <c r="S795" s="21" t="str">
        <f t="shared" si="126"/>
        <v>#REF!</v>
      </c>
    </row>
    <row r="796" ht="15.75" customHeight="1">
      <c r="A796" s="20" t="s">
        <v>252</v>
      </c>
      <c r="B796" s="20" t="s">
        <v>15</v>
      </c>
      <c r="C796" s="20" t="s">
        <v>253</v>
      </c>
      <c r="D796" s="20" t="s">
        <v>21</v>
      </c>
      <c r="E796" s="20" t="s">
        <v>22</v>
      </c>
      <c r="F796" s="21">
        <v>0.0</v>
      </c>
      <c r="G796" s="21">
        <v>0.0</v>
      </c>
      <c r="I796" s="21" t="str">
        <f t="shared" si="116"/>
        <v>#REF!</v>
      </c>
      <c r="J796" s="21" t="str">
        <f t="shared" si="117"/>
        <v>#REF!</v>
      </c>
      <c r="K796" s="21" t="str">
        <f t="shared" si="118"/>
        <v>#REF!</v>
      </c>
      <c r="L796" s="21" t="str">
        <f t="shared" si="119"/>
        <v>#REF!</v>
      </c>
      <c r="M796" s="21" t="str">
        <f t="shared" si="120"/>
        <v>#REF!</v>
      </c>
      <c r="N796" s="21" t="str">
        <f t="shared" si="121"/>
        <v>#REF!</v>
      </c>
      <c r="O796" s="21" t="str">
        <f t="shared" si="122"/>
        <v>#REF!</v>
      </c>
      <c r="P796" s="21" t="str">
        <f t="shared" si="123"/>
        <v>#REF!</v>
      </c>
      <c r="Q796" s="21" t="str">
        <f t="shared" si="124"/>
        <v>#REF!</v>
      </c>
      <c r="R796" s="21" t="str">
        <f t="shared" si="125"/>
        <v>#REF!</v>
      </c>
      <c r="S796" s="21" t="str">
        <f t="shared" si="126"/>
        <v>#REF!</v>
      </c>
    </row>
    <row r="797" ht="15.75" customHeight="1">
      <c r="A797" s="20" t="s">
        <v>252</v>
      </c>
      <c r="B797" s="20" t="s">
        <v>15</v>
      </c>
      <c r="C797" s="20" t="s">
        <v>253</v>
      </c>
      <c r="D797" s="20" t="s">
        <v>27</v>
      </c>
      <c r="E797" s="20" t="s">
        <v>28</v>
      </c>
      <c r="F797" s="21">
        <v>0.0</v>
      </c>
      <c r="G797" s="21">
        <v>0.0</v>
      </c>
      <c r="I797" s="21" t="str">
        <f t="shared" si="116"/>
        <v>#REF!</v>
      </c>
      <c r="J797" s="21" t="str">
        <f t="shared" si="117"/>
        <v>#REF!</v>
      </c>
      <c r="K797" s="21" t="str">
        <f t="shared" si="118"/>
        <v>#REF!</v>
      </c>
      <c r="L797" s="21" t="str">
        <f t="shared" si="119"/>
        <v>#REF!</v>
      </c>
      <c r="M797" s="21" t="str">
        <f t="shared" si="120"/>
        <v>#REF!</v>
      </c>
      <c r="N797" s="21" t="str">
        <f t="shared" si="121"/>
        <v>#REF!</v>
      </c>
      <c r="O797" s="21" t="str">
        <f t="shared" si="122"/>
        <v>#REF!</v>
      </c>
      <c r="P797" s="21" t="str">
        <f t="shared" si="123"/>
        <v>#REF!</v>
      </c>
      <c r="Q797" s="21" t="str">
        <f t="shared" si="124"/>
        <v>#REF!</v>
      </c>
      <c r="R797" s="21" t="str">
        <f t="shared" si="125"/>
        <v>#REF!</v>
      </c>
      <c r="S797" s="21" t="str">
        <f t="shared" si="126"/>
        <v>#REF!</v>
      </c>
    </row>
    <row r="798" ht="15.75" customHeight="1">
      <c r="A798" s="20" t="s">
        <v>252</v>
      </c>
      <c r="B798" s="20" t="s">
        <v>15</v>
      </c>
      <c r="C798" s="20" t="s">
        <v>253</v>
      </c>
      <c r="D798" s="20" t="s">
        <v>29</v>
      </c>
      <c r="E798" s="20" t="s">
        <v>30</v>
      </c>
      <c r="F798" s="21">
        <v>1171660.66</v>
      </c>
      <c r="G798" s="21">
        <v>117007.46</v>
      </c>
      <c r="I798" s="21" t="str">
        <f t="shared" si="116"/>
        <v>#REF!</v>
      </c>
      <c r="J798" s="21" t="str">
        <f t="shared" si="117"/>
        <v>#REF!</v>
      </c>
      <c r="K798" s="21" t="str">
        <f t="shared" si="118"/>
        <v>#REF!</v>
      </c>
      <c r="L798" s="21" t="str">
        <f t="shared" si="119"/>
        <v>#REF!</v>
      </c>
      <c r="M798" s="21" t="str">
        <f t="shared" si="120"/>
        <v>#REF!</v>
      </c>
      <c r="N798" s="21" t="str">
        <f t="shared" si="121"/>
        <v>#REF!</v>
      </c>
      <c r="O798" s="21" t="str">
        <f t="shared" si="122"/>
        <v>#REF!</v>
      </c>
      <c r="P798" s="21" t="str">
        <f t="shared" si="123"/>
        <v>#REF!</v>
      </c>
      <c r="Q798" s="21" t="str">
        <f t="shared" si="124"/>
        <v>#REF!</v>
      </c>
      <c r="R798" s="21" t="str">
        <f t="shared" si="125"/>
        <v>#REF!</v>
      </c>
      <c r="S798" s="21" t="str">
        <f t="shared" si="126"/>
        <v>#REF!</v>
      </c>
    </row>
    <row r="799" ht="15.75" customHeight="1">
      <c r="A799" s="20" t="s">
        <v>252</v>
      </c>
      <c r="B799" s="20" t="s">
        <v>15</v>
      </c>
      <c r="C799" s="20" t="s">
        <v>253</v>
      </c>
      <c r="D799" s="20" t="s">
        <v>31</v>
      </c>
      <c r="E799" s="20" t="s">
        <v>32</v>
      </c>
      <c r="F799" s="21">
        <v>573521.41</v>
      </c>
      <c r="G799" s="21">
        <v>57274.5</v>
      </c>
      <c r="I799" s="21" t="str">
        <f t="shared" si="116"/>
        <v>#REF!</v>
      </c>
      <c r="J799" s="21" t="str">
        <f t="shared" si="117"/>
        <v>#REF!</v>
      </c>
      <c r="K799" s="21" t="str">
        <f t="shared" si="118"/>
        <v>#REF!</v>
      </c>
      <c r="L799" s="21" t="str">
        <f t="shared" si="119"/>
        <v>#REF!</v>
      </c>
      <c r="M799" s="21" t="str">
        <f t="shared" si="120"/>
        <v>#REF!</v>
      </c>
      <c r="N799" s="21" t="str">
        <f t="shared" si="121"/>
        <v>#REF!</v>
      </c>
      <c r="O799" s="21" t="str">
        <f t="shared" si="122"/>
        <v>#REF!</v>
      </c>
      <c r="P799" s="21" t="str">
        <f t="shared" si="123"/>
        <v>#REF!</v>
      </c>
      <c r="Q799" s="21" t="str">
        <f t="shared" si="124"/>
        <v>#REF!</v>
      </c>
      <c r="R799" s="21" t="str">
        <f t="shared" si="125"/>
        <v>#REF!</v>
      </c>
      <c r="S799" s="21" t="str">
        <f t="shared" si="126"/>
        <v>#REF!</v>
      </c>
    </row>
    <row r="800" ht="15.75" customHeight="1">
      <c r="A800" s="20" t="s">
        <v>252</v>
      </c>
      <c r="B800" s="20" t="s">
        <v>15</v>
      </c>
      <c r="C800" s="20" t="s">
        <v>253</v>
      </c>
      <c r="D800" s="20" t="s">
        <v>39</v>
      </c>
      <c r="E800" s="20" t="s">
        <v>40</v>
      </c>
      <c r="F800" s="21">
        <v>266416.93</v>
      </c>
      <c r="G800" s="21">
        <v>26605.63</v>
      </c>
      <c r="I800" s="21" t="str">
        <f t="shared" si="116"/>
        <v>#REF!</v>
      </c>
      <c r="J800" s="21" t="str">
        <f t="shared" si="117"/>
        <v>#REF!</v>
      </c>
      <c r="K800" s="21" t="str">
        <f t="shared" si="118"/>
        <v>#REF!</v>
      </c>
      <c r="L800" s="21" t="str">
        <f t="shared" si="119"/>
        <v>#REF!</v>
      </c>
      <c r="M800" s="21" t="str">
        <f t="shared" si="120"/>
        <v>#REF!</v>
      </c>
      <c r="N800" s="21" t="str">
        <f t="shared" si="121"/>
        <v>#REF!</v>
      </c>
      <c r="O800" s="21" t="str">
        <f t="shared" si="122"/>
        <v>#REF!</v>
      </c>
      <c r="P800" s="21" t="str">
        <f t="shared" si="123"/>
        <v>#REF!</v>
      </c>
      <c r="Q800" s="21" t="str">
        <f t="shared" si="124"/>
        <v>#REF!</v>
      </c>
      <c r="R800" s="21" t="str">
        <f t="shared" si="125"/>
        <v>#REF!</v>
      </c>
      <c r="S800" s="21" t="str">
        <f t="shared" si="126"/>
        <v>#REF!</v>
      </c>
    </row>
    <row r="801" ht="15.75" customHeight="1">
      <c r="A801" s="20" t="s">
        <v>252</v>
      </c>
      <c r="B801" s="20" t="s">
        <v>15</v>
      </c>
      <c r="C801" s="20" t="s">
        <v>253</v>
      </c>
      <c r="D801" s="20" t="s">
        <v>41</v>
      </c>
      <c r="E801" s="20" t="s">
        <v>42</v>
      </c>
      <c r="F801" s="21">
        <v>5.163333983E7</v>
      </c>
      <c r="G801" s="21">
        <v>5156344.46</v>
      </c>
      <c r="I801" s="21" t="str">
        <f t="shared" si="116"/>
        <v>#REF!</v>
      </c>
      <c r="J801" s="21" t="str">
        <f t="shared" si="117"/>
        <v>#REF!</v>
      </c>
      <c r="K801" s="21" t="str">
        <f t="shared" si="118"/>
        <v>#REF!</v>
      </c>
      <c r="L801" s="21" t="str">
        <f t="shared" si="119"/>
        <v>#REF!</v>
      </c>
      <c r="M801" s="21" t="str">
        <f t="shared" si="120"/>
        <v>#REF!</v>
      </c>
      <c r="N801" s="21" t="str">
        <f t="shared" si="121"/>
        <v>#REF!</v>
      </c>
      <c r="O801" s="21" t="str">
        <f t="shared" si="122"/>
        <v>#REF!</v>
      </c>
      <c r="P801" s="21" t="str">
        <f t="shared" si="123"/>
        <v>#REF!</v>
      </c>
      <c r="Q801" s="21" t="str">
        <f t="shared" si="124"/>
        <v>#REF!</v>
      </c>
      <c r="R801" s="21" t="str">
        <f t="shared" si="125"/>
        <v>#REF!</v>
      </c>
      <c r="S801" s="21" t="str">
        <f t="shared" si="126"/>
        <v>#REF!</v>
      </c>
    </row>
    <row r="802" ht="15.75" customHeight="1">
      <c r="A802" s="20" t="s">
        <v>252</v>
      </c>
      <c r="B802" s="20" t="s">
        <v>15</v>
      </c>
      <c r="C802" s="20" t="s">
        <v>253</v>
      </c>
      <c r="D802" s="20" t="s">
        <v>45</v>
      </c>
      <c r="E802" s="20" t="s">
        <v>46</v>
      </c>
      <c r="F802" s="21">
        <v>2.916446486E7</v>
      </c>
      <c r="G802" s="21">
        <v>2912498.54</v>
      </c>
      <c r="I802" s="21" t="str">
        <f t="shared" si="116"/>
        <v>#REF!</v>
      </c>
      <c r="J802" s="21" t="str">
        <f t="shared" si="117"/>
        <v>#REF!</v>
      </c>
      <c r="K802" s="21" t="str">
        <f t="shared" si="118"/>
        <v>#REF!</v>
      </c>
      <c r="L802" s="21" t="str">
        <f t="shared" si="119"/>
        <v>#REF!</v>
      </c>
      <c r="M802" s="21" t="str">
        <f t="shared" si="120"/>
        <v>#REF!</v>
      </c>
      <c r="N802" s="21" t="str">
        <f t="shared" si="121"/>
        <v>#REF!</v>
      </c>
      <c r="O802" s="21" t="str">
        <f t="shared" si="122"/>
        <v>#REF!</v>
      </c>
      <c r="P802" s="21" t="str">
        <f t="shared" si="123"/>
        <v>#REF!</v>
      </c>
      <c r="Q802" s="21" t="str">
        <f t="shared" si="124"/>
        <v>#REF!</v>
      </c>
      <c r="R802" s="21" t="str">
        <f t="shared" si="125"/>
        <v>#REF!</v>
      </c>
      <c r="S802" s="21" t="str">
        <f t="shared" si="126"/>
        <v>#REF!</v>
      </c>
    </row>
    <row r="803" ht="15.75" customHeight="1">
      <c r="A803" s="20" t="s">
        <v>252</v>
      </c>
      <c r="B803" s="20" t="s">
        <v>15</v>
      </c>
      <c r="C803" s="20" t="s">
        <v>253</v>
      </c>
      <c r="D803" s="20" t="s">
        <v>59</v>
      </c>
      <c r="E803" s="20" t="s">
        <v>60</v>
      </c>
      <c r="F803" s="21">
        <v>7349946.48</v>
      </c>
      <c r="G803" s="21">
        <v>733999.7</v>
      </c>
      <c r="I803" s="21" t="str">
        <f t="shared" si="116"/>
        <v>#REF!</v>
      </c>
      <c r="J803" s="21" t="str">
        <f t="shared" si="117"/>
        <v>#REF!</v>
      </c>
      <c r="K803" s="21" t="str">
        <f t="shared" si="118"/>
        <v>#REF!</v>
      </c>
      <c r="L803" s="21" t="str">
        <f t="shared" si="119"/>
        <v>#REF!</v>
      </c>
      <c r="M803" s="21" t="str">
        <f t="shared" si="120"/>
        <v>#REF!</v>
      </c>
      <c r="N803" s="21" t="str">
        <f t="shared" si="121"/>
        <v>#REF!</v>
      </c>
      <c r="O803" s="21" t="str">
        <f t="shared" si="122"/>
        <v>#REF!</v>
      </c>
      <c r="P803" s="21" t="str">
        <f t="shared" si="123"/>
        <v>#REF!</v>
      </c>
      <c r="Q803" s="21" t="str">
        <f t="shared" si="124"/>
        <v>#REF!</v>
      </c>
      <c r="R803" s="21" t="str">
        <f t="shared" si="125"/>
        <v>#REF!</v>
      </c>
      <c r="S803" s="21" t="str">
        <f t="shared" si="126"/>
        <v>#REF!</v>
      </c>
    </row>
    <row r="804" ht="15.75" customHeight="1">
      <c r="A804" s="20" t="s">
        <v>254</v>
      </c>
      <c r="B804" s="20" t="s">
        <v>15</v>
      </c>
      <c r="C804" s="20" t="s">
        <v>255</v>
      </c>
      <c r="D804" s="20" t="s">
        <v>17</v>
      </c>
      <c r="E804" s="20" t="s">
        <v>18</v>
      </c>
      <c r="F804" s="21">
        <v>0.0</v>
      </c>
      <c r="G804" s="21">
        <v>0.0</v>
      </c>
      <c r="I804" s="21" t="str">
        <f t="shared" si="116"/>
        <v>#REF!</v>
      </c>
      <c r="J804" s="21" t="str">
        <f t="shared" si="117"/>
        <v>#REF!</v>
      </c>
      <c r="K804" s="21" t="str">
        <f t="shared" si="118"/>
        <v>#REF!</v>
      </c>
      <c r="L804" s="21" t="str">
        <f t="shared" si="119"/>
        <v>#REF!</v>
      </c>
      <c r="M804" s="21" t="str">
        <f t="shared" si="120"/>
        <v>#REF!</v>
      </c>
      <c r="N804" s="21" t="str">
        <f t="shared" si="121"/>
        <v>#REF!</v>
      </c>
      <c r="O804" s="21" t="str">
        <f t="shared" si="122"/>
        <v>#REF!</v>
      </c>
      <c r="P804" s="21" t="str">
        <f t="shared" si="123"/>
        <v>#REF!</v>
      </c>
      <c r="Q804" s="21" t="str">
        <f t="shared" si="124"/>
        <v>#REF!</v>
      </c>
      <c r="R804" s="21" t="str">
        <f t="shared" si="125"/>
        <v>#REF!</v>
      </c>
      <c r="S804" s="21" t="str">
        <f t="shared" si="126"/>
        <v>#REF!</v>
      </c>
    </row>
    <row r="805" ht="15.75" customHeight="1">
      <c r="A805" s="20" t="s">
        <v>254</v>
      </c>
      <c r="B805" s="20" t="s">
        <v>15</v>
      </c>
      <c r="C805" s="20" t="s">
        <v>255</v>
      </c>
      <c r="D805" s="20" t="s">
        <v>21</v>
      </c>
      <c r="E805" s="20" t="s">
        <v>22</v>
      </c>
      <c r="F805" s="21">
        <v>365491.51</v>
      </c>
      <c r="G805" s="21">
        <v>123141.08</v>
      </c>
      <c r="I805" s="21" t="str">
        <f t="shared" si="116"/>
        <v>#REF!</v>
      </c>
      <c r="J805" s="21" t="str">
        <f t="shared" si="117"/>
        <v>#REF!</v>
      </c>
      <c r="K805" s="21" t="str">
        <f t="shared" si="118"/>
        <v>#REF!</v>
      </c>
      <c r="L805" s="21" t="str">
        <f t="shared" si="119"/>
        <v>#REF!</v>
      </c>
      <c r="M805" s="21" t="str">
        <f t="shared" si="120"/>
        <v>#REF!</v>
      </c>
      <c r="N805" s="21" t="str">
        <f t="shared" si="121"/>
        <v>#REF!</v>
      </c>
      <c r="O805" s="21" t="str">
        <f t="shared" si="122"/>
        <v>#REF!</v>
      </c>
      <c r="P805" s="21" t="str">
        <f t="shared" si="123"/>
        <v>#REF!</v>
      </c>
      <c r="Q805" s="21" t="str">
        <f t="shared" si="124"/>
        <v>#REF!</v>
      </c>
      <c r="R805" s="21" t="str">
        <f t="shared" si="125"/>
        <v>#REF!</v>
      </c>
      <c r="S805" s="21" t="str">
        <f t="shared" si="126"/>
        <v>#REF!</v>
      </c>
    </row>
    <row r="806" ht="15.75" customHeight="1">
      <c r="A806" s="20" t="s">
        <v>254</v>
      </c>
      <c r="B806" s="20" t="s">
        <v>15</v>
      </c>
      <c r="C806" s="20" t="s">
        <v>255</v>
      </c>
      <c r="D806" s="20" t="s">
        <v>27</v>
      </c>
      <c r="E806" s="20" t="s">
        <v>28</v>
      </c>
      <c r="F806" s="21">
        <v>1469079.85</v>
      </c>
      <c r="G806" s="21">
        <v>494961.09</v>
      </c>
      <c r="I806" s="21" t="str">
        <f t="shared" si="116"/>
        <v>#REF!</v>
      </c>
      <c r="J806" s="21" t="str">
        <f t="shared" si="117"/>
        <v>#REF!</v>
      </c>
      <c r="K806" s="21" t="str">
        <f t="shared" si="118"/>
        <v>#REF!</v>
      </c>
      <c r="L806" s="21" t="str">
        <f t="shared" si="119"/>
        <v>#REF!</v>
      </c>
      <c r="M806" s="21" t="str">
        <f t="shared" si="120"/>
        <v>#REF!</v>
      </c>
      <c r="N806" s="21" t="str">
        <f t="shared" si="121"/>
        <v>#REF!</v>
      </c>
      <c r="O806" s="21" t="str">
        <f t="shared" si="122"/>
        <v>#REF!</v>
      </c>
      <c r="P806" s="21" t="str">
        <f t="shared" si="123"/>
        <v>#REF!</v>
      </c>
      <c r="Q806" s="21" t="str">
        <f t="shared" si="124"/>
        <v>#REF!</v>
      </c>
      <c r="R806" s="21" t="str">
        <f t="shared" si="125"/>
        <v>#REF!</v>
      </c>
      <c r="S806" s="21" t="str">
        <f t="shared" si="126"/>
        <v>#REF!</v>
      </c>
    </row>
    <row r="807" ht="15.75" customHeight="1">
      <c r="A807" s="20" t="s">
        <v>254</v>
      </c>
      <c r="B807" s="20" t="s">
        <v>15</v>
      </c>
      <c r="C807" s="20" t="s">
        <v>255</v>
      </c>
      <c r="D807" s="20" t="s">
        <v>29</v>
      </c>
      <c r="E807" s="20" t="s">
        <v>30</v>
      </c>
      <c r="F807" s="21">
        <v>1647199.95</v>
      </c>
      <c r="G807" s="21">
        <v>554973.17</v>
      </c>
      <c r="I807" s="21" t="str">
        <f t="shared" si="116"/>
        <v>#REF!</v>
      </c>
      <c r="J807" s="21" t="str">
        <f t="shared" si="117"/>
        <v>#REF!</v>
      </c>
      <c r="K807" s="21" t="str">
        <f t="shared" si="118"/>
        <v>#REF!</v>
      </c>
      <c r="L807" s="21" t="str">
        <f t="shared" si="119"/>
        <v>#REF!</v>
      </c>
      <c r="M807" s="21" t="str">
        <f t="shared" si="120"/>
        <v>#REF!</v>
      </c>
      <c r="N807" s="21" t="str">
        <f t="shared" si="121"/>
        <v>#REF!</v>
      </c>
      <c r="O807" s="21" t="str">
        <f t="shared" si="122"/>
        <v>#REF!</v>
      </c>
      <c r="P807" s="21" t="str">
        <f t="shared" si="123"/>
        <v>#REF!</v>
      </c>
      <c r="Q807" s="21" t="str">
        <f t="shared" si="124"/>
        <v>#REF!</v>
      </c>
      <c r="R807" s="21" t="str">
        <f t="shared" si="125"/>
        <v>#REF!</v>
      </c>
      <c r="S807" s="21" t="str">
        <f t="shared" si="126"/>
        <v>#REF!</v>
      </c>
    </row>
    <row r="808" ht="15.75" customHeight="1">
      <c r="A808" s="20" t="s">
        <v>254</v>
      </c>
      <c r="B808" s="20" t="s">
        <v>15</v>
      </c>
      <c r="C808" s="20" t="s">
        <v>255</v>
      </c>
      <c r="D808" s="20" t="s">
        <v>31</v>
      </c>
      <c r="E808" s="20" t="s">
        <v>32</v>
      </c>
      <c r="F808" s="21">
        <v>3383646.63</v>
      </c>
      <c r="G808" s="21">
        <v>1140015.26</v>
      </c>
      <c r="I808" s="21" t="str">
        <f t="shared" si="116"/>
        <v>#REF!</v>
      </c>
      <c r="J808" s="21" t="str">
        <f t="shared" si="117"/>
        <v>#REF!</v>
      </c>
      <c r="K808" s="21" t="str">
        <f t="shared" si="118"/>
        <v>#REF!</v>
      </c>
      <c r="L808" s="21" t="str">
        <f t="shared" si="119"/>
        <v>#REF!</v>
      </c>
      <c r="M808" s="21" t="str">
        <f t="shared" si="120"/>
        <v>#REF!</v>
      </c>
      <c r="N808" s="21" t="str">
        <f t="shared" si="121"/>
        <v>#REF!</v>
      </c>
      <c r="O808" s="21" t="str">
        <f t="shared" si="122"/>
        <v>#REF!</v>
      </c>
      <c r="P808" s="21" t="str">
        <f t="shared" si="123"/>
        <v>#REF!</v>
      </c>
      <c r="Q808" s="21" t="str">
        <f t="shared" si="124"/>
        <v>#REF!</v>
      </c>
      <c r="R808" s="21" t="str">
        <f t="shared" si="125"/>
        <v>#REF!</v>
      </c>
      <c r="S808" s="21" t="str">
        <f t="shared" si="126"/>
        <v>#REF!</v>
      </c>
    </row>
    <row r="809" ht="15.75" customHeight="1">
      <c r="A809" s="20" t="s">
        <v>254</v>
      </c>
      <c r="B809" s="20" t="s">
        <v>15</v>
      </c>
      <c r="C809" s="20" t="s">
        <v>255</v>
      </c>
      <c r="D809" s="20" t="s">
        <v>39</v>
      </c>
      <c r="E809" s="20" t="s">
        <v>40</v>
      </c>
      <c r="F809" s="21">
        <v>477521.91</v>
      </c>
      <c r="G809" s="21">
        <v>160886.27</v>
      </c>
      <c r="I809" s="21" t="str">
        <f t="shared" si="116"/>
        <v>#REF!</v>
      </c>
      <c r="J809" s="21" t="str">
        <f t="shared" si="117"/>
        <v>#REF!</v>
      </c>
      <c r="K809" s="21" t="str">
        <f t="shared" si="118"/>
        <v>#REF!</v>
      </c>
      <c r="L809" s="21" t="str">
        <f t="shared" si="119"/>
        <v>#REF!</v>
      </c>
      <c r="M809" s="21" t="str">
        <f t="shared" si="120"/>
        <v>#REF!</v>
      </c>
      <c r="N809" s="21" t="str">
        <f t="shared" si="121"/>
        <v>#REF!</v>
      </c>
      <c r="O809" s="21" t="str">
        <f t="shared" si="122"/>
        <v>#REF!</v>
      </c>
      <c r="P809" s="21" t="str">
        <f t="shared" si="123"/>
        <v>#REF!</v>
      </c>
      <c r="Q809" s="21" t="str">
        <f t="shared" si="124"/>
        <v>#REF!</v>
      </c>
      <c r="R809" s="21" t="str">
        <f t="shared" si="125"/>
        <v>#REF!</v>
      </c>
      <c r="S809" s="21" t="str">
        <f t="shared" si="126"/>
        <v>#REF!</v>
      </c>
    </row>
    <row r="810" ht="15.75" customHeight="1">
      <c r="A810" s="20" t="s">
        <v>254</v>
      </c>
      <c r="B810" s="20" t="s">
        <v>15</v>
      </c>
      <c r="C810" s="20" t="s">
        <v>255</v>
      </c>
      <c r="D810" s="20" t="s">
        <v>41</v>
      </c>
      <c r="E810" s="20" t="s">
        <v>42</v>
      </c>
      <c r="F810" s="21">
        <v>1.0312587115E8</v>
      </c>
      <c r="G810" s="21">
        <v>3.474507813E7</v>
      </c>
      <c r="I810" s="21" t="str">
        <f t="shared" si="116"/>
        <v>#REF!</v>
      </c>
      <c r="J810" s="21" t="str">
        <f t="shared" si="117"/>
        <v>#REF!</v>
      </c>
      <c r="K810" s="21" t="str">
        <f t="shared" si="118"/>
        <v>#REF!</v>
      </c>
      <c r="L810" s="21" t="str">
        <f t="shared" si="119"/>
        <v>#REF!</v>
      </c>
      <c r="M810" s="21" t="str">
        <f t="shared" si="120"/>
        <v>#REF!</v>
      </c>
      <c r="N810" s="21" t="str">
        <f t="shared" si="121"/>
        <v>#REF!</v>
      </c>
      <c r="O810" s="21" t="str">
        <f t="shared" si="122"/>
        <v>#REF!</v>
      </c>
      <c r="P810" s="21" t="str">
        <f t="shared" si="123"/>
        <v>#REF!</v>
      </c>
      <c r="Q810" s="21" t="str">
        <f t="shared" si="124"/>
        <v>#REF!</v>
      </c>
      <c r="R810" s="21" t="str">
        <f t="shared" si="125"/>
        <v>#REF!</v>
      </c>
      <c r="S810" s="21" t="str">
        <f t="shared" si="126"/>
        <v>#REF!</v>
      </c>
    </row>
    <row r="811" ht="15.75" customHeight="1">
      <c r="A811" s="20" t="s">
        <v>256</v>
      </c>
      <c r="B811" s="20" t="s">
        <v>15</v>
      </c>
      <c r="C811" s="20" t="s">
        <v>257</v>
      </c>
      <c r="D811" s="20" t="s">
        <v>17</v>
      </c>
      <c r="E811" s="20" t="s">
        <v>18</v>
      </c>
      <c r="F811" s="21">
        <v>0.0</v>
      </c>
      <c r="G811" s="21">
        <v>0.0</v>
      </c>
      <c r="I811" s="21" t="str">
        <f t="shared" si="116"/>
        <v>#REF!</v>
      </c>
      <c r="J811" s="21" t="str">
        <f t="shared" si="117"/>
        <v>#REF!</v>
      </c>
      <c r="K811" s="21" t="str">
        <f t="shared" si="118"/>
        <v>#REF!</v>
      </c>
      <c r="L811" s="21" t="str">
        <f t="shared" si="119"/>
        <v>#REF!</v>
      </c>
      <c r="M811" s="21" t="str">
        <f t="shared" si="120"/>
        <v>#REF!</v>
      </c>
      <c r="N811" s="21" t="str">
        <f t="shared" si="121"/>
        <v>#REF!</v>
      </c>
      <c r="O811" s="21" t="str">
        <f t="shared" si="122"/>
        <v>#REF!</v>
      </c>
      <c r="P811" s="21" t="str">
        <f t="shared" si="123"/>
        <v>#REF!</v>
      </c>
      <c r="Q811" s="21" t="str">
        <f t="shared" si="124"/>
        <v>#REF!</v>
      </c>
      <c r="R811" s="21" t="str">
        <f t="shared" si="125"/>
        <v>#REF!</v>
      </c>
      <c r="S811" s="21" t="str">
        <f t="shared" si="126"/>
        <v>#REF!</v>
      </c>
    </row>
    <row r="812" ht="15.75" customHeight="1">
      <c r="A812" s="20" t="s">
        <v>256</v>
      </c>
      <c r="B812" s="20" t="s">
        <v>15</v>
      </c>
      <c r="C812" s="20" t="s">
        <v>257</v>
      </c>
      <c r="D812" s="20" t="s">
        <v>27</v>
      </c>
      <c r="E812" s="20" t="s">
        <v>28</v>
      </c>
      <c r="F812" s="21">
        <v>0.0</v>
      </c>
      <c r="G812" s="21">
        <v>0.0</v>
      </c>
      <c r="I812" s="21" t="str">
        <f t="shared" si="116"/>
        <v>#REF!</v>
      </c>
      <c r="J812" s="21" t="str">
        <f t="shared" si="117"/>
        <v>#REF!</v>
      </c>
      <c r="K812" s="21" t="str">
        <f t="shared" si="118"/>
        <v>#REF!</v>
      </c>
      <c r="L812" s="21" t="str">
        <f t="shared" si="119"/>
        <v>#REF!</v>
      </c>
      <c r="M812" s="21" t="str">
        <f t="shared" si="120"/>
        <v>#REF!</v>
      </c>
      <c r="N812" s="21" t="str">
        <f t="shared" si="121"/>
        <v>#REF!</v>
      </c>
      <c r="O812" s="21" t="str">
        <f t="shared" si="122"/>
        <v>#REF!</v>
      </c>
      <c r="P812" s="21" t="str">
        <f t="shared" si="123"/>
        <v>#REF!</v>
      </c>
      <c r="Q812" s="21" t="str">
        <f t="shared" si="124"/>
        <v>#REF!</v>
      </c>
      <c r="R812" s="21" t="str">
        <f t="shared" si="125"/>
        <v>#REF!</v>
      </c>
      <c r="S812" s="21" t="str">
        <f t="shared" si="126"/>
        <v>#REF!</v>
      </c>
    </row>
    <row r="813" ht="15.75" customHeight="1">
      <c r="A813" s="20" t="s">
        <v>256</v>
      </c>
      <c r="B813" s="20" t="s">
        <v>15</v>
      </c>
      <c r="C813" s="20" t="s">
        <v>257</v>
      </c>
      <c r="D813" s="20" t="s">
        <v>29</v>
      </c>
      <c r="E813" s="20" t="s">
        <v>30</v>
      </c>
      <c r="F813" s="21">
        <v>1175726.3</v>
      </c>
      <c r="G813" s="21">
        <v>108880.43</v>
      </c>
      <c r="I813" s="21" t="str">
        <f t="shared" si="116"/>
        <v>#REF!</v>
      </c>
      <c r="J813" s="21" t="str">
        <f t="shared" si="117"/>
        <v>#REF!</v>
      </c>
      <c r="K813" s="21" t="str">
        <f t="shared" si="118"/>
        <v>#REF!</v>
      </c>
      <c r="L813" s="21" t="str">
        <f t="shared" si="119"/>
        <v>#REF!</v>
      </c>
      <c r="M813" s="21" t="str">
        <f t="shared" si="120"/>
        <v>#REF!</v>
      </c>
      <c r="N813" s="21" t="str">
        <f t="shared" si="121"/>
        <v>#REF!</v>
      </c>
      <c r="O813" s="21" t="str">
        <f t="shared" si="122"/>
        <v>#REF!</v>
      </c>
      <c r="P813" s="21" t="str">
        <f t="shared" si="123"/>
        <v>#REF!</v>
      </c>
      <c r="Q813" s="21" t="str">
        <f t="shared" si="124"/>
        <v>#REF!</v>
      </c>
      <c r="R813" s="21" t="str">
        <f t="shared" si="125"/>
        <v>#REF!</v>
      </c>
      <c r="S813" s="21" t="str">
        <f t="shared" si="126"/>
        <v>#REF!</v>
      </c>
    </row>
    <row r="814" ht="15.75" customHeight="1">
      <c r="A814" s="20" t="s">
        <v>256</v>
      </c>
      <c r="B814" s="20" t="s">
        <v>15</v>
      </c>
      <c r="C814" s="20" t="s">
        <v>257</v>
      </c>
      <c r="D814" s="20" t="s">
        <v>31</v>
      </c>
      <c r="E814" s="20" t="s">
        <v>32</v>
      </c>
      <c r="F814" s="21">
        <v>0.0</v>
      </c>
      <c r="G814" s="21">
        <v>0.0</v>
      </c>
      <c r="I814" s="21" t="str">
        <f t="shared" si="116"/>
        <v>#REF!</v>
      </c>
      <c r="J814" s="21" t="str">
        <f t="shared" si="117"/>
        <v>#REF!</v>
      </c>
      <c r="K814" s="21" t="str">
        <f t="shared" si="118"/>
        <v>#REF!</v>
      </c>
      <c r="L814" s="21" t="str">
        <f t="shared" si="119"/>
        <v>#REF!</v>
      </c>
      <c r="M814" s="21" t="str">
        <f t="shared" si="120"/>
        <v>#REF!</v>
      </c>
      <c r="N814" s="21" t="str">
        <f t="shared" si="121"/>
        <v>#REF!</v>
      </c>
      <c r="O814" s="21" t="str">
        <f t="shared" si="122"/>
        <v>#REF!</v>
      </c>
      <c r="P814" s="21" t="str">
        <f t="shared" si="123"/>
        <v>#REF!</v>
      </c>
      <c r="Q814" s="21" t="str">
        <f t="shared" si="124"/>
        <v>#REF!</v>
      </c>
      <c r="R814" s="21" t="str">
        <f t="shared" si="125"/>
        <v>#REF!</v>
      </c>
      <c r="S814" s="21" t="str">
        <f t="shared" si="126"/>
        <v>#REF!</v>
      </c>
    </row>
    <row r="815" ht="15.75" customHeight="1">
      <c r="A815" s="20" t="s">
        <v>256</v>
      </c>
      <c r="B815" s="20" t="s">
        <v>15</v>
      </c>
      <c r="C815" s="20" t="s">
        <v>257</v>
      </c>
      <c r="D815" s="20" t="s">
        <v>39</v>
      </c>
      <c r="E815" s="20" t="s">
        <v>40</v>
      </c>
      <c r="F815" s="21">
        <v>404669.78</v>
      </c>
      <c r="G815" s="21">
        <v>37475.23</v>
      </c>
      <c r="I815" s="21" t="str">
        <f t="shared" si="116"/>
        <v>#REF!</v>
      </c>
      <c r="J815" s="21" t="str">
        <f t="shared" si="117"/>
        <v>#REF!</v>
      </c>
      <c r="K815" s="21" t="str">
        <f t="shared" si="118"/>
        <v>#REF!</v>
      </c>
      <c r="L815" s="21" t="str">
        <f t="shared" si="119"/>
        <v>#REF!</v>
      </c>
      <c r="M815" s="21" t="str">
        <f t="shared" si="120"/>
        <v>#REF!</v>
      </c>
      <c r="N815" s="21" t="str">
        <f t="shared" si="121"/>
        <v>#REF!</v>
      </c>
      <c r="O815" s="21" t="str">
        <f t="shared" si="122"/>
        <v>#REF!</v>
      </c>
      <c r="P815" s="21" t="str">
        <f t="shared" si="123"/>
        <v>#REF!</v>
      </c>
      <c r="Q815" s="21" t="str">
        <f t="shared" si="124"/>
        <v>#REF!</v>
      </c>
      <c r="R815" s="21" t="str">
        <f t="shared" si="125"/>
        <v>#REF!</v>
      </c>
      <c r="S815" s="21" t="str">
        <f t="shared" si="126"/>
        <v>#REF!</v>
      </c>
    </row>
    <row r="816" ht="15.75" customHeight="1">
      <c r="A816" s="20" t="s">
        <v>256</v>
      </c>
      <c r="B816" s="20" t="s">
        <v>15</v>
      </c>
      <c r="C816" s="20" t="s">
        <v>257</v>
      </c>
      <c r="D816" s="20" t="s">
        <v>41</v>
      </c>
      <c r="E816" s="20" t="s">
        <v>42</v>
      </c>
      <c r="F816" s="21">
        <v>6.051926392E7</v>
      </c>
      <c r="G816" s="21">
        <v>5604504.34</v>
      </c>
      <c r="I816" s="21" t="str">
        <f t="shared" si="116"/>
        <v>#REF!</v>
      </c>
      <c r="J816" s="21" t="str">
        <f t="shared" si="117"/>
        <v>#REF!</v>
      </c>
      <c r="K816" s="21" t="str">
        <f t="shared" si="118"/>
        <v>#REF!</v>
      </c>
      <c r="L816" s="21" t="str">
        <f t="shared" si="119"/>
        <v>#REF!</v>
      </c>
      <c r="M816" s="21" t="str">
        <f t="shared" si="120"/>
        <v>#REF!</v>
      </c>
      <c r="N816" s="21" t="str">
        <f t="shared" si="121"/>
        <v>#REF!</v>
      </c>
      <c r="O816" s="21" t="str">
        <f t="shared" si="122"/>
        <v>#REF!</v>
      </c>
      <c r="P816" s="21" t="str">
        <f t="shared" si="123"/>
        <v>#REF!</v>
      </c>
      <c r="Q816" s="21" t="str">
        <f t="shared" si="124"/>
        <v>#REF!</v>
      </c>
      <c r="R816" s="21" t="str">
        <f t="shared" si="125"/>
        <v>#REF!</v>
      </c>
      <c r="S816" s="21" t="str">
        <f t="shared" si="126"/>
        <v>#REF!</v>
      </c>
    </row>
    <row r="817" ht="15.75" customHeight="1">
      <c r="A817" s="20" t="s">
        <v>258</v>
      </c>
      <c r="B817" s="20" t="s">
        <v>15</v>
      </c>
      <c r="C817" s="20" t="s">
        <v>259</v>
      </c>
      <c r="D817" s="20" t="s">
        <v>17</v>
      </c>
      <c r="E817" s="20" t="s">
        <v>18</v>
      </c>
      <c r="F817" s="21">
        <v>0.0</v>
      </c>
      <c r="G817" s="21">
        <v>0.0</v>
      </c>
      <c r="I817" s="21" t="str">
        <f t="shared" si="116"/>
        <v>#REF!</v>
      </c>
      <c r="J817" s="21" t="str">
        <f t="shared" si="117"/>
        <v>#REF!</v>
      </c>
      <c r="K817" s="21" t="str">
        <f t="shared" si="118"/>
        <v>#REF!</v>
      </c>
      <c r="L817" s="21" t="str">
        <f t="shared" si="119"/>
        <v>#REF!</v>
      </c>
      <c r="M817" s="21" t="str">
        <f t="shared" si="120"/>
        <v>#REF!</v>
      </c>
      <c r="N817" s="21" t="str">
        <f t="shared" si="121"/>
        <v>#REF!</v>
      </c>
      <c r="O817" s="21" t="str">
        <f t="shared" si="122"/>
        <v>#REF!</v>
      </c>
      <c r="P817" s="21" t="str">
        <f t="shared" si="123"/>
        <v>#REF!</v>
      </c>
      <c r="Q817" s="21" t="str">
        <f t="shared" si="124"/>
        <v>#REF!</v>
      </c>
      <c r="R817" s="21" t="str">
        <f t="shared" si="125"/>
        <v>#REF!</v>
      </c>
      <c r="S817" s="21" t="str">
        <f t="shared" si="126"/>
        <v>#REF!</v>
      </c>
    </row>
    <row r="818" ht="15.75" customHeight="1">
      <c r="A818" s="20" t="s">
        <v>258</v>
      </c>
      <c r="B818" s="20" t="s">
        <v>15</v>
      </c>
      <c r="C818" s="20" t="s">
        <v>259</v>
      </c>
      <c r="D818" s="20" t="s">
        <v>49</v>
      </c>
      <c r="E818" s="20" t="s">
        <v>50</v>
      </c>
      <c r="F818" s="21">
        <v>0.0</v>
      </c>
      <c r="G818" s="21">
        <v>0.0</v>
      </c>
      <c r="I818" s="21" t="str">
        <f t="shared" si="116"/>
        <v>#REF!</v>
      </c>
      <c r="J818" s="21" t="str">
        <f t="shared" si="117"/>
        <v>#REF!</v>
      </c>
      <c r="K818" s="21" t="str">
        <f t="shared" si="118"/>
        <v>#REF!</v>
      </c>
      <c r="L818" s="21" t="str">
        <f t="shared" si="119"/>
        <v>#REF!</v>
      </c>
      <c r="M818" s="21" t="str">
        <f t="shared" si="120"/>
        <v>#REF!</v>
      </c>
      <c r="N818" s="21" t="str">
        <f t="shared" si="121"/>
        <v>#REF!</v>
      </c>
      <c r="O818" s="21" t="str">
        <f t="shared" si="122"/>
        <v>#REF!</v>
      </c>
      <c r="P818" s="21" t="str">
        <f t="shared" si="123"/>
        <v>#REF!</v>
      </c>
      <c r="Q818" s="21" t="str">
        <f t="shared" si="124"/>
        <v>#REF!</v>
      </c>
      <c r="R818" s="21" t="str">
        <f t="shared" si="125"/>
        <v>#REF!</v>
      </c>
      <c r="S818" s="21" t="str">
        <f t="shared" si="126"/>
        <v>#REF!</v>
      </c>
    </row>
    <row r="819" ht="15.75" customHeight="1">
      <c r="A819" s="20" t="s">
        <v>258</v>
      </c>
      <c r="B819" s="20" t="s">
        <v>15</v>
      </c>
      <c r="C819" s="20" t="s">
        <v>259</v>
      </c>
      <c r="D819" s="20" t="s">
        <v>21</v>
      </c>
      <c r="E819" s="20" t="s">
        <v>22</v>
      </c>
      <c r="F819" s="21">
        <v>0.0</v>
      </c>
      <c r="G819" s="21">
        <v>0.0</v>
      </c>
      <c r="I819" s="21" t="str">
        <f t="shared" si="116"/>
        <v>#REF!</v>
      </c>
      <c r="J819" s="21" t="str">
        <f t="shared" si="117"/>
        <v>#REF!</v>
      </c>
      <c r="K819" s="21" t="str">
        <f t="shared" si="118"/>
        <v>#REF!</v>
      </c>
      <c r="L819" s="21" t="str">
        <f t="shared" si="119"/>
        <v>#REF!</v>
      </c>
      <c r="M819" s="21" t="str">
        <f t="shared" si="120"/>
        <v>#REF!</v>
      </c>
      <c r="N819" s="21" t="str">
        <f t="shared" si="121"/>
        <v>#REF!</v>
      </c>
      <c r="O819" s="21" t="str">
        <f t="shared" si="122"/>
        <v>#REF!</v>
      </c>
      <c r="P819" s="21" t="str">
        <f t="shared" si="123"/>
        <v>#REF!</v>
      </c>
      <c r="Q819" s="21" t="str">
        <f t="shared" si="124"/>
        <v>#REF!</v>
      </c>
      <c r="R819" s="21" t="str">
        <f t="shared" si="125"/>
        <v>#REF!</v>
      </c>
      <c r="S819" s="21" t="str">
        <f t="shared" si="126"/>
        <v>#REF!</v>
      </c>
    </row>
    <row r="820" ht="15.75" customHeight="1">
      <c r="A820" s="20" t="s">
        <v>258</v>
      </c>
      <c r="B820" s="20" t="s">
        <v>15</v>
      </c>
      <c r="C820" s="20" t="s">
        <v>259</v>
      </c>
      <c r="D820" s="20" t="s">
        <v>27</v>
      </c>
      <c r="E820" s="20" t="s">
        <v>28</v>
      </c>
      <c r="F820" s="21">
        <v>70999.33</v>
      </c>
      <c r="G820" s="21">
        <v>5020.08</v>
      </c>
      <c r="I820" s="21" t="str">
        <f t="shared" si="116"/>
        <v>#REF!</v>
      </c>
      <c r="J820" s="21" t="str">
        <f t="shared" si="117"/>
        <v>#REF!</v>
      </c>
      <c r="K820" s="21" t="str">
        <f t="shared" si="118"/>
        <v>#REF!</v>
      </c>
      <c r="L820" s="21" t="str">
        <f t="shared" si="119"/>
        <v>#REF!</v>
      </c>
      <c r="M820" s="21" t="str">
        <f t="shared" si="120"/>
        <v>#REF!</v>
      </c>
      <c r="N820" s="21" t="str">
        <f t="shared" si="121"/>
        <v>#REF!</v>
      </c>
      <c r="O820" s="21" t="str">
        <f t="shared" si="122"/>
        <v>#REF!</v>
      </c>
      <c r="P820" s="21" t="str">
        <f t="shared" si="123"/>
        <v>#REF!</v>
      </c>
      <c r="Q820" s="21" t="str">
        <f t="shared" si="124"/>
        <v>#REF!</v>
      </c>
      <c r="R820" s="21" t="str">
        <f t="shared" si="125"/>
        <v>#REF!</v>
      </c>
      <c r="S820" s="21" t="str">
        <f t="shared" si="126"/>
        <v>#REF!</v>
      </c>
    </row>
    <row r="821" ht="15.75" customHeight="1">
      <c r="A821" s="20" t="s">
        <v>258</v>
      </c>
      <c r="B821" s="20" t="s">
        <v>15</v>
      </c>
      <c r="C821" s="20" t="s">
        <v>259</v>
      </c>
      <c r="D821" s="20" t="s">
        <v>29</v>
      </c>
      <c r="E821" s="20" t="s">
        <v>30</v>
      </c>
      <c r="F821" s="21">
        <v>337665.85</v>
      </c>
      <c r="G821" s="21">
        <v>23875.02</v>
      </c>
      <c r="I821" s="21" t="str">
        <f t="shared" si="116"/>
        <v>#REF!</v>
      </c>
      <c r="J821" s="21" t="str">
        <f t="shared" si="117"/>
        <v>#REF!</v>
      </c>
      <c r="K821" s="21" t="str">
        <f t="shared" si="118"/>
        <v>#REF!</v>
      </c>
      <c r="L821" s="21" t="str">
        <f t="shared" si="119"/>
        <v>#REF!</v>
      </c>
      <c r="M821" s="21" t="str">
        <f t="shared" si="120"/>
        <v>#REF!</v>
      </c>
      <c r="N821" s="21" t="str">
        <f t="shared" si="121"/>
        <v>#REF!</v>
      </c>
      <c r="O821" s="21" t="str">
        <f t="shared" si="122"/>
        <v>#REF!</v>
      </c>
      <c r="P821" s="21" t="str">
        <f t="shared" si="123"/>
        <v>#REF!</v>
      </c>
      <c r="Q821" s="21" t="str">
        <f t="shared" si="124"/>
        <v>#REF!</v>
      </c>
      <c r="R821" s="21" t="str">
        <f t="shared" si="125"/>
        <v>#REF!</v>
      </c>
      <c r="S821" s="21" t="str">
        <f t="shared" si="126"/>
        <v>#REF!</v>
      </c>
    </row>
    <row r="822" ht="15.75" customHeight="1">
      <c r="A822" s="20" t="s">
        <v>258</v>
      </c>
      <c r="B822" s="20" t="s">
        <v>15</v>
      </c>
      <c r="C822" s="20" t="s">
        <v>259</v>
      </c>
      <c r="D822" s="20" t="s">
        <v>31</v>
      </c>
      <c r="E822" s="20" t="s">
        <v>32</v>
      </c>
      <c r="F822" s="21">
        <v>810325.06</v>
      </c>
      <c r="G822" s="21">
        <v>57294.89</v>
      </c>
      <c r="I822" s="21" t="str">
        <f t="shared" si="116"/>
        <v>#REF!</v>
      </c>
      <c r="J822" s="21" t="str">
        <f t="shared" si="117"/>
        <v>#REF!</v>
      </c>
      <c r="K822" s="21" t="str">
        <f t="shared" si="118"/>
        <v>#REF!</v>
      </c>
      <c r="L822" s="21" t="str">
        <f t="shared" si="119"/>
        <v>#REF!</v>
      </c>
      <c r="M822" s="21" t="str">
        <f t="shared" si="120"/>
        <v>#REF!</v>
      </c>
      <c r="N822" s="21" t="str">
        <f t="shared" si="121"/>
        <v>#REF!</v>
      </c>
      <c r="O822" s="21" t="str">
        <f t="shared" si="122"/>
        <v>#REF!</v>
      </c>
      <c r="P822" s="21" t="str">
        <f t="shared" si="123"/>
        <v>#REF!</v>
      </c>
      <c r="Q822" s="21" t="str">
        <f t="shared" si="124"/>
        <v>#REF!</v>
      </c>
      <c r="R822" s="21" t="str">
        <f t="shared" si="125"/>
        <v>#REF!</v>
      </c>
      <c r="S822" s="21" t="str">
        <f t="shared" si="126"/>
        <v>#REF!</v>
      </c>
    </row>
    <row r="823" ht="15.75" customHeight="1">
      <c r="A823" s="20" t="s">
        <v>258</v>
      </c>
      <c r="B823" s="20" t="s">
        <v>15</v>
      </c>
      <c r="C823" s="20" t="s">
        <v>259</v>
      </c>
      <c r="D823" s="20" t="s">
        <v>33</v>
      </c>
      <c r="E823" s="20" t="s">
        <v>34</v>
      </c>
      <c r="F823" s="21">
        <v>3349.82</v>
      </c>
      <c r="G823" s="21">
        <v>236.85</v>
      </c>
      <c r="I823" s="21" t="str">
        <f t="shared" si="116"/>
        <v>#REF!</v>
      </c>
      <c r="J823" s="21" t="str">
        <f t="shared" si="117"/>
        <v>#REF!</v>
      </c>
      <c r="K823" s="21" t="str">
        <f t="shared" si="118"/>
        <v>#REF!</v>
      </c>
      <c r="L823" s="21" t="str">
        <f t="shared" si="119"/>
        <v>#REF!</v>
      </c>
      <c r="M823" s="21" t="str">
        <f t="shared" si="120"/>
        <v>#REF!</v>
      </c>
      <c r="N823" s="21" t="str">
        <f t="shared" si="121"/>
        <v>#REF!</v>
      </c>
      <c r="O823" s="21" t="str">
        <f t="shared" si="122"/>
        <v>#REF!</v>
      </c>
      <c r="P823" s="21" t="str">
        <f t="shared" si="123"/>
        <v>#REF!</v>
      </c>
      <c r="Q823" s="21" t="str">
        <f t="shared" si="124"/>
        <v>#REF!</v>
      </c>
      <c r="R823" s="21" t="str">
        <f t="shared" si="125"/>
        <v>#REF!</v>
      </c>
      <c r="S823" s="21" t="str">
        <f t="shared" si="126"/>
        <v>#REF!</v>
      </c>
    </row>
    <row r="824" ht="15.75" customHeight="1">
      <c r="A824" s="20" t="s">
        <v>258</v>
      </c>
      <c r="B824" s="20" t="s">
        <v>15</v>
      </c>
      <c r="C824" s="20" t="s">
        <v>259</v>
      </c>
      <c r="D824" s="20" t="s">
        <v>39</v>
      </c>
      <c r="E824" s="20" t="s">
        <v>40</v>
      </c>
      <c r="F824" s="21">
        <v>487677.28</v>
      </c>
      <c r="G824" s="21">
        <v>34481.74</v>
      </c>
      <c r="I824" s="21" t="str">
        <f t="shared" si="116"/>
        <v>#REF!</v>
      </c>
      <c r="J824" s="21" t="str">
        <f t="shared" si="117"/>
        <v>#REF!</v>
      </c>
      <c r="K824" s="21" t="str">
        <f t="shared" si="118"/>
        <v>#REF!</v>
      </c>
      <c r="L824" s="21" t="str">
        <f t="shared" si="119"/>
        <v>#REF!</v>
      </c>
      <c r="M824" s="21" t="str">
        <f t="shared" si="120"/>
        <v>#REF!</v>
      </c>
      <c r="N824" s="21" t="str">
        <f t="shared" si="121"/>
        <v>#REF!</v>
      </c>
      <c r="O824" s="21" t="str">
        <f t="shared" si="122"/>
        <v>#REF!</v>
      </c>
      <c r="P824" s="21" t="str">
        <f t="shared" si="123"/>
        <v>#REF!</v>
      </c>
      <c r="Q824" s="21" t="str">
        <f t="shared" si="124"/>
        <v>#REF!</v>
      </c>
      <c r="R824" s="21" t="str">
        <f t="shared" si="125"/>
        <v>#REF!</v>
      </c>
      <c r="S824" s="21" t="str">
        <f t="shared" si="126"/>
        <v>#REF!</v>
      </c>
    </row>
    <row r="825" ht="15.75" customHeight="1">
      <c r="A825" s="20" t="s">
        <v>258</v>
      </c>
      <c r="B825" s="20" t="s">
        <v>15</v>
      </c>
      <c r="C825" s="20" t="s">
        <v>259</v>
      </c>
      <c r="D825" s="20" t="s">
        <v>41</v>
      </c>
      <c r="E825" s="20" t="s">
        <v>42</v>
      </c>
      <c r="F825" s="21">
        <v>5.510232366E7</v>
      </c>
      <c r="G825" s="21">
        <v>3896068.42</v>
      </c>
      <c r="I825" s="21" t="str">
        <f t="shared" si="116"/>
        <v>#REF!</v>
      </c>
      <c r="J825" s="21" t="str">
        <f t="shared" si="117"/>
        <v>#REF!</v>
      </c>
      <c r="K825" s="21" t="str">
        <f t="shared" si="118"/>
        <v>#REF!</v>
      </c>
      <c r="L825" s="21" t="str">
        <f t="shared" si="119"/>
        <v>#REF!</v>
      </c>
      <c r="M825" s="21" t="str">
        <f t="shared" si="120"/>
        <v>#REF!</v>
      </c>
      <c r="N825" s="21" t="str">
        <f t="shared" si="121"/>
        <v>#REF!</v>
      </c>
      <c r="O825" s="21" t="str">
        <f t="shared" si="122"/>
        <v>#REF!</v>
      </c>
      <c r="P825" s="21" t="str">
        <f t="shared" si="123"/>
        <v>#REF!</v>
      </c>
      <c r="Q825" s="21" t="str">
        <f t="shared" si="124"/>
        <v>#REF!</v>
      </c>
      <c r="R825" s="21" t="str">
        <f t="shared" si="125"/>
        <v>#REF!</v>
      </c>
      <c r="S825" s="21" t="str">
        <f t="shared" si="126"/>
        <v>#REF!</v>
      </c>
    </row>
    <row r="826" ht="15.75" customHeight="1">
      <c r="A826" s="20" t="s">
        <v>260</v>
      </c>
      <c r="B826" s="20" t="s">
        <v>15</v>
      </c>
      <c r="C826" s="20" t="s">
        <v>261</v>
      </c>
      <c r="D826" s="20" t="s">
        <v>17</v>
      </c>
      <c r="E826" s="20" t="s">
        <v>18</v>
      </c>
      <c r="F826" s="21">
        <v>0.0</v>
      </c>
      <c r="G826" s="21">
        <v>0.0</v>
      </c>
      <c r="I826" s="21" t="str">
        <f t="shared" si="116"/>
        <v>#REF!</v>
      </c>
      <c r="J826" s="21" t="str">
        <f t="shared" si="117"/>
        <v>#REF!</v>
      </c>
      <c r="K826" s="21" t="str">
        <f t="shared" si="118"/>
        <v>#REF!</v>
      </c>
      <c r="L826" s="21" t="str">
        <f t="shared" si="119"/>
        <v>#REF!</v>
      </c>
      <c r="M826" s="21" t="str">
        <f t="shared" si="120"/>
        <v>#REF!</v>
      </c>
      <c r="N826" s="21" t="str">
        <f t="shared" si="121"/>
        <v>#REF!</v>
      </c>
      <c r="O826" s="21" t="str">
        <f t="shared" si="122"/>
        <v>#REF!</v>
      </c>
      <c r="P826" s="21" t="str">
        <f t="shared" si="123"/>
        <v>#REF!</v>
      </c>
      <c r="Q826" s="21" t="str">
        <f t="shared" si="124"/>
        <v>#REF!</v>
      </c>
      <c r="R826" s="21" t="str">
        <f t="shared" si="125"/>
        <v>#REF!</v>
      </c>
      <c r="S826" s="21" t="str">
        <f t="shared" si="126"/>
        <v>#REF!</v>
      </c>
    </row>
    <row r="827" ht="15.75" customHeight="1">
      <c r="A827" s="20" t="s">
        <v>260</v>
      </c>
      <c r="B827" s="20" t="s">
        <v>15</v>
      </c>
      <c r="C827" s="20" t="s">
        <v>261</v>
      </c>
      <c r="D827" s="20" t="s">
        <v>49</v>
      </c>
      <c r="E827" s="20" t="s">
        <v>50</v>
      </c>
      <c r="F827" s="21">
        <v>0.0</v>
      </c>
      <c r="G827" s="21">
        <v>0.0</v>
      </c>
      <c r="I827" s="21" t="str">
        <f t="shared" si="116"/>
        <v>#REF!</v>
      </c>
      <c r="J827" s="21" t="str">
        <f t="shared" si="117"/>
        <v>#REF!</v>
      </c>
      <c r="K827" s="21" t="str">
        <f t="shared" si="118"/>
        <v>#REF!</v>
      </c>
      <c r="L827" s="21" t="str">
        <f t="shared" si="119"/>
        <v>#REF!</v>
      </c>
      <c r="M827" s="21" t="str">
        <f t="shared" si="120"/>
        <v>#REF!</v>
      </c>
      <c r="N827" s="21" t="str">
        <f t="shared" si="121"/>
        <v>#REF!</v>
      </c>
      <c r="O827" s="21" t="str">
        <f t="shared" si="122"/>
        <v>#REF!</v>
      </c>
      <c r="P827" s="21" t="str">
        <f t="shared" si="123"/>
        <v>#REF!</v>
      </c>
      <c r="Q827" s="21" t="str">
        <f t="shared" si="124"/>
        <v>#REF!</v>
      </c>
      <c r="R827" s="21" t="str">
        <f t="shared" si="125"/>
        <v>#REF!</v>
      </c>
      <c r="S827" s="21" t="str">
        <f t="shared" si="126"/>
        <v>#REF!</v>
      </c>
    </row>
    <row r="828" ht="15.75" customHeight="1">
      <c r="A828" s="20" t="s">
        <v>260</v>
      </c>
      <c r="B828" s="20" t="s">
        <v>15</v>
      </c>
      <c r="C828" s="20" t="s">
        <v>261</v>
      </c>
      <c r="D828" s="20" t="s">
        <v>74</v>
      </c>
      <c r="E828" s="20" t="s">
        <v>75</v>
      </c>
      <c r="F828" s="21">
        <v>2.216458656E7</v>
      </c>
      <c r="G828" s="21">
        <v>685231.92</v>
      </c>
      <c r="I828" s="21" t="str">
        <f t="shared" si="116"/>
        <v>#REF!</v>
      </c>
      <c r="J828" s="21" t="str">
        <f t="shared" si="117"/>
        <v>#REF!</v>
      </c>
      <c r="K828" s="21" t="str">
        <f t="shared" si="118"/>
        <v>#REF!</v>
      </c>
      <c r="L828" s="21" t="str">
        <f t="shared" si="119"/>
        <v>#REF!</v>
      </c>
      <c r="M828" s="21" t="str">
        <f t="shared" si="120"/>
        <v>#REF!</v>
      </c>
      <c r="N828" s="21" t="str">
        <f t="shared" si="121"/>
        <v>#REF!</v>
      </c>
      <c r="O828" s="21" t="str">
        <f t="shared" si="122"/>
        <v>#REF!</v>
      </c>
      <c r="P828" s="21" t="str">
        <f t="shared" si="123"/>
        <v>#REF!</v>
      </c>
      <c r="Q828" s="21" t="str">
        <f t="shared" si="124"/>
        <v>#REF!</v>
      </c>
      <c r="R828" s="21" t="str">
        <f t="shared" si="125"/>
        <v>#REF!</v>
      </c>
      <c r="S828" s="21" t="str">
        <f t="shared" si="126"/>
        <v>#REF!</v>
      </c>
    </row>
    <row r="829" ht="15.75" customHeight="1">
      <c r="A829" s="20" t="s">
        <v>260</v>
      </c>
      <c r="B829" s="20" t="s">
        <v>15</v>
      </c>
      <c r="C829" s="20" t="s">
        <v>261</v>
      </c>
      <c r="D829" s="20" t="s">
        <v>21</v>
      </c>
      <c r="E829" s="20" t="s">
        <v>22</v>
      </c>
      <c r="F829" s="21">
        <v>0.0</v>
      </c>
      <c r="G829" s="21">
        <v>0.0</v>
      </c>
      <c r="I829" s="21" t="str">
        <f t="shared" si="116"/>
        <v>#REF!</v>
      </c>
      <c r="J829" s="21" t="str">
        <f t="shared" si="117"/>
        <v>#REF!</v>
      </c>
      <c r="K829" s="21" t="str">
        <f t="shared" si="118"/>
        <v>#REF!</v>
      </c>
      <c r="L829" s="21" t="str">
        <f t="shared" si="119"/>
        <v>#REF!</v>
      </c>
      <c r="M829" s="21" t="str">
        <f t="shared" si="120"/>
        <v>#REF!</v>
      </c>
      <c r="N829" s="21" t="str">
        <f t="shared" si="121"/>
        <v>#REF!</v>
      </c>
      <c r="O829" s="21" t="str">
        <f t="shared" si="122"/>
        <v>#REF!</v>
      </c>
      <c r="P829" s="21" t="str">
        <f t="shared" si="123"/>
        <v>#REF!</v>
      </c>
      <c r="Q829" s="21" t="str">
        <f t="shared" si="124"/>
        <v>#REF!</v>
      </c>
      <c r="R829" s="21" t="str">
        <f t="shared" si="125"/>
        <v>#REF!</v>
      </c>
      <c r="S829" s="21" t="str">
        <f t="shared" si="126"/>
        <v>#REF!</v>
      </c>
    </row>
    <row r="830" ht="15.75" customHeight="1">
      <c r="A830" s="20" t="s">
        <v>260</v>
      </c>
      <c r="B830" s="20" t="s">
        <v>15</v>
      </c>
      <c r="C830" s="20" t="s">
        <v>261</v>
      </c>
      <c r="D830" s="20" t="s">
        <v>27</v>
      </c>
      <c r="E830" s="20" t="s">
        <v>28</v>
      </c>
      <c r="F830" s="21">
        <v>0.0</v>
      </c>
      <c r="G830" s="21">
        <v>0.0</v>
      </c>
      <c r="I830" s="21" t="str">
        <f t="shared" si="116"/>
        <v>#REF!</v>
      </c>
      <c r="J830" s="21" t="str">
        <f t="shared" si="117"/>
        <v>#REF!</v>
      </c>
      <c r="K830" s="21" t="str">
        <f t="shared" si="118"/>
        <v>#REF!</v>
      </c>
      <c r="L830" s="21" t="str">
        <f t="shared" si="119"/>
        <v>#REF!</v>
      </c>
      <c r="M830" s="21" t="str">
        <f t="shared" si="120"/>
        <v>#REF!</v>
      </c>
      <c r="N830" s="21" t="str">
        <f t="shared" si="121"/>
        <v>#REF!</v>
      </c>
      <c r="O830" s="21" t="str">
        <f t="shared" si="122"/>
        <v>#REF!</v>
      </c>
      <c r="P830" s="21" t="str">
        <f t="shared" si="123"/>
        <v>#REF!</v>
      </c>
      <c r="Q830" s="21" t="str">
        <f t="shared" si="124"/>
        <v>#REF!</v>
      </c>
      <c r="R830" s="21" t="str">
        <f t="shared" si="125"/>
        <v>#REF!</v>
      </c>
      <c r="S830" s="21" t="str">
        <f t="shared" si="126"/>
        <v>#REF!</v>
      </c>
    </row>
    <row r="831" ht="15.75" customHeight="1">
      <c r="A831" s="20" t="s">
        <v>260</v>
      </c>
      <c r="B831" s="20" t="s">
        <v>15</v>
      </c>
      <c r="C831" s="20" t="s">
        <v>261</v>
      </c>
      <c r="D831" s="20" t="s">
        <v>29</v>
      </c>
      <c r="E831" s="20" t="s">
        <v>30</v>
      </c>
      <c r="F831" s="21">
        <v>7623669.84</v>
      </c>
      <c r="G831" s="21">
        <v>235690.47</v>
      </c>
      <c r="I831" s="21" t="str">
        <f t="shared" si="116"/>
        <v>#REF!</v>
      </c>
      <c r="J831" s="21" t="str">
        <f t="shared" si="117"/>
        <v>#REF!</v>
      </c>
      <c r="K831" s="21" t="str">
        <f t="shared" si="118"/>
        <v>#REF!</v>
      </c>
      <c r="L831" s="21" t="str">
        <f t="shared" si="119"/>
        <v>#REF!</v>
      </c>
      <c r="M831" s="21" t="str">
        <f t="shared" si="120"/>
        <v>#REF!</v>
      </c>
      <c r="N831" s="21" t="str">
        <f t="shared" si="121"/>
        <v>#REF!</v>
      </c>
      <c r="O831" s="21" t="str">
        <f t="shared" si="122"/>
        <v>#REF!</v>
      </c>
      <c r="P831" s="21" t="str">
        <f t="shared" si="123"/>
        <v>#REF!</v>
      </c>
      <c r="Q831" s="21" t="str">
        <f t="shared" si="124"/>
        <v>#REF!</v>
      </c>
      <c r="R831" s="21" t="str">
        <f t="shared" si="125"/>
        <v>#REF!</v>
      </c>
      <c r="S831" s="21" t="str">
        <f t="shared" si="126"/>
        <v>#REF!</v>
      </c>
    </row>
    <row r="832" ht="15.75" customHeight="1">
      <c r="A832" s="20" t="s">
        <v>260</v>
      </c>
      <c r="B832" s="20" t="s">
        <v>15</v>
      </c>
      <c r="C832" s="20" t="s">
        <v>261</v>
      </c>
      <c r="D832" s="20" t="s">
        <v>31</v>
      </c>
      <c r="E832" s="20" t="s">
        <v>32</v>
      </c>
      <c r="F832" s="21">
        <v>3409993.45</v>
      </c>
      <c r="G832" s="21">
        <v>105422.06</v>
      </c>
      <c r="I832" s="21" t="str">
        <f t="shared" si="116"/>
        <v>#REF!</v>
      </c>
      <c r="J832" s="21" t="str">
        <f t="shared" si="117"/>
        <v>#REF!</v>
      </c>
      <c r="K832" s="21" t="str">
        <f t="shared" si="118"/>
        <v>#REF!</v>
      </c>
      <c r="L832" s="21" t="str">
        <f t="shared" si="119"/>
        <v>#REF!</v>
      </c>
      <c r="M832" s="21" t="str">
        <f t="shared" si="120"/>
        <v>#REF!</v>
      </c>
      <c r="N832" s="21" t="str">
        <f t="shared" si="121"/>
        <v>#REF!</v>
      </c>
      <c r="O832" s="21" t="str">
        <f t="shared" si="122"/>
        <v>#REF!</v>
      </c>
      <c r="P832" s="21" t="str">
        <f t="shared" si="123"/>
        <v>#REF!</v>
      </c>
      <c r="Q832" s="21" t="str">
        <f t="shared" si="124"/>
        <v>#REF!</v>
      </c>
      <c r="R832" s="21" t="str">
        <f t="shared" si="125"/>
        <v>#REF!</v>
      </c>
      <c r="S832" s="21" t="str">
        <f t="shared" si="126"/>
        <v>#REF!</v>
      </c>
    </row>
    <row r="833" ht="15.75" customHeight="1">
      <c r="A833" s="20" t="s">
        <v>260</v>
      </c>
      <c r="B833" s="20" t="s">
        <v>15</v>
      </c>
      <c r="C833" s="20" t="s">
        <v>261</v>
      </c>
      <c r="D833" s="20" t="s">
        <v>39</v>
      </c>
      <c r="E833" s="20" t="s">
        <v>40</v>
      </c>
      <c r="F833" s="21">
        <v>578883.21</v>
      </c>
      <c r="G833" s="21">
        <v>17896.53</v>
      </c>
      <c r="I833" s="21" t="str">
        <f t="shared" si="116"/>
        <v>#REF!</v>
      </c>
      <c r="J833" s="21" t="str">
        <f t="shared" si="117"/>
        <v>#REF!</v>
      </c>
      <c r="K833" s="21" t="str">
        <f t="shared" si="118"/>
        <v>#REF!</v>
      </c>
      <c r="L833" s="21" t="str">
        <f t="shared" si="119"/>
        <v>#REF!</v>
      </c>
      <c r="M833" s="21" t="str">
        <f t="shared" si="120"/>
        <v>#REF!</v>
      </c>
      <c r="N833" s="21" t="str">
        <f t="shared" si="121"/>
        <v>#REF!</v>
      </c>
      <c r="O833" s="21" t="str">
        <f t="shared" si="122"/>
        <v>#REF!</v>
      </c>
      <c r="P833" s="21" t="str">
        <f t="shared" si="123"/>
        <v>#REF!</v>
      </c>
      <c r="Q833" s="21" t="str">
        <f t="shared" si="124"/>
        <v>#REF!</v>
      </c>
      <c r="R833" s="21" t="str">
        <f t="shared" si="125"/>
        <v>#REF!</v>
      </c>
      <c r="S833" s="21" t="str">
        <f t="shared" si="126"/>
        <v>#REF!</v>
      </c>
    </row>
    <row r="834" ht="15.75" customHeight="1">
      <c r="A834" s="20" t="s">
        <v>260</v>
      </c>
      <c r="B834" s="20" t="s">
        <v>15</v>
      </c>
      <c r="C834" s="20" t="s">
        <v>261</v>
      </c>
      <c r="D834" s="20" t="s">
        <v>41</v>
      </c>
      <c r="E834" s="20" t="s">
        <v>42</v>
      </c>
      <c r="F834" s="21">
        <v>6.499096581E7</v>
      </c>
      <c r="G834" s="21">
        <v>2009235.94</v>
      </c>
      <c r="I834" s="21" t="str">
        <f t="shared" si="116"/>
        <v>#REF!</v>
      </c>
      <c r="J834" s="21" t="str">
        <f t="shared" si="117"/>
        <v>#REF!</v>
      </c>
      <c r="K834" s="21" t="str">
        <f t="shared" si="118"/>
        <v>#REF!</v>
      </c>
      <c r="L834" s="21" t="str">
        <f t="shared" si="119"/>
        <v>#REF!</v>
      </c>
      <c r="M834" s="21" t="str">
        <f t="shared" si="120"/>
        <v>#REF!</v>
      </c>
      <c r="N834" s="21" t="str">
        <f t="shared" si="121"/>
        <v>#REF!</v>
      </c>
      <c r="O834" s="21" t="str">
        <f t="shared" si="122"/>
        <v>#REF!</v>
      </c>
      <c r="P834" s="21" t="str">
        <f t="shared" si="123"/>
        <v>#REF!</v>
      </c>
      <c r="Q834" s="21" t="str">
        <f t="shared" si="124"/>
        <v>#REF!</v>
      </c>
      <c r="R834" s="21" t="str">
        <f t="shared" si="125"/>
        <v>#REF!</v>
      </c>
      <c r="S834" s="21" t="str">
        <f t="shared" si="126"/>
        <v>#REF!</v>
      </c>
    </row>
    <row r="835" ht="15.75" customHeight="1">
      <c r="A835" s="20" t="s">
        <v>260</v>
      </c>
      <c r="B835" s="20" t="s">
        <v>15</v>
      </c>
      <c r="C835" s="20" t="s">
        <v>261</v>
      </c>
      <c r="D835" s="20" t="s">
        <v>45</v>
      </c>
      <c r="E835" s="20" t="s">
        <v>46</v>
      </c>
      <c r="F835" s="21">
        <v>1.0643228813E8</v>
      </c>
      <c r="G835" s="21">
        <v>3290420.08</v>
      </c>
      <c r="I835" s="21" t="str">
        <f t="shared" si="116"/>
        <v>#REF!</v>
      </c>
      <c r="J835" s="21" t="str">
        <f t="shared" si="117"/>
        <v>#REF!</v>
      </c>
      <c r="K835" s="21" t="str">
        <f t="shared" si="118"/>
        <v>#REF!</v>
      </c>
      <c r="L835" s="21" t="str">
        <f t="shared" si="119"/>
        <v>#REF!</v>
      </c>
      <c r="M835" s="21" t="str">
        <f t="shared" si="120"/>
        <v>#REF!</v>
      </c>
      <c r="N835" s="21" t="str">
        <f t="shared" si="121"/>
        <v>#REF!</v>
      </c>
      <c r="O835" s="21" t="str">
        <f t="shared" si="122"/>
        <v>#REF!</v>
      </c>
      <c r="P835" s="21" t="str">
        <f t="shared" si="123"/>
        <v>#REF!</v>
      </c>
      <c r="Q835" s="21" t="str">
        <f t="shared" si="124"/>
        <v>#REF!</v>
      </c>
      <c r="R835" s="21" t="str">
        <f t="shared" si="125"/>
        <v>#REF!</v>
      </c>
      <c r="S835" s="21" t="str">
        <f t="shared" si="126"/>
        <v>#REF!</v>
      </c>
    </row>
    <row r="836" ht="15.75" customHeight="1">
      <c r="A836" s="20" t="s">
        <v>262</v>
      </c>
      <c r="B836" s="20" t="s">
        <v>15</v>
      </c>
      <c r="C836" s="20" t="s">
        <v>263</v>
      </c>
      <c r="D836" s="20" t="s">
        <v>17</v>
      </c>
      <c r="E836" s="20" t="s">
        <v>18</v>
      </c>
      <c r="F836" s="21">
        <v>0.0</v>
      </c>
      <c r="G836" s="21">
        <v>0.0</v>
      </c>
      <c r="I836" s="21" t="str">
        <f t="shared" si="116"/>
        <v>#REF!</v>
      </c>
      <c r="J836" s="21" t="str">
        <f t="shared" si="117"/>
        <v>#REF!</v>
      </c>
      <c r="K836" s="21" t="str">
        <f t="shared" si="118"/>
        <v>#REF!</v>
      </c>
      <c r="L836" s="21" t="str">
        <f t="shared" si="119"/>
        <v>#REF!</v>
      </c>
      <c r="M836" s="21" t="str">
        <f t="shared" si="120"/>
        <v>#REF!</v>
      </c>
      <c r="N836" s="21" t="str">
        <f t="shared" si="121"/>
        <v>#REF!</v>
      </c>
      <c r="O836" s="21" t="str">
        <f t="shared" si="122"/>
        <v>#REF!</v>
      </c>
      <c r="P836" s="21" t="str">
        <f t="shared" si="123"/>
        <v>#REF!</v>
      </c>
      <c r="Q836" s="21" t="str">
        <f t="shared" si="124"/>
        <v>#REF!</v>
      </c>
      <c r="R836" s="21" t="str">
        <f t="shared" si="125"/>
        <v>#REF!</v>
      </c>
      <c r="S836" s="21" t="str">
        <f t="shared" si="126"/>
        <v>#REF!</v>
      </c>
    </row>
    <row r="837" ht="15.75" customHeight="1">
      <c r="A837" s="20" t="s">
        <v>262</v>
      </c>
      <c r="B837" s="20" t="s">
        <v>15</v>
      </c>
      <c r="C837" s="20" t="s">
        <v>263</v>
      </c>
      <c r="D837" s="20" t="s">
        <v>49</v>
      </c>
      <c r="E837" s="20" t="s">
        <v>50</v>
      </c>
      <c r="F837" s="21">
        <v>0.0</v>
      </c>
      <c r="G837" s="21">
        <v>0.0</v>
      </c>
      <c r="I837" s="21" t="str">
        <f t="shared" si="116"/>
        <v>#REF!</v>
      </c>
      <c r="J837" s="21" t="str">
        <f t="shared" si="117"/>
        <v>#REF!</v>
      </c>
      <c r="K837" s="21" t="str">
        <f t="shared" si="118"/>
        <v>#REF!</v>
      </c>
      <c r="L837" s="21" t="str">
        <f t="shared" si="119"/>
        <v>#REF!</v>
      </c>
      <c r="M837" s="21" t="str">
        <f t="shared" si="120"/>
        <v>#REF!</v>
      </c>
      <c r="N837" s="21" t="str">
        <f t="shared" si="121"/>
        <v>#REF!</v>
      </c>
      <c r="O837" s="21" t="str">
        <f t="shared" si="122"/>
        <v>#REF!</v>
      </c>
      <c r="P837" s="21" t="str">
        <f t="shared" si="123"/>
        <v>#REF!</v>
      </c>
      <c r="Q837" s="21" t="str">
        <f t="shared" si="124"/>
        <v>#REF!</v>
      </c>
      <c r="R837" s="21" t="str">
        <f t="shared" si="125"/>
        <v>#REF!</v>
      </c>
      <c r="S837" s="21" t="str">
        <f t="shared" si="126"/>
        <v>#REF!</v>
      </c>
    </row>
    <row r="838" ht="15.75" customHeight="1">
      <c r="A838" s="20" t="s">
        <v>262</v>
      </c>
      <c r="B838" s="20" t="s">
        <v>15</v>
      </c>
      <c r="C838" s="20" t="s">
        <v>263</v>
      </c>
      <c r="D838" s="20" t="s">
        <v>19</v>
      </c>
      <c r="E838" s="20" t="s">
        <v>20</v>
      </c>
      <c r="F838" s="21">
        <v>25987.14</v>
      </c>
      <c r="G838" s="21">
        <v>4178.8</v>
      </c>
      <c r="I838" s="21" t="str">
        <f t="shared" si="116"/>
        <v>#REF!</v>
      </c>
      <c r="J838" s="21" t="str">
        <f t="shared" si="117"/>
        <v>#REF!</v>
      </c>
      <c r="K838" s="21" t="str">
        <f t="shared" si="118"/>
        <v>#REF!</v>
      </c>
      <c r="L838" s="21" t="str">
        <f t="shared" si="119"/>
        <v>#REF!</v>
      </c>
      <c r="M838" s="21" t="str">
        <f t="shared" si="120"/>
        <v>#REF!</v>
      </c>
      <c r="N838" s="21" t="str">
        <f t="shared" si="121"/>
        <v>#REF!</v>
      </c>
      <c r="O838" s="21" t="str">
        <f t="shared" si="122"/>
        <v>#REF!</v>
      </c>
      <c r="P838" s="21" t="str">
        <f t="shared" si="123"/>
        <v>#REF!</v>
      </c>
      <c r="Q838" s="21" t="str">
        <f t="shared" si="124"/>
        <v>#REF!</v>
      </c>
      <c r="R838" s="21" t="str">
        <f t="shared" si="125"/>
        <v>#REF!</v>
      </c>
      <c r="S838" s="21" t="str">
        <f t="shared" si="126"/>
        <v>#REF!</v>
      </c>
    </row>
    <row r="839" ht="15.75" customHeight="1">
      <c r="A839" s="20" t="s">
        <v>262</v>
      </c>
      <c r="B839" s="20" t="s">
        <v>15</v>
      </c>
      <c r="C839" s="20" t="s">
        <v>263</v>
      </c>
      <c r="D839" s="20" t="s">
        <v>21</v>
      </c>
      <c r="E839" s="20" t="s">
        <v>22</v>
      </c>
      <c r="F839" s="21">
        <v>8176.93</v>
      </c>
      <c r="G839" s="21">
        <v>1314.87</v>
      </c>
      <c r="I839" s="21" t="str">
        <f t="shared" si="116"/>
        <v>#REF!</v>
      </c>
      <c r="J839" s="21" t="str">
        <f t="shared" si="117"/>
        <v>#REF!</v>
      </c>
      <c r="K839" s="21" t="str">
        <f t="shared" si="118"/>
        <v>#REF!</v>
      </c>
      <c r="L839" s="21" t="str">
        <f t="shared" si="119"/>
        <v>#REF!</v>
      </c>
      <c r="M839" s="21" t="str">
        <f t="shared" si="120"/>
        <v>#REF!</v>
      </c>
      <c r="N839" s="21" t="str">
        <f t="shared" si="121"/>
        <v>#REF!</v>
      </c>
      <c r="O839" s="21" t="str">
        <f t="shared" si="122"/>
        <v>#REF!</v>
      </c>
      <c r="P839" s="21" t="str">
        <f t="shared" si="123"/>
        <v>#REF!</v>
      </c>
      <c r="Q839" s="21" t="str">
        <f t="shared" si="124"/>
        <v>#REF!</v>
      </c>
      <c r="R839" s="21" t="str">
        <f t="shared" si="125"/>
        <v>#REF!</v>
      </c>
      <c r="S839" s="21" t="str">
        <f t="shared" si="126"/>
        <v>#REF!</v>
      </c>
    </row>
    <row r="840" ht="15.75" customHeight="1">
      <c r="A840" s="20" t="s">
        <v>262</v>
      </c>
      <c r="B840" s="20" t="s">
        <v>15</v>
      </c>
      <c r="C840" s="20" t="s">
        <v>263</v>
      </c>
      <c r="D840" s="20" t="s">
        <v>27</v>
      </c>
      <c r="E840" s="20" t="s">
        <v>28</v>
      </c>
      <c r="F840" s="21">
        <v>0.0</v>
      </c>
      <c r="G840" s="21">
        <v>0.0</v>
      </c>
      <c r="I840" s="21" t="str">
        <f t="shared" si="116"/>
        <v>#REF!</v>
      </c>
      <c r="J840" s="21" t="str">
        <f t="shared" si="117"/>
        <v>#REF!</v>
      </c>
      <c r="K840" s="21" t="str">
        <f t="shared" si="118"/>
        <v>#REF!</v>
      </c>
      <c r="L840" s="21" t="str">
        <f t="shared" si="119"/>
        <v>#REF!</v>
      </c>
      <c r="M840" s="21" t="str">
        <f t="shared" si="120"/>
        <v>#REF!</v>
      </c>
      <c r="N840" s="21" t="str">
        <f t="shared" si="121"/>
        <v>#REF!</v>
      </c>
      <c r="O840" s="21" t="str">
        <f t="shared" si="122"/>
        <v>#REF!</v>
      </c>
      <c r="P840" s="21" t="str">
        <f t="shared" si="123"/>
        <v>#REF!</v>
      </c>
      <c r="Q840" s="21" t="str">
        <f t="shared" si="124"/>
        <v>#REF!</v>
      </c>
      <c r="R840" s="21" t="str">
        <f t="shared" si="125"/>
        <v>#REF!</v>
      </c>
      <c r="S840" s="21" t="str">
        <f t="shared" si="126"/>
        <v>#REF!</v>
      </c>
    </row>
    <row r="841" ht="15.75" customHeight="1">
      <c r="A841" s="20" t="s">
        <v>262</v>
      </c>
      <c r="B841" s="20" t="s">
        <v>15</v>
      </c>
      <c r="C841" s="20" t="s">
        <v>263</v>
      </c>
      <c r="D841" s="20" t="s">
        <v>29</v>
      </c>
      <c r="E841" s="20" t="s">
        <v>30</v>
      </c>
      <c r="F841" s="21">
        <v>796234.82</v>
      </c>
      <c r="G841" s="21">
        <v>128036.73</v>
      </c>
      <c r="I841" s="21" t="str">
        <f t="shared" si="116"/>
        <v>#REF!</v>
      </c>
      <c r="J841" s="21" t="str">
        <f t="shared" si="117"/>
        <v>#REF!</v>
      </c>
      <c r="K841" s="21" t="str">
        <f t="shared" si="118"/>
        <v>#REF!</v>
      </c>
      <c r="L841" s="21" t="str">
        <f t="shared" si="119"/>
        <v>#REF!</v>
      </c>
      <c r="M841" s="21" t="str">
        <f t="shared" si="120"/>
        <v>#REF!</v>
      </c>
      <c r="N841" s="21" t="str">
        <f t="shared" si="121"/>
        <v>#REF!</v>
      </c>
      <c r="O841" s="21" t="str">
        <f t="shared" si="122"/>
        <v>#REF!</v>
      </c>
      <c r="P841" s="21" t="str">
        <f t="shared" si="123"/>
        <v>#REF!</v>
      </c>
      <c r="Q841" s="21" t="str">
        <f t="shared" si="124"/>
        <v>#REF!</v>
      </c>
      <c r="R841" s="21" t="str">
        <f t="shared" si="125"/>
        <v>#REF!</v>
      </c>
      <c r="S841" s="21" t="str">
        <f t="shared" si="126"/>
        <v>#REF!</v>
      </c>
    </row>
    <row r="842" ht="15.75" customHeight="1">
      <c r="A842" s="20" t="s">
        <v>262</v>
      </c>
      <c r="B842" s="20" t="s">
        <v>15</v>
      </c>
      <c r="C842" s="20" t="s">
        <v>263</v>
      </c>
      <c r="D842" s="20" t="s">
        <v>31</v>
      </c>
      <c r="E842" s="20" t="s">
        <v>32</v>
      </c>
      <c r="F842" s="21">
        <v>1400069.77</v>
      </c>
      <c r="G842" s="21">
        <v>225135.04</v>
      </c>
      <c r="I842" s="21" t="str">
        <f t="shared" si="116"/>
        <v>#REF!</v>
      </c>
      <c r="J842" s="21" t="str">
        <f t="shared" si="117"/>
        <v>#REF!</v>
      </c>
      <c r="K842" s="21" t="str">
        <f t="shared" si="118"/>
        <v>#REF!</v>
      </c>
      <c r="L842" s="21" t="str">
        <f t="shared" si="119"/>
        <v>#REF!</v>
      </c>
      <c r="M842" s="21" t="str">
        <f t="shared" si="120"/>
        <v>#REF!</v>
      </c>
      <c r="N842" s="21" t="str">
        <f t="shared" si="121"/>
        <v>#REF!</v>
      </c>
      <c r="O842" s="21" t="str">
        <f t="shared" si="122"/>
        <v>#REF!</v>
      </c>
      <c r="P842" s="21" t="str">
        <f t="shared" si="123"/>
        <v>#REF!</v>
      </c>
      <c r="Q842" s="21" t="str">
        <f t="shared" si="124"/>
        <v>#REF!</v>
      </c>
      <c r="R842" s="21" t="str">
        <f t="shared" si="125"/>
        <v>#REF!</v>
      </c>
      <c r="S842" s="21" t="str">
        <f t="shared" si="126"/>
        <v>#REF!</v>
      </c>
    </row>
    <row r="843" ht="15.75" customHeight="1">
      <c r="A843" s="20" t="s">
        <v>262</v>
      </c>
      <c r="B843" s="20" t="s">
        <v>15</v>
      </c>
      <c r="C843" s="20" t="s">
        <v>263</v>
      </c>
      <c r="D843" s="20" t="s">
        <v>39</v>
      </c>
      <c r="E843" s="20" t="s">
        <v>40</v>
      </c>
      <c r="F843" s="21">
        <v>370611.09</v>
      </c>
      <c r="G843" s="21">
        <v>59595.28</v>
      </c>
      <c r="I843" s="21" t="str">
        <f t="shared" si="116"/>
        <v>#REF!</v>
      </c>
      <c r="J843" s="21" t="str">
        <f t="shared" si="117"/>
        <v>#REF!</v>
      </c>
      <c r="K843" s="21" t="str">
        <f t="shared" si="118"/>
        <v>#REF!</v>
      </c>
      <c r="L843" s="21" t="str">
        <f t="shared" si="119"/>
        <v>#REF!</v>
      </c>
      <c r="M843" s="21" t="str">
        <f t="shared" si="120"/>
        <v>#REF!</v>
      </c>
      <c r="N843" s="21" t="str">
        <f t="shared" si="121"/>
        <v>#REF!</v>
      </c>
      <c r="O843" s="21" t="str">
        <f t="shared" si="122"/>
        <v>#REF!</v>
      </c>
      <c r="P843" s="21" t="str">
        <f t="shared" si="123"/>
        <v>#REF!</v>
      </c>
      <c r="Q843" s="21" t="str">
        <f t="shared" si="124"/>
        <v>#REF!</v>
      </c>
      <c r="R843" s="21" t="str">
        <f t="shared" si="125"/>
        <v>#REF!</v>
      </c>
      <c r="S843" s="21" t="str">
        <f t="shared" si="126"/>
        <v>#REF!</v>
      </c>
    </row>
    <row r="844" ht="15.75" customHeight="1">
      <c r="A844" s="20" t="s">
        <v>262</v>
      </c>
      <c r="B844" s="20" t="s">
        <v>15</v>
      </c>
      <c r="C844" s="20" t="s">
        <v>263</v>
      </c>
      <c r="D844" s="20" t="s">
        <v>41</v>
      </c>
      <c r="E844" s="20" t="s">
        <v>42</v>
      </c>
      <c r="F844" s="21">
        <v>1.3475072537E8</v>
      </c>
      <c r="G844" s="21">
        <v>2.166828441E7</v>
      </c>
      <c r="I844" s="21" t="str">
        <f t="shared" si="116"/>
        <v>#REF!</v>
      </c>
      <c r="J844" s="21" t="str">
        <f t="shared" si="117"/>
        <v>#REF!</v>
      </c>
      <c r="K844" s="21" t="str">
        <f t="shared" si="118"/>
        <v>#REF!</v>
      </c>
      <c r="L844" s="21" t="str">
        <f t="shared" si="119"/>
        <v>#REF!</v>
      </c>
      <c r="M844" s="21" t="str">
        <f t="shared" si="120"/>
        <v>#REF!</v>
      </c>
      <c r="N844" s="21" t="str">
        <f t="shared" si="121"/>
        <v>#REF!</v>
      </c>
      <c r="O844" s="21" t="str">
        <f t="shared" si="122"/>
        <v>#REF!</v>
      </c>
      <c r="P844" s="21" t="str">
        <f t="shared" si="123"/>
        <v>#REF!</v>
      </c>
      <c r="Q844" s="21" t="str">
        <f t="shared" si="124"/>
        <v>#REF!</v>
      </c>
      <c r="R844" s="21" t="str">
        <f t="shared" si="125"/>
        <v>#REF!</v>
      </c>
      <c r="S844" s="21" t="str">
        <f t="shared" si="126"/>
        <v>#REF!</v>
      </c>
    </row>
    <row r="845" ht="15.75" customHeight="1">
      <c r="A845" s="20" t="s">
        <v>262</v>
      </c>
      <c r="B845" s="20" t="s">
        <v>15</v>
      </c>
      <c r="C845" s="20" t="s">
        <v>263</v>
      </c>
      <c r="D845" s="20" t="s">
        <v>59</v>
      </c>
      <c r="E845" s="20" t="s">
        <v>60</v>
      </c>
      <c r="F845" s="21">
        <v>9198188.88</v>
      </c>
      <c r="G845" s="21">
        <v>1479093.87</v>
      </c>
      <c r="I845" s="21" t="str">
        <f t="shared" si="116"/>
        <v>#REF!</v>
      </c>
      <c r="J845" s="21" t="str">
        <f t="shared" si="117"/>
        <v>#REF!</v>
      </c>
      <c r="K845" s="21" t="str">
        <f t="shared" si="118"/>
        <v>#REF!</v>
      </c>
      <c r="L845" s="21" t="str">
        <f t="shared" si="119"/>
        <v>#REF!</v>
      </c>
      <c r="M845" s="21" t="str">
        <f t="shared" si="120"/>
        <v>#REF!</v>
      </c>
      <c r="N845" s="21" t="str">
        <f t="shared" si="121"/>
        <v>#REF!</v>
      </c>
      <c r="O845" s="21" t="str">
        <f t="shared" si="122"/>
        <v>#REF!</v>
      </c>
      <c r="P845" s="21" t="str">
        <f t="shared" si="123"/>
        <v>#REF!</v>
      </c>
      <c r="Q845" s="21" t="str">
        <f t="shared" si="124"/>
        <v>#REF!</v>
      </c>
      <c r="R845" s="21" t="str">
        <f t="shared" si="125"/>
        <v>#REF!</v>
      </c>
      <c r="S845" s="21" t="str">
        <f t="shared" si="126"/>
        <v>#REF!</v>
      </c>
    </row>
    <row r="846" ht="15.75" customHeight="1">
      <c r="A846" s="20" t="s">
        <v>264</v>
      </c>
      <c r="B846" s="20" t="s">
        <v>15</v>
      </c>
      <c r="C846" s="20" t="s">
        <v>265</v>
      </c>
      <c r="D846" s="20" t="s">
        <v>17</v>
      </c>
      <c r="E846" s="20" t="s">
        <v>18</v>
      </c>
      <c r="F846" s="21">
        <v>0.0</v>
      </c>
      <c r="G846" s="21">
        <v>0.0</v>
      </c>
      <c r="I846" s="21" t="str">
        <f t="shared" si="116"/>
        <v>#REF!</v>
      </c>
      <c r="J846" s="21" t="str">
        <f t="shared" si="117"/>
        <v>#REF!</v>
      </c>
      <c r="K846" s="21" t="str">
        <f t="shared" si="118"/>
        <v>#REF!</v>
      </c>
      <c r="L846" s="21" t="str">
        <f t="shared" si="119"/>
        <v>#REF!</v>
      </c>
      <c r="M846" s="21" t="str">
        <f t="shared" si="120"/>
        <v>#REF!</v>
      </c>
      <c r="N846" s="21" t="str">
        <f t="shared" si="121"/>
        <v>#REF!</v>
      </c>
      <c r="O846" s="21" t="str">
        <f t="shared" si="122"/>
        <v>#REF!</v>
      </c>
      <c r="P846" s="21" t="str">
        <f t="shared" si="123"/>
        <v>#REF!</v>
      </c>
      <c r="Q846" s="21" t="str">
        <f t="shared" si="124"/>
        <v>#REF!</v>
      </c>
      <c r="R846" s="21" t="str">
        <f t="shared" si="125"/>
        <v>#REF!</v>
      </c>
      <c r="S846" s="21" t="str">
        <f t="shared" si="126"/>
        <v>#REF!</v>
      </c>
    </row>
    <row r="847" ht="15.75" customHeight="1">
      <c r="A847" s="20" t="s">
        <v>264</v>
      </c>
      <c r="B847" s="20" t="s">
        <v>15</v>
      </c>
      <c r="C847" s="20" t="s">
        <v>265</v>
      </c>
      <c r="D847" s="20" t="s">
        <v>49</v>
      </c>
      <c r="E847" s="20" t="s">
        <v>50</v>
      </c>
      <c r="F847" s="21">
        <v>0.0</v>
      </c>
      <c r="G847" s="21">
        <v>0.0</v>
      </c>
      <c r="I847" s="21" t="str">
        <f t="shared" si="116"/>
        <v>#REF!</v>
      </c>
      <c r="J847" s="21" t="str">
        <f t="shared" si="117"/>
        <v>#REF!</v>
      </c>
      <c r="K847" s="21" t="str">
        <f t="shared" si="118"/>
        <v>#REF!</v>
      </c>
      <c r="L847" s="21" t="str">
        <f t="shared" si="119"/>
        <v>#REF!</v>
      </c>
      <c r="M847" s="21" t="str">
        <f t="shared" si="120"/>
        <v>#REF!</v>
      </c>
      <c r="N847" s="21" t="str">
        <f t="shared" si="121"/>
        <v>#REF!</v>
      </c>
      <c r="O847" s="21" t="str">
        <f t="shared" si="122"/>
        <v>#REF!</v>
      </c>
      <c r="P847" s="21" t="str">
        <f t="shared" si="123"/>
        <v>#REF!</v>
      </c>
      <c r="Q847" s="21" t="str">
        <f t="shared" si="124"/>
        <v>#REF!</v>
      </c>
      <c r="R847" s="21" t="str">
        <f t="shared" si="125"/>
        <v>#REF!</v>
      </c>
      <c r="S847" s="21" t="str">
        <f t="shared" si="126"/>
        <v>#REF!</v>
      </c>
    </row>
    <row r="848" ht="15.75" customHeight="1">
      <c r="A848" s="20" t="s">
        <v>264</v>
      </c>
      <c r="B848" s="20" t="s">
        <v>15</v>
      </c>
      <c r="C848" s="20" t="s">
        <v>265</v>
      </c>
      <c r="D848" s="20" t="s">
        <v>27</v>
      </c>
      <c r="E848" s="20" t="s">
        <v>28</v>
      </c>
      <c r="F848" s="21">
        <v>0.0</v>
      </c>
      <c r="G848" s="21">
        <v>0.0</v>
      </c>
      <c r="I848" s="21" t="str">
        <f t="shared" si="116"/>
        <v>#REF!</v>
      </c>
      <c r="J848" s="21" t="str">
        <f t="shared" si="117"/>
        <v>#REF!</v>
      </c>
      <c r="K848" s="21" t="str">
        <f t="shared" si="118"/>
        <v>#REF!</v>
      </c>
      <c r="L848" s="21" t="str">
        <f t="shared" si="119"/>
        <v>#REF!</v>
      </c>
      <c r="M848" s="21" t="str">
        <f t="shared" si="120"/>
        <v>#REF!</v>
      </c>
      <c r="N848" s="21" t="str">
        <f t="shared" si="121"/>
        <v>#REF!</v>
      </c>
      <c r="O848" s="21" t="str">
        <f t="shared" si="122"/>
        <v>#REF!</v>
      </c>
      <c r="P848" s="21" t="str">
        <f t="shared" si="123"/>
        <v>#REF!</v>
      </c>
      <c r="Q848" s="21" t="str">
        <f t="shared" si="124"/>
        <v>#REF!</v>
      </c>
      <c r="R848" s="21" t="str">
        <f t="shared" si="125"/>
        <v>#REF!</v>
      </c>
      <c r="S848" s="21" t="str">
        <f t="shared" si="126"/>
        <v>#REF!</v>
      </c>
    </row>
    <row r="849" ht="15.75" customHeight="1">
      <c r="A849" s="20" t="s">
        <v>264</v>
      </c>
      <c r="B849" s="20" t="s">
        <v>15</v>
      </c>
      <c r="C849" s="20" t="s">
        <v>265</v>
      </c>
      <c r="D849" s="20" t="s">
        <v>29</v>
      </c>
      <c r="E849" s="20" t="s">
        <v>30</v>
      </c>
      <c r="F849" s="21">
        <v>3459243.15</v>
      </c>
      <c r="G849" s="21">
        <v>102192.88</v>
      </c>
      <c r="I849" s="21" t="str">
        <f t="shared" si="116"/>
        <v>#REF!</v>
      </c>
      <c r="J849" s="21" t="str">
        <f t="shared" si="117"/>
        <v>#REF!</v>
      </c>
      <c r="K849" s="21" t="str">
        <f t="shared" si="118"/>
        <v>#REF!</v>
      </c>
      <c r="L849" s="21" t="str">
        <f t="shared" si="119"/>
        <v>#REF!</v>
      </c>
      <c r="M849" s="21" t="str">
        <f t="shared" si="120"/>
        <v>#REF!</v>
      </c>
      <c r="N849" s="21" t="str">
        <f t="shared" si="121"/>
        <v>#REF!</v>
      </c>
      <c r="O849" s="21" t="str">
        <f t="shared" si="122"/>
        <v>#REF!</v>
      </c>
      <c r="P849" s="21" t="str">
        <f t="shared" si="123"/>
        <v>#REF!</v>
      </c>
      <c r="Q849" s="21" t="str">
        <f t="shared" si="124"/>
        <v>#REF!</v>
      </c>
      <c r="R849" s="21" t="str">
        <f t="shared" si="125"/>
        <v>#REF!</v>
      </c>
      <c r="S849" s="21" t="str">
        <f t="shared" si="126"/>
        <v>#REF!</v>
      </c>
    </row>
    <row r="850" ht="15.75" customHeight="1">
      <c r="A850" s="20" t="s">
        <v>264</v>
      </c>
      <c r="B850" s="20" t="s">
        <v>15</v>
      </c>
      <c r="C850" s="20" t="s">
        <v>265</v>
      </c>
      <c r="D850" s="20" t="s">
        <v>31</v>
      </c>
      <c r="E850" s="20" t="s">
        <v>32</v>
      </c>
      <c r="F850" s="21">
        <v>540229.74</v>
      </c>
      <c r="G850" s="21">
        <v>15959.45</v>
      </c>
      <c r="I850" s="21" t="str">
        <f t="shared" si="116"/>
        <v>#REF!</v>
      </c>
      <c r="J850" s="21" t="str">
        <f t="shared" si="117"/>
        <v>#REF!</v>
      </c>
      <c r="K850" s="21" t="str">
        <f t="shared" si="118"/>
        <v>#REF!</v>
      </c>
      <c r="L850" s="21" t="str">
        <f t="shared" si="119"/>
        <v>#REF!</v>
      </c>
      <c r="M850" s="21" t="str">
        <f t="shared" si="120"/>
        <v>#REF!</v>
      </c>
      <c r="N850" s="21" t="str">
        <f t="shared" si="121"/>
        <v>#REF!</v>
      </c>
      <c r="O850" s="21" t="str">
        <f t="shared" si="122"/>
        <v>#REF!</v>
      </c>
      <c r="P850" s="21" t="str">
        <f t="shared" si="123"/>
        <v>#REF!</v>
      </c>
      <c r="Q850" s="21" t="str">
        <f t="shared" si="124"/>
        <v>#REF!</v>
      </c>
      <c r="R850" s="21" t="str">
        <f t="shared" si="125"/>
        <v>#REF!</v>
      </c>
      <c r="S850" s="21" t="str">
        <f t="shared" si="126"/>
        <v>#REF!</v>
      </c>
    </row>
    <row r="851" ht="15.75" customHeight="1">
      <c r="A851" s="20" t="s">
        <v>264</v>
      </c>
      <c r="B851" s="20" t="s">
        <v>15</v>
      </c>
      <c r="C851" s="20" t="s">
        <v>265</v>
      </c>
      <c r="D851" s="20" t="s">
        <v>39</v>
      </c>
      <c r="E851" s="20" t="s">
        <v>40</v>
      </c>
      <c r="F851" s="21">
        <v>512352.27</v>
      </c>
      <c r="G851" s="21">
        <v>15135.9</v>
      </c>
      <c r="I851" s="21" t="str">
        <f t="shared" si="116"/>
        <v>#REF!</v>
      </c>
      <c r="J851" s="21" t="str">
        <f t="shared" si="117"/>
        <v>#REF!</v>
      </c>
      <c r="K851" s="21" t="str">
        <f t="shared" si="118"/>
        <v>#REF!</v>
      </c>
      <c r="L851" s="21" t="str">
        <f t="shared" si="119"/>
        <v>#REF!</v>
      </c>
      <c r="M851" s="21" t="str">
        <f t="shared" si="120"/>
        <v>#REF!</v>
      </c>
      <c r="N851" s="21" t="str">
        <f t="shared" si="121"/>
        <v>#REF!</v>
      </c>
      <c r="O851" s="21" t="str">
        <f t="shared" si="122"/>
        <v>#REF!</v>
      </c>
      <c r="P851" s="21" t="str">
        <f t="shared" si="123"/>
        <v>#REF!</v>
      </c>
      <c r="Q851" s="21" t="str">
        <f t="shared" si="124"/>
        <v>#REF!</v>
      </c>
      <c r="R851" s="21" t="str">
        <f t="shared" si="125"/>
        <v>#REF!</v>
      </c>
      <c r="S851" s="21" t="str">
        <f t="shared" si="126"/>
        <v>#REF!</v>
      </c>
    </row>
    <row r="852" ht="15.75" customHeight="1">
      <c r="A852" s="20" t="s">
        <v>264</v>
      </c>
      <c r="B852" s="20" t="s">
        <v>15</v>
      </c>
      <c r="C852" s="20" t="s">
        <v>265</v>
      </c>
      <c r="D852" s="20" t="s">
        <v>41</v>
      </c>
      <c r="E852" s="20" t="s">
        <v>42</v>
      </c>
      <c r="F852" s="21">
        <v>1.4616082284E8</v>
      </c>
      <c r="G852" s="21">
        <v>4317879.77</v>
      </c>
      <c r="I852" s="21" t="str">
        <f t="shared" si="116"/>
        <v>#REF!</v>
      </c>
      <c r="J852" s="21" t="str">
        <f t="shared" si="117"/>
        <v>#REF!</v>
      </c>
      <c r="K852" s="21" t="str">
        <f t="shared" si="118"/>
        <v>#REF!</v>
      </c>
      <c r="L852" s="21" t="str">
        <f t="shared" si="119"/>
        <v>#REF!</v>
      </c>
      <c r="M852" s="21" t="str">
        <f t="shared" si="120"/>
        <v>#REF!</v>
      </c>
      <c r="N852" s="21" t="str">
        <f t="shared" si="121"/>
        <v>#REF!</v>
      </c>
      <c r="O852" s="21" t="str">
        <f t="shared" si="122"/>
        <v>#REF!</v>
      </c>
      <c r="P852" s="21" t="str">
        <f t="shared" si="123"/>
        <v>#REF!</v>
      </c>
      <c r="Q852" s="21" t="str">
        <f t="shared" si="124"/>
        <v>#REF!</v>
      </c>
      <c r="R852" s="21" t="str">
        <f t="shared" si="125"/>
        <v>#REF!</v>
      </c>
      <c r="S852" s="21" t="str">
        <f t="shared" si="126"/>
        <v>#REF!</v>
      </c>
    </row>
    <row r="853" ht="15.75" customHeight="1">
      <c r="A853" s="20" t="s">
        <v>266</v>
      </c>
      <c r="B853" s="20" t="s">
        <v>15</v>
      </c>
      <c r="C853" s="20" t="s">
        <v>267</v>
      </c>
      <c r="D853" s="20" t="s">
        <v>17</v>
      </c>
      <c r="E853" s="20" t="s">
        <v>18</v>
      </c>
      <c r="F853" s="21">
        <v>0.0</v>
      </c>
      <c r="G853" s="21">
        <v>0.0</v>
      </c>
      <c r="I853" s="21" t="str">
        <f t="shared" si="116"/>
        <v>#REF!</v>
      </c>
      <c r="J853" s="21" t="str">
        <f t="shared" si="117"/>
        <v>#REF!</v>
      </c>
      <c r="K853" s="21" t="str">
        <f t="shared" si="118"/>
        <v>#REF!</v>
      </c>
      <c r="L853" s="21" t="str">
        <f t="shared" si="119"/>
        <v>#REF!</v>
      </c>
      <c r="M853" s="21" t="str">
        <f t="shared" si="120"/>
        <v>#REF!</v>
      </c>
      <c r="N853" s="21" t="str">
        <f t="shared" si="121"/>
        <v>#REF!</v>
      </c>
      <c r="O853" s="21" t="str">
        <f t="shared" si="122"/>
        <v>#REF!</v>
      </c>
      <c r="P853" s="21" t="str">
        <f t="shared" si="123"/>
        <v>#REF!</v>
      </c>
      <c r="Q853" s="21" t="str">
        <f t="shared" si="124"/>
        <v>#REF!</v>
      </c>
      <c r="R853" s="21" t="str">
        <f t="shared" si="125"/>
        <v>#REF!</v>
      </c>
      <c r="S853" s="21" t="str">
        <f t="shared" si="126"/>
        <v>#REF!</v>
      </c>
    </row>
    <row r="854" ht="15.75" customHeight="1">
      <c r="A854" s="20" t="s">
        <v>266</v>
      </c>
      <c r="B854" s="20" t="s">
        <v>15</v>
      </c>
      <c r="C854" s="20" t="s">
        <v>267</v>
      </c>
      <c r="D854" s="20" t="s">
        <v>19</v>
      </c>
      <c r="E854" s="20" t="s">
        <v>20</v>
      </c>
      <c r="F854" s="21">
        <v>20791.94</v>
      </c>
      <c r="G854" s="21">
        <v>4602.84</v>
      </c>
      <c r="I854" s="21" t="str">
        <f t="shared" si="116"/>
        <v>#REF!</v>
      </c>
      <c r="J854" s="21" t="str">
        <f t="shared" si="117"/>
        <v>#REF!</v>
      </c>
      <c r="K854" s="21" t="str">
        <f t="shared" si="118"/>
        <v>#REF!</v>
      </c>
      <c r="L854" s="21" t="str">
        <f t="shared" si="119"/>
        <v>#REF!</v>
      </c>
      <c r="M854" s="21" t="str">
        <f t="shared" si="120"/>
        <v>#REF!</v>
      </c>
      <c r="N854" s="21" t="str">
        <f t="shared" si="121"/>
        <v>#REF!</v>
      </c>
      <c r="O854" s="21" t="str">
        <f t="shared" si="122"/>
        <v>#REF!</v>
      </c>
      <c r="P854" s="21" t="str">
        <f t="shared" si="123"/>
        <v>#REF!</v>
      </c>
      <c r="Q854" s="21" t="str">
        <f t="shared" si="124"/>
        <v>#REF!</v>
      </c>
      <c r="R854" s="21" t="str">
        <f t="shared" si="125"/>
        <v>#REF!</v>
      </c>
      <c r="S854" s="21" t="str">
        <f t="shared" si="126"/>
        <v>#REF!</v>
      </c>
    </row>
    <row r="855" ht="15.75" customHeight="1">
      <c r="A855" s="20" t="s">
        <v>266</v>
      </c>
      <c r="B855" s="20" t="s">
        <v>15</v>
      </c>
      <c r="C855" s="20" t="s">
        <v>267</v>
      </c>
      <c r="D855" s="20" t="s">
        <v>27</v>
      </c>
      <c r="E855" s="20" t="s">
        <v>28</v>
      </c>
      <c r="F855" s="21">
        <v>0.0</v>
      </c>
      <c r="G855" s="21">
        <v>0.0</v>
      </c>
      <c r="I855" s="21" t="str">
        <f t="shared" si="116"/>
        <v>#REF!</v>
      </c>
      <c r="J855" s="21" t="str">
        <f t="shared" si="117"/>
        <v>#REF!</v>
      </c>
      <c r="K855" s="21" t="str">
        <f t="shared" si="118"/>
        <v>#REF!</v>
      </c>
      <c r="L855" s="21" t="str">
        <f t="shared" si="119"/>
        <v>#REF!</v>
      </c>
      <c r="M855" s="21" t="str">
        <f t="shared" si="120"/>
        <v>#REF!</v>
      </c>
      <c r="N855" s="21" t="str">
        <f t="shared" si="121"/>
        <v>#REF!</v>
      </c>
      <c r="O855" s="21" t="str">
        <f t="shared" si="122"/>
        <v>#REF!</v>
      </c>
      <c r="P855" s="21" t="str">
        <f t="shared" si="123"/>
        <v>#REF!</v>
      </c>
      <c r="Q855" s="21" t="str">
        <f t="shared" si="124"/>
        <v>#REF!</v>
      </c>
      <c r="R855" s="21" t="str">
        <f t="shared" si="125"/>
        <v>#REF!</v>
      </c>
      <c r="S855" s="21" t="str">
        <f t="shared" si="126"/>
        <v>#REF!</v>
      </c>
    </row>
    <row r="856" ht="15.75" customHeight="1">
      <c r="A856" s="20" t="s">
        <v>266</v>
      </c>
      <c r="B856" s="20" t="s">
        <v>15</v>
      </c>
      <c r="C856" s="20" t="s">
        <v>267</v>
      </c>
      <c r="D856" s="20" t="s">
        <v>29</v>
      </c>
      <c r="E856" s="20" t="s">
        <v>30</v>
      </c>
      <c r="F856" s="21">
        <v>91991.06</v>
      </c>
      <c r="G856" s="21">
        <v>20364.61</v>
      </c>
      <c r="I856" s="21" t="str">
        <f t="shared" si="116"/>
        <v>#REF!</v>
      </c>
      <c r="J856" s="21" t="str">
        <f t="shared" si="117"/>
        <v>#REF!</v>
      </c>
      <c r="K856" s="21" t="str">
        <f t="shared" si="118"/>
        <v>#REF!</v>
      </c>
      <c r="L856" s="21" t="str">
        <f t="shared" si="119"/>
        <v>#REF!</v>
      </c>
      <c r="M856" s="21" t="str">
        <f t="shared" si="120"/>
        <v>#REF!</v>
      </c>
      <c r="N856" s="21" t="str">
        <f t="shared" si="121"/>
        <v>#REF!</v>
      </c>
      <c r="O856" s="21" t="str">
        <f t="shared" si="122"/>
        <v>#REF!</v>
      </c>
      <c r="P856" s="21" t="str">
        <f t="shared" si="123"/>
        <v>#REF!</v>
      </c>
      <c r="Q856" s="21" t="str">
        <f t="shared" si="124"/>
        <v>#REF!</v>
      </c>
      <c r="R856" s="21" t="str">
        <f t="shared" si="125"/>
        <v>#REF!</v>
      </c>
      <c r="S856" s="21" t="str">
        <f t="shared" si="126"/>
        <v>#REF!</v>
      </c>
    </row>
    <row r="857" ht="15.75" customHeight="1">
      <c r="A857" s="20" t="s">
        <v>266</v>
      </c>
      <c r="B857" s="20" t="s">
        <v>15</v>
      </c>
      <c r="C857" s="20" t="s">
        <v>267</v>
      </c>
      <c r="D857" s="20" t="s">
        <v>31</v>
      </c>
      <c r="E857" s="20" t="s">
        <v>32</v>
      </c>
      <c r="F857" s="21">
        <v>742249.02</v>
      </c>
      <c r="G857" s="21">
        <v>164316.13</v>
      </c>
      <c r="I857" s="21" t="str">
        <f t="shared" si="116"/>
        <v>#REF!</v>
      </c>
      <c r="J857" s="21" t="str">
        <f t="shared" si="117"/>
        <v>#REF!</v>
      </c>
      <c r="K857" s="21" t="str">
        <f t="shared" si="118"/>
        <v>#REF!</v>
      </c>
      <c r="L857" s="21" t="str">
        <f t="shared" si="119"/>
        <v>#REF!</v>
      </c>
      <c r="M857" s="21" t="str">
        <f t="shared" si="120"/>
        <v>#REF!</v>
      </c>
      <c r="N857" s="21" t="str">
        <f t="shared" si="121"/>
        <v>#REF!</v>
      </c>
      <c r="O857" s="21" t="str">
        <f t="shared" si="122"/>
        <v>#REF!</v>
      </c>
      <c r="P857" s="21" t="str">
        <f t="shared" si="123"/>
        <v>#REF!</v>
      </c>
      <c r="Q857" s="21" t="str">
        <f t="shared" si="124"/>
        <v>#REF!</v>
      </c>
      <c r="R857" s="21" t="str">
        <f t="shared" si="125"/>
        <v>#REF!</v>
      </c>
      <c r="S857" s="21" t="str">
        <f t="shared" si="126"/>
        <v>#REF!</v>
      </c>
    </row>
    <row r="858" ht="15.75" customHeight="1">
      <c r="A858" s="20" t="s">
        <v>266</v>
      </c>
      <c r="B858" s="20" t="s">
        <v>15</v>
      </c>
      <c r="C858" s="20" t="s">
        <v>267</v>
      </c>
      <c r="D858" s="20" t="s">
        <v>39</v>
      </c>
      <c r="E858" s="20" t="s">
        <v>40</v>
      </c>
      <c r="F858" s="21">
        <v>139005.07</v>
      </c>
      <c r="G858" s="21">
        <v>30772.39</v>
      </c>
      <c r="I858" s="21" t="str">
        <f t="shared" si="116"/>
        <v>#REF!</v>
      </c>
      <c r="J858" s="21" t="str">
        <f t="shared" si="117"/>
        <v>#REF!</v>
      </c>
      <c r="K858" s="21" t="str">
        <f t="shared" si="118"/>
        <v>#REF!</v>
      </c>
      <c r="L858" s="21" t="str">
        <f t="shared" si="119"/>
        <v>#REF!</v>
      </c>
      <c r="M858" s="21" t="str">
        <f t="shared" si="120"/>
        <v>#REF!</v>
      </c>
      <c r="N858" s="21" t="str">
        <f t="shared" si="121"/>
        <v>#REF!</v>
      </c>
      <c r="O858" s="21" t="str">
        <f t="shared" si="122"/>
        <v>#REF!</v>
      </c>
      <c r="P858" s="21" t="str">
        <f t="shared" si="123"/>
        <v>#REF!</v>
      </c>
      <c r="Q858" s="21" t="str">
        <f t="shared" si="124"/>
        <v>#REF!</v>
      </c>
      <c r="R858" s="21" t="str">
        <f t="shared" si="125"/>
        <v>#REF!</v>
      </c>
      <c r="S858" s="21" t="str">
        <f t="shared" si="126"/>
        <v>#REF!</v>
      </c>
    </row>
    <row r="859" ht="15.75" customHeight="1">
      <c r="A859" s="20" t="s">
        <v>266</v>
      </c>
      <c r="B859" s="20" t="s">
        <v>15</v>
      </c>
      <c r="C859" s="20" t="s">
        <v>267</v>
      </c>
      <c r="D859" s="20" t="s">
        <v>41</v>
      </c>
      <c r="E859" s="20" t="s">
        <v>42</v>
      </c>
      <c r="F859" s="21">
        <v>6231045.76</v>
      </c>
      <c r="G859" s="21">
        <v>1379404.06</v>
      </c>
      <c r="I859" s="21" t="str">
        <f t="shared" si="116"/>
        <v>#REF!</v>
      </c>
      <c r="J859" s="21" t="str">
        <f t="shared" si="117"/>
        <v>#REF!</v>
      </c>
      <c r="K859" s="21" t="str">
        <f t="shared" si="118"/>
        <v>#REF!</v>
      </c>
      <c r="L859" s="21" t="str">
        <f t="shared" si="119"/>
        <v>#REF!</v>
      </c>
      <c r="M859" s="21" t="str">
        <f t="shared" si="120"/>
        <v>#REF!</v>
      </c>
      <c r="N859" s="21" t="str">
        <f t="shared" si="121"/>
        <v>#REF!</v>
      </c>
      <c r="O859" s="21" t="str">
        <f t="shared" si="122"/>
        <v>#REF!</v>
      </c>
      <c r="P859" s="21" t="str">
        <f t="shared" si="123"/>
        <v>#REF!</v>
      </c>
      <c r="Q859" s="21" t="str">
        <f t="shared" si="124"/>
        <v>#REF!</v>
      </c>
      <c r="R859" s="21" t="str">
        <f t="shared" si="125"/>
        <v>#REF!</v>
      </c>
      <c r="S859" s="21" t="str">
        <f t="shared" si="126"/>
        <v>#REF!</v>
      </c>
    </row>
    <row r="860" ht="15.75" customHeight="1">
      <c r="A860" s="20" t="s">
        <v>266</v>
      </c>
      <c r="B860" s="20" t="s">
        <v>15</v>
      </c>
      <c r="C860" s="20" t="s">
        <v>267</v>
      </c>
      <c r="D860" s="20" t="s">
        <v>45</v>
      </c>
      <c r="E860" s="20" t="s">
        <v>46</v>
      </c>
      <c r="F860" s="21">
        <v>4.926202215E7</v>
      </c>
      <c r="G860" s="21">
        <v>1.090542997E7</v>
      </c>
      <c r="I860" s="21" t="str">
        <f t="shared" si="116"/>
        <v>#REF!</v>
      </c>
      <c r="J860" s="21" t="str">
        <f t="shared" si="117"/>
        <v>#REF!</v>
      </c>
      <c r="K860" s="21" t="str">
        <f t="shared" si="118"/>
        <v>#REF!</v>
      </c>
      <c r="L860" s="21" t="str">
        <f t="shared" si="119"/>
        <v>#REF!</v>
      </c>
      <c r="M860" s="21" t="str">
        <f t="shared" si="120"/>
        <v>#REF!</v>
      </c>
      <c r="N860" s="21" t="str">
        <f t="shared" si="121"/>
        <v>#REF!</v>
      </c>
      <c r="O860" s="21" t="str">
        <f t="shared" si="122"/>
        <v>#REF!</v>
      </c>
      <c r="P860" s="21" t="str">
        <f t="shared" si="123"/>
        <v>#REF!</v>
      </c>
      <c r="Q860" s="21" t="str">
        <f t="shared" si="124"/>
        <v>#REF!</v>
      </c>
      <c r="R860" s="21" t="str">
        <f t="shared" si="125"/>
        <v>#REF!</v>
      </c>
      <c r="S860" s="21" t="str">
        <f t="shared" si="126"/>
        <v>#REF!</v>
      </c>
    </row>
    <row r="861" ht="15.75" customHeight="1">
      <c r="A861" s="20" t="s">
        <v>268</v>
      </c>
      <c r="B861" s="20" t="s">
        <v>15</v>
      </c>
      <c r="C861" s="20" t="s">
        <v>269</v>
      </c>
      <c r="D861" s="20" t="s">
        <v>17</v>
      </c>
      <c r="E861" s="20" t="s">
        <v>18</v>
      </c>
      <c r="F861" s="21">
        <v>0.0</v>
      </c>
      <c r="G861" s="21">
        <v>0.0</v>
      </c>
      <c r="I861" s="21" t="str">
        <f t="shared" si="116"/>
        <v>#REF!</v>
      </c>
      <c r="J861" s="21" t="str">
        <f t="shared" si="117"/>
        <v>#REF!</v>
      </c>
      <c r="K861" s="21" t="str">
        <f t="shared" si="118"/>
        <v>#REF!</v>
      </c>
      <c r="L861" s="21" t="str">
        <f t="shared" si="119"/>
        <v>#REF!</v>
      </c>
      <c r="M861" s="21" t="str">
        <f t="shared" si="120"/>
        <v>#REF!</v>
      </c>
      <c r="N861" s="21" t="str">
        <f t="shared" si="121"/>
        <v>#REF!</v>
      </c>
      <c r="O861" s="21" t="str">
        <f t="shared" si="122"/>
        <v>#REF!</v>
      </c>
      <c r="P861" s="21" t="str">
        <f t="shared" si="123"/>
        <v>#REF!</v>
      </c>
      <c r="Q861" s="21" t="str">
        <f t="shared" si="124"/>
        <v>#REF!</v>
      </c>
      <c r="R861" s="21" t="str">
        <f t="shared" si="125"/>
        <v>#REF!</v>
      </c>
      <c r="S861" s="21" t="str">
        <f t="shared" si="126"/>
        <v>#REF!</v>
      </c>
    </row>
    <row r="862" ht="15.75" customHeight="1">
      <c r="A862" s="20" t="s">
        <v>268</v>
      </c>
      <c r="B862" s="20" t="s">
        <v>15</v>
      </c>
      <c r="C862" s="20" t="s">
        <v>269</v>
      </c>
      <c r="D862" s="20" t="s">
        <v>49</v>
      </c>
      <c r="E862" s="20" t="s">
        <v>50</v>
      </c>
      <c r="F862" s="21">
        <v>0.0</v>
      </c>
      <c r="G862" s="21">
        <v>0.0</v>
      </c>
      <c r="I862" s="21" t="str">
        <f t="shared" si="116"/>
        <v>#REF!</v>
      </c>
      <c r="J862" s="21" t="str">
        <f t="shared" si="117"/>
        <v>#REF!</v>
      </c>
      <c r="K862" s="21" t="str">
        <f t="shared" si="118"/>
        <v>#REF!</v>
      </c>
      <c r="L862" s="21" t="str">
        <f t="shared" si="119"/>
        <v>#REF!</v>
      </c>
      <c r="M862" s="21" t="str">
        <f t="shared" si="120"/>
        <v>#REF!</v>
      </c>
      <c r="N862" s="21" t="str">
        <f t="shared" si="121"/>
        <v>#REF!</v>
      </c>
      <c r="O862" s="21" t="str">
        <f t="shared" si="122"/>
        <v>#REF!</v>
      </c>
      <c r="P862" s="21" t="str">
        <f t="shared" si="123"/>
        <v>#REF!</v>
      </c>
      <c r="Q862" s="21" t="str">
        <f t="shared" si="124"/>
        <v>#REF!</v>
      </c>
      <c r="R862" s="21" t="str">
        <f t="shared" si="125"/>
        <v>#REF!</v>
      </c>
      <c r="S862" s="21" t="str">
        <f t="shared" si="126"/>
        <v>#REF!</v>
      </c>
    </row>
    <row r="863" ht="15.75" customHeight="1">
      <c r="A863" s="20" t="s">
        <v>268</v>
      </c>
      <c r="B863" s="20" t="s">
        <v>15</v>
      </c>
      <c r="C863" s="20" t="s">
        <v>269</v>
      </c>
      <c r="D863" s="20" t="s">
        <v>27</v>
      </c>
      <c r="E863" s="20" t="s">
        <v>28</v>
      </c>
      <c r="F863" s="21">
        <v>0.0</v>
      </c>
      <c r="G863" s="21">
        <v>0.0</v>
      </c>
      <c r="I863" s="21" t="str">
        <f t="shared" si="116"/>
        <v>#REF!</v>
      </c>
      <c r="J863" s="21" t="str">
        <f t="shared" si="117"/>
        <v>#REF!</v>
      </c>
      <c r="K863" s="21" t="str">
        <f t="shared" si="118"/>
        <v>#REF!</v>
      </c>
      <c r="L863" s="21" t="str">
        <f t="shared" si="119"/>
        <v>#REF!</v>
      </c>
      <c r="M863" s="21" t="str">
        <f t="shared" si="120"/>
        <v>#REF!</v>
      </c>
      <c r="N863" s="21" t="str">
        <f t="shared" si="121"/>
        <v>#REF!</v>
      </c>
      <c r="O863" s="21" t="str">
        <f t="shared" si="122"/>
        <v>#REF!</v>
      </c>
      <c r="P863" s="21" t="str">
        <f t="shared" si="123"/>
        <v>#REF!</v>
      </c>
      <c r="Q863" s="21" t="str">
        <f t="shared" si="124"/>
        <v>#REF!</v>
      </c>
      <c r="R863" s="21" t="str">
        <f t="shared" si="125"/>
        <v>#REF!</v>
      </c>
      <c r="S863" s="21" t="str">
        <f t="shared" si="126"/>
        <v>#REF!</v>
      </c>
    </row>
    <row r="864" ht="15.75" customHeight="1">
      <c r="A864" s="20" t="s">
        <v>268</v>
      </c>
      <c r="B864" s="20" t="s">
        <v>15</v>
      </c>
      <c r="C864" s="20" t="s">
        <v>269</v>
      </c>
      <c r="D864" s="20" t="s">
        <v>29</v>
      </c>
      <c r="E864" s="20" t="s">
        <v>30</v>
      </c>
      <c r="F864" s="21">
        <v>6166344.19</v>
      </c>
      <c r="G864" s="21">
        <v>106012.92</v>
      </c>
      <c r="I864" s="21" t="str">
        <f t="shared" si="116"/>
        <v>#REF!</v>
      </c>
      <c r="J864" s="21" t="str">
        <f t="shared" si="117"/>
        <v>#REF!</v>
      </c>
      <c r="K864" s="21" t="str">
        <f t="shared" si="118"/>
        <v>#REF!</v>
      </c>
      <c r="L864" s="21" t="str">
        <f t="shared" si="119"/>
        <v>#REF!</v>
      </c>
      <c r="M864" s="21" t="str">
        <f t="shared" si="120"/>
        <v>#REF!</v>
      </c>
      <c r="N864" s="21" t="str">
        <f t="shared" si="121"/>
        <v>#REF!</v>
      </c>
      <c r="O864" s="21" t="str">
        <f t="shared" si="122"/>
        <v>#REF!</v>
      </c>
      <c r="P864" s="21" t="str">
        <f t="shared" si="123"/>
        <v>#REF!</v>
      </c>
      <c r="Q864" s="21" t="str">
        <f t="shared" si="124"/>
        <v>#REF!</v>
      </c>
      <c r="R864" s="21" t="str">
        <f t="shared" si="125"/>
        <v>#REF!</v>
      </c>
      <c r="S864" s="21" t="str">
        <f t="shared" si="126"/>
        <v>#REF!</v>
      </c>
    </row>
    <row r="865" ht="15.75" customHeight="1">
      <c r="A865" s="20" t="s">
        <v>268</v>
      </c>
      <c r="B865" s="20" t="s">
        <v>15</v>
      </c>
      <c r="C865" s="20" t="s">
        <v>269</v>
      </c>
      <c r="D865" s="20" t="s">
        <v>31</v>
      </c>
      <c r="E865" s="20" t="s">
        <v>32</v>
      </c>
      <c r="F865" s="21">
        <v>0.0</v>
      </c>
      <c r="G865" s="21">
        <v>0.0</v>
      </c>
      <c r="I865" s="21" t="str">
        <f t="shared" si="116"/>
        <v>#REF!</v>
      </c>
      <c r="J865" s="21" t="str">
        <f t="shared" si="117"/>
        <v>#REF!</v>
      </c>
      <c r="K865" s="21" t="str">
        <f t="shared" si="118"/>
        <v>#REF!</v>
      </c>
      <c r="L865" s="21" t="str">
        <f t="shared" si="119"/>
        <v>#REF!</v>
      </c>
      <c r="M865" s="21" t="str">
        <f t="shared" si="120"/>
        <v>#REF!</v>
      </c>
      <c r="N865" s="21" t="str">
        <f t="shared" si="121"/>
        <v>#REF!</v>
      </c>
      <c r="O865" s="21" t="str">
        <f t="shared" si="122"/>
        <v>#REF!</v>
      </c>
      <c r="P865" s="21" t="str">
        <f t="shared" si="123"/>
        <v>#REF!</v>
      </c>
      <c r="Q865" s="21" t="str">
        <f t="shared" si="124"/>
        <v>#REF!</v>
      </c>
      <c r="R865" s="21" t="str">
        <f t="shared" si="125"/>
        <v>#REF!</v>
      </c>
      <c r="S865" s="21" t="str">
        <f t="shared" si="126"/>
        <v>#REF!</v>
      </c>
    </row>
    <row r="866" ht="15.75" customHeight="1">
      <c r="A866" s="20" t="s">
        <v>268</v>
      </c>
      <c r="B866" s="20" t="s">
        <v>15</v>
      </c>
      <c r="C866" s="20" t="s">
        <v>269</v>
      </c>
      <c r="D866" s="20" t="s">
        <v>39</v>
      </c>
      <c r="E866" s="20" t="s">
        <v>40</v>
      </c>
      <c r="F866" s="21">
        <v>1478737.12</v>
      </c>
      <c r="G866" s="21">
        <v>25422.72</v>
      </c>
      <c r="I866" s="21" t="str">
        <f t="shared" si="116"/>
        <v>#REF!</v>
      </c>
      <c r="J866" s="21" t="str">
        <f t="shared" si="117"/>
        <v>#REF!</v>
      </c>
      <c r="K866" s="21" t="str">
        <f t="shared" si="118"/>
        <v>#REF!</v>
      </c>
      <c r="L866" s="21" t="str">
        <f t="shared" si="119"/>
        <v>#REF!</v>
      </c>
      <c r="M866" s="21" t="str">
        <f t="shared" si="120"/>
        <v>#REF!</v>
      </c>
      <c r="N866" s="21" t="str">
        <f t="shared" si="121"/>
        <v>#REF!</v>
      </c>
      <c r="O866" s="21" t="str">
        <f t="shared" si="122"/>
        <v>#REF!</v>
      </c>
      <c r="P866" s="21" t="str">
        <f t="shared" si="123"/>
        <v>#REF!</v>
      </c>
      <c r="Q866" s="21" t="str">
        <f t="shared" si="124"/>
        <v>#REF!</v>
      </c>
      <c r="R866" s="21" t="str">
        <f t="shared" si="125"/>
        <v>#REF!</v>
      </c>
      <c r="S866" s="21" t="str">
        <f t="shared" si="126"/>
        <v>#REF!</v>
      </c>
    </row>
    <row r="867" ht="15.75" customHeight="1">
      <c r="A867" s="20" t="s">
        <v>268</v>
      </c>
      <c r="B867" s="20" t="s">
        <v>15</v>
      </c>
      <c r="C867" s="20" t="s">
        <v>269</v>
      </c>
      <c r="D867" s="20" t="s">
        <v>41</v>
      </c>
      <c r="E867" s="20" t="s">
        <v>42</v>
      </c>
      <c r="F867" s="21">
        <v>1.6107188396E8</v>
      </c>
      <c r="G867" s="21">
        <v>2769177.29</v>
      </c>
      <c r="I867" s="21" t="str">
        <f t="shared" si="116"/>
        <v>#REF!</v>
      </c>
      <c r="J867" s="21" t="str">
        <f t="shared" si="117"/>
        <v>#REF!</v>
      </c>
      <c r="K867" s="21" t="str">
        <f t="shared" si="118"/>
        <v>#REF!</v>
      </c>
      <c r="L867" s="21" t="str">
        <f t="shared" si="119"/>
        <v>#REF!</v>
      </c>
      <c r="M867" s="21" t="str">
        <f t="shared" si="120"/>
        <v>#REF!</v>
      </c>
      <c r="N867" s="21" t="str">
        <f t="shared" si="121"/>
        <v>#REF!</v>
      </c>
      <c r="O867" s="21" t="str">
        <f t="shared" si="122"/>
        <v>#REF!</v>
      </c>
      <c r="P867" s="21" t="str">
        <f t="shared" si="123"/>
        <v>#REF!</v>
      </c>
      <c r="Q867" s="21" t="str">
        <f t="shared" si="124"/>
        <v>#REF!</v>
      </c>
      <c r="R867" s="21" t="str">
        <f t="shared" si="125"/>
        <v>#REF!</v>
      </c>
      <c r="S867" s="21" t="str">
        <f t="shared" si="126"/>
        <v>#REF!</v>
      </c>
    </row>
    <row r="868" ht="15.75" customHeight="1">
      <c r="A868" s="20" t="s">
        <v>268</v>
      </c>
      <c r="B868" s="20" t="s">
        <v>15</v>
      </c>
      <c r="C868" s="20" t="s">
        <v>269</v>
      </c>
      <c r="D868" s="20" t="s">
        <v>45</v>
      </c>
      <c r="E868" s="20" t="s">
        <v>46</v>
      </c>
      <c r="F868" s="21">
        <v>4.5277182673E8</v>
      </c>
      <c r="G868" s="21">
        <v>7784136.07</v>
      </c>
      <c r="I868" s="21" t="str">
        <f t="shared" si="116"/>
        <v>#REF!</v>
      </c>
      <c r="J868" s="21" t="str">
        <f t="shared" si="117"/>
        <v>#REF!</v>
      </c>
      <c r="K868" s="21" t="str">
        <f t="shared" si="118"/>
        <v>#REF!</v>
      </c>
      <c r="L868" s="21" t="str">
        <f t="shared" si="119"/>
        <v>#REF!</v>
      </c>
      <c r="M868" s="21" t="str">
        <f t="shared" si="120"/>
        <v>#REF!</v>
      </c>
      <c r="N868" s="21" t="str">
        <f t="shared" si="121"/>
        <v>#REF!</v>
      </c>
      <c r="O868" s="21" t="str">
        <f t="shared" si="122"/>
        <v>#REF!</v>
      </c>
      <c r="P868" s="21" t="str">
        <f t="shared" si="123"/>
        <v>#REF!</v>
      </c>
      <c r="Q868" s="21" t="str">
        <f t="shared" si="124"/>
        <v>#REF!</v>
      </c>
      <c r="R868" s="21" t="str">
        <f t="shared" si="125"/>
        <v>#REF!</v>
      </c>
      <c r="S868" s="21" t="str">
        <f t="shared" si="126"/>
        <v>#REF!</v>
      </c>
    </row>
    <row r="869" ht="15.75" customHeight="1">
      <c r="A869" s="20" t="s">
        <v>270</v>
      </c>
      <c r="B869" s="20" t="s">
        <v>15</v>
      </c>
      <c r="C869" s="20" t="s">
        <v>271</v>
      </c>
      <c r="D869" s="20" t="s">
        <v>17</v>
      </c>
      <c r="E869" s="20" t="s">
        <v>18</v>
      </c>
      <c r="F869" s="21">
        <v>0.0</v>
      </c>
      <c r="G869" s="21">
        <v>0.0</v>
      </c>
      <c r="I869" s="21" t="str">
        <f t="shared" si="116"/>
        <v>#REF!</v>
      </c>
      <c r="J869" s="21" t="str">
        <f t="shared" si="117"/>
        <v>#REF!</v>
      </c>
      <c r="K869" s="21" t="str">
        <f t="shared" si="118"/>
        <v>#REF!</v>
      </c>
      <c r="L869" s="21" t="str">
        <f t="shared" si="119"/>
        <v>#REF!</v>
      </c>
      <c r="M869" s="21" t="str">
        <f t="shared" si="120"/>
        <v>#REF!</v>
      </c>
      <c r="N869" s="21" t="str">
        <f t="shared" si="121"/>
        <v>#REF!</v>
      </c>
      <c r="O869" s="21" t="str">
        <f t="shared" si="122"/>
        <v>#REF!</v>
      </c>
      <c r="P869" s="21" t="str">
        <f t="shared" si="123"/>
        <v>#REF!</v>
      </c>
      <c r="Q869" s="21" t="str">
        <f t="shared" si="124"/>
        <v>#REF!</v>
      </c>
      <c r="R869" s="21" t="str">
        <f t="shared" si="125"/>
        <v>#REF!</v>
      </c>
      <c r="S869" s="21" t="str">
        <f t="shared" si="126"/>
        <v>#REF!</v>
      </c>
    </row>
    <row r="870" ht="15.75" customHeight="1">
      <c r="A870" s="20" t="s">
        <v>270</v>
      </c>
      <c r="B870" s="20" t="s">
        <v>15</v>
      </c>
      <c r="C870" s="20" t="s">
        <v>271</v>
      </c>
      <c r="D870" s="20" t="s">
        <v>19</v>
      </c>
      <c r="E870" s="20" t="s">
        <v>20</v>
      </c>
      <c r="F870" s="21">
        <v>36787.5</v>
      </c>
      <c r="G870" s="21">
        <v>3358.04</v>
      </c>
      <c r="I870" s="21" t="str">
        <f t="shared" si="116"/>
        <v>#REF!</v>
      </c>
      <c r="J870" s="21" t="str">
        <f t="shared" si="117"/>
        <v>#REF!</v>
      </c>
      <c r="K870" s="21" t="str">
        <f t="shared" si="118"/>
        <v>#REF!</v>
      </c>
      <c r="L870" s="21" t="str">
        <f t="shared" si="119"/>
        <v>#REF!</v>
      </c>
      <c r="M870" s="21" t="str">
        <f t="shared" si="120"/>
        <v>#REF!</v>
      </c>
      <c r="N870" s="21" t="str">
        <f t="shared" si="121"/>
        <v>#REF!</v>
      </c>
      <c r="O870" s="21" t="str">
        <f t="shared" si="122"/>
        <v>#REF!</v>
      </c>
      <c r="P870" s="21" t="str">
        <f t="shared" si="123"/>
        <v>#REF!</v>
      </c>
      <c r="Q870" s="21" t="str">
        <f t="shared" si="124"/>
        <v>#REF!</v>
      </c>
      <c r="R870" s="21" t="str">
        <f t="shared" si="125"/>
        <v>#REF!</v>
      </c>
      <c r="S870" s="21" t="str">
        <f t="shared" si="126"/>
        <v>#REF!</v>
      </c>
    </row>
    <row r="871" ht="15.75" customHeight="1">
      <c r="A871" s="20" t="s">
        <v>270</v>
      </c>
      <c r="B871" s="20" t="s">
        <v>15</v>
      </c>
      <c r="C871" s="20" t="s">
        <v>271</v>
      </c>
      <c r="D871" s="20" t="s">
        <v>27</v>
      </c>
      <c r="E871" s="20" t="s">
        <v>28</v>
      </c>
      <c r="F871" s="21">
        <v>0.0</v>
      </c>
      <c r="G871" s="21">
        <v>0.0</v>
      </c>
      <c r="I871" s="21" t="str">
        <f t="shared" si="116"/>
        <v>#REF!</v>
      </c>
      <c r="J871" s="21" t="str">
        <f t="shared" si="117"/>
        <v>#REF!</v>
      </c>
      <c r="K871" s="21" t="str">
        <f t="shared" si="118"/>
        <v>#REF!</v>
      </c>
      <c r="L871" s="21" t="str">
        <f t="shared" si="119"/>
        <v>#REF!</v>
      </c>
      <c r="M871" s="21" t="str">
        <f t="shared" si="120"/>
        <v>#REF!</v>
      </c>
      <c r="N871" s="21" t="str">
        <f t="shared" si="121"/>
        <v>#REF!</v>
      </c>
      <c r="O871" s="21" t="str">
        <f t="shared" si="122"/>
        <v>#REF!</v>
      </c>
      <c r="P871" s="21" t="str">
        <f t="shared" si="123"/>
        <v>#REF!</v>
      </c>
      <c r="Q871" s="21" t="str">
        <f t="shared" si="124"/>
        <v>#REF!</v>
      </c>
      <c r="R871" s="21" t="str">
        <f t="shared" si="125"/>
        <v>#REF!</v>
      </c>
      <c r="S871" s="21" t="str">
        <f t="shared" si="126"/>
        <v>#REF!</v>
      </c>
    </row>
    <row r="872" ht="15.75" customHeight="1">
      <c r="A872" s="20" t="s">
        <v>270</v>
      </c>
      <c r="B872" s="20" t="s">
        <v>15</v>
      </c>
      <c r="C872" s="20" t="s">
        <v>271</v>
      </c>
      <c r="D872" s="20" t="s">
        <v>29</v>
      </c>
      <c r="E872" s="20" t="s">
        <v>30</v>
      </c>
      <c r="F872" s="21">
        <v>277327.42</v>
      </c>
      <c r="G872" s="21">
        <v>25315.05</v>
      </c>
      <c r="I872" s="21" t="str">
        <f t="shared" si="116"/>
        <v>#REF!</v>
      </c>
      <c r="J872" s="21" t="str">
        <f t="shared" si="117"/>
        <v>#REF!</v>
      </c>
      <c r="K872" s="21" t="str">
        <f t="shared" si="118"/>
        <v>#REF!</v>
      </c>
      <c r="L872" s="21" t="str">
        <f t="shared" si="119"/>
        <v>#REF!</v>
      </c>
      <c r="M872" s="21" t="str">
        <f t="shared" si="120"/>
        <v>#REF!</v>
      </c>
      <c r="N872" s="21" t="str">
        <f t="shared" si="121"/>
        <v>#REF!</v>
      </c>
      <c r="O872" s="21" t="str">
        <f t="shared" si="122"/>
        <v>#REF!</v>
      </c>
      <c r="P872" s="21" t="str">
        <f t="shared" si="123"/>
        <v>#REF!</v>
      </c>
      <c r="Q872" s="21" t="str">
        <f t="shared" si="124"/>
        <v>#REF!</v>
      </c>
      <c r="R872" s="21" t="str">
        <f t="shared" si="125"/>
        <v>#REF!</v>
      </c>
      <c r="S872" s="21" t="str">
        <f t="shared" si="126"/>
        <v>#REF!</v>
      </c>
    </row>
    <row r="873" ht="15.75" customHeight="1">
      <c r="A873" s="20" t="s">
        <v>270</v>
      </c>
      <c r="B873" s="20" t="s">
        <v>15</v>
      </c>
      <c r="C873" s="20" t="s">
        <v>271</v>
      </c>
      <c r="D873" s="20" t="s">
        <v>39</v>
      </c>
      <c r="E873" s="20" t="s">
        <v>40</v>
      </c>
      <c r="F873" s="21">
        <v>45928.43</v>
      </c>
      <c r="G873" s="21">
        <v>4192.45</v>
      </c>
      <c r="I873" s="21" t="str">
        <f t="shared" si="116"/>
        <v>#REF!</v>
      </c>
      <c r="J873" s="21" t="str">
        <f t="shared" si="117"/>
        <v>#REF!</v>
      </c>
      <c r="K873" s="21" t="str">
        <f t="shared" si="118"/>
        <v>#REF!</v>
      </c>
      <c r="L873" s="21" t="str">
        <f t="shared" si="119"/>
        <v>#REF!</v>
      </c>
      <c r="M873" s="21" t="str">
        <f t="shared" si="120"/>
        <v>#REF!</v>
      </c>
      <c r="N873" s="21" t="str">
        <f t="shared" si="121"/>
        <v>#REF!</v>
      </c>
      <c r="O873" s="21" t="str">
        <f t="shared" si="122"/>
        <v>#REF!</v>
      </c>
      <c r="P873" s="21" t="str">
        <f t="shared" si="123"/>
        <v>#REF!</v>
      </c>
      <c r="Q873" s="21" t="str">
        <f t="shared" si="124"/>
        <v>#REF!</v>
      </c>
      <c r="R873" s="21" t="str">
        <f t="shared" si="125"/>
        <v>#REF!</v>
      </c>
      <c r="S873" s="21" t="str">
        <f t="shared" si="126"/>
        <v>#REF!</v>
      </c>
    </row>
    <row r="874" ht="15.75" customHeight="1">
      <c r="A874" s="20" t="s">
        <v>270</v>
      </c>
      <c r="B874" s="20" t="s">
        <v>15</v>
      </c>
      <c r="C874" s="20" t="s">
        <v>271</v>
      </c>
      <c r="D874" s="20" t="s">
        <v>41</v>
      </c>
      <c r="E874" s="20" t="s">
        <v>42</v>
      </c>
      <c r="F874" s="21">
        <v>1.008202865E7</v>
      </c>
      <c r="G874" s="21">
        <v>920309.46</v>
      </c>
      <c r="I874" s="21" t="str">
        <f t="shared" si="116"/>
        <v>#REF!</v>
      </c>
      <c r="J874" s="21" t="str">
        <f t="shared" si="117"/>
        <v>#REF!</v>
      </c>
      <c r="K874" s="21" t="str">
        <f t="shared" si="118"/>
        <v>#REF!</v>
      </c>
      <c r="L874" s="21" t="str">
        <f t="shared" si="119"/>
        <v>#REF!</v>
      </c>
      <c r="M874" s="21" t="str">
        <f t="shared" si="120"/>
        <v>#REF!</v>
      </c>
      <c r="N874" s="21" t="str">
        <f t="shared" si="121"/>
        <v>#REF!</v>
      </c>
      <c r="O874" s="21" t="str">
        <f t="shared" si="122"/>
        <v>#REF!</v>
      </c>
      <c r="P874" s="21" t="str">
        <f t="shared" si="123"/>
        <v>#REF!</v>
      </c>
      <c r="Q874" s="21" t="str">
        <f t="shared" si="124"/>
        <v>#REF!</v>
      </c>
      <c r="R874" s="21" t="str">
        <f t="shared" si="125"/>
        <v>#REF!</v>
      </c>
      <c r="S874" s="21" t="str">
        <f t="shared" si="126"/>
        <v>#REF!</v>
      </c>
    </row>
    <row r="875" ht="15.75" customHeight="1">
      <c r="A875" s="20" t="s">
        <v>272</v>
      </c>
      <c r="B875" s="20" t="s">
        <v>15</v>
      </c>
      <c r="C875" s="20" t="s">
        <v>273</v>
      </c>
      <c r="D875" s="20" t="s">
        <v>17</v>
      </c>
      <c r="E875" s="20" t="s">
        <v>18</v>
      </c>
      <c r="F875" s="21">
        <v>0.0</v>
      </c>
      <c r="G875" s="21">
        <v>0.0</v>
      </c>
      <c r="I875" s="21" t="str">
        <f t="shared" si="116"/>
        <v>#REF!</v>
      </c>
      <c r="J875" s="21" t="str">
        <f t="shared" si="117"/>
        <v>#REF!</v>
      </c>
      <c r="K875" s="21" t="str">
        <f t="shared" si="118"/>
        <v>#REF!</v>
      </c>
      <c r="L875" s="21" t="str">
        <f t="shared" si="119"/>
        <v>#REF!</v>
      </c>
      <c r="M875" s="21" t="str">
        <f t="shared" si="120"/>
        <v>#REF!</v>
      </c>
      <c r="N875" s="21" t="str">
        <f t="shared" si="121"/>
        <v>#REF!</v>
      </c>
      <c r="O875" s="21" t="str">
        <f t="shared" si="122"/>
        <v>#REF!</v>
      </c>
      <c r="P875" s="21" t="str">
        <f t="shared" si="123"/>
        <v>#REF!</v>
      </c>
      <c r="Q875" s="21" t="str">
        <f t="shared" si="124"/>
        <v>#REF!</v>
      </c>
      <c r="R875" s="21" t="str">
        <f t="shared" si="125"/>
        <v>#REF!</v>
      </c>
      <c r="S875" s="21" t="str">
        <f t="shared" si="126"/>
        <v>#REF!</v>
      </c>
    </row>
    <row r="876" ht="15.75" customHeight="1">
      <c r="A876" s="20" t="s">
        <v>272</v>
      </c>
      <c r="B876" s="20" t="s">
        <v>15</v>
      </c>
      <c r="C876" s="20" t="s">
        <v>273</v>
      </c>
      <c r="D876" s="20" t="s">
        <v>49</v>
      </c>
      <c r="E876" s="20" t="s">
        <v>50</v>
      </c>
      <c r="F876" s="21">
        <v>0.0</v>
      </c>
      <c r="G876" s="21">
        <v>0.0</v>
      </c>
      <c r="I876" s="21" t="str">
        <f t="shared" si="116"/>
        <v>#REF!</v>
      </c>
      <c r="J876" s="21" t="str">
        <f t="shared" si="117"/>
        <v>#REF!</v>
      </c>
      <c r="K876" s="21" t="str">
        <f t="shared" si="118"/>
        <v>#REF!</v>
      </c>
      <c r="L876" s="21" t="str">
        <f t="shared" si="119"/>
        <v>#REF!</v>
      </c>
      <c r="M876" s="21" t="str">
        <f t="shared" si="120"/>
        <v>#REF!</v>
      </c>
      <c r="N876" s="21" t="str">
        <f t="shared" si="121"/>
        <v>#REF!</v>
      </c>
      <c r="O876" s="21" t="str">
        <f t="shared" si="122"/>
        <v>#REF!</v>
      </c>
      <c r="P876" s="21" t="str">
        <f t="shared" si="123"/>
        <v>#REF!</v>
      </c>
      <c r="Q876" s="21" t="str">
        <f t="shared" si="124"/>
        <v>#REF!</v>
      </c>
      <c r="R876" s="21" t="str">
        <f t="shared" si="125"/>
        <v>#REF!</v>
      </c>
      <c r="S876" s="21" t="str">
        <f t="shared" si="126"/>
        <v>#REF!</v>
      </c>
    </row>
    <row r="877" ht="15.75" customHeight="1">
      <c r="A877" s="20" t="s">
        <v>272</v>
      </c>
      <c r="B877" s="20" t="s">
        <v>15</v>
      </c>
      <c r="C877" s="20" t="s">
        <v>273</v>
      </c>
      <c r="D877" s="20" t="s">
        <v>27</v>
      </c>
      <c r="E877" s="20" t="s">
        <v>28</v>
      </c>
      <c r="F877" s="21">
        <v>0.0</v>
      </c>
      <c r="G877" s="21">
        <v>0.0</v>
      </c>
      <c r="I877" s="21" t="str">
        <f t="shared" si="116"/>
        <v>#REF!</v>
      </c>
      <c r="J877" s="21" t="str">
        <f t="shared" si="117"/>
        <v>#REF!</v>
      </c>
      <c r="K877" s="21" t="str">
        <f t="shared" si="118"/>
        <v>#REF!</v>
      </c>
      <c r="L877" s="21" t="str">
        <f t="shared" si="119"/>
        <v>#REF!</v>
      </c>
      <c r="M877" s="21" t="str">
        <f t="shared" si="120"/>
        <v>#REF!</v>
      </c>
      <c r="N877" s="21" t="str">
        <f t="shared" si="121"/>
        <v>#REF!</v>
      </c>
      <c r="O877" s="21" t="str">
        <f t="shared" si="122"/>
        <v>#REF!</v>
      </c>
      <c r="P877" s="21" t="str">
        <f t="shared" si="123"/>
        <v>#REF!</v>
      </c>
      <c r="Q877" s="21" t="str">
        <f t="shared" si="124"/>
        <v>#REF!</v>
      </c>
      <c r="R877" s="21" t="str">
        <f t="shared" si="125"/>
        <v>#REF!</v>
      </c>
      <c r="S877" s="21" t="str">
        <f t="shared" si="126"/>
        <v>#REF!</v>
      </c>
    </row>
    <row r="878" ht="15.75" customHeight="1">
      <c r="A878" s="20" t="s">
        <v>272</v>
      </c>
      <c r="B878" s="20" t="s">
        <v>15</v>
      </c>
      <c r="C878" s="20" t="s">
        <v>273</v>
      </c>
      <c r="D878" s="20" t="s">
        <v>29</v>
      </c>
      <c r="E878" s="20" t="s">
        <v>30</v>
      </c>
      <c r="F878" s="21">
        <v>132648.35</v>
      </c>
      <c r="G878" s="21">
        <v>118652.61</v>
      </c>
      <c r="I878" s="21" t="str">
        <f t="shared" si="116"/>
        <v>#REF!</v>
      </c>
      <c r="J878" s="21" t="str">
        <f t="shared" si="117"/>
        <v>#REF!</v>
      </c>
      <c r="K878" s="21" t="str">
        <f t="shared" si="118"/>
        <v>#REF!</v>
      </c>
      <c r="L878" s="21" t="str">
        <f t="shared" si="119"/>
        <v>#REF!</v>
      </c>
      <c r="M878" s="21" t="str">
        <f t="shared" si="120"/>
        <v>#REF!</v>
      </c>
      <c r="N878" s="21" t="str">
        <f t="shared" si="121"/>
        <v>#REF!</v>
      </c>
      <c r="O878" s="21" t="str">
        <f t="shared" si="122"/>
        <v>#REF!</v>
      </c>
      <c r="P878" s="21" t="str">
        <f t="shared" si="123"/>
        <v>#REF!</v>
      </c>
      <c r="Q878" s="21" t="str">
        <f t="shared" si="124"/>
        <v>#REF!</v>
      </c>
      <c r="R878" s="21" t="str">
        <f t="shared" si="125"/>
        <v>#REF!</v>
      </c>
      <c r="S878" s="21" t="str">
        <f t="shared" si="126"/>
        <v>#REF!</v>
      </c>
    </row>
    <row r="879" ht="15.75" customHeight="1">
      <c r="A879" s="20" t="s">
        <v>272</v>
      </c>
      <c r="B879" s="20" t="s">
        <v>15</v>
      </c>
      <c r="C879" s="20" t="s">
        <v>273</v>
      </c>
      <c r="D879" s="20" t="s">
        <v>31</v>
      </c>
      <c r="E879" s="20" t="s">
        <v>32</v>
      </c>
      <c r="F879" s="21">
        <v>47652.13</v>
      </c>
      <c r="G879" s="21">
        <v>42624.35</v>
      </c>
      <c r="I879" s="21" t="str">
        <f t="shared" si="116"/>
        <v>#REF!</v>
      </c>
      <c r="J879" s="21" t="str">
        <f t="shared" si="117"/>
        <v>#REF!</v>
      </c>
      <c r="K879" s="21" t="str">
        <f t="shared" si="118"/>
        <v>#REF!</v>
      </c>
      <c r="L879" s="21" t="str">
        <f t="shared" si="119"/>
        <v>#REF!</v>
      </c>
      <c r="M879" s="21" t="str">
        <f t="shared" si="120"/>
        <v>#REF!</v>
      </c>
      <c r="N879" s="21" t="str">
        <f t="shared" si="121"/>
        <v>#REF!</v>
      </c>
      <c r="O879" s="21" t="str">
        <f t="shared" si="122"/>
        <v>#REF!</v>
      </c>
      <c r="P879" s="21" t="str">
        <f t="shared" si="123"/>
        <v>#REF!</v>
      </c>
      <c r="Q879" s="21" t="str">
        <f t="shared" si="124"/>
        <v>#REF!</v>
      </c>
      <c r="R879" s="21" t="str">
        <f t="shared" si="125"/>
        <v>#REF!</v>
      </c>
      <c r="S879" s="21" t="str">
        <f t="shared" si="126"/>
        <v>#REF!</v>
      </c>
    </row>
    <row r="880" ht="15.75" customHeight="1">
      <c r="A880" s="20" t="s">
        <v>272</v>
      </c>
      <c r="B880" s="20" t="s">
        <v>15</v>
      </c>
      <c r="C880" s="20" t="s">
        <v>273</v>
      </c>
      <c r="D880" s="20" t="s">
        <v>39</v>
      </c>
      <c r="E880" s="20" t="s">
        <v>40</v>
      </c>
      <c r="F880" s="21">
        <v>60155.07</v>
      </c>
      <c r="G880" s="21">
        <v>53808.11</v>
      </c>
      <c r="I880" s="21" t="str">
        <f t="shared" si="116"/>
        <v>#REF!</v>
      </c>
      <c r="J880" s="21" t="str">
        <f t="shared" si="117"/>
        <v>#REF!</v>
      </c>
      <c r="K880" s="21" t="str">
        <f t="shared" si="118"/>
        <v>#REF!</v>
      </c>
      <c r="L880" s="21" t="str">
        <f t="shared" si="119"/>
        <v>#REF!</v>
      </c>
      <c r="M880" s="21" t="str">
        <f t="shared" si="120"/>
        <v>#REF!</v>
      </c>
      <c r="N880" s="21" t="str">
        <f t="shared" si="121"/>
        <v>#REF!</v>
      </c>
      <c r="O880" s="21" t="str">
        <f t="shared" si="122"/>
        <v>#REF!</v>
      </c>
      <c r="P880" s="21" t="str">
        <f t="shared" si="123"/>
        <v>#REF!</v>
      </c>
      <c r="Q880" s="21" t="str">
        <f t="shared" si="124"/>
        <v>#REF!</v>
      </c>
      <c r="R880" s="21" t="str">
        <f t="shared" si="125"/>
        <v>#REF!</v>
      </c>
      <c r="S880" s="21" t="str">
        <f t="shared" si="126"/>
        <v>#REF!</v>
      </c>
    </row>
    <row r="881" ht="15.75" customHeight="1">
      <c r="A881" s="20" t="s">
        <v>272</v>
      </c>
      <c r="B881" s="20" t="s">
        <v>15</v>
      </c>
      <c r="C881" s="20" t="s">
        <v>273</v>
      </c>
      <c r="D881" s="20" t="s">
        <v>41</v>
      </c>
      <c r="E881" s="20" t="s">
        <v>42</v>
      </c>
      <c r="F881" s="21">
        <v>6324565.45</v>
      </c>
      <c r="G881" s="21">
        <v>5657259.93</v>
      </c>
      <c r="I881" s="21" t="str">
        <f t="shared" si="116"/>
        <v>#REF!</v>
      </c>
      <c r="J881" s="21" t="str">
        <f t="shared" si="117"/>
        <v>#REF!</v>
      </c>
      <c r="K881" s="21" t="str">
        <f t="shared" si="118"/>
        <v>#REF!</v>
      </c>
      <c r="L881" s="21" t="str">
        <f t="shared" si="119"/>
        <v>#REF!</v>
      </c>
      <c r="M881" s="21" t="str">
        <f t="shared" si="120"/>
        <v>#REF!</v>
      </c>
      <c r="N881" s="21" t="str">
        <f t="shared" si="121"/>
        <v>#REF!</v>
      </c>
      <c r="O881" s="21" t="str">
        <f t="shared" si="122"/>
        <v>#REF!</v>
      </c>
      <c r="P881" s="21" t="str">
        <f t="shared" si="123"/>
        <v>#REF!</v>
      </c>
      <c r="Q881" s="21" t="str">
        <f t="shared" si="124"/>
        <v>#REF!</v>
      </c>
      <c r="R881" s="21" t="str">
        <f t="shared" si="125"/>
        <v>#REF!</v>
      </c>
      <c r="S881" s="21" t="str">
        <f t="shared" si="126"/>
        <v>#REF!</v>
      </c>
    </row>
    <row r="882" ht="15.75" customHeight="1">
      <c r="A882" s="20" t="s">
        <v>274</v>
      </c>
      <c r="B882" s="20" t="s">
        <v>15</v>
      </c>
      <c r="C882" s="20" t="s">
        <v>275</v>
      </c>
      <c r="D882" s="20" t="s">
        <v>17</v>
      </c>
      <c r="E882" s="20" t="s">
        <v>18</v>
      </c>
      <c r="F882" s="21">
        <v>0.0</v>
      </c>
      <c r="G882" s="21">
        <v>0.0</v>
      </c>
      <c r="I882" s="21" t="str">
        <f t="shared" si="116"/>
        <v>#REF!</v>
      </c>
      <c r="J882" s="21" t="str">
        <f t="shared" si="117"/>
        <v>#REF!</v>
      </c>
      <c r="K882" s="21" t="str">
        <f t="shared" si="118"/>
        <v>#REF!</v>
      </c>
      <c r="L882" s="21" t="str">
        <f t="shared" si="119"/>
        <v>#REF!</v>
      </c>
      <c r="M882" s="21" t="str">
        <f t="shared" si="120"/>
        <v>#REF!</v>
      </c>
      <c r="N882" s="21" t="str">
        <f t="shared" si="121"/>
        <v>#REF!</v>
      </c>
      <c r="O882" s="21" t="str">
        <f t="shared" si="122"/>
        <v>#REF!</v>
      </c>
      <c r="P882" s="21" t="str">
        <f t="shared" si="123"/>
        <v>#REF!</v>
      </c>
      <c r="Q882" s="21" t="str">
        <f t="shared" si="124"/>
        <v>#REF!</v>
      </c>
      <c r="R882" s="21" t="str">
        <f t="shared" si="125"/>
        <v>#REF!</v>
      </c>
      <c r="S882" s="21" t="str">
        <f t="shared" si="126"/>
        <v>#REF!</v>
      </c>
    </row>
    <row r="883" ht="15.75" customHeight="1">
      <c r="A883" s="20" t="s">
        <v>274</v>
      </c>
      <c r="B883" s="20" t="s">
        <v>15</v>
      </c>
      <c r="C883" s="20" t="s">
        <v>275</v>
      </c>
      <c r="D883" s="20" t="s">
        <v>49</v>
      </c>
      <c r="E883" s="20" t="s">
        <v>50</v>
      </c>
      <c r="F883" s="21">
        <v>0.0</v>
      </c>
      <c r="G883" s="21">
        <v>0.0</v>
      </c>
      <c r="I883" s="21" t="str">
        <f t="shared" si="116"/>
        <v>#REF!</v>
      </c>
      <c r="J883" s="21" t="str">
        <f t="shared" si="117"/>
        <v>#REF!</v>
      </c>
      <c r="K883" s="21" t="str">
        <f t="shared" si="118"/>
        <v>#REF!</v>
      </c>
      <c r="L883" s="21" t="str">
        <f t="shared" si="119"/>
        <v>#REF!</v>
      </c>
      <c r="M883" s="21" t="str">
        <f t="shared" si="120"/>
        <v>#REF!</v>
      </c>
      <c r="N883" s="21" t="str">
        <f t="shared" si="121"/>
        <v>#REF!</v>
      </c>
      <c r="O883" s="21" t="str">
        <f t="shared" si="122"/>
        <v>#REF!</v>
      </c>
      <c r="P883" s="21" t="str">
        <f t="shared" si="123"/>
        <v>#REF!</v>
      </c>
      <c r="Q883" s="21" t="str">
        <f t="shared" si="124"/>
        <v>#REF!</v>
      </c>
      <c r="R883" s="21" t="str">
        <f t="shared" si="125"/>
        <v>#REF!</v>
      </c>
      <c r="S883" s="21" t="str">
        <f t="shared" si="126"/>
        <v>#REF!</v>
      </c>
    </row>
    <row r="884" ht="15.75" customHeight="1">
      <c r="A884" s="20" t="s">
        <v>274</v>
      </c>
      <c r="B884" s="20" t="s">
        <v>15</v>
      </c>
      <c r="C884" s="20" t="s">
        <v>275</v>
      </c>
      <c r="D884" s="20" t="s">
        <v>29</v>
      </c>
      <c r="E884" s="20" t="s">
        <v>30</v>
      </c>
      <c r="F884" s="21">
        <v>12800.3</v>
      </c>
      <c r="G884" s="21">
        <v>21580.66</v>
      </c>
      <c r="I884" s="21" t="str">
        <f t="shared" si="116"/>
        <v>#REF!</v>
      </c>
      <c r="J884" s="21" t="str">
        <f t="shared" si="117"/>
        <v>#REF!</v>
      </c>
      <c r="K884" s="21" t="str">
        <f t="shared" si="118"/>
        <v>#REF!</v>
      </c>
      <c r="L884" s="21" t="str">
        <f t="shared" si="119"/>
        <v>#REF!</v>
      </c>
      <c r="M884" s="21" t="str">
        <f t="shared" si="120"/>
        <v>#REF!</v>
      </c>
      <c r="N884" s="21" t="str">
        <f t="shared" si="121"/>
        <v>#REF!</v>
      </c>
      <c r="O884" s="21" t="str">
        <f t="shared" si="122"/>
        <v>#REF!</v>
      </c>
      <c r="P884" s="21" t="str">
        <f t="shared" si="123"/>
        <v>#REF!</v>
      </c>
      <c r="Q884" s="21" t="str">
        <f t="shared" si="124"/>
        <v>#REF!</v>
      </c>
      <c r="R884" s="21" t="str">
        <f t="shared" si="125"/>
        <v>#REF!</v>
      </c>
      <c r="S884" s="21" t="str">
        <f t="shared" si="126"/>
        <v>#REF!</v>
      </c>
    </row>
    <row r="885" ht="15.75" customHeight="1">
      <c r="A885" s="20" t="s">
        <v>274</v>
      </c>
      <c r="B885" s="20" t="s">
        <v>15</v>
      </c>
      <c r="C885" s="20" t="s">
        <v>275</v>
      </c>
      <c r="D885" s="20" t="s">
        <v>39</v>
      </c>
      <c r="E885" s="20" t="s">
        <v>40</v>
      </c>
      <c r="F885" s="21">
        <v>11490.97</v>
      </c>
      <c r="G885" s="21">
        <v>19373.2</v>
      </c>
      <c r="I885" s="21" t="str">
        <f t="shared" si="116"/>
        <v>#REF!</v>
      </c>
      <c r="J885" s="21" t="str">
        <f t="shared" si="117"/>
        <v>#REF!</v>
      </c>
      <c r="K885" s="21" t="str">
        <f t="shared" si="118"/>
        <v>#REF!</v>
      </c>
      <c r="L885" s="21" t="str">
        <f t="shared" si="119"/>
        <v>#REF!</v>
      </c>
      <c r="M885" s="21" t="str">
        <f t="shared" si="120"/>
        <v>#REF!</v>
      </c>
      <c r="N885" s="21" t="str">
        <f t="shared" si="121"/>
        <v>#REF!</v>
      </c>
      <c r="O885" s="21" t="str">
        <f t="shared" si="122"/>
        <v>#REF!</v>
      </c>
      <c r="P885" s="21" t="str">
        <f t="shared" si="123"/>
        <v>#REF!</v>
      </c>
      <c r="Q885" s="21" t="str">
        <f t="shared" si="124"/>
        <v>#REF!</v>
      </c>
      <c r="R885" s="21" t="str">
        <f t="shared" si="125"/>
        <v>#REF!</v>
      </c>
      <c r="S885" s="21" t="str">
        <f t="shared" si="126"/>
        <v>#REF!</v>
      </c>
    </row>
    <row r="886" ht="15.75" customHeight="1">
      <c r="A886" s="20" t="s">
        <v>274</v>
      </c>
      <c r="B886" s="20" t="s">
        <v>15</v>
      </c>
      <c r="C886" s="20" t="s">
        <v>275</v>
      </c>
      <c r="D886" s="20" t="s">
        <v>41</v>
      </c>
      <c r="E886" s="20" t="s">
        <v>42</v>
      </c>
      <c r="F886" s="21">
        <v>659113.73</v>
      </c>
      <c r="G886" s="21">
        <v>1111233.14</v>
      </c>
      <c r="I886" s="21" t="str">
        <f t="shared" si="116"/>
        <v>#REF!</v>
      </c>
      <c r="J886" s="21" t="str">
        <f t="shared" si="117"/>
        <v>#REF!</v>
      </c>
      <c r="K886" s="21" t="str">
        <f t="shared" si="118"/>
        <v>#REF!</v>
      </c>
      <c r="L886" s="21" t="str">
        <f t="shared" si="119"/>
        <v>#REF!</v>
      </c>
      <c r="M886" s="21" t="str">
        <f t="shared" si="120"/>
        <v>#REF!</v>
      </c>
      <c r="N886" s="21" t="str">
        <f t="shared" si="121"/>
        <v>#REF!</v>
      </c>
      <c r="O886" s="21" t="str">
        <f t="shared" si="122"/>
        <v>#REF!</v>
      </c>
      <c r="P886" s="21" t="str">
        <f t="shared" si="123"/>
        <v>#REF!</v>
      </c>
      <c r="Q886" s="21" t="str">
        <f t="shared" si="124"/>
        <v>#REF!</v>
      </c>
      <c r="R886" s="21" t="str">
        <f t="shared" si="125"/>
        <v>#REF!</v>
      </c>
      <c r="S886" s="21" t="str">
        <f t="shared" si="126"/>
        <v>#REF!</v>
      </c>
    </row>
    <row r="887" ht="15.75" customHeight="1">
      <c r="A887" s="20" t="s">
        <v>276</v>
      </c>
      <c r="B887" s="20" t="s">
        <v>15</v>
      </c>
      <c r="C887" s="20" t="s">
        <v>277</v>
      </c>
      <c r="D887" s="20" t="s">
        <v>17</v>
      </c>
      <c r="E887" s="20" t="s">
        <v>18</v>
      </c>
      <c r="F887" s="21">
        <v>0.0</v>
      </c>
      <c r="G887" s="21">
        <v>0.0</v>
      </c>
      <c r="I887" s="21" t="str">
        <f t="shared" si="116"/>
        <v>#REF!</v>
      </c>
      <c r="J887" s="21" t="str">
        <f t="shared" si="117"/>
        <v>#REF!</v>
      </c>
      <c r="K887" s="21" t="str">
        <f t="shared" si="118"/>
        <v>#REF!</v>
      </c>
      <c r="L887" s="21" t="str">
        <f t="shared" si="119"/>
        <v>#REF!</v>
      </c>
      <c r="M887" s="21" t="str">
        <f t="shared" si="120"/>
        <v>#REF!</v>
      </c>
      <c r="N887" s="21" t="str">
        <f t="shared" si="121"/>
        <v>#REF!</v>
      </c>
      <c r="O887" s="21" t="str">
        <f t="shared" si="122"/>
        <v>#REF!</v>
      </c>
      <c r="P887" s="21" t="str">
        <f t="shared" si="123"/>
        <v>#REF!</v>
      </c>
      <c r="Q887" s="21" t="str">
        <f t="shared" si="124"/>
        <v>#REF!</v>
      </c>
      <c r="R887" s="21" t="str">
        <f t="shared" si="125"/>
        <v>#REF!</v>
      </c>
      <c r="S887" s="21" t="str">
        <f t="shared" si="126"/>
        <v>#REF!</v>
      </c>
    </row>
    <row r="888" ht="15.75" customHeight="1">
      <c r="A888" s="20" t="s">
        <v>276</v>
      </c>
      <c r="B888" s="20" t="s">
        <v>15</v>
      </c>
      <c r="C888" s="20" t="s">
        <v>277</v>
      </c>
      <c r="D888" s="20" t="s">
        <v>49</v>
      </c>
      <c r="E888" s="20" t="s">
        <v>50</v>
      </c>
      <c r="F888" s="21">
        <v>0.0</v>
      </c>
      <c r="G888" s="21">
        <v>0.0</v>
      </c>
      <c r="I888" s="21" t="str">
        <f t="shared" si="116"/>
        <v>#REF!</v>
      </c>
      <c r="J888" s="21" t="str">
        <f t="shared" si="117"/>
        <v>#REF!</v>
      </c>
      <c r="K888" s="21" t="str">
        <f t="shared" si="118"/>
        <v>#REF!</v>
      </c>
      <c r="L888" s="21" t="str">
        <f t="shared" si="119"/>
        <v>#REF!</v>
      </c>
      <c r="M888" s="21" t="str">
        <f t="shared" si="120"/>
        <v>#REF!</v>
      </c>
      <c r="N888" s="21" t="str">
        <f t="shared" si="121"/>
        <v>#REF!</v>
      </c>
      <c r="O888" s="21" t="str">
        <f t="shared" si="122"/>
        <v>#REF!</v>
      </c>
      <c r="P888" s="21" t="str">
        <f t="shared" si="123"/>
        <v>#REF!</v>
      </c>
      <c r="Q888" s="21" t="str">
        <f t="shared" si="124"/>
        <v>#REF!</v>
      </c>
      <c r="R888" s="21" t="str">
        <f t="shared" si="125"/>
        <v>#REF!</v>
      </c>
      <c r="S888" s="21" t="str">
        <f t="shared" si="126"/>
        <v>#REF!</v>
      </c>
    </row>
    <row r="889" ht="15.75" customHeight="1">
      <c r="A889" s="20" t="s">
        <v>276</v>
      </c>
      <c r="B889" s="20" t="s">
        <v>15</v>
      </c>
      <c r="C889" s="20" t="s">
        <v>277</v>
      </c>
      <c r="D889" s="20" t="s">
        <v>74</v>
      </c>
      <c r="E889" s="20" t="s">
        <v>75</v>
      </c>
      <c r="F889" s="21">
        <v>2.757633465E7</v>
      </c>
      <c r="G889" s="21">
        <v>2327143.41</v>
      </c>
      <c r="I889" s="21" t="str">
        <f t="shared" si="116"/>
        <v>#REF!</v>
      </c>
      <c r="J889" s="21" t="str">
        <f t="shared" si="117"/>
        <v>#REF!</v>
      </c>
      <c r="K889" s="21" t="str">
        <f t="shared" si="118"/>
        <v>#REF!</v>
      </c>
      <c r="L889" s="21" t="str">
        <f t="shared" si="119"/>
        <v>#REF!</v>
      </c>
      <c r="M889" s="21" t="str">
        <f t="shared" si="120"/>
        <v>#REF!</v>
      </c>
      <c r="N889" s="21" t="str">
        <f t="shared" si="121"/>
        <v>#REF!</v>
      </c>
      <c r="O889" s="21" t="str">
        <f t="shared" si="122"/>
        <v>#REF!</v>
      </c>
      <c r="P889" s="21" t="str">
        <f t="shared" si="123"/>
        <v>#REF!</v>
      </c>
      <c r="Q889" s="21" t="str">
        <f t="shared" si="124"/>
        <v>#REF!</v>
      </c>
      <c r="R889" s="21" t="str">
        <f t="shared" si="125"/>
        <v>#REF!</v>
      </c>
      <c r="S889" s="21" t="str">
        <f t="shared" si="126"/>
        <v>#REF!</v>
      </c>
    </row>
    <row r="890" ht="15.75" customHeight="1">
      <c r="A890" s="20" t="s">
        <v>276</v>
      </c>
      <c r="B890" s="20" t="s">
        <v>15</v>
      </c>
      <c r="C890" s="20" t="s">
        <v>277</v>
      </c>
      <c r="D890" s="20" t="s">
        <v>21</v>
      </c>
      <c r="E890" s="20" t="s">
        <v>22</v>
      </c>
      <c r="F890" s="21">
        <v>11436.66</v>
      </c>
      <c r="G890" s="21">
        <v>965.13</v>
      </c>
      <c r="I890" s="21" t="str">
        <f t="shared" si="116"/>
        <v>#REF!</v>
      </c>
      <c r="J890" s="21" t="str">
        <f t="shared" si="117"/>
        <v>#REF!</v>
      </c>
      <c r="K890" s="21" t="str">
        <f t="shared" si="118"/>
        <v>#REF!</v>
      </c>
      <c r="L890" s="21" t="str">
        <f t="shared" si="119"/>
        <v>#REF!</v>
      </c>
      <c r="M890" s="21" t="str">
        <f t="shared" si="120"/>
        <v>#REF!</v>
      </c>
      <c r="N890" s="21" t="str">
        <f t="shared" si="121"/>
        <v>#REF!</v>
      </c>
      <c r="O890" s="21" t="str">
        <f t="shared" si="122"/>
        <v>#REF!</v>
      </c>
      <c r="P890" s="21" t="str">
        <f t="shared" si="123"/>
        <v>#REF!</v>
      </c>
      <c r="Q890" s="21" t="str">
        <f t="shared" si="124"/>
        <v>#REF!</v>
      </c>
      <c r="R890" s="21" t="str">
        <f t="shared" si="125"/>
        <v>#REF!</v>
      </c>
      <c r="S890" s="21" t="str">
        <f t="shared" si="126"/>
        <v>#REF!</v>
      </c>
    </row>
    <row r="891" ht="15.75" customHeight="1">
      <c r="A891" s="20" t="s">
        <v>276</v>
      </c>
      <c r="B891" s="20" t="s">
        <v>15</v>
      </c>
      <c r="C891" s="20" t="s">
        <v>277</v>
      </c>
      <c r="D891" s="20" t="s">
        <v>27</v>
      </c>
      <c r="E891" s="20" t="s">
        <v>28</v>
      </c>
      <c r="F891" s="21">
        <v>1530960.79</v>
      </c>
      <c r="G891" s="21">
        <v>129196.48</v>
      </c>
      <c r="I891" s="21" t="str">
        <f t="shared" si="116"/>
        <v>#REF!</v>
      </c>
      <c r="J891" s="21" t="str">
        <f t="shared" si="117"/>
        <v>#REF!</v>
      </c>
      <c r="K891" s="21" t="str">
        <f t="shared" si="118"/>
        <v>#REF!</v>
      </c>
      <c r="L891" s="21" t="str">
        <f t="shared" si="119"/>
        <v>#REF!</v>
      </c>
      <c r="M891" s="21" t="str">
        <f t="shared" si="120"/>
        <v>#REF!</v>
      </c>
      <c r="N891" s="21" t="str">
        <f t="shared" si="121"/>
        <v>#REF!</v>
      </c>
      <c r="O891" s="21" t="str">
        <f t="shared" si="122"/>
        <v>#REF!</v>
      </c>
      <c r="P891" s="21" t="str">
        <f t="shared" si="123"/>
        <v>#REF!</v>
      </c>
      <c r="Q891" s="21" t="str">
        <f t="shared" si="124"/>
        <v>#REF!</v>
      </c>
      <c r="R891" s="21" t="str">
        <f t="shared" si="125"/>
        <v>#REF!</v>
      </c>
      <c r="S891" s="21" t="str">
        <f t="shared" si="126"/>
        <v>#REF!</v>
      </c>
    </row>
    <row r="892" ht="15.75" customHeight="1">
      <c r="A892" s="20" t="s">
        <v>276</v>
      </c>
      <c r="B892" s="20" t="s">
        <v>15</v>
      </c>
      <c r="C892" s="20" t="s">
        <v>277</v>
      </c>
      <c r="D892" s="20" t="s">
        <v>29</v>
      </c>
      <c r="E892" s="20" t="s">
        <v>30</v>
      </c>
      <c r="F892" s="21">
        <v>2975142.6</v>
      </c>
      <c r="G892" s="21">
        <v>251069.75</v>
      </c>
      <c r="I892" s="21" t="str">
        <f t="shared" si="116"/>
        <v>#REF!</v>
      </c>
      <c r="J892" s="21" t="str">
        <f t="shared" si="117"/>
        <v>#REF!</v>
      </c>
      <c r="K892" s="21" t="str">
        <f t="shared" si="118"/>
        <v>#REF!</v>
      </c>
      <c r="L892" s="21" t="str">
        <f t="shared" si="119"/>
        <v>#REF!</v>
      </c>
      <c r="M892" s="21" t="str">
        <f t="shared" si="120"/>
        <v>#REF!</v>
      </c>
      <c r="N892" s="21" t="str">
        <f t="shared" si="121"/>
        <v>#REF!</v>
      </c>
      <c r="O892" s="21" t="str">
        <f t="shared" si="122"/>
        <v>#REF!</v>
      </c>
      <c r="P892" s="21" t="str">
        <f t="shared" si="123"/>
        <v>#REF!</v>
      </c>
      <c r="Q892" s="21" t="str">
        <f t="shared" si="124"/>
        <v>#REF!</v>
      </c>
      <c r="R892" s="21" t="str">
        <f t="shared" si="125"/>
        <v>#REF!</v>
      </c>
      <c r="S892" s="21" t="str">
        <f t="shared" si="126"/>
        <v>#REF!</v>
      </c>
    </row>
    <row r="893" ht="15.75" customHeight="1">
      <c r="A893" s="20" t="s">
        <v>276</v>
      </c>
      <c r="B893" s="20" t="s">
        <v>15</v>
      </c>
      <c r="C893" s="20" t="s">
        <v>277</v>
      </c>
      <c r="D893" s="20" t="s">
        <v>31</v>
      </c>
      <c r="E893" s="20" t="s">
        <v>32</v>
      </c>
      <c r="F893" s="21">
        <v>7210891.72</v>
      </c>
      <c r="G893" s="21">
        <v>608521.02</v>
      </c>
      <c r="I893" s="21" t="str">
        <f t="shared" si="116"/>
        <v>#REF!</v>
      </c>
      <c r="J893" s="21" t="str">
        <f t="shared" si="117"/>
        <v>#REF!</v>
      </c>
      <c r="K893" s="21" t="str">
        <f t="shared" si="118"/>
        <v>#REF!</v>
      </c>
      <c r="L893" s="21" t="str">
        <f t="shared" si="119"/>
        <v>#REF!</v>
      </c>
      <c r="M893" s="21" t="str">
        <f t="shared" si="120"/>
        <v>#REF!</v>
      </c>
      <c r="N893" s="21" t="str">
        <f t="shared" si="121"/>
        <v>#REF!</v>
      </c>
      <c r="O893" s="21" t="str">
        <f t="shared" si="122"/>
        <v>#REF!</v>
      </c>
      <c r="P893" s="21" t="str">
        <f t="shared" si="123"/>
        <v>#REF!</v>
      </c>
      <c r="Q893" s="21" t="str">
        <f t="shared" si="124"/>
        <v>#REF!</v>
      </c>
      <c r="R893" s="21" t="str">
        <f t="shared" si="125"/>
        <v>#REF!</v>
      </c>
      <c r="S893" s="21" t="str">
        <f t="shared" si="126"/>
        <v>#REF!</v>
      </c>
    </row>
    <row r="894" ht="15.75" customHeight="1">
      <c r="A894" s="20" t="s">
        <v>276</v>
      </c>
      <c r="B894" s="20" t="s">
        <v>15</v>
      </c>
      <c r="C894" s="20" t="s">
        <v>277</v>
      </c>
      <c r="D894" s="20" t="s">
        <v>35</v>
      </c>
      <c r="E894" s="20" t="s">
        <v>36</v>
      </c>
      <c r="F894" s="21">
        <v>4458.1</v>
      </c>
      <c r="G894" s="21">
        <v>376.22</v>
      </c>
      <c r="I894" s="21" t="str">
        <f t="shared" si="116"/>
        <v>#REF!</v>
      </c>
      <c r="J894" s="21" t="str">
        <f t="shared" si="117"/>
        <v>#REF!</v>
      </c>
      <c r="K894" s="21" t="str">
        <f t="shared" si="118"/>
        <v>#REF!</v>
      </c>
      <c r="L894" s="21" t="str">
        <f t="shared" si="119"/>
        <v>#REF!</v>
      </c>
      <c r="M894" s="21" t="str">
        <f t="shared" si="120"/>
        <v>#REF!</v>
      </c>
      <c r="N894" s="21" t="str">
        <f t="shared" si="121"/>
        <v>#REF!</v>
      </c>
      <c r="O894" s="21" t="str">
        <f t="shared" si="122"/>
        <v>#REF!</v>
      </c>
      <c r="P894" s="21" t="str">
        <f t="shared" si="123"/>
        <v>#REF!</v>
      </c>
      <c r="Q894" s="21" t="str">
        <f t="shared" si="124"/>
        <v>#REF!</v>
      </c>
      <c r="R894" s="21" t="str">
        <f t="shared" si="125"/>
        <v>#REF!</v>
      </c>
      <c r="S894" s="21" t="str">
        <f t="shared" si="126"/>
        <v>#REF!</v>
      </c>
    </row>
    <row r="895" ht="15.75" customHeight="1">
      <c r="A895" s="20" t="s">
        <v>276</v>
      </c>
      <c r="B895" s="20" t="s">
        <v>15</v>
      </c>
      <c r="C895" s="20" t="s">
        <v>277</v>
      </c>
      <c r="D895" s="20" t="s">
        <v>39</v>
      </c>
      <c r="E895" s="20" t="s">
        <v>40</v>
      </c>
      <c r="F895" s="21">
        <v>2428513.57</v>
      </c>
      <c r="G895" s="21">
        <v>204940.19</v>
      </c>
      <c r="I895" s="21" t="str">
        <f t="shared" si="116"/>
        <v>#REF!</v>
      </c>
      <c r="J895" s="21" t="str">
        <f t="shared" si="117"/>
        <v>#REF!</v>
      </c>
      <c r="K895" s="21" t="str">
        <f t="shared" si="118"/>
        <v>#REF!</v>
      </c>
      <c r="L895" s="21" t="str">
        <f t="shared" si="119"/>
        <v>#REF!</v>
      </c>
      <c r="M895" s="21" t="str">
        <f t="shared" si="120"/>
        <v>#REF!</v>
      </c>
      <c r="N895" s="21" t="str">
        <f t="shared" si="121"/>
        <v>#REF!</v>
      </c>
      <c r="O895" s="21" t="str">
        <f t="shared" si="122"/>
        <v>#REF!</v>
      </c>
      <c r="P895" s="21" t="str">
        <f t="shared" si="123"/>
        <v>#REF!</v>
      </c>
      <c r="Q895" s="21" t="str">
        <f t="shared" si="124"/>
        <v>#REF!</v>
      </c>
      <c r="R895" s="21" t="str">
        <f t="shared" si="125"/>
        <v>#REF!</v>
      </c>
      <c r="S895" s="21" t="str">
        <f t="shared" si="126"/>
        <v>#REF!</v>
      </c>
    </row>
    <row r="896" ht="15.75" customHeight="1">
      <c r="A896" s="20" t="s">
        <v>276</v>
      </c>
      <c r="B896" s="20" t="s">
        <v>15</v>
      </c>
      <c r="C896" s="20" t="s">
        <v>277</v>
      </c>
      <c r="D896" s="20" t="s">
        <v>41</v>
      </c>
      <c r="E896" s="20" t="s">
        <v>42</v>
      </c>
      <c r="F896" s="21">
        <v>1.9595381354E8</v>
      </c>
      <c r="G896" s="21">
        <v>1.653637558E7</v>
      </c>
      <c r="I896" s="21" t="str">
        <f t="shared" si="116"/>
        <v>#REF!</v>
      </c>
      <c r="J896" s="21" t="str">
        <f t="shared" si="117"/>
        <v>#REF!</v>
      </c>
      <c r="K896" s="21" t="str">
        <f t="shared" si="118"/>
        <v>#REF!</v>
      </c>
      <c r="L896" s="21" t="str">
        <f t="shared" si="119"/>
        <v>#REF!</v>
      </c>
      <c r="M896" s="21" t="str">
        <f t="shared" si="120"/>
        <v>#REF!</v>
      </c>
      <c r="N896" s="21" t="str">
        <f t="shared" si="121"/>
        <v>#REF!</v>
      </c>
      <c r="O896" s="21" t="str">
        <f t="shared" si="122"/>
        <v>#REF!</v>
      </c>
      <c r="P896" s="21" t="str">
        <f t="shared" si="123"/>
        <v>#REF!</v>
      </c>
      <c r="Q896" s="21" t="str">
        <f t="shared" si="124"/>
        <v>#REF!</v>
      </c>
      <c r="R896" s="21" t="str">
        <f t="shared" si="125"/>
        <v>#REF!</v>
      </c>
      <c r="S896" s="21" t="str">
        <f t="shared" si="126"/>
        <v>#REF!</v>
      </c>
    </row>
    <row r="897" ht="15.75" customHeight="1">
      <c r="A897" s="20" t="s">
        <v>276</v>
      </c>
      <c r="B897" s="20" t="s">
        <v>15</v>
      </c>
      <c r="C897" s="20" t="s">
        <v>277</v>
      </c>
      <c r="D897" s="20" t="s">
        <v>78</v>
      </c>
      <c r="E897" s="20" t="s">
        <v>79</v>
      </c>
      <c r="F897" s="21">
        <v>1.7305318737E8</v>
      </c>
      <c r="G897" s="21">
        <v>1.460381122E7</v>
      </c>
      <c r="I897" s="21" t="str">
        <f t="shared" si="116"/>
        <v>#REF!</v>
      </c>
      <c r="J897" s="21" t="str">
        <f t="shared" si="117"/>
        <v>#REF!</v>
      </c>
      <c r="K897" s="21" t="str">
        <f t="shared" si="118"/>
        <v>#REF!</v>
      </c>
      <c r="L897" s="21" t="str">
        <f t="shared" si="119"/>
        <v>#REF!</v>
      </c>
      <c r="M897" s="21" t="str">
        <f t="shared" si="120"/>
        <v>#REF!</v>
      </c>
      <c r="N897" s="21" t="str">
        <f t="shared" si="121"/>
        <v>#REF!</v>
      </c>
      <c r="O897" s="21" t="str">
        <f t="shared" si="122"/>
        <v>#REF!</v>
      </c>
      <c r="P897" s="21" t="str">
        <f t="shared" si="123"/>
        <v>#REF!</v>
      </c>
      <c r="Q897" s="21" t="str">
        <f t="shared" si="124"/>
        <v>#REF!</v>
      </c>
      <c r="R897" s="21" t="str">
        <f t="shared" si="125"/>
        <v>#REF!</v>
      </c>
      <c r="S897" s="21" t="str">
        <f t="shared" si="126"/>
        <v>#REF!</v>
      </c>
    </row>
    <row r="898" ht="15.75" customHeight="1">
      <c r="A898" s="20" t="s">
        <v>278</v>
      </c>
      <c r="B898" s="20" t="s">
        <v>15</v>
      </c>
      <c r="C898" s="20" t="s">
        <v>279</v>
      </c>
      <c r="D898" s="20" t="s">
        <v>49</v>
      </c>
      <c r="E898" s="20" t="s">
        <v>50</v>
      </c>
      <c r="F898" s="21">
        <v>0.0</v>
      </c>
      <c r="G898" s="21">
        <v>0.0</v>
      </c>
      <c r="I898" s="21" t="str">
        <f t="shared" si="116"/>
        <v>#REF!</v>
      </c>
      <c r="J898" s="21" t="str">
        <f t="shared" si="117"/>
        <v>#REF!</v>
      </c>
      <c r="K898" s="21" t="str">
        <f t="shared" si="118"/>
        <v>#REF!</v>
      </c>
      <c r="L898" s="21" t="str">
        <f t="shared" si="119"/>
        <v>#REF!</v>
      </c>
      <c r="M898" s="21" t="str">
        <f t="shared" si="120"/>
        <v>#REF!</v>
      </c>
      <c r="N898" s="21" t="str">
        <f t="shared" si="121"/>
        <v>#REF!</v>
      </c>
      <c r="O898" s="21" t="str">
        <f t="shared" si="122"/>
        <v>#REF!</v>
      </c>
      <c r="P898" s="21" t="str">
        <f t="shared" si="123"/>
        <v>#REF!</v>
      </c>
      <c r="Q898" s="21" t="str">
        <f t="shared" si="124"/>
        <v>#REF!</v>
      </c>
      <c r="R898" s="21" t="str">
        <f t="shared" si="125"/>
        <v>#REF!</v>
      </c>
      <c r="S898" s="21" t="str">
        <f t="shared" si="126"/>
        <v>#REF!</v>
      </c>
    </row>
    <row r="899" ht="15.75" customHeight="1">
      <c r="A899" s="20" t="s">
        <v>278</v>
      </c>
      <c r="B899" s="20" t="s">
        <v>15</v>
      </c>
      <c r="C899" s="20" t="s">
        <v>279</v>
      </c>
      <c r="D899" s="20" t="s">
        <v>74</v>
      </c>
      <c r="E899" s="20" t="s">
        <v>75</v>
      </c>
      <c r="F899" s="21">
        <v>1577475.97</v>
      </c>
      <c r="G899" s="21">
        <v>85230.76</v>
      </c>
      <c r="I899" s="21" t="str">
        <f t="shared" si="116"/>
        <v>#REF!</v>
      </c>
      <c r="J899" s="21" t="str">
        <f t="shared" si="117"/>
        <v>#REF!</v>
      </c>
      <c r="K899" s="21" t="str">
        <f t="shared" si="118"/>
        <v>#REF!</v>
      </c>
      <c r="L899" s="21" t="str">
        <f t="shared" si="119"/>
        <v>#REF!</v>
      </c>
      <c r="M899" s="21" t="str">
        <f t="shared" si="120"/>
        <v>#REF!</v>
      </c>
      <c r="N899" s="21" t="str">
        <f t="shared" si="121"/>
        <v>#REF!</v>
      </c>
      <c r="O899" s="21" t="str">
        <f t="shared" si="122"/>
        <v>#REF!</v>
      </c>
      <c r="P899" s="21" t="str">
        <f t="shared" si="123"/>
        <v>#REF!</v>
      </c>
      <c r="Q899" s="21" t="str">
        <f t="shared" si="124"/>
        <v>#REF!</v>
      </c>
      <c r="R899" s="21" t="str">
        <f t="shared" si="125"/>
        <v>#REF!</v>
      </c>
      <c r="S899" s="21" t="str">
        <f t="shared" si="126"/>
        <v>#REF!</v>
      </c>
    </row>
    <row r="900" ht="15.75" customHeight="1">
      <c r="A900" s="20" t="s">
        <v>278</v>
      </c>
      <c r="B900" s="20" t="s">
        <v>15</v>
      </c>
      <c r="C900" s="20" t="s">
        <v>279</v>
      </c>
      <c r="D900" s="20" t="s">
        <v>21</v>
      </c>
      <c r="E900" s="20" t="s">
        <v>22</v>
      </c>
      <c r="F900" s="21">
        <v>5847.18</v>
      </c>
      <c r="G900" s="21">
        <v>315.92</v>
      </c>
      <c r="I900" s="21" t="str">
        <f t="shared" si="116"/>
        <v>#REF!</v>
      </c>
      <c r="J900" s="21" t="str">
        <f t="shared" si="117"/>
        <v>#REF!</v>
      </c>
      <c r="K900" s="21" t="str">
        <f t="shared" si="118"/>
        <v>#REF!</v>
      </c>
      <c r="L900" s="21" t="str">
        <f t="shared" si="119"/>
        <v>#REF!</v>
      </c>
      <c r="M900" s="21" t="str">
        <f t="shared" si="120"/>
        <v>#REF!</v>
      </c>
      <c r="N900" s="21" t="str">
        <f t="shared" si="121"/>
        <v>#REF!</v>
      </c>
      <c r="O900" s="21" t="str">
        <f t="shared" si="122"/>
        <v>#REF!</v>
      </c>
      <c r="P900" s="21" t="str">
        <f t="shared" si="123"/>
        <v>#REF!</v>
      </c>
      <c r="Q900" s="21" t="str">
        <f t="shared" si="124"/>
        <v>#REF!</v>
      </c>
      <c r="R900" s="21" t="str">
        <f t="shared" si="125"/>
        <v>#REF!</v>
      </c>
      <c r="S900" s="21" t="str">
        <f t="shared" si="126"/>
        <v>#REF!</v>
      </c>
    </row>
    <row r="901" ht="15.75" customHeight="1">
      <c r="A901" s="20" t="s">
        <v>278</v>
      </c>
      <c r="B901" s="20" t="s">
        <v>15</v>
      </c>
      <c r="C901" s="20" t="s">
        <v>279</v>
      </c>
      <c r="D901" s="20" t="s">
        <v>27</v>
      </c>
      <c r="E901" s="20" t="s">
        <v>28</v>
      </c>
      <c r="F901" s="21">
        <v>0.0</v>
      </c>
      <c r="G901" s="21">
        <v>0.0</v>
      </c>
      <c r="I901" s="21" t="str">
        <f t="shared" si="116"/>
        <v>#REF!</v>
      </c>
      <c r="J901" s="21" t="str">
        <f t="shared" si="117"/>
        <v>#REF!</v>
      </c>
      <c r="K901" s="21" t="str">
        <f t="shared" si="118"/>
        <v>#REF!</v>
      </c>
      <c r="L901" s="21" t="str">
        <f t="shared" si="119"/>
        <v>#REF!</v>
      </c>
      <c r="M901" s="21" t="str">
        <f t="shared" si="120"/>
        <v>#REF!</v>
      </c>
      <c r="N901" s="21" t="str">
        <f t="shared" si="121"/>
        <v>#REF!</v>
      </c>
      <c r="O901" s="21" t="str">
        <f t="shared" si="122"/>
        <v>#REF!</v>
      </c>
      <c r="P901" s="21" t="str">
        <f t="shared" si="123"/>
        <v>#REF!</v>
      </c>
      <c r="Q901" s="21" t="str">
        <f t="shared" si="124"/>
        <v>#REF!</v>
      </c>
      <c r="R901" s="21" t="str">
        <f t="shared" si="125"/>
        <v>#REF!</v>
      </c>
      <c r="S901" s="21" t="str">
        <f t="shared" si="126"/>
        <v>#REF!</v>
      </c>
    </row>
    <row r="902" ht="15.75" customHeight="1">
      <c r="A902" s="20" t="s">
        <v>278</v>
      </c>
      <c r="B902" s="20" t="s">
        <v>15</v>
      </c>
      <c r="C902" s="20" t="s">
        <v>279</v>
      </c>
      <c r="D902" s="20" t="s">
        <v>29</v>
      </c>
      <c r="E902" s="20" t="s">
        <v>30</v>
      </c>
      <c r="F902" s="21">
        <v>383330.94</v>
      </c>
      <c r="G902" s="21">
        <v>20711.31</v>
      </c>
      <c r="I902" s="21" t="str">
        <f t="shared" si="116"/>
        <v>#REF!</v>
      </c>
      <c r="J902" s="21" t="str">
        <f t="shared" si="117"/>
        <v>#REF!</v>
      </c>
      <c r="K902" s="21" t="str">
        <f t="shared" si="118"/>
        <v>#REF!</v>
      </c>
      <c r="L902" s="21" t="str">
        <f t="shared" si="119"/>
        <v>#REF!</v>
      </c>
      <c r="M902" s="21" t="str">
        <f t="shared" si="120"/>
        <v>#REF!</v>
      </c>
      <c r="N902" s="21" t="str">
        <f t="shared" si="121"/>
        <v>#REF!</v>
      </c>
      <c r="O902" s="21" t="str">
        <f t="shared" si="122"/>
        <v>#REF!</v>
      </c>
      <c r="P902" s="21" t="str">
        <f t="shared" si="123"/>
        <v>#REF!</v>
      </c>
      <c r="Q902" s="21" t="str">
        <f t="shared" si="124"/>
        <v>#REF!</v>
      </c>
      <c r="R902" s="21" t="str">
        <f t="shared" si="125"/>
        <v>#REF!</v>
      </c>
      <c r="S902" s="21" t="str">
        <f t="shared" si="126"/>
        <v>#REF!</v>
      </c>
    </row>
    <row r="903" ht="15.75" customHeight="1">
      <c r="A903" s="20" t="s">
        <v>278</v>
      </c>
      <c r="B903" s="20" t="s">
        <v>15</v>
      </c>
      <c r="C903" s="20" t="s">
        <v>279</v>
      </c>
      <c r="D903" s="20" t="s">
        <v>39</v>
      </c>
      <c r="E903" s="20" t="s">
        <v>40</v>
      </c>
      <c r="F903" s="21">
        <v>31998.4</v>
      </c>
      <c r="G903" s="21">
        <v>1728.87</v>
      </c>
      <c r="I903" s="21" t="str">
        <f t="shared" si="116"/>
        <v>#REF!</v>
      </c>
      <c r="J903" s="21" t="str">
        <f t="shared" si="117"/>
        <v>#REF!</v>
      </c>
      <c r="K903" s="21" t="str">
        <f t="shared" si="118"/>
        <v>#REF!</v>
      </c>
      <c r="L903" s="21" t="str">
        <f t="shared" si="119"/>
        <v>#REF!</v>
      </c>
      <c r="M903" s="21" t="str">
        <f t="shared" si="120"/>
        <v>#REF!</v>
      </c>
      <c r="N903" s="21" t="str">
        <f t="shared" si="121"/>
        <v>#REF!</v>
      </c>
      <c r="O903" s="21" t="str">
        <f t="shared" si="122"/>
        <v>#REF!</v>
      </c>
      <c r="P903" s="21" t="str">
        <f t="shared" si="123"/>
        <v>#REF!</v>
      </c>
      <c r="Q903" s="21" t="str">
        <f t="shared" si="124"/>
        <v>#REF!</v>
      </c>
      <c r="R903" s="21" t="str">
        <f t="shared" si="125"/>
        <v>#REF!</v>
      </c>
      <c r="S903" s="21" t="str">
        <f t="shared" si="126"/>
        <v>#REF!</v>
      </c>
    </row>
    <row r="904" ht="15.75" customHeight="1">
      <c r="A904" s="20" t="s">
        <v>278</v>
      </c>
      <c r="B904" s="20" t="s">
        <v>15</v>
      </c>
      <c r="C904" s="20" t="s">
        <v>279</v>
      </c>
      <c r="D904" s="20" t="s">
        <v>45</v>
      </c>
      <c r="E904" s="20" t="s">
        <v>46</v>
      </c>
      <c r="F904" s="21">
        <v>2.653238151E7</v>
      </c>
      <c r="G904" s="21">
        <v>1433540.14</v>
      </c>
      <c r="I904" s="21" t="str">
        <f t="shared" si="116"/>
        <v>#REF!</v>
      </c>
      <c r="J904" s="21" t="str">
        <f t="shared" si="117"/>
        <v>#REF!</v>
      </c>
      <c r="K904" s="21" t="str">
        <f t="shared" si="118"/>
        <v>#REF!</v>
      </c>
      <c r="L904" s="21" t="str">
        <f t="shared" si="119"/>
        <v>#REF!</v>
      </c>
      <c r="M904" s="21" t="str">
        <f t="shared" si="120"/>
        <v>#REF!</v>
      </c>
      <c r="N904" s="21" t="str">
        <f t="shared" si="121"/>
        <v>#REF!</v>
      </c>
      <c r="O904" s="21" t="str">
        <f t="shared" si="122"/>
        <v>#REF!</v>
      </c>
      <c r="P904" s="21" t="str">
        <f t="shared" si="123"/>
        <v>#REF!</v>
      </c>
      <c r="Q904" s="21" t="str">
        <f t="shared" si="124"/>
        <v>#REF!</v>
      </c>
      <c r="R904" s="21" t="str">
        <f t="shared" si="125"/>
        <v>#REF!</v>
      </c>
      <c r="S904" s="21" t="str">
        <f t="shared" si="126"/>
        <v>#REF!</v>
      </c>
    </row>
    <row r="905" ht="15.75" customHeight="1">
      <c r="A905" s="20" t="s">
        <v>280</v>
      </c>
      <c r="B905" s="20" t="s">
        <v>15</v>
      </c>
      <c r="C905" s="20" t="s">
        <v>281</v>
      </c>
      <c r="D905" s="20" t="s">
        <v>17</v>
      </c>
      <c r="E905" s="20" t="s">
        <v>18</v>
      </c>
      <c r="F905" s="21">
        <v>0.0</v>
      </c>
      <c r="G905" s="21">
        <v>0.0</v>
      </c>
      <c r="I905" s="21" t="str">
        <f t="shared" si="116"/>
        <v>#REF!</v>
      </c>
      <c r="J905" s="21" t="str">
        <f t="shared" si="117"/>
        <v>#REF!</v>
      </c>
      <c r="K905" s="21" t="str">
        <f t="shared" si="118"/>
        <v>#REF!</v>
      </c>
      <c r="L905" s="21" t="str">
        <f t="shared" si="119"/>
        <v>#REF!</v>
      </c>
      <c r="M905" s="21" t="str">
        <f t="shared" si="120"/>
        <v>#REF!</v>
      </c>
      <c r="N905" s="21" t="str">
        <f t="shared" si="121"/>
        <v>#REF!</v>
      </c>
      <c r="O905" s="21" t="str">
        <f t="shared" si="122"/>
        <v>#REF!</v>
      </c>
      <c r="P905" s="21" t="str">
        <f t="shared" si="123"/>
        <v>#REF!</v>
      </c>
      <c r="Q905" s="21" t="str">
        <f t="shared" si="124"/>
        <v>#REF!</v>
      </c>
      <c r="R905" s="21" t="str">
        <f t="shared" si="125"/>
        <v>#REF!</v>
      </c>
      <c r="S905" s="21" t="str">
        <f t="shared" si="126"/>
        <v>#REF!</v>
      </c>
    </row>
    <row r="906" ht="15.75" customHeight="1">
      <c r="A906" s="20" t="s">
        <v>280</v>
      </c>
      <c r="B906" s="20" t="s">
        <v>15</v>
      </c>
      <c r="C906" s="20" t="s">
        <v>281</v>
      </c>
      <c r="D906" s="20" t="s">
        <v>49</v>
      </c>
      <c r="E906" s="20" t="s">
        <v>50</v>
      </c>
      <c r="F906" s="21">
        <v>0.0</v>
      </c>
      <c r="G906" s="21">
        <v>0.0</v>
      </c>
      <c r="I906" s="21" t="str">
        <f t="shared" si="116"/>
        <v>#REF!</v>
      </c>
      <c r="J906" s="21" t="str">
        <f t="shared" si="117"/>
        <v>#REF!</v>
      </c>
      <c r="K906" s="21" t="str">
        <f t="shared" si="118"/>
        <v>#REF!</v>
      </c>
      <c r="L906" s="21" t="str">
        <f t="shared" si="119"/>
        <v>#REF!</v>
      </c>
      <c r="M906" s="21" t="str">
        <f t="shared" si="120"/>
        <v>#REF!</v>
      </c>
      <c r="N906" s="21" t="str">
        <f t="shared" si="121"/>
        <v>#REF!</v>
      </c>
      <c r="O906" s="21" t="str">
        <f t="shared" si="122"/>
        <v>#REF!</v>
      </c>
      <c r="P906" s="21" t="str">
        <f t="shared" si="123"/>
        <v>#REF!</v>
      </c>
      <c r="Q906" s="21" t="str">
        <f t="shared" si="124"/>
        <v>#REF!</v>
      </c>
      <c r="R906" s="21" t="str">
        <f t="shared" si="125"/>
        <v>#REF!</v>
      </c>
      <c r="S906" s="21" t="str">
        <f t="shared" si="126"/>
        <v>#REF!</v>
      </c>
    </row>
    <row r="907" ht="15.75" customHeight="1">
      <c r="A907" s="20" t="s">
        <v>280</v>
      </c>
      <c r="B907" s="20" t="s">
        <v>15</v>
      </c>
      <c r="C907" s="20" t="s">
        <v>281</v>
      </c>
      <c r="D907" s="20" t="s">
        <v>27</v>
      </c>
      <c r="E907" s="20" t="s">
        <v>28</v>
      </c>
      <c r="F907" s="21">
        <v>0.0</v>
      </c>
      <c r="G907" s="21">
        <v>0.0</v>
      </c>
      <c r="I907" s="21" t="str">
        <f t="shared" si="116"/>
        <v>#REF!</v>
      </c>
      <c r="J907" s="21" t="str">
        <f t="shared" si="117"/>
        <v>#REF!</v>
      </c>
      <c r="K907" s="21" t="str">
        <f t="shared" si="118"/>
        <v>#REF!</v>
      </c>
      <c r="L907" s="21" t="str">
        <f t="shared" si="119"/>
        <v>#REF!</v>
      </c>
      <c r="M907" s="21" t="str">
        <f t="shared" si="120"/>
        <v>#REF!</v>
      </c>
      <c r="N907" s="21" t="str">
        <f t="shared" si="121"/>
        <v>#REF!</v>
      </c>
      <c r="O907" s="21" t="str">
        <f t="shared" si="122"/>
        <v>#REF!</v>
      </c>
      <c r="P907" s="21" t="str">
        <f t="shared" si="123"/>
        <v>#REF!</v>
      </c>
      <c r="Q907" s="21" t="str">
        <f t="shared" si="124"/>
        <v>#REF!</v>
      </c>
      <c r="R907" s="21" t="str">
        <f t="shared" si="125"/>
        <v>#REF!</v>
      </c>
      <c r="S907" s="21" t="str">
        <f t="shared" si="126"/>
        <v>#REF!</v>
      </c>
    </row>
    <row r="908" ht="15.75" customHeight="1">
      <c r="A908" s="20" t="s">
        <v>280</v>
      </c>
      <c r="B908" s="20" t="s">
        <v>15</v>
      </c>
      <c r="C908" s="20" t="s">
        <v>281</v>
      </c>
      <c r="D908" s="20" t="s">
        <v>29</v>
      </c>
      <c r="E908" s="20" t="s">
        <v>30</v>
      </c>
      <c r="F908" s="21">
        <v>489816.25</v>
      </c>
      <c r="G908" s="21">
        <v>54396.26</v>
      </c>
      <c r="I908" s="21" t="str">
        <f t="shared" si="116"/>
        <v>#REF!</v>
      </c>
      <c r="J908" s="21" t="str">
        <f t="shared" si="117"/>
        <v>#REF!</v>
      </c>
      <c r="K908" s="21" t="str">
        <f t="shared" si="118"/>
        <v>#REF!</v>
      </c>
      <c r="L908" s="21" t="str">
        <f t="shared" si="119"/>
        <v>#REF!</v>
      </c>
      <c r="M908" s="21" t="str">
        <f t="shared" si="120"/>
        <v>#REF!</v>
      </c>
      <c r="N908" s="21" t="str">
        <f t="shared" si="121"/>
        <v>#REF!</v>
      </c>
      <c r="O908" s="21" t="str">
        <f t="shared" si="122"/>
        <v>#REF!</v>
      </c>
      <c r="P908" s="21" t="str">
        <f t="shared" si="123"/>
        <v>#REF!</v>
      </c>
      <c r="Q908" s="21" t="str">
        <f t="shared" si="124"/>
        <v>#REF!</v>
      </c>
      <c r="R908" s="21" t="str">
        <f t="shared" si="125"/>
        <v>#REF!</v>
      </c>
      <c r="S908" s="21" t="str">
        <f t="shared" si="126"/>
        <v>#REF!</v>
      </c>
    </row>
    <row r="909" ht="15.75" customHeight="1">
      <c r="A909" s="20" t="s">
        <v>280</v>
      </c>
      <c r="B909" s="20" t="s">
        <v>15</v>
      </c>
      <c r="C909" s="20" t="s">
        <v>281</v>
      </c>
      <c r="D909" s="20" t="s">
        <v>31</v>
      </c>
      <c r="E909" s="20" t="s">
        <v>32</v>
      </c>
      <c r="F909" s="21">
        <v>753229.33</v>
      </c>
      <c r="G909" s="21">
        <v>83649.45</v>
      </c>
      <c r="I909" s="21" t="str">
        <f t="shared" si="116"/>
        <v>#REF!</v>
      </c>
      <c r="J909" s="21" t="str">
        <f t="shared" si="117"/>
        <v>#REF!</v>
      </c>
      <c r="K909" s="21" t="str">
        <f t="shared" si="118"/>
        <v>#REF!</v>
      </c>
      <c r="L909" s="21" t="str">
        <f t="shared" si="119"/>
        <v>#REF!</v>
      </c>
      <c r="M909" s="21" t="str">
        <f t="shared" si="120"/>
        <v>#REF!</v>
      </c>
      <c r="N909" s="21" t="str">
        <f t="shared" si="121"/>
        <v>#REF!</v>
      </c>
      <c r="O909" s="21" t="str">
        <f t="shared" si="122"/>
        <v>#REF!</v>
      </c>
      <c r="P909" s="21" t="str">
        <f t="shared" si="123"/>
        <v>#REF!</v>
      </c>
      <c r="Q909" s="21" t="str">
        <f t="shared" si="124"/>
        <v>#REF!</v>
      </c>
      <c r="R909" s="21" t="str">
        <f t="shared" si="125"/>
        <v>#REF!</v>
      </c>
      <c r="S909" s="21" t="str">
        <f t="shared" si="126"/>
        <v>#REF!</v>
      </c>
    </row>
    <row r="910" ht="15.75" customHeight="1">
      <c r="A910" s="20" t="s">
        <v>280</v>
      </c>
      <c r="B910" s="20" t="s">
        <v>15</v>
      </c>
      <c r="C910" s="20" t="s">
        <v>281</v>
      </c>
      <c r="D910" s="20" t="s">
        <v>39</v>
      </c>
      <c r="E910" s="20" t="s">
        <v>40</v>
      </c>
      <c r="F910" s="21">
        <v>515601.1</v>
      </c>
      <c r="G910" s="21">
        <v>57259.78</v>
      </c>
      <c r="I910" s="21" t="str">
        <f t="shared" si="116"/>
        <v>#REF!</v>
      </c>
      <c r="J910" s="21" t="str">
        <f t="shared" si="117"/>
        <v>#REF!</v>
      </c>
      <c r="K910" s="21" t="str">
        <f t="shared" si="118"/>
        <v>#REF!</v>
      </c>
      <c r="L910" s="21" t="str">
        <f t="shared" si="119"/>
        <v>#REF!</v>
      </c>
      <c r="M910" s="21" t="str">
        <f t="shared" si="120"/>
        <v>#REF!</v>
      </c>
      <c r="N910" s="21" t="str">
        <f t="shared" si="121"/>
        <v>#REF!</v>
      </c>
      <c r="O910" s="21" t="str">
        <f t="shared" si="122"/>
        <v>#REF!</v>
      </c>
      <c r="P910" s="21" t="str">
        <f t="shared" si="123"/>
        <v>#REF!</v>
      </c>
      <c r="Q910" s="21" t="str">
        <f t="shared" si="124"/>
        <v>#REF!</v>
      </c>
      <c r="R910" s="21" t="str">
        <f t="shared" si="125"/>
        <v>#REF!</v>
      </c>
      <c r="S910" s="21" t="str">
        <f t="shared" si="126"/>
        <v>#REF!</v>
      </c>
    </row>
    <row r="911" ht="15.75" customHeight="1">
      <c r="A911" s="20" t="s">
        <v>280</v>
      </c>
      <c r="B911" s="20" t="s">
        <v>15</v>
      </c>
      <c r="C911" s="20" t="s">
        <v>281</v>
      </c>
      <c r="D911" s="20" t="s">
        <v>41</v>
      </c>
      <c r="E911" s="20" t="s">
        <v>42</v>
      </c>
      <c r="F911" s="21">
        <v>1.5617385332E8</v>
      </c>
      <c r="G911" s="21">
        <v>1.734379751E7</v>
      </c>
      <c r="I911" s="21" t="str">
        <f t="shared" si="116"/>
        <v>#REF!</v>
      </c>
      <c r="J911" s="21" t="str">
        <f t="shared" si="117"/>
        <v>#REF!</v>
      </c>
      <c r="K911" s="21" t="str">
        <f t="shared" si="118"/>
        <v>#REF!</v>
      </c>
      <c r="L911" s="21" t="str">
        <f t="shared" si="119"/>
        <v>#REF!</v>
      </c>
      <c r="M911" s="21" t="str">
        <f t="shared" si="120"/>
        <v>#REF!</v>
      </c>
      <c r="N911" s="21" t="str">
        <f t="shared" si="121"/>
        <v>#REF!</v>
      </c>
      <c r="O911" s="21" t="str">
        <f t="shared" si="122"/>
        <v>#REF!</v>
      </c>
      <c r="P911" s="21" t="str">
        <f t="shared" si="123"/>
        <v>#REF!</v>
      </c>
      <c r="Q911" s="21" t="str">
        <f t="shared" si="124"/>
        <v>#REF!</v>
      </c>
      <c r="R911" s="21" t="str">
        <f t="shared" si="125"/>
        <v>#REF!</v>
      </c>
      <c r="S911" s="21" t="str">
        <f t="shared" si="126"/>
        <v>#REF!</v>
      </c>
    </row>
    <row r="912" ht="15.75" customHeight="1">
      <c r="A912" s="20" t="s">
        <v>282</v>
      </c>
      <c r="B912" s="20" t="s">
        <v>15</v>
      </c>
      <c r="C912" s="20" t="s">
        <v>283</v>
      </c>
      <c r="D912" s="20" t="s">
        <v>49</v>
      </c>
      <c r="E912" s="20" t="s">
        <v>50</v>
      </c>
      <c r="F912" s="21">
        <v>0.0</v>
      </c>
      <c r="G912" s="21">
        <v>0.0</v>
      </c>
      <c r="I912" s="21" t="str">
        <f t="shared" si="116"/>
        <v>#REF!</v>
      </c>
      <c r="J912" s="21" t="str">
        <f t="shared" si="117"/>
        <v>#REF!</v>
      </c>
      <c r="K912" s="21" t="str">
        <f t="shared" si="118"/>
        <v>#REF!</v>
      </c>
      <c r="L912" s="21" t="str">
        <f t="shared" si="119"/>
        <v>#REF!</v>
      </c>
      <c r="M912" s="21" t="str">
        <f t="shared" si="120"/>
        <v>#REF!</v>
      </c>
      <c r="N912" s="21" t="str">
        <f t="shared" si="121"/>
        <v>#REF!</v>
      </c>
      <c r="O912" s="21" t="str">
        <f t="shared" si="122"/>
        <v>#REF!</v>
      </c>
      <c r="P912" s="21" t="str">
        <f t="shared" si="123"/>
        <v>#REF!</v>
      </c>
      <c r="Q912" s="21" t="str">
        <f t="shared" si="124"/>
        <v>#REF!</v>
      </c>
      <c r="R912" s="21" t="str">
        <f t="shared" si="125"/>
        <v>#REF!</v>
      </c>
      <c r="S912" s="21" t="str">
        <f t="shared" si="126"/>
        <v>#REF!</v>
      </c>
    </row>
    <row r="913" ht="15.75" customHeight="1">
      <c r="A913" s="20" t="s">
        <v>282</v>
      </c>
      <c r="B913" s="20" t="s">
        <v>15</v>
      </c>
      <c r="C913" s="20" t="s">
        <v>283</v>
      </c>
      <c r="D913" s="20" t="s">
        <v>27</v>
      </c>
      <c r="E913" s="20" t="s">
        <v>28</v>
      </c>
      <c r="F913" s="21">
        <v>0.0</v>
      </c>
      <c r="G913" s="21">
        <v>0.0</v>
      </c>
      <c r="I913" s="21" t="str">
        <f t="shared" si="116"/>
        <v>#REF!</v>
      </c>
      <c r="J913" s="21" t="str">
        <f t="shared" si="117"/>
        <v>#REF!</v>
      </c>
      <c r="K913" s="21" t="str">
        <f t="shared" si="118"/>
        <v>#REF!</v>
      </c>
      <c r="L913" s="21" t="str">
        <f t="shared" si="119"/>
        <v>#REF!</v>
      </c>
      <c r="M913" s="21" t="str">
        <f t="shared" si="120"/>
        <v>#REF!</v>
      </c>
      <c r="N913" s="21" t="str">
        <f t="shared" si="121"/>
        <v>#REF!</v>
      </c>
      <c r="O913" s="21" t="str">
        <f t="shared" si="122"/>
        <v>#REF!</v>
      </c>
      <c r="P913" s="21" t="str">
        <f t="shared" si="123"/>
        <v>#REF!</v>
      </c>
      <c r="Q913" s="21" t="str">
        <f t="shared" si="124"/>
        <v>#REF!</v>
      </c>
      <c r="R913" s="21" t="str">
        <f t="shared" si="125"/>
        <v>#REF!</v>
      </c>
      <c r="S913" s="21" t="str">
        <f t="shared" si="126"/>
        <v>#REF!</v>
      </c>
    </row>
    <row r="914" ht="15.75" customHeight="1">
      <c r="A914" s="20" t="s">
        <v>282</v>
      </c>
      <c r="B914" s="20" t="s">
        <v>15</v>
      </c>
      <c r="C914" s="20" t="s">
        <v>283</v>
      </c>
      <c r="D914" s="20" t="s">
        <v>29</v>
      </c>
      <c r="E914" s="20" t="s">
        <v>30</v>
      </c>
      <c r="F914" s="21">
        <v>1564023.79</v>
      </c>
      <c r="G914" s="21">
        <v>41519.32</v>
      </c>
      <c r="I914" s="21" t="str">
        <f t="shared" si="116"/>
        <v>#REF!</v>
      </c>
      <c r="J914" s="21" t="str">
        <f t="shared" si="117"/>
        <v>#REF!</v>
      </c>
      <c r="K914" s="21" t="str">
        <f t="shared" si="118"/>
        <v>#REF!</v>
      </c>
      <c r="L914" s="21" t="str">
        <f t="shared" si="119"/>
        <v>#REF!</v>
      </c>
      <c r="M914" s="21" t="str">
        <f t="shared" si="120"/>
        <v>#REF!</v>
      </c>
      <c r="N914" s="21" t="str">
        <f t="shared" si="121"/>
        <v>#REF!</v>
      </c>
      <c r="O914" s="21" t="str">
        <f t="shared" si="122"/>
        <v>#REF!</v>
      </c>
      <c r="P914" s="21" t="str">
        <f t="shared" si="123"/>
        <v>#REF!</v>
      </c>
      <c r="Q914" s="21" t="str">
        <f t="shared" si="124"/>
        <v>#REF!</v>
      </c>
      <c r="R914" s="21" t="str">
        <f t="shared" si="125"/>
        <v>#REF!</v>
      </c>
      <c r="S914" s="21" t="str">
        <f t="shared" si="126"/>
        <v>#REF!</v>
      </c>
    </row>
    <row r="915" ht="15.75" customHeight="1">
      <c r="A915" s="20" t="s">
        <v>282</v>
      </c>
      <c r="B915" s="20" t="s">
        <v>15</v>
      </c>
      <c r="C915" s="20" t="s">
        <v>283</v>
      </c>
      <c r="D915" s="20" t="s">
        <v>31</v>
      </c>
      <c r="E915" s="20" t="s">
        <v>32</v>
      </c>
      <c r="F915" s="21">
        <v>0.0</v>
      </c>
      <c r="G915" s="21">
        <v>0.0</v>
      </c>
      <c r="I915" s="21" t="str">
        <f t="shared" si="116"/>
        <v>#REF!</v>
      </c>
      <c r="J915" s="21" t="str">
        <f t="shared" si="117"/>
        <v>#REF!</v>
      </c>
      <c r="K915" s="21" t="str">
        <f t="shared" si="118"/>
        <v>#REF!</v>
      </c>
      <c r="L915" s="21" t="str">
        <f t="shared" si="119"/>
        <v>#REF!</v>
      </c>
      <c r="M915" s="21" t="str">
        <f t="shared" si="120"/>
        <v>#REF!</v>
      </c>
      <c r="N915" s="21" t="str">
        <f t="shared" si="121"/>
        <v>#REF!</v>
      </c>
      <c r="O915" s="21" t="str">
        <f t="shared" si="122"/>
        <v>#REF!</v>
      </c>
      <c r="P915" s="21" t="str">
        <f t="shared" si="123"/>
        <v>#REF!</v>
      </c>
      <c r="Q915" s="21" t="str">
        <f t="shared" si="124"/>
        <v>#REF!</v>
      </c>
      <c r="R915" s="21" t="str">
        <f t="shared" si="125"/>
        <v>#REF!</v>
      </c>
      <c r="S915" s="21" t="str">
        <f t="shared" si="126"/>
        <v>#REF!</v>
      </c>
    </row>
    <row r="916" ht="15.75" customHeight="1">
      <c r="A916" s="20" t="s">
        <v>282</v>
      </c>
      <c r="B916" s="20" t="s">
        <v>15</v>
      </c>
      <c r="C916" s="20" t="s">
        <v>283</v>
      </c>
      <c r="D916" s="20" t="s">
        <v>39</v>
      </c>
      <c r="E916" s="20" t="s">
        <v>40</v>
      </c>
      <c r="F916" s="21">
        <v>285511.42</v>
      </c>
      <c r="G916" s="21">
        <v>7579.32</v>
      </c>
      <c r="I916" s="21" t="str">
        <f t="shared" si="116"/>
        <v>#REF!</v>
      </c>
      <c r="J916" s="21" t="str">
        <f t="shared" si="117"/>
        <v>#REF!</v>
      </c>
      <c r="K916" s="21" t="str">
        <f t="shared" si="118"/>
        <v>#REF!</v>
      </c>
      <c r="L916" s="21" t="str">
        <f t="shared" si="119"/>
        <v>#REF!</v>
      </c>
      <c r="M916" s="21" t="str">
        <f t="shared" si="120"/>
        <v>#REF!</v>
      </c>
      <c r="N916" s="21" t="str">
        <f t="shared" si="121"/>
        <v>#REF!</v>
      </c>
      <c r="O916" s="21" t="str">
        <f t="shared" si="122"/>
        <v>#REF!</v>
      </c>
      <c r="P916" s="21" t="str">
        <f t="shared" si="123"/>
        <v>#REF!</v>
      </c>
      <c r="Q916" s="21" t="str">
        <f t="shared" si="124"/>
        <v>#REF!</v>
      </c>
      <c r="R916" s="21" t="str">
        <f t="shared" si="125"/>
        <v>#REF!</v>
      </c>
      <c r="S916" s="21" t="str">
        <f t="shared" si="126"/>
        <v>#REF!</v>
      </c>
    </row>
    <row r="917" ht="15.75" customHeight="1">
      <c r="A917" s="20" t="s">
        <v>282</v>
      </c>
      <c r="B917" s="20" t="s">
        <v>15</v>
      </c>
      <c r="C917" s="20" t="s">
        <v>283</v>
      </c>
      <c r="D917" s="20" t="s">
        <v>78</v>
      </c>
      <c r="E917" s="20" t="s">
        <v>79</v>
      </c>
      <c r="F917" s="21">
        <v>1822988.9</v>
      </c>
      <c r="G917" s="21">
        <v>48393.93</v>
      </c>
      <c r="I917" s="21" t="str">
        <f t="shared" si="116"/>
        <v>#REF!</v>
      </c>
      <c r="J917" s="21" t="str">
        <f t="shared" si="117"/>
        <v>#REF!</v>
      </c>
      <c r="K917" s="21" t="str">
        <f t="shared" si="118"/>
        <v>#REF!</v>
      </c>
      <c r="L917" s="21" t="str">
        <f t="shared" si="119"/>
        <v>#REF!</v>
      </c>
      <c r="M917" s="21" t="str">
        <f t="shared" si="120"/>
        <v>#REF!</v>
      </c>
      <c r="N917" s="21" t="str">
        <f t="shared" si="121"/>
        <v>#REF!</v>
      </c>
      <c r="O917" s="21" t="str">
        <f t="shared" si="122"/>
        <v>#REF!</v>
      </c>
      <c r="P917" s="21" t="str">
        <f t="shared" si="123"/>
        <v>#REF!</v>
      </c>
      <c r="Q917" s="21" t="str">
        <f t="shared" si="124"/>
        <v>#REF!</v>
      </c>
      <c r="R917" s="21" t="str">
        <f t="shared" si="125"/>
        <v>#REF!</v>
      </c>
      <c r="S917" s="21" t="str">
        <f t="shared" si="126"/>
        <v>#REF!</v>
      </c>
    </row>
    <row r="918" ht="15.75" customHeight="1">
      <c r="A918" s="20" t="s">
        <v>282</v>
      </c>
      <c r="B918" s="20" t="s">
        <v>15</v>
      </c>
      <c r="C918" s="20" t="s">
        <v>283</v>
      </c>
      <c r="D918" s="20" t="s">
        <v>45</v>
      </c>
      <c r="E918" s="20" t="s">
        <v>46</v>
      </c>
      <c r="F918" s="21">
        <v>1.3542037389E8</v>
      </c>
      <c r="G918" s="21">
        <v>3594933.43</v>
      </c>
      <c r="I918" s="21" t="str">
        <f t="shared" si="116"/>
        <v>#REF!</v>
      </c>
      <c r="J918" s="21" t="str">
        <f t="shared" si="117"/>
        <v>#REF!</v>
      </c>
      <c r="K918" s="21" t="str">
        <f t="shared" si="118"/>
        <v>#REF!</v>
      </c>
      <c r="L918" s="21" t="str">
        <f t="shared" si="119"/>
        <v>#REF!</v>
      </c>
      <c r="M918" s="21" t="str">
        <f t="shared" si="120"/>
        <v>#REF!</v>
      </c>
      <c r="N918" s="21" t="str">
        <f t="shared" si="121"/>
        <v>#REF!</v>
      </c>
      <c r="O918" s="21" t="str">
        <f t="shared" si="122"/>
        <v>#REF!</v>
      </c>
      <c r="P918" s="21" t="str">
        <f t="shared" si="123"/>
        <v>#REF!</v>
      </c>
      <c r="Q918" s="21" t="str">
        <f t="shared" si="124"/>
        <v>#REF!</v>
      </c>
      <c r="R918" s="21" t="str">
        <f t="shared" si="125"/>
        <v>#REF!</v>
      </c>
      <c r="S918" s="21" t="str">
        <f t="shared" si="126"/>
        <v>#REF!</v>
      </c>
    </row>
    <row r="919" ht="15.75" customHeight="1">
      <c r="A919" s="20" t="s">
        <v>284</v>
      </c>
      <c r="B919" s="20" t="s">
        <v>15</v>
      </c>
      <c r="C919" s="20" t="s">
        <v>285</v>
      </c>
      <c r="D919" s="20" t="s">
        <v>17</v>
      </c>
      <c r="E919" s="20" t="s">
        <v>18</v>
      </c>
      <c r="F919" s="21">
        <v>0.0</v>
      </c>
      <c r="G919" s="21">
        <v>0.0</v>
      </c>
      <c r="I919" s="21" t="str">
        <f t="shared" si="116"/>
        <v>#REF!</v>
      </c>
      <c r="J919" s="21" t="str">
        <f t="shared" si="117"/>
        <v>#REF!</v>
      </c>
      <c r="K919" s="21" t="str">
        <f t="shared" si="118"/>
        <v>#REF!</v>
      </c>
      <c r="L919" s="21" t="str">
        <f t="shared" si="119"/>
        <v>#REF!</v>
      </c>
      <c r="M919" s="21" t="str">
        <f t="shared" si="120"/>
        <v>#REF!</v>
      </c>
      <c r="N919" s="21" t="str">
        <f t="shared" si="121"/>
        <v>#REF!</v>
      </c>
      <c r="O919" s="21" t="str">
        <f t="shared" si="122"/>
        <v>#REF!</v>
      </c>
      <c r="P919" s="21" t="str">
        <f t="shared" si="123"/>
        <v>#REF!</v>
      </c>
      <c r="Q919" s="21" t="str">
        <f t="shared" si="124"/>
        <v>#REF!</v>
      </c>
      <c r="R919" s="21" t="str">
        <f t="shared" si="125"/>
        <v>#REF!</v>
      </c>
      <c r="S919" s="21" t="str">
        <f t="shared" si="126"/>
        <v>#REF!</v>
      </c>
    </row>
    <row r="920" ht="15.75" customHeight="1">
      <c r="A920" s="20" t="s">
        <v>284</v>
      </c>
      <c r="B920" s="20" t="s">
        <v>15</v>
      </c>
      <c r="C920" s="20" t="s">
        <v>285</v>
      </c>
      <c r="D920" s="20" t="s">
        <v>49</v>
      </c>
      <c r="E920" s="20" t="s">
        <v>50</v>
      </c>
      <c r="F920" s="21">
        <v>0.0</v>
      </c>
      <c r="G920" s="21">
        <v>0.0</v>
      </c>
      <c r="I920" s="21" t="str">
        <f t="shared" si="116"/>
        <v>#REF!</v>
      </c>
      <c r="J920" s="21" t="str">
        <f t="shared" si="117"/>
        <v>#REF!</v>
      </c>
      <c r="K920" s="21" t="str">
        <f t="shared" si="118"/>
        <v>#REF!</v>
      </c>
      <c r="L920" s="21" t="str">
        <f t="shared" si="119"/>
        <v>#REF!</v>
      </c>
      <c r="M920" s="21" t="str">
        <f t="shared" si="120"/>
        <v>#REF!</v>
      </c>
      <c r="N920" s="21" t="str">
        <f t="shared" si="121"/>
        <v>#REF!</v>
      </c>
      <c r="O920" s="21" t="str">
        <f t="shared" si="122"/>
        <v>#REF!</v>
      </c>
      <c r="P920" s="21" t="str">
        <f t="shared" si="123"/>
        <v>#REF!</v>
      </c>
      <c r="Q920" s="21" t="str">
        <f t="shared" si="124"/>
        <v>#REF!</v>
      </c>
      <c r="R920" s="21" t="str">
        <f t="shared" si="125"/>
        <v>#REF!</v>
      </c>
      <c r="S920" s="21" t="str">
        <f t="shared" si="126"/>
        <v>#REF!</v>
      </c>
    </row>
    <row r="921" ht="15.75" customHeight="1">
      <c r="A921" s="20" t="s">
        <v>284</v>
      </c>
      <c r="B921" s="20" t="s">
        <v>15</v>
      </c>
      <c r="C921" s="20" t="s">
        <v>285</v>
      </c>
      <c r="D921" s="20" t="s">
        <v>74</v>
      </c>
      <c r="E921" s="20" t="s">
        <v>75</v>
      </c>
      <c r="F921" s="21">
        <v>657375.6</v>
      </c>
      <c r="G921" s="21">
        <v>203234.68</v>
      </c>
      <c r="I921" s="21" t="str">
        <f t="shared" si="116"/>
        <v>#REF!</v>
      </c>
      <c r="J921" s="21" t="str">
        <f t="shared" si="117"/>
        <v>#REF!</v>
      </c>
      <c r="K921" s="21" t="str">
        <f t="shared" si="118"/>
        <v>#REF!</v>
      </c>
      <c r="L921" s="21" t="str">
        <f t="shared" si="119"/>
        <v>#REF!</v>
      </c>
      <c r="M921" s="21" t="str">
        <f t="shared" si="120"/>
        <v>#REF!</v>
      </c>
      <c r="N921" s="21" t="str">
        <f t="shared" si="121"/>
        <v>#REF!</v>
      </c>
      <c r="O921" s="21" t="str">
        <f t="shared" si="122"/>
        <v>#REF!</v>
      </c>
      <c r="P921" s="21" t="str">
        <f t="shared" si="123"/>
        <v>#REF!</v>
      </c>
      <c r="Q921" s="21" t="str">
        <f t="shared" si="124"/>
        <v>#REF!</v>
      </c>
      <c r="R921" s="21" t="str">
        <f t="shared" si="125"/>
        <v>#REF!</v>
      </c>
      <c r="S921" s="21" t="str">
        <f t="shared" si="126"/>
        <v>#REF!</v>
      </c>
    </row>
    <row r="922" ht="15.75" customHeight="1">
      <c r="A922" s="20" t="s">
        <v>284</v>
      </c>
      <c r="B922" s="20" t="s">
        <v>15</v>
      </c>
      <c r="C922" s="20" t="s">
        <v>285</v>
      </c>
      <c r="D922" s="20" t="s">
        <v>19</v>
      </c>
      <c r="E922" s="20" t="s">
        <v>20</v>
      </c>
      <c r="F922" s="21">
        <v>23058.38</v>
      </c>
      <c r="G922" s="21">
        <v>7128.75</v>
      </c>
      <c r="I922" s="21" t="str">
        <f t="shared" si="116"/>
        <v>#REF!</v>
      </c>
      <c r="J922" s="21" t="str">
        <f t="shared" si="117"/>
        <v>#REF!</v>
      </c>
      <c r="K922" s="21" t="str">
        <f t="shared" si="118"/>
        <v>#REF!</v>
      </c>
      <c r="L922" s="21" t="str">
        <f t="shared" si="119"/>
        <v>#REF!</v>
      </c>
      <c r="M922" s="21" t="str">
        <f t="shared" si="120"/>
        <v>#REF!</v>
      </c>
      <c r="N922" s="21" t="str">
        <f t="shared" si="121"/>
        <v>#REF!</v>
      </c>
      <c r="O922" s="21" t="str">
        <f t="shared" si="122"/>
        <v>#REF!</v>
      </c>
      <c r="P922" s="21" t="str">
        <f t="shared" si="123"/>
        <v>#REF!</v>
      </c>
      <c r="Q922" s="21" t="str">
        <f t="shared" si="124"/>
        <v>#REF!</v>
      </c>
      <c r="R922" s="21" t="str">
        <f t="shared" si="125"/>
        <v>#REF!</v>
      </c>
      <c r="S922" s="21" t="str">
        <f t="shared" si="126"/>
        <v>#REF!</v>
      </c>
    </row>
    <row r="923" ht="15.75" customHeight="1">
      <c r="A923" s="20" t="s">
        <v>284</v>
      </c>
      <c r="B923" s="20" t="s">
        <v>15</v>
      </c>
      <c r="C923" s="20" t="s">
        <v>285</v>
      </c>
      <c r="D923" s="20" t="s">
        <v>21</v>
      </c>
      <c r="E923" s="20" t="s">
        <v>22</v>
      </c>
      <c r="F923" s="21">
        <v>0.0</v>
      </c>
      <c r="G923" s="21">
        <v>0.0</v>
      </c>
      <c r="I923" s="21" t="str">
        <f t="shared" si="116"/>
        <v>#REF!</v>
      </c>
      <c r="J923" s="21" t="str">
        <f t="shared" si="117"/>
        <v>#REF!</v>
      </c>
      <c r="K923" s="21" t="str">
        <f t="shared" si="118"/>
        <v>#REF!</v>
      </c>
      <c r="L923" s="21" t="str">
        <f t="shared" si="119"/>
        <v>#REF!</v>
      </c>
      <c r="M923" s="21" t="str">
        <f t="shared" si="120"/>
        <v>#REF!</v>
      </c>
      <c r="N923" s="21" t="str">
        <f t="shared" si="121"/>
        <v>#REF!</v>
      </c>
      <c r="O923" s="21" t="str">
        <f t="shared" si="122"/>
        <v>#REF!</v>
      </c>
      <c r="P923" s="21" t="str">
        <f t="shared" si="123"/>
        <v>#REF!</v>
      </c>
      <c r="Q923" s="21" t="str">
        <f t="shared" si="124"/>
        <v>#REF!</v>
      </c>
      <c r="R923" s="21" t="str">
        <f t="shared" si="125"/>
        <v>#REF!</v>
      </c>
      <c r="S923" s="21" t="str">
        <f t="shared" si="126"/>
        <v>#REF!</v>
      </c>
    </row>
    <row r="924" ht="15.75" customHeight="1">
      <c r="A924" s="20" t="s">
        <v>284</v>
      </c>
      <c r="B924" s="20" t="s">
        <v>15</v>
      </c>
      <c r="C924" s="20" t="s">
        <v>285</v>
      </c>
      <c r="D924" s="20" t="s">
        <v>27</v>
      </c>
      <c r="E924" s="20" t="s">
        <v>28</v>
      </c>
      <c r="F924" s="21">
        <v>0.0</v>
      </c>
      <c r="G924" s="21">
        <v>0.0</v>
      </c>
      <c r="I924" s="21" t="str">
        <f t="shared" si="116"/>
        <v>#REF!</v>
      </c>
      <c r="J924" s="21" t="str">
        <f t="shared" si="117"/>
        <v>#REF!</v>
      </c>
      <c r="K924" s="21" t="str">
        <f t="shared" si="118"/>
        <v>#REF!</v>
      </c>
      <c r="L924" s="21" t="str">
        <f t="shared" si="119"/>
        <v>#REF!</v>
      </c>
      <c r="M924" s="21" t="str">
        <f t="shared" si="120"/>
        <v>#REF!</v>
      </c>
      <c r="N924" s="21" t="str">
        <f t="shared" si="121"/>
        <v>#REF!</v>
      </c>
      <c r="O924" s="21" t="str">
        <f t="shared" si="122"/>
        <v>#REF!</v>
      </c>
      <c r="P924" s="21" t="str">
        <f t="shared" si="123"/>
        <v>#REF!</v>
      </c>
      <c r="Q924" s="21" t="str">
        <f t="shared" si="124"/>
        <v>#REF!</v>
      </c>
      <c r="R924" s="21" t="str">
        <f t="shared" si="125"/>
        <v>#REF!</v>
      </c>
      <c r="S924" s="21" t="str">
        <f t="shared" si="126"/>
        <v>#REF!</v>
      </c>
    </row>
    <row r="925" ht="15.75" customHeight="1">
      <c r="A925" s="20" t="s">
        <v>284</v>
      </c>
      <c r="B925" s="20" t="s">
        <v>15</v>
      </c>
      <c r="C925" s="20" t="s">
        <v>285</v>
      </c>
      <c r="D925" s="20" t="s">
        <v>29</v>
      </c>
      <c r="E925" s="20" t="s">
        <v>30</v>
      </c>
      <c r="F925" s="21">
        <v>153979.23</v>
      </c>
      <c r="G925" s="21">
        <v>47604.32</v>
      </c>
      <c r="I925" s="21" t="str">
        <f t="shared" si="116"/>
        <v>#REF!</v>
      </c>
      <c r="J925" s="21" t="str">
        <f t="shared" si="117"/>
        <v>#REF!</v>
      </c>
      <c r="K925" s="21" t="str">
        <f t="shared" si="118"/>
        <v>#REF!</v>
      </c>
      <c r="L925" s="21" t="str">
        <f t="shared" si="119"/>
        <v>#REF!</v>
      </c>
      <c r="M925" s="21" t="str">
        <f t="shared" si="120"/>
        <v>#REF!</v>
      </c>
      <c r="N925" s="21" t="str">
        <f t="shared" si="121"/>
        <v>#REF!</v>
      </c>
      <c r="O925" s="21" t="str">
        <f t="shared" si="122"/>
        <v>#REF!</v>
      </c>
      <c r="P925" s="21" t="str">
        <f t="shared" si="123"/>
        <v>#REF!</v>
      </c>
      <c r="Q925" s="21" t="str">
        <f t="shared" si="124"/>
        <v>#REF!</v>
      </c>
      <c r="R925" s="21" t="str">
        <f t="shared" si="125"/>
        <v>#REF!</v>
      </c>
      <c r="S925" s="21" t="str">
        <f t="shared" si="126"/>
        <v>#REF!</v>
      </c>
    </row>
    <row r="926" ht="15.75" customHeight="1">
      <c r="A926" s="20" t="s">
        <v>284</v>
      </c>
      <c r="B926" s="20" t="s">
        <v>15</v>
      </c>
      <c r="C926" s="20" t="s">
        <v>285</v>
      </c>
      <c r="D926" s="20" t="s">
        <v>31</v>
      </c>
      <c r="E926" s="20" t="s">
        <v>32</v>
      </c>
      <c r="F926" s="21">
        <v>0.0</v>
      </c>
      <c r="G926" s="21">
        <v>0.0</v>
      </c>
      <c r="I926" s="21" t="str">
        <f t="shared" si="116"/>
        <v>#REF!</v>
      </c>
      <c r="J926" s="21" t="str">
        <f t="shared" si="117"/>
        <v>#REF!</v>
      </c>
      <c r="K926" s="21" t="str">
        <f t="shared" si="118"/>
        <v>#REF!</v>
      </c>
      <c r="L926" s="21" t="str">
        <f t="shared" si="119"/>
        <v>#REF!</v>
      </c>
      <c r="M926" s="21" t="str">
        <f t="shared" si="120"/>
        <v>#REF!</v>
      </c>
      <c r="N926" s="21" t="str">
        <f t="shared" si="121"/>
        <v>#REF!</v>
      </c>
      <c r="O926" s="21" t="str">
        <f t="shared" si="122"/>
        <v>#REF!</v>
      </c>
      <c r="P926" s="21" t="str">
        <f t="shared" si="123"/>
        <v>#REF!</v>
      </c>
      <c r="Q926" s="21" t="str">
        <f t="shared" si="124"/>
        <v>#REF!</v>
      </c>
      <c r="R926" s="21" t="str">
        <f t="shared" si="125"/>
        <v>#REF!</v>
      </c>
      <c r="S926" s="21" t="str">
        <f t="shared" si="126"/>
        <v>#REF!</v>
      </c>
    </row>
    <row r="927" ht="15.75" customHeight="1">
      <c r="A927" s="20" t="s">
        <v>284</v>
      </c>
      <c r="B927" s="20" t="s">
        <v>15</v>
      </c>
      <c r="C927" s="20" t="s">
        <v>285</v>
      </c>
      <c r="D927" s="20" t="s">
        <v>39</v>
      </c>
      <c r="E927" s="20" t="s">
        <v>40</v>
      </c>
      <c r="F927" s="21">
        <v>32996.03</v>
      </c>
      <c r="G927" s="21">
        <v>10201.07</v>
      </c>
      <c r="I927" s="21" t="str">
        <f t="shared" si="116"/>
        <v>#REF!</v>
      </c>
      <c r="J927" s="21" t="str">
        <f t="shared" si="117"/>
        <v>#REF!</v>
      </c>
      <c r="K927" s="21" t="str">
        <f t="shared" si="118"/>
        <v>#REF!</v>
      </c>
      <c r="L927" s="21" t="str">
        <f t="shared" si="119"/>
        <v>#REF!</v>
      </c>
      <c r="M927" s="21" t="str">
        <f t="shared" si="120"/>
        <v>#REF!</v>
      </c>
      <c r="N927" s="21" t="str">
        <f t="shared" si="121"/>
        <v>#REF!</v>
      </c>
      <c r="O927" s="21" t="str">
        <f t="shared" si="122"/>
        <v>#REF!</v>
      </c>
      <c r="P927" s="21" t="str">
        <f t="shared" si="123"/>
        <v>#REF!</v>
      </c>
      <c r="Q927" s="21" t="str">
        <f t="shared" si="124"/>
        <v>#REF!</v>
      </c>
      <c r="R927" s="21" t="str">
        <f t="shared" si="125"/>
        <v>#REF!</v>
      </c>
      <c r="S927" s="21" t="str">
        <f t="shared" si="126"/>
        <v>#REF!</v>
      </c>
    </row>
    <row r="928" ht="15.75" customHeight="1">
      <c r="A928" s="20" t="s">
        <v>284</v>
      </c>
      <c r="B928" s="20" t="s">
        <v>15</v>
      </c>
      <c r="C928" s="20" t="s">
        <v>285</v>
      </c>
      <c r="D928" s="20" t="s">
        <v>41</v>
      </c>
      <c r="E928" s="20" t="s">
        <v>42</v>
      </c>
      <c r="F928" s="21">
        <v>4044172.76</v>
      </c>
      <c r="G928" s="21">
        <v>1250299.18</v>
      </c>
      <c r="I928" s="21" t="str">
        <f t="shared" si="116"/>
        <v>#REF!</v>
      </c>
      <c r="J928" s="21" t="str">
        <f t="shared" si="117"/>
        <v>#REF!</v>
      </c>
      <c r="K928" s="21" t="str">
        <f t="shared" si="118"/>
        <v>#REF!</v>
      </c>
      <c r="L928" s="21" t="str">
        <f t="shared" si="119"/>
        <v>#REF!</v>
      </c>
      <c r="M928" s="21" t="str">
        <f t="shared" si="120"/>
        <v>#REF!</v>
      </c>
      <c r="N928" s="21" t="str">
        <f t="shared" si="121"/>
        <v>#REF!</v>
      </c>
      <c r="O928" s="21" t="str">
        <f t="shared" si="122"/>
        <v>#REF!</v>
      </c>
      <c r="P928" s="21" t="str">
        <f t="shared" si="123"/>
        <v>#REF!</v>
      </c>
      <c r="Q928" s="21" t="str">
        <f t="shared" si="124"/>
        <v>#REF!</v>
      </c>
      <c r="R928" s="21" t="str">
        <f t="shared" si="125"/>
        <v>#REF!</v>
      </c>
      <c r="S928" s="21" t="str">
        <f t="shared" si="126"/>
        <v>#REF!</v>
      </c>
    </row>
    <row r="929" ht="15.75" customHeight="1">
      <c r="A929" s="20" t="s">
        <v>286</v>
      </c>
      <c r="B929" s="20" t="s">
        <v>15</v>
      </c>
      <c r="C929" s="20" t="s">
        <v>287</v>
      </c>
      <c r="D929" s="20" t="s">
        <v>17</v>
      </c>
      <c r="E929" s="20" t="s">
        <v>18</v>
      </c>
      <c r="F929" s="21">
        <v>0.0</v>
      </c>
      <c r="G929" s="21">
        <v>0.0</v>
      </c>
      <c r="I929" s="21" t="str">
        <f t="shared" si="116"/>
        <v>#REF!</v>
      </c>
      <c r="J929" s="21" t="str">
        <f t="shared" si="117"/>
        <v>#REF!</v>
      </c>
      <c r="K929" s="21" t="str">
        <f t="shared" si="118"/>
        <v>#REF!</v>
      </c>
      <c r="L929" s="21" t="str">
        <f t="shared" si="119"/>
        <v>#REF!</v>
      </c>
      <c r="M929" s="21" t="str">
        <f t="shared" si="120"/>
        <v>#REF!</v>
      </c>
      <c r="N929" s="21" t="str">
        <f t="shared" si="121"/>
        <v>#REF!</v>
      </c>
      <c r="O929" s="21" t="str">
        <f t="shared" si="122"/>
        <v>#REF!</v>
      </c>
      <c r="P929" s="21" t="str">
        <f t="shared" si="123"/>
        <v>#REF!</v>
      </c>
      <c r="Q929" s="21" t="str">
        <f t="shared" si="124"/>
        <v>#REF!</v>
      </c>
      <c r="R929" s="21" t="str">
        <f t="shared" si="125"/>
        <v>#REF!</v>
      </c>
      <c r="S929" s="21" t="str">
        <f t="shared" si="126"/>
        <v>#REF!</v>
      </c>
    </row>
    <row r="930" ht="15.75" customHeight="1">
      <c r="A930" s="20" t="s">
        <v>286</v>
      </c>
      <c r="B930" s="20" t="s">
        <v>15</v>
      </c>
      <c r="C930" s="20" t="s">
        <v>287</v>
      </c>
      <c r="D930" s="20" t="s">
        <v>49</v>
      </c>
      <c r="E930" s="20" t="s">
        <v>50</v>
      </c>
      <c r="F930" s="21">
        <v>0.0</v>
      </c>
      <c r="G930" s="21">
        <v>0.0</v>
      </c>
      <c r="I930" s="21" t="str">
        <f t="shared" si="116"/>
        <v>#REF!</v>
      </c>
      <c r="J930" s="21" t="str">
        <f t="shared" si="117"/>
        <v>#REF!</v>
      </c>
      <c r="K930" s="21" t="str">
        <f t="shared" si="118"/>
        <v>#REF!</v>
      </c>
      <c r="L930" s="21" t="str">
        <f t="shared" si="119"/>
        <v>#REF!</v>
      </c>
      <c r="M930" s="21" t="str">
        <f t="shared" si="120"/>
        <v>#REF!</v>
      </c>
      <c r="N930" s="21" t="str">
        <f t="shared" si="121"/>
        <v>#REF!</v>
      </c>
      <c r="O930" s="21" t="str">
        <f t="shared" si="122"/>
        <v>#REF!</v>
      </c>
      <c r="P930" s="21" t="str">
        <f t="shared" si="123"/>
        <v>#REF!</v>
      </c>
      <c r="Q930" s="21" t="str">
        <f t="shared" si="124"/>
        <v>#REF!</v>
      </c>
      <c r="R930" s="21" t="str">
        <f t="shared" si="125"/>
        <v>#REF!</v>
      </c>
      <c r="S930" s="21" t="str">
        <f t="shared" si="126"/>
        <v>#REF!</v>
      </c>
    </row>
    <row r="931" ht="15.75" customHeight="1">
      <c r="A931" s="20" t="s">
        <v>286</v>
      </c>
      <c r="B931" s="20" t="s">
        <v>15</v>
      </c>
      <c r="C931" s="20" t="s">
        <v>287</v>
      </c>
      <c r="D931" s="20" t="s">
        <v>27</v>
      </c>
      <c r="E931" s="20" t="s">
        <v>28</v>
      </c>
      <c r="F931" s="21">
        <v>0.0</v>
      </c>
      <c r="G931" s="21">
        <v>0.0</v>
      </c>
      <c r="I931" s="21" t="str">
        <f t="shared" si="116"/>
        <v>#REF!</v>
      </c>
      <c r="J931" s="21" t="str">
        <f t="shared" si="117"/>
        <v>#REF!</v>
      </c>
      <c r="K931" s="21" t="str">
        <f t="shared" si="118"/>
        <v>#REF!</v>
      </c>
      <c r="L931" s="21" t="str">
        <f t="shared" si="119"/>
        <v>#REF!</v>
      </c>
      <c r="M931" s="21" t="str">
        <f t="shared" si="120"/>
        <v>#REF!</v>
      </c>
      <c r="N931" s="21" t="str">
        <f t="shared" si="121"/>
        <v>#REF!</v>
      </c>
      <c r="O931" s="21" t="str">
        <f t="shared" si="122"/>
        <v>#REF!</v>
      </c>
      <c r="P931" s="21" t="str">
        <f t="shared" si="123"/>
        <v>#REF!</v>
      </c>
      <c r="Q931" s="21" t="str">
        <f t="shared" si="124"/>
        <v>#REF!</v>
      </c>
      <c r="R931" s="21" t="str">
        <f t="shared" si="125"/>
        <v>#REF!</v>
      </c>
      <c r="S931" s="21" t="str">
        <f t="shared" si="126"/>
        <v>#REF!</v>
      </c>
    </row>
    <row r="932" ht="15.75" customHeight="1">
      <c r="A932" s="20" t="s">
        <v>286</v>
      </c>
      <c r="B932" s="20" t="s">
        <v>15</v>
      </c>
      <c r="C932" s="20" t="s">
        <v>287</v>
      </c>
      <c r="D932" s="20" t="s">
        <v>29</v>
      </c>
      <c r="E932" s="20" t="s">
        <v>30</v>
      </c>
      <c r="F932" s="21">
        <v>381550.29</v>
      </c>
      <c r="G932" s="21">
        <v>63969.5</v>
      </c>
      <c r="I932" s="21" t="str">
        <f t="shared" si="116"/>
        <v>#REF!</v>
      </c>
      <c r="J932" s="21" t="str">
        <f t="shared" si="117"/>
        <v>#REF!</v>
      </c>
      <c r="K932" s="21" t="str">
        <f t="shared" si="118"/>
        <v>#REF!</v>
      </c>
      <c r="L932" s="21" t="str">
        <f t="shared" si="119"/>
        <v>#REF!</v>
      </c>
      <c r="M932" s="21" t="str">
        <f t="shared" si="120"/>
        <v>#REF!</v>
      </c>
      <c r="N932" s="21" t="str">
        <f t="shared" si="121"/>
        <v>#REF!</v>
      </c>
      <c r="O932" s="21" t="str">
        <f t="shared" si="122"/>
        <v>#REF!</v>
      </c>
      <c r="P932" s="21" t="str">
        <f t="shared" si="123"/>
        <v>#REF!</v>
      </c>
      <c r="Q932" s="21" t="str">
        <f t="shared" si="124"/>
        <v>#REF!</v>
      </c>
      <c r="R932" s="21" t="str">
        <f t="shared" si="125"/>
        <v>#REF!</v>
      </c>
      <c r="S932" s="21" t="str">
        <f t="shared" si="126"/>
        <v>#REF!</v>
      </c>
    </row>
    <row r="933" ht="15.75" customHeight="1">
      <c r="A933" s="20" t="s">
        <v>286</v>
      </c>
      <c r="B933" s="20" t="s">
        <v>15</v>
      </c>
      <c r="C933" s="20" t="s">
        <v>287</v>
      </c>
      <c r="D933" s="20" t="s">
        <v>31</v>
      </c>
      <c r="E933" s="20" t="s">
        <v>32</v>
      </c>
      <c r="F933" s="21">
        <v>300494.86</v>
      </c>
      <c r="G933" s="21">
        <v>50380.01</v>
      </c>
      <c r="I933" s="21" t="str">
        <f t="shared" si="116"/>
        <v>#REF!</v>
      </c>
      <c r="J933" s="21" t="str">
        <f t="shared" si="117"/>
        <v>#REF!</v>
      </c>
      <c r="K933" s="21" t="str">
        <f t="shared" si="118"/>
        <v>#REF!</v>
      </c>
      <c r="L933" s="21" t="str">
        <f t="shared" si="119"/>
        <v>#REF!</v>
      </c>
      <c r="M933" s="21" t="str">
        <f t="shared" si="120"/>
        <v>#REF!</v>
      </c>
      <c r="N933" s="21" t="str">
        <f t="shared" si="121"/>
        <v>#REF!</v>
      </c>
      <c r="O933" s="21" t="str">
        <f t="shared" si="122"/>
        <v>#REF!</v>
      </c>
      <c r="P933" s="21" t="str">
        <f t="shared" si="123"/>
        <v>#REF!</v>
      </c>
      <c r="Q933" s="21" t="str">
        <f t="shared" si="124"/>
        <v>#REF!</v>
      </c>
      <c r="R933" s="21" t="str">
        <f t="shared" si="125"/>
        <v>#REF!</v>
      </c>
      <c r="S933" s="21" t="str">
        <f t="shared" si="126"/>
        <v>#REF!</v>
      </c>
    </row>
    <row r="934" ht="15.75" customHeight="1">
      <c r="A934" s="20" t="s">
        <v>286</v>
      </c>
      <c r="B934" s="20" t="s">
        <v>15</v>
      </c>
      <c r="C934" s="20" t="s">
        <v>287</v>
      </c>
      <c r="D934" s="20" t="s">
        <v>39</v>
      </c>
      <c r="E934" s="20" t="s">
        <v>40</v>
      </c>
      <c r="F934" s="21">
        <v>235987.63</v>
      </c>
      <c r="G934" s="21">
        <v>39564.93</v>
      </c>
      <c r="I934" s="21" t="str">
        <f t="shared" si="116"/>
        <v>#REF!</v>
      </c>
      <c r="J934" s="21" t="str">
        <f t="shared" si="117"/>
        <v>#REF!</v>
      </c>
      <c r="K934" s="21" t="str">
        <f t="shared" si="118"/>
        <v>#REF!</v>
      </c>
      <c r="L934" s="21" t="str">
        <f t="shared" si="119"/>
        <v>#REF!</v>
      </c>
      <c r="M934" s="21" t="str">
        <f t="shared" si="120"/>
        <v>#REF!</v>
      </c>
      <c r="N934" s="21" t="str">
        <f t="shared" si="121"/>
        <v>#REF!</v>
      </c>
      <c r="O934" s="21" t="str">
        <f t="shared" si="122"/>
        <v>#REF!</v>
      </c>
      <c r="P934" s="21" t="str">
        <f t="shared" si="123"/>
        <v>#REF!</v>
      </c>
      <c r="Q934" s="21" t="str">
        <f t="shared" si="124"/>
        <v>#REF!</v>
      </c>
      <c r="R934" s="21" t="str">
        <f t="shared" si="125"/>
        <v>#REF!</v>
      </c>
      <c r="S934" s="21" t="str">
        <f t="shared" si="126"/>
        <v>#REF!</v>
      </c>
    </row>
    <row r="935" ht="15.75" customHeight="1">
      <c r="A935" s="20" t="s">
        <v>286</v>
      </c>
      <c r="B935" s="20" t="s">
        <v>15</v>
      </c>
      <c r="C935" s="20" t="s">
        <v>287</v>
      </c>
      <c r="D935" s="20" t="s">
        <v>41</v>
      </c>
      <c r="E935" s="20" t="s">
        <v>42</v>
      </c>
      <c r="F935" s="21">
        <v>3.128218822E7</v>
      </c>
      <c r="G935" s="21">
        <v>5244671.56</v>
      </c>
      <c r="I935" s="21" t="str">
        <f t="shared" si="116"/>
        <v>#REF!</v>
      </c>
      <c r="J935" s="21" t="str">
        <f t="shared" si="117"/>
        <v>#REF!</v>
      </c>
      <c r="K935" s="21" t="str">
        <f t="shared" si="118"/>
        <v>#REF!</v>
      </c>
      <c r="L935" s="21" t="str">
        <f t="shared" si="119"/>
        <v>#REF!</v>
      </c>
      <c r="M935" s="21" t="str">
        <f t="shared" si="120"/>
        <v>#REF!</v>
      </c>
      <c r="N935" s="21" t="str">
        <f t="shared" si="121"/>
        <v>#REF!</v>
      </c>
      <c r="O935" s="21" t="str">
        <f t="shared" si="122"/>
        <v>#REF!</v>
      </c>
      <c r="P935" s="21" t="str">
        <f t="shared" si="123"/>
        <v>#REF!</v>
      </c>
      <c r="Q935" s="21" t="str">
        <f t="shared" si="124"/>
        <v>#REF!</v>
      </c>
      <c r="R935" s="21" t="str">
        <f t="shared" si="125"/>
        <v>#REF!</v>
      </c>
      <c r="S935" s="21" t="str">
        <f t="shared" si="126"/>
        <v>#REF!</v>
      </c>
    </row>
    <row r="936" ht="15.75" customHeight="1">
      <c r="A936" s="20" t="s">
        <v>288</v>
      </c>
      <c r="B936" s="20" t="s">
        <v>15</v>
      </c>
      <c r="C936" s="20" t="s">
        <v>289</v>
      </c>
      <c r="D936" s="20" t="s">
        <v>17</v>
      </c>
      <c r="E936" s="20" t="s">
        <v>18</v>
      </c>
      <c r="F936" s="21">
        <v>0.0</v>
      </c>
      <c r="G936" s="21">
        <v>0.0</v>
      </c>
      <c r="I936" s="21" t="str">
        <f t="shared" si="116"/>
        <v>#REF!</v>
      </c>
      <c r="J936" s="21" t="str">
        <f t="shared" si="117"/>
        <v>#REF!</v>
      </c>
      <c r="K936" s="21" t="str">
        <f t="shared" si="118"/>
        <v>#REF!</v>
      </c>
      <c r="L936" s="21" t="str">
        <f t="shared" si="119"/>
        <v>#REF!</v>
      </c>
      <c r="M936" s="21" t="str">
        <f t="shared" si="120"/>
        <v>#REF!</v>
      </c>
      <c r="N936" s="21" t="str">
        <f t="shared" si="121"/>
        <v>#REF!</v>
      </c>
      <c r="O936" s="21" t="str">
        <f t="shared" si="122"/>
        <v>#REF!</v>
      </c>
      <c r="P936" s="21" t="str">
        <f t="shared" si="123"/>
        <v>#REF!</v>
      </c>
      <c r="Q936" s="21" t="str">
        <f t="shared" si="124"/>
        <v>#REF!</v>
      </c>
      <c r="R936" s="21" t="str">
        <f t="shared" si="125"/>
        <v>#REF!</v>
      </c>
      <c r="S936" s="21" t="str">
        <f t="shared" si="126"/>
        <v>#REF!</v>
      </c>
    </row>
    <row r="937" ht="15.75" customHeight="1">
      <c r="A937" s="20" t="s">
        <v>288</v>
      </c>
      <c r="B937" s="20" t="s">
        <v>15</v>
      </c>
      <c r="C937" s="20" t="s">
        <v>289</v>
      </c>
      <c r="D937" s="20" t="s">
        <v>27</v>
      </c>
      <c r="E937" s="20" t="s">
        <v>28</v>
      </c>
      <c r="F937" s="21">
        <v>0.0</v>
      </c>
      <c r="G937" s="21">
        <v>0.0</v>
      </c>
      <c r="I937" s="21" t="str">
        <f t="shared" si="116"/>
        <v>#REF!</v>
      </c>
      <c r="J937" s="21" t="str">
        <f t="shared" si="117"/>
        <v>#REF!</v>
      </c>
      <c r="K937" s="21" t="str">
        <f t="shared" si="118"/>
        <v>#REF!</v>
      </c>
      <c r="L937" s="21" t="str">
        <f t="shared" si="119"/>
        <v>#REF!</v>
      </c>
      <c r="M937" s="21" t="str">
        <f t="shared" si="120"/>
        <v>#REF!</v>
      </c>
      <c r="N937" s="21" t="str">
        <f t="shared" si="121"/>
        <v>#REF!</v>
      </c>
      <c r="O937" s="21" t="str">
        <f t="shared" si="122"/>
        <v>#REF!</v>
      </c>
      <c r="P937" s="21" t="str">
        <f t="shared" si="123"/>
        <v>#REF!</v>
      </c>
      <c r="Q937" s="21" t="str">
        <f t="shared" si="124"/>
        <v>#REF!</v>
      </c>
      <c r="R937" s="21" t="str">
        <f t="shared" si="125"/>
        <v>#REF!</v>
      </c>
      <c r="S937" s="21" t="str">
        <f t="shared" si="126"/>
        <v>#REF!</v>
      </c>
    </row>
    <row r="938" ht="15.75" customHeight="1">
      <c r="A938" s="20" t="s">
        <v>288</v>
      </c>
      <c r="B938" s="20" t="s">
        <v>15</v>
      </c>
      <c r="C938" s="20" t="s">
        <v>289</v>
      </c>
      <c r="D938" s="20" t="s">
        <v>29</v>
      </c>
      <c r="E938" s="20" t="s">
        <v>30</v>
      </c>
      <c r="F938" s="21">
        <v>830437.82</v>
      </c>
      <c r="G938" s="21">
        <v>130430.31</v>
      </c>
      <c r="I938" s="21" t="str">
        <f t="shared" si="116"/>
        <v>#REF!</v>
      </c>
      <c r="J938" s="21" t="str">
        <f t="shared" si="117"/>
        <v>#REF!</v>
      </c>
      <c r="K938" s="21" t="str">
        <f t="shared" si="118"/>
        <v>#REF!</v>
      </c>
      <c r="L938" s="21" t="str">
        <f t="shared" si="119"/>
        <v>#REF!</v>
      </c>
      <c r="M938" s="21" t="str">
        <f t="shared" si="120"/>
        <v>#REF!</v>
      </c>
      <c r="N938" s="21" t="str">
        <f t="shared" si="121"/>
        <v>#REF!</v>
      </c>
      <c r="O938" s="21" t="str">
        <f t="shared" si="122"/>
        <v>#REF!</v>
      </c>
      <c r="P938" s="21" t="str">
        <f t="shared" si="123"/>
        <v>#REF!</v>
      </c>
      <c r="Q938" s="21" t="str">
        <f t="shared" si="124"/>
        <v>#REF!</v>
      </c>
      <c r="R938" s="21" t="str">
        <f t="shared" si="125"/>
        <v>#REF!</v>
      </c>
      <c r="S938" s="21" t="str">
        <f t="shared" si="126"/>
        <v>#REF!</v>
      </c>
    </row>
    <row r="939" ht="15.75" customHeight="1">
      <c r="A939" s="20" t="s">
        <v>288</v>
      </c>
      <c r="B939" s="20" t="s">
        <v>15</v>
      </c>
      <c r="C939" s="20" t="s">
        <v>289</v>
      </c>
      <c r="D939" s="20" t="s">
        <v>31</v>
      </c>
      <c r="E939" s="20" t="s">
        <v>32</v>
      </c>
      <c r="F939" s="21">
        <v>305176.57</v>
      </c>
      <c r="G939" s="21">
        <v>47931.68</v>
      </c>
      <c r="I939" s="21" t="str">
        <f t="shared" si="116"/>
        <v>#REF!</v>
      </c>
      <c r="J939" s="21" t="str">
        <f t="shared" si="117"/>
        <v>#REF!</v>
      </c>
      <c r="K939" s="21" t="str">
        <f t="shared" si="118"/>
        <v>#REF!</v>
      </c>
      <c r="L939" s="21" t="str">
        <f t="shared" si="119"/>
        <v>#REF!</v>
      </c>
      <c r="M939" s="21" t="str">
        <f t="shared" si="120"/>
        <v>#REF!</v>
      </c>
      <c r="N939" s="21" t="str">
        <f t="shared" si="121"/>
        <v>#REF!</v>
      </c>
      <c r="O939" s="21" t="str">
        <f t="shared" si="122"/>
        <v>#REF!</v>
      </c>
      <c r="P939" s="21" t="str">
        <f t="shared" si="123"/>
        <v>#REF!</v>
      </c>
      <c r="Q939" s="21" t="str">
        <f t="shared" si="124"/>
        <v>#REF!</v>
      </c>
      <c r="R939" s="21" t="str">
        <f t="shared" si="125"/>
        <v>#REF!</v>
      </c>
      <c r="S939" s="21" t="str">
        <f t="shared" si="126"/>
        <v>#REF!</v>
      </c>
    </row>
    <row r="940" ht="15.75" customHeight="1">
      <c r="A940" s="20" t="s">
        <v>288</v>
      </c>
      <c r="B940" s="20" t="s">
        <v>15</v>
      </c>
      <c r="C940" s="20" t="s">
        <v>289</v>
      </c>
      <c r="D940" s="20" t="s">
        <v>37</v>
      </c>
      <c r="E940" s="20" t="s">
        <v>38</v>
      </c>
      <c r="F940" s="21">
        <v>6340.79</v>
      </c>
      <c r="G940" s="21">
        <v>995.9</v>
      </c>
      <c r="I940" s="21" t="str">
        <f t="shared" si="116"/>
        <v>#REF!</v>
      </c>
      <c r="J940" s="21" t="str">
        <f t="shared" si="117"/>
        <v>#REF!</v>
      </c>
      <c r="K940" s="21" t="str">
        <f t="shared" si="118"/>
        <v>#REF!</v>
      </c>
      <c r="L940" s="21" t="str">
        <f t="shared" si="119"/>
        <v>#REF!</v>
      </c>
      <c r="M940" s="21" t="str">
        <f t="shared" si="120"/>
        <v>#REF!</v>
      </c>
      <c r="N940" s="21" t="str">
        <f t="shared" si="121"/>
        <v>#REF!</v>
      </c>
      <c r="O940" s="21" t="str">
        <f t="shared" si="122"/>
        <v>#REF!</v>
      </c>
      <c r="P940" s="21" t="str">
        <f t="shared" si="123"/>
        <v>#REF!</v>
      </c>
      <c r="Q940" s="21" t="str">
        <f t="shared" si="124"/>
        <v>#REF!</v>
      </c>
      <c r="R940" s="21" t="str">
        <f t="shared" si="125"/>
        <v>#REF!</v>
      </c>
      <c r="S940" s="21" t="str">
        <f t="shared" si="126"/>
        <v>#REF!</v>
      </c>
    </row>
    <row r="941" ht="15.75" customHeight="1">
      <c r="A941" s="20" t="s">
        <v>288</v>
      </c>
      <c r="B941" s="20" t="s">
        <v>15</v>
      </c>
      <c r="C941" s="20" t="s">
        <v>289</v>
      </c>
      <c r="D941" s="20" t="s">
        <v>39</v>
      </c>
      <c r="E941" s="20" t="s">
        <v>40</v>
      </c>
      <c r="F941" s="21">
        <v>506639.21</v>
      </c>
      <c r="G941" s="21">
        <v>79573.82</v>
      </c>
      <c r="I941" s="21" t="str">
        <f t="shared" si="116"/>
        <v>#REF!</v>
      </c>
      <c r="J941" s="21" t="str">
        <f t="shared" si="117"/>
        <v>#REF!</v>
      </c>
      <c r="K941" s="21" t="str">
        <f t="shared" si="118"/>
        <v>#REF!</v>
      </c>
      <c r="L941" s="21" t="str">
        <f t="shared" si="119"/>
        <v>#REF!</v>
      </c>
      <c r="M941" s="21" t="str">
        <f t="shared" si="120"/>
        <v>#REF!</v>
      </c>
      <c r="N941" s="21" t="str">
        <f t="shared" si="121"/>
        <v>#REF!</v>
      </c>
      <c r="O941" s="21" t="str">
        <f t="shared" si="122"/>
        <v>#REF!</v>
      </c>
      <c r="P941" s="21" t="str">
        <f t="shared" si="123"/>
        <v>#REF!</v>
      </c>
      <c r="Q941" s="21" t="str">
        <f t="shared" si="124"/>
        <v>#REF!</v>
      </c>
      <c r="R941" s="21" t="str">
        <f t="shared" si="125"/>
        <v>#REF!</v>
      </c>
      <c r="S941" s="21" t="str">
        <f t="shared" si="126"/>
        <v>#REF!</v>
      </c>
    </row>
    <row r="942" ht="15.75" customHeight="1">
      <c r="A942" s="20" t="s">
        <v>288</v>
      </c>
      <c r="B942" s="20" t="s">
        <v>15</v>
      </c>
      <c r="C942" s="20" t="s">
        <v>289</v>
      </c>
      <c r="D942" s="20" t="s">
        <v>41</v>
      </c>
      <c r="E942" s="20" t="s">
        <v>42</v>
      </c>
      <c r="F942" s="21">
        <v>3.048032661E7</v>
      </c>
      <c r="G942" s="21">
        <v>4787304.29</v>
      </c>
      <c r="I942" s="21" t="str">
        <f t="shared" si="116"/>
        <v>#REF!</v>
      </c>
      <c r="J942" s="21" t="str">
        <f t="shared" si="117"/>
        <v>#REF!</v>
      </c>
      <c r="K942" s="21" t="str">
        <f t="shared" si="118"/>
        <v>#REF!</v>
      </c>
      <c r="L942" s="21" t="str">
        <f t="shared" si="119"/>
        <v>#REF!</v>
      </c>
      <c r="M942" s="21" t="str">
        <f t="shared" si="120"/>
        <v>#REF!</v>
      </c>
      <c r="N942" s="21" t="str">
        <f t="shared" si="121"/>
        <v>#REF!</v>
      </c>
      <c r="O942" s="21" t="str">
        <f t="shared" si="122"/>
        <v>#REF!</v>
      </c>
      <c r="P942" s="21" t="str">
        <f t="shared" si="123"/>
        <v>#REF!</v>
      </c>
      <c r="Q942" s="21" t="str">
        <f t="shared" si="124"/>
        <v>#REF!</v>
      </c>
      <c r="R942" s="21" t="str">
        <f t="shared" si="125"/>
        <v>#REF!</v>
      </c>
      <c r="S942" s="21" t="str">
        <f t="shared" si="126"/>
        <v>#REF!</v>
      </c>
    </row>
    <row r="943" ht="15.75" customHeight="1">
      <c r="A943" s="20" t="s">
        <v>290</v>
      </c>
      <c r="B943" s="20" t="s">
        <v>15</v>
      </c>
      <c r="C943" s="20" t="s">
        <v>291</v>
      </c>
      <c r="D943" s="20" t="s">
        <v>17</v>
      </c>
      <c r="E943" s="20" t="s">
        <v>18</v>
      </c>
      <c r="F943" s="21">
        <v>0.0</v>
      </c>
      <c r="G943" s="21">
        <v>0.0</v>
      </c>
      <c r="I943" s="21" t="str">
        <f t="shared" si="116"/>
        <v>#REF!</v>
      </c>
      <c r="J943" s="21" t="str">
        <f t="shared" si="117"/>
        <v>#REF!</v>
      </c>
      <c r="K943" s="21" t="str">
        <f t="shared" si="118"/>
        <v>#REF!</v>
      </c>
      <c r="L943" s="21" t="str">
        <f t="shared" si="119"/>
        <v>#REF!</v>
      </c>
      <c r="M943" s="21" t="str">
        <f t="shared" si="120"/>
        <v>#REF!</v>
      </c>
      <c r="N943" s="21" t="str">
        <f t="shared" si="121"/>
        <v>#REF!</v>
      </c>
      <c r="O943" s="21" t="str">
        <f t="shared" si="122"/>
        <v>#REF!</v>
      </c>
      <c r="P943" s="21" t="str">
        <f t="shared" si="123"/>
        <v>#REF!</v>
      </c>
      <c r="Q943" s="21" t="str">
        <f t="shared" si="124"/>
        <v>#REF!</v>
      </c>
      <c r="R943" s="21" t="str">
        <f t="shared" si="125"/>
        <v>#REF!</v>
      </c>
      <c r="S943" s="21" t="str">
        <f t="shared" si="126"/>
        <v>#REF!</v>
      </c>
    </row>
    <row r="944" ht="15.75" customHeight="1">
      <c r="A944" s="20" t="s">
        <v>290</v>
      </c>
      <c r="B944" s="20" t="s">
        <v>15</v>
      </c>
      <c r="C944" s="20" t="s">
        <v>291</v>
      </c>
      <c r="D944" s="20" t="s">
        <v>74</v>
      </c>
      <c r="E944" s="20" t="s">
        <v>75</v>
      </c>
      <c r="F944" s="21">
        <v>3887335.15</v>
      </c>
      <c r="G944" s="21">
        <v>226148.68</v>
      </c>
      <c r="I944" s="21" t="str">
        <f t="shared" si="116"/>
        <v>#REF!</v>
      </c>
      <c r="J944" s="21" t="str">
        <f t="shared" si="117"/>
        <v>#REF!</v>
      </c>
      <c r="K944" s="21" t="str">
        <f t="shared" si="118"/>
        <v>#REF!</v>
      </c>
      <c r="L944" s="21" t="str">
        <f t="shared" si="119"/>
        <v>#REF!</v>
      </c>
      <c r="M944" s="21" t="str">
        <f t="shared" si="120"/>
        <v>#REF!</v>
      </c>
      <c r="N944" s="21" t="str">
        <f t="shared" si="121"/>
        <v>#REF!</v>
      </c>
      <c r="O944" s="21" t="str">
        <f t="shared" si="122"/>
        <v>#REF!</v>
      </c>
      <c r="P944" s="21" t="str">
        <f t="shared" si="123"/>
        <v>#REF!</v>
      </c>
      <c r="Q944" s="21" t="str">
        <f t="shared" si="124"/>
        <v>#REF!</v>
      </c>
      <c r="R944" s="21" t="str">
        <f t="shared" si="125"/>
        <v>#REF!</v>
      </c>
      <c r="S944" s="21" t="str">
        <f t="shared" si="126"/>
        <v>#REF!</v>
      </c>
    </row>
    <row r="945" ht="15.75" customHeight="1">
      <c r="A945" s="20" t="s">
        <v>290</v>
      </c>
      <c r="B945" s="20" t="s">
        <v>15</v>
      </c>
      <c r="C945" s="20" t="s">
        <v>291</v>
      </c>
      <c r="D945" s="20" t="s">
        <v>27</v>
      </c>
      <c r="E945" s="20" t="s">
        <v>28</v>
      </c>
      <c r="F945" s="21">
        <v>0.0</v>
      </c>
      <c r="G945" s="21">
        <v>0.0</v>
      </c>
      <c r="I945" s="21" t="str">
        <f t="shared" si="116"/>
        <v>#REF!</v>
      </c>
      <c r="J945" s="21" t="str">
        <f t="shared" si="117"/>
        <v>#REF!</v>
      </c>
      <c r="K945" s="21" t="str">
        <f t="shared" si="118"/>
        <v>#REF!</v>
      </c>
      <c r="L945" s="21" t="str">
        <f t="shared" si="119"/>
        <v>#REF!</v>
      </c>
      <c r="M945" s="21" t="str">
        <f t="shared" si="120"/>
        <v>#REF!</v>
      </c>
      <c r="N945" s="21" t="str">
        <f t="shared" si="121"/>
        <v>#REF!</v>
      </c>
      <c r="O945" s="21" t="str">
        <f t="shared" si="122"/>
        <v>#REF!</v>
      </c>
      <c r="P945" s="21" t="str">
        <f t="shared" si="123"/>
        <v>#REF!</v>
      </c>
      <c r="Q945" s="21" t="str">
        <f t="shared" si="124"/>
        <v>#REF!</v>
      </c>
      <c r="R945" s="21" t="str">
        <f t="shared" si="125"/>
        <v>#REF!</v>
      </c>
      <c r="S945" s="21" t="str">
        <f t="shared" si="126"/>
        <v>#REF!</v>
      </c>
    </row>
    <row r="946" ht="15.75" customHeight="1">
      <c r="A946" s="20" t="s">
        <v>290</v>
      </c>
      <c r="B946" s="20" t="s">
        <v>15</v>
      </c>
      <c r="C946" s="20" t="s">
        <v>291</v>
      </c>
      <c r="D946" s="20" t="s">
        <v>29</v>
      </c>
      <c r="E946" s="20" t="s">
        <v>30</v>
      </c>
      <c r="F946" s="21">
        <v>173008.04</v>
      </c>
      <c r="G946" s="21">
        <v>10064.87</v>
      </c>
      <c r="I946" s="21" t="str">
        <f t="shared" si="116"/>
        <v>#REF!</v>
      </c>
      <c r="J946" s="21" t="str">
        <f t="shared" si="117"/>
        <v>#REF!</v>
      </c>
      <c r="K946" s="21" t="str">
        <f t="shared" si="118"/>
        <v>#REF!</v>
      </c>
      <c r="L946" s="21" t="str">
        <f t="shared" si="119"/>
        <v>#REF!</v>
      </c>
      <c r="M946" s="21" t="str">
        <f t="shared" si="120"/>
        <v>#REF!</v>
      </c>
      <c r="N946" s="21" t="str">
        <f t="shared" si="121"/>
        <v>#REF!</v>
      </c>
      <c r="O946" s="21" t="str">
        <f t="shared" si="122"/>
        <v>#REF!</v>
      </c>
      <c r="P946" s="21" t="str">
        <f t="shared" si="123"/>
        <v>#REF!</v>
      </c>
      <c r="Q946" s="21" t="str">
        <f t="shared" si="124"/>
        <v>#REF!</v>
      </c>
      <c r="R946" s="21" t="str">
        <f t="shared" si="125"/>
        <v>#REF!</v>
      </c>
      <c r="S946" s="21" t="str">
        <f t="shared" si="126"/>
        <v>#REF!</v>
      </c>
    </row>
    <row r="947" ht="15.75" customHeight="1">
      <c r="A947" s="20" t="s">
        <v>290</v>
      </c>
      <c r="B947" s="20" t="s">
        <v>15</v>
      </c>
      <c r="C947" s="20" t="s">
        <v>291</v>
      </c>
      <c r="D947" s="20" t="s">
        <v>39</v>
      </c>
      <c r="E947" s="20" t="s">
        <v>40</v>
      </c>
      <c r="F947" s="21">
        <v>32161.86</v>
      </c>
      <c r="G947" s="21">
        <v>1871.04</v>
      </c>
      <c r="I947" s="21" t="str">
        <f t="shared" si="116"/>
        <v>#REF!</v>
      </c>
      <c r="J947" s="21" t="str">
        <f t="shared" si="117"/>
        <v>#REF!</v>
      </c>
      <c r="K947" s="21" t="str">
        <f t="shared" si="118"/>
        <v>#REF!</v>
      </c>
      <c r="L947" s="21" t="str">
        <f t="shared" si="119"/>
        <v>#REF!</v>
      </c>
      <c r="M947" s="21" t="str">
        <f t="shared" si="120"/>
        <v>#REF!</v>
      </c>
      <c r="N947" s="21" t="str">
        <f t="shared" si="121"/>
        <v>#REF!</v>
      </c>
      <c r="O947" s="21" t="str">
        <f t="shared" si="122"/>
        <v>#REF!</v>
      </c>
      <c r="P947" s="21" t="str">
        <f t="shared" si="123"/>
        <v>#REF!</v>
      </c>
      <c r="Q947" s="21" t="str">
        <f t="shared" si="124"/>
        <v>#REF!</v>
      </c>
      <c r="R947" s="21" t="str">
        <f t="shared" si="125"/>
        <v>#REF!</v>
      </c>
      <c r="S947" s="21" t="str">
        <f t="shared" si="126"/>
        <v>#REF!</v>
      </c>
    </row>
    <row r="948" ht="15.75" customHeight="1">
      <c r="A948" s="20" t="s">
        <v>290</v>
      </c>
      <c r="B948" s="20" t="s">
        <v>15</v>
      </c>
      <c r="C948" s="20" t="s">
        <v>291</v>
      </c>
      <c r="D948" s="20" t="s">
        <v>41</v>
      </c>
      <c r="E948" s="20" t="s">
        <v>42</v>
      </c>
      <c r="F948" s="21">
        <v>2.900789595E7</v>
      </c>
      <c r="G948" s="21">
        <v>1687556.41</v>
      </c>
      <c r="I948" s="21" t="str">
        <f t="shared" si="116"/>
        <v>#REF!</v>
      </c>
      <c r="J948" s="21" t="str">
        <f t="shared" si="117"/>
        <v>#REF!</v>
      </c>
      <c r="K948" s="21" t="str">
        <f t="shared" si="118"/>
        <v>#REF!</v>
      </c>
      <c r="L948" s="21" t="str">
        <f t="shared" si="119"/>
        <v>#REF!</v>
      </c>
      <c r="M948" s="21" t="str">
        <f t="shared" si="120"/>
        <v>#REF!</v>
      </c>
      <c r="N948" s="21" t="str">
        <f t="shared" si="121"/>
        <v>#REF!</v>
      </c>
      <c r="O948" s="21" t="str">
        <f t="shared" si="122"/>
        <v>#REF!</v>
      </c>
      <c r="P948" s="21" t="str">
        <f t="shared" si="123"/>
        <v>#REF!</v>
      </c>
      <c r="Q948" s="21" t="str">
        <f t="shared" si="124"/>
        <v>#REF!</v>
      </c>
      <c r="R948" s="21" t="str">
        <f t="shared" si="125"/>
        <v>#REF!</v>
      </c>
      <c r="S948" s="21" t="str">
        <f t="shared" si="126"/>
        <v>#REF!</v>
      </c>
    </row>
    <row r="949" ht="15.75" customHeight="1">
      <c r="A949" s="20" t="s">
        <v>292</v>
      </c>
      <c r="B949" s="20" t="s">
        <v>15</v>
      </c>
      <c r="C949" s="20" t="s">
        <v>293</v>
      </c>
      <c r="D949" s="20" t="s">
        <v>17</v>
      </c>
      <c r="E949" s="20" t="s">
        <v>18</v>
      </c>
      <c r="F949" s="21">
        <v>0.0</v>
      </c>
      <c r="G949" s="21">
        <v>0.0</v>
      </c>
      <c r="I949" s="21" t="str">
        <f t="shared" si="116"/>
        <v>#REF!</v>
      </c>
      <c r="J949" s="21" t="str">
        <f t="shared" si="117"/>
        <v>#REF!</v>
      </c>
      <c r="K949" s="21" t="str">
        <f t="shared" si="118"/>
        <v>#REF!</v>
      </c>
      <c r="L949" s="21" t="str">
        <f t="shared" si="119"/>
        <v>#REF!</v>
      </c>
      <c r="M949" s="21" t="str">
        <f t="shared" si="120"/>
        <v>#REF!</v>
      </c>
      <c r="N949" s="21" t="str">
        <f t="shared" si="121"/>
        <v>#REF!</v>
      </c>
      <c r="O949" s="21" t="str">
        <f t="shared" si="122"/>
        <v>#REF!</v>
      </c>
      <c r="P949" s="21" t="str">
        <f t="shared" si="123"/>
        <v>#REF!</v>
      </c>
      <c r="Q949" s="21" t="str">
        <f t="shared" si="124"/>
        <v>#REF!</v>
      </c>
      <c r="R949" s="21" t="str">
        <f t="shared" si="125"/>
        <v>#REF!</v>
      </c>
      <c r="S949" s="21" t="str">
        <f t="shared" si="126"/>
        <v>#REF!</v>
      </c>
    </row>
    <row r="950" ht="15.75" customHeight="1">
      <c r="A950" s="20" t="s">
        <v>292</v>
      </c>
      <c r="B950" s="20" t="s">
        <v>15</v>
      </c>
      <c r="C950" s="20" t="s">
        <v>293</v>
      </c>
      <c r="D950" s="20" t="s">
        <v>49</v>
      </c>
      <c r="E950" s="20" t="s">
        <v>50</v>
      </c>
      <c r="F950" s="21">
        <v>0.0</v>
      </c>
      <c r="G950" s="21">
        <v>0.0</v>
      </c>
      <c r="I950" s="21" t="str">
        <f t="shared" si="116"/>
        <v>#REF!</v>
      </c>
      <c r="J950" s="21" t="str">
        <f t="shared" si="117"/>
        <v>#REF!</v>
      </c>
      <c r="K950" s="21" t="str">
        <f t="shared" si="118"/>
        <v>#REF!</v>
      </c>
      <c r="L950" s="21" t="str">
        <f t="shared" si="119"/>
        <v>#REF!</v>
      </c>
      <c r="M950" s="21" t="str">
        <f t="shared" si="120"/>
        <v>#REF!</v>
      </c>
      <c r="N950" s="21" t="str">
        <f t="shared" si="121"/>
        <v>#REF!</v>
      </c>
      <c r="O950" s="21" t="str">
        <f t="shared" si="122"/>
        <v>#REF!</v>
      </c>
      <c r="P950" s="21" t="str">
        <f t="shared" si="123"/>
        <v>#REF!</v>
      </c>
      <c r="Q950" s="21" t="str">
        <f t="shared" si="124"/>
        <v>#REF!</v>
      </c>
      <c r="R950" s="21" t="str">
        <f t="shared" si="125"/>
        <v>#REF!</v>
      </c>
      <c r="S950" s="21" t="str">
        <f t="shared" si="126"/>
        <v>#REF!</v>
      </c>
    </row>
    <row r="951" ht="15.75" customHeight="1">
      <c r="A951" s="20" t="s">
        <v>292</v>
      </c>
      <c r="B951" s="20" t="s">
        <v>15</v>
      </c>
      <c r="C951" s="20" t="s">
        <v>293</v>
      </c>
      <c r="D951" s="20" t="s">
        <v>27</v>
      </c>
      <c r="E951" s="20" t="s">
        <v>28</v>
      </c>
      <c r="F951" s="21">
        <v>0.0</v>
      </c>
      <c r="G951" s="21">
        <v>0.0</v>
      </c>
      <c r="I951" s="21" t="str">
        <f t="shared" si="116"/>
        <v>#REF!</v>
      </c>
      <c r="J951" s="21" t="str">
        <f t="shared" si="117"/>
        <v>#REF!</v>
      </c>
      <c r="K951" s="21" t="str">
        <f t="shared" si="118"/>
        <v>#REF!</v>
      </c>
      <c r="L951" s="21" t="str">
        <f t="shared" si="119"/>
        <v>#REF!</v>
      </c>
      <c r="M951" s="21" t="str">
        <f t="shared" si="120"/>
        <v>#REF!</v>
      </c>
      <c r="N951" s="21" t="str">
        <f t="shared" si="121"/>
        <v>#REF!</v>
      </c>
      <c r="O951" s="21" t="str">
        <f t="shared" si="122"/>
        <v>#REF!</v>
      </c>
      <c r="P951" s="21" t="str">
        <f t="shared" si="123"/>
        <v>#REF!</v>
      </c>
      <c r="Q951" s="21" t="str">
        <f t="shared" si="124"/>
        <v>#REF!</v>
      </c>
      <c r="R951" s="21" t="str">
        <f t="shared" si="125"/>
        <v>#REF!</v>
      </c>
      <c r="S951" s="21" t="str">
        <f t="shared" si="126"/>
        <v>#REF!</v>
      </c>
    </row>
    <row r="952" ht="15.75" customHeight="1">
      <c r="A952" s="20" t="s">
        <v>292</v>
      </c>
      <c r="B952" s="20" t="s">
        <v>15</v>
      </c>
      <c r="C952" s="20" t="s">
        <v>293</v>
      </c>
      <c r="D952" s="20" t="s">
        <v>29</v>
      </c>
      <c r="E952" s="20" t="s">
        <v>30</v>
      </c>
      <c r="F952" s="21">
        <v>435596.03</v>
      </c>
      <c r="G952" s="21">
        <v>53286.71</v>
      </c>
      <c r="I952" s="21" t="str">
        <f t="shared" si="116"/>
        <v>#REF!</v>
      </c>
      <c r="J952" s="21" t="str">
        <f t="shared" si="117"/>
        <v>#REF!</v>
      </c>
      <c r="K952" s="21" t="str">
        <f t="shared" si="118"/>
        <v>#REF!</v>
      </c>
      <c r="L952" s="21" t="str">
        <f t="shared" si="119"/>
        <v>#REF!</v>
      </c>
      <c r="M952" s="21" t="str">
        <f t="shared" si="120"/>
        <v>#REF!</v>
      </c>
      <c r="N952" s="21" t="str">
        <f t="shared" si="121"/>
        <v>#REF!</v>
      </c>
      <c r="O952" s="21" t="str">
        <f t="shared" si="122"/>
        <v>#REF!</v>
      </c>
      <c r="P952" s="21" t="str">
        <f t="shared" si="123"/>
        <v>#REF!</v>
      </c>
      <c r="Q952" s="21" t="str">
        <f t="shared" si="124"/>
        <v>#REF!</v>
      </c>
      <c r="R952" s="21" t="str">
        <f t="shared" si="125"/>
        <v>#REF!</v>
      </c>
      <c r="S952" s="21" t="str">
        <f t="shared" si="126"/>
        <v>#REF!</v>
      </c>
    </row>
    <row r="953" ht="15.75" customHeight="1">
      <c r="A953" s="20" t="s">
        <v>292</v>
      </c>
      <c r="B953" s="20" t="s">
        <v>15</v>
      </c>
      <c r="C953" s="20" t="s">
        <v>293</v>
      </c>
      <c r="D953" s="20" t="s">
        <v>31</v>
      </c>
      <c r="E953" s="20" t="s">
        <v>32</v>
      </c>
      <c r="F953" s="21">
        <v>0.0</v>
      </c>
      <c r="G953" s="21">
        <v>0.0</v>
      </c>
      <c r="I953" s="21" t="str">
        <f t="shared" si="116"/>
        <v>#REF!</v>
      </c>
      <c r="J953" s="21" t="str">
        <f t="shared" si="117"/>
        <v>#REF!</v>
      </c>
      <c r="K953" s="21" t="str">
        <f t="shared" si="118"/>
        <v>#REF!</v>
      </c>
      <c r="L953" s="21" t="str">
        <f t="shared" si="119"/>
        <v>#REF!</v>
      </c>
      <c r="M953" s="21" t="str">
        <f t="shared" si="120"/>
        <v>#REF!</v>
      </c>
      <c r="N953" s="21" t="str">
        <f t="shared" si="121"/>
        <v>#REF!</v>
      </c>
      <c r="O953" s="21" t="str">
        <f t="shared" si="122"/>
        <v>#REF!</v>
      </c>
      <c r="P953" s="21" t="str">
        <f t="shared" si="123"/>
        <v>#REF!</v>
      </c>
      <c r="Q953" s="21" t="str">
        <f t="shared" si="124"/>
        <v>#REF!</v>
      </c>
      <c r="R953" s="21" t="str">
        <f t="shared" si="125"/>
        <v>#REF!</v>
      </c>
      <c r="S953" s="21" t="str">
        <f t="shared" si="126"/>
        <v>#REF!</v>
      </c>
    </row>
    <row r="954" ht="15.75" customHeight="1">
      <c r="A954" s="20" t="s">
        <v>292</v>
      </c>
      <c r="B954" s="20" t="s">
        <v>15</v>
      </c>
      <c r="C954" s="20" t="s">
        <v>293</v>
      </c>
      <c r="D954" s="20" t="s">
        <v>39</v>
      </c>
      <c r="E954" s="20" t="s">
        <v>40</v>
      </c>
      <c r="F954" s="21">
        <v>164136.39</v>
      </c>
      <c r="G954" s="21">
        <v>20078.9</v>
      </c>
      <c r="I954" s="21" t="str">
        <f t="shared" si="116"/>
        <v>#REF!</v>
      </c>
      <c r="J954" s="21" t="str">
        <f t="shared" si="117"/>
        <v>#REF!</v>
      </c>
      <c r="K954" s="21" t="str">
        <f t="shared" si="118"/>
        <v>#REF!</v>
      </c>
      <c r="L954" s="21" t="str">
        <f t="shared" si="119"/>
        <v>#REF!</v>
      </c>
      <c r="M954" s="21" t="str">
        <f t="shared" si="120"/>
        <v>#REF!</v>
      </c>
      <c r="N954" s="21" t="str">
        <f t="shared" si="121"/>
        <v>#REF!</v>
      </c>
      <c r="O954" s="21" t="str">
        <f t="shared" si="122"/>
        <v>#REF!</v>
      </c>
      <c r="P954" s="21" t="str">
        <f t="shared" si="123"/>
        <v>#REF!</v>
      </c>
      <c r="Q954" s="21" t="str">
        <f t="shared" si="124"/>
        <v>#REF!</v>
      </c>
      <c r="R954" s="21" t="str">
        <f t="shared" si="125"/>
        <v>#REF!</v>
      </c>
      <c r="S954" s="21" t="str">
        <f t="shared" si="126"/>
        <v>#REF!</v>
      </c>
    </row>
    <row r="955" ht="15.75" customHeight="1">
      <c r="A955" s="20" t="s">
        <v>292</v>
      </c>
      <c r="B955" s="20" t="s">
        <v>15</v>
      </c>
      <c r="C955" s="20" t="s">
        <v>293</v>
      </c>
      <c r="D955" s="20" t="s">
        <v>41</v>
      </c>
      <c r="E955" s="20" t="s">
        <v>42</v>
      </c>
      <c r="F955" s="21">
        <v>2.254706035E7</v>
      </c>
      <c r="G955" s="21">
        <v>2758194.82</v>
      </c>
      <c r="I955" s="21" t="str">
        <f t="shared" si="116"/>
        <v>#REF!</v>
      </c>
      <c r="J955" s="21" t="str">
        <f t="shared" si="117"/>
        <v>#REF!</v>
      </c>
      <c r="K955" s="21" t="str">
        <f t="shared" si="118"/>
        <v>#REF!</v>
      </c>
      <c r="L955" s="21" t="str">
        <f t="shared" si="119"/>
        <v>#REF!</v>
      </c>
      <c r="M955" s="21" t="str">
        <f t="shared" si="120"/>
        <v>#REF!</v>
      </c>
      <c r="N955" s="21" t="str">
        <f t="shared" si="121"/>
        <v>#REF!</v>
      </c>
      <c r="O955" s="21" t="str">
        <f t="shared" si="122"/>
        <v>#REF!</v>
      </c>
      <c r="P955" s="21" t="str">
        <f t="shared" si="123"/>
        <v>#REF!</v>
      </c>
      <c r="Q955" s="21" t="str">
        <f t="shared" si="124"/>
        <v>#REF!</v>
      </c>
      <c r="R955" s="21" t="str">
        <f t="shared" si="125"/>
        <v>#REF!</v>
      </c>
      <c r="S955" s="21" t="str">
        <f t="shared" si="126"/>
        <v>#REF!</v>
      </c>
    </row>
    <row r="956" ht="15.75" customHeight="1">
      <c r="A956" s="20" t="s">
        <v>292</v>
      </c>
      <c r="B956" s="20" t="s">
        <v>15</v>
      </c>
      <c r="C956" s="20" t="s">
        <v>293</v>
      </c>
      <c r="D956" s="20" t="s">
        <v>78</v>
      </c>
      <c r="E956" s="20" t="s">
        <v>79</v>
      </c>
      <c r="F956" s="21">
        <v>7241661.23</v>
      </c>
      <c r="G956" s="21">
        <v>885876.57</v>
      </c>
      <c r="I956" s="21" t="str">
        <f t="shared" si="116"/>
        <v>#REF!</v>
      </c>
      <c r="J956" s="21" t="str">
        <f t="shared" si="117"/>
        <v>#REF!</v>
      </c>
      <c r="K956" s="21" t="str">
        <f t="shared" si="118"/>
        <v>#REF!</v>
      </c>
      <c r="L956" s="21" t="str">
        <f t="shared" si="119"/>
        <v>#REF!</v>
      </c>
      <c r="M956" s="21" t="str">
        <f t="shared" si="120"/>
        <v>#REF!</v>
      </c>
      <c r="N956" s="21" t="str">
        <f t="shared" si="121"/>
        <v>#REF!</v>
      </c>
      <c r="O956" s="21" t="str">
        <f t="shared" si="122"/>
        <v>#REF!</v>
      </c>
      <c r="P956" s="21" t="str">
        <f t="shared" si="123"/>
        <v>#REF!</v>
      </c>
      <c r="Q956" s="21" t="str">
        <f t="shared" si="124"/>
        <v>#REF!</v>
      </c>
      <c r="R956" s="21" t="str">
        <f t="shared" si="125"/>
        <v>#REF!</v>
      </c>
      <c r="S956" s="21" t="str">
        <f t="shared" si="126"/>
        <v>#REF!</v>
      </c>
    </row>
    <row r="957" ht="15.75" customHeight="1">
      <c r="A957" s="20" t="s">
        <v>294</v>
      </c>
      <c r="B957" s="20" t="s">
        <v>15</v>
      </c>
      <c r="C957" s="20" t="s">
        <v>295</v>
      </c>
      <c r="D957" s="20" t="s">
        <v>17</v>
      </c>
      <c r="E957" s="20" t="s">
        <v>18</v>
      </c>
      <c r="F957" s="21">
        <v>0.0</v>
      </c>
      <c r="G957" s="21">
        <v>0.0</v>
      </c>
      <c r="I957" s="21" t="str">
        <f t="shared" si="116"/>
        <v>#REF!</v>
      </c>
      <c r="J957" s="21" t="str">
        <f t="shared" si="117"/>
        <v>#REF!</v>
      </c>
      <c r="K957" s="21" t="str">
        <f t="shared" si="118"/>
        <v>#REF!</v>
      </c>
      <c r="L957" s="21" t="str">
        <f t="shared" si="119"/>
        <v>#REF!</v>
      </c>
      <c r="M957" s="21" t="str">
        <f t="shared" si="120"/>
        <v>#REF!</v>
      </c>
      <c r="N957" s="21" t="str">
        <f t="shared" si="121"/>
        <v>#REF!</v>
      </c>
      <c r="O957" s="21" t="str">
        <f t="shared" si="122"/>
        <v>#REF!</v>
      </c>
      <c r="P957" s="21" t="str">
        <f t="shared" si="123"/>
        <v>#REF!</v>
      </c>
      <c r="Q957" s="21" t="str">
        <f t="shared" si="124"/>
        <v>#REF!</v>
      </c>
      <c r="R957" s="21" t="str">
        <f t="shared" si="125"/>
        <v>#REF!</v>
      </c>
      <c r="S957" s="21" t="str">
        <f t="shared" si="126"/>
        <v>#REF!</v>
      </c>
    </row>
    <row r="958" ht="15.75" customHeight="1">
      <c r="A958" s="20" t="s">
        <v>294</v>
      </c>
      <c r="B958" s="20" t="s">
        <v>15</v>
      </c>
      <c r="C958" s="20" t="s">
        <v>295</v>
      </c>
      <c r="D958" s="20" t="s">
        <v>49</v>
      </c>
      <c r="E958" s="20" t="s">
        <v>50</v>
      </c>
      <c r="F958" s="21">
        <v>0.0</v>
      </c>
      <c r="G958" s="21">
        <v>0.0</v>
      </c>
      <c r="I958" s="21" t="str">
        <f t="shared" si="116"/>
        <v>#REF!</v>
      </c>
      <c r="J958" s="21" t="str">
        <f t="shared" si="117"/>
        <v>#REF!</v>
      </c>
      <c r="K958" s="21" t="str">
        <f t="shared" si="118"/>
        <v>#REF!</v>
      </c>
      <c r="L958" s="21" t="str">
        <f t="shared" si="119"/>
        <v>#REF!</v>
      </c>
      <c r="M958" s="21" t="str">
        <f t="shared" si="120"/>
        <v>#REF!</v>
      </c>
      <c r="N958" s="21" t="str">
        <f t="shared" si="121"/>
        <v>#REF!</v>
      </c>
      <c r="O958" s="21" t="str">
        <f t="shared" si="122"/>
        <v>#REF!</v>
      </c>
      <c r="P958" s="21" t="str">
        <f t="shared" si="123"/>
        <v>#REF!</v>
      </c>
      <c r="Q958" s="21" t="str">
        <f t="shared" si="124"/>
        <v>#REF!</v>
      </c>
      <c r="R958" s="21" t="str">
        <f t="shared" si="125"/>
        <v>#REF!</v>
      </c>
      <c r="S958" s="21" t="str">
        <f t="shared" si="126"/>
        <v>#REF!</v>
      </c>
    </row>
    <row r="959" ht="15.75" customHeight="1">
      <c r="A959" s="20" t="s">
        <v>294</v>
      </c>
      <c r="B959" s="20" t="s">
        <v>15</v>
      </c>
      <c r="C959" s="20" t="s">
        <v>295</v>
      </c>
      <c r="D959" s="20" t="s">
        <v>19</v>
      </c>
      <c r="E959" s="20" t="s">
        <v>20</v>
      </c>
      <c r="F959" s="21">
        <v>0.0</v>
      </c>
      <c r="G959" s="21">
        <v>0.0</v>
      </c>
      <c r="I959" s="21" t="str">
        <f t="shared" si="116"/>
        <v>#REF!</v>
      </c>
      <c r="J959" s="21" t="str">
        <f t="shared" si="117"/>
        <v>#REF!</v>
      </c>
      <c r="K959" s="21" t="str">
        <f t="shared" si="118"/>
        <v>#REF!</v>
      </c>
      <c r="L959" s="21" t="str">
        <f t="shared" si="119"/>
        <v>#REF!</v>
      </c>
      <c r="M959" s="21" t="str">
        <f t="shared" si="120"/>
        <v>#REF!</v>
      </c>
      <c r="N959" s="21" t="str">
        <f t="shared" si="121"/>
        <v>#REF!</v>
      </c>
      <c r="O959" s="21" t="str">
        <f t="shared" si="122"/>
        <v>#REF!</v>
      </c>
      <c r="P959" s="21" t="str">
        <f t="shared" si="123"/>
        <v>#REF!</v>
      </c>
      <c r="Q959" s="21" t="str">
        <f t="shared" si="124"/>
        <v>#REF!</v>
      </c>
      <c r="R959" s="21" t="str">
        <f t="shared" si="125"/>
        <v>#REF!</v>
      </c>
      <c r="S959" s="21" t="str">
        <f t="shared" si="126"/>
        <v>#REF!</v>
      </c>
    </row>
    <row r="960" ht="15.75" customHeight="1">
      <c r="A960" s="20" t="s">
        <v>294</v>
      </c>
      <c r="B960" s="20" t="s">
        <v>15</v>
      </c>
      <c r="C960" s="20" t="s">
        <v>295</v>
      </c>
      <c r="D960" s="20" t="s">
        <v>21</v>
      </c>
      <c r="E960" s="20" t="s">
        <v>22</v>
      </c>
      <c r="F960" s="21">
        <v>26325.63</v>
      </c>
      <c r="G960" s="21">
        <v>4348.08</v>
      </c>
      <c r="I960" s="21" t="str">
        <f t="shared" si="116"/>
        <v>#REF!</v>
      </c>
      <c r="J960" s="21" t="str">
        <f t="shared" si="117"/>
        <v>#REF!</v>
      </c>
      <c r="K960" s="21" t="str">
        <f t="shared" si="118"/>
        <v>#REF!</v>
      </c>
      <c r="L960" s="21" t="str">
        <f t="shared" si="119"/>
        <v>#REF!</v>
      </c>
      <c r="M960" s="21" t="str">
        <f t="shared" si="120"/>
        <v>#REF!</v>
      </c>
      <c r="N960" s="21" t="str">
        <f t="shared" si="121"/>
        <v>#REF!</v>
      </c>
      <c r="O960" s="21" t="str">
        <f t="shared" si="122"/>
        <v>#REF!</v>
      </c>
      <c r="P960" s="21" t="str">
        <f t="shared" si="123"/>
        <v>#REF!</v>
      </c>
      <c r="Q960" s="21" t="str">
        <f t="shared" si="124"/>
        <v>#REF!</v>
      </c>
      <c r="R960" s="21" t="str">
        <f t="shared" si="125"/>
        <v>#REF!</v>
      </c>
      <c r="S960" s="21" t="str">
        <f t="shared" si="126"/>
        <v>#REF!</v>
      </c>
    </row>
    <row r="961" ht="15.75" customHeight="1">
      <c r="A961" s="20" t="s">
        <v>294</v>
      </c>
      <c r="B961" s="20" t="s">
        <v>15</v>
      </c>
      <c r="C961" s="20" t="s">
        <v>295</v>
      </c>
      <c r="D961" s="20" t="s">
        <v>27</v>
      </c>
      <c r="E961" s="20" t="s">
        <v>28</v>
      </c>
      <c r="F961" s="21">
        <v>921203.14</v>
      </c>
      <c r="G961" s="21">
        <v>152150.64</v>
      </c>
      <c r="I961" s="21" t="str">
        <f t="shared" si="116"/>
        <v>#REF!</v>
      </c>
      <c r="J961" s="21" t="str">
        <f t="shared" si="117"/>
        <v>#REF!</v>
      </c>
      <c r="K961" s="21" t="str">
        <f t="shared" si="118"/>
        <v>#REF!</v>
      </c>
      <c r="L961" s="21" t="str">
        <f t="shared" si="119"/>
        <v>#REF!</v>
      </c>
      <c r="M961" s="21" t="str">
        <f t="shared" si="120"/>
        <v>#REF!</v>
      </c>
      <c r="N961" s="21" t="str">
        <f t="shared" si="121"/>
        <v>#REF!</v>
      </c>
      <c r="O961" s="21" t="str">
        <f t="shared" si="122"/>
        <v>#REF!</v>
      </c>
      <c r="P961" s="21" t="str">
        <f t="shared" si="123"/>
        <v>#REF!</v>
      </c>
      <c r="Q961" s="21" t="str">
        <f t="shared" si="124"/>
        <v>#REF!</v>
      </c>
      <c r="R961" s="21" t="str">
        <f t="shared" si="125"/>
        <v>#REF!</v>
      </c>
      <c r="S961" s="21" t="str">
        <f t="shared" si="126"/>
        <v>#REF!</v>
      </c>
    </row>
    <row r="962" ht="15.75" customHeight="1">
      <c r="A962" s="20" t="s">
        <v>294</v>
      </c>
      <c r="B962" s="20" t="s">
        <v>15</v>
      </c>
      <c r="C962" s="20" t="s">
        <v>295</v>
      </c>
      <c r="D962" s="20" t="s">
        <v>29</v>
      </c>
      <c r="E962" s="20" t="s">
        <v>30</v>
      </c>
      <c r="F962" s="21">
        <v>2599930.87</v>
      </c>
      <c r="G962" s="21">
        <v>429417.92</v>
      </c>
      <c r="I962" s="21" t="str">
        <f t="shared" si="116"/>
        <v>#REF!</v>
      </c>
      <c r="J962" s="21" t="str">
        <f t="shared" si="117"/>
        <v>#REF!</v>
      </c>
      <c r="K962" s="21" t="str">
        <f t="shared" si="118"/>
        <v>#REF!</v>
      </c>
      <c r="L962" s="21" t="str">
        <f t="shared" si="119"/>
        <v>#REF!</v>
      </c>
      <c r="M962" s="21" t="str">
        <f t="shared" si="120"/>
        <v>#REF!</v>
      </c>
      <c r="N962" s="21" t="str">
        <f t="shared" si="121"/>
        <v>#REF!</v>
      </c>
      <c r="O962" s="21" t="str">
        <f t="shared" si="122"/>
        <v>#REF!</v>
      </c>
      <c r="P962" s="21" t="str">
        <f t="shared" si="123"/>
        <v>#REF!</v>
      </c>
      <c r="Q962" s="21" t="str">
        <f t="shared" si="124"/>
        <v>#REF!</v>
      </c>
      <c r="R962" s="21" t="str">
        <f t="shared" si="125"/>
        <v>#REF!</v>
      </c>
      <c r="S962" s="21" t="str">
        <f t="shared" si="126"/>
        <v>#REF!</v>
      </c>
    </row>
    <row r="963" ht="15.75" customHeight="1">
      <c r="A963" s="20" t="s">
        <v>294</v>
      </c>
      <c r="B963" s="20" t="s">
        <v>15</v>
      </c>
      <c r="C963" s="20" t="s">
        <v>295</v>
      </c>
      <c r="D963" s="20" t="s">
        <v>31</v>
      </c>
      <c r="E963" s="20" t="s">
        <v>32</v>
      </c>
      <c r="F963" s="21">
        <v>3099836.18</v>
      </c>
      <c r="G963" s="21">
        <v>511984.85</v>
      </c>
      <c r="I963" s="21" t="str">
        <f t="shared" si="116"/>
        <v>#REF!</v>
      </c>
      <c r="J963" s="21" t="str">
        <f t="shared" si="117"/>
        <v>#REF!</v>
      </c>
      <c r="K963" s="21" t="str">
        <f t="shared" si="118"/>
        <v>#REF!</v>
      </c>
      <c r="L963" s="21" t="str">
        <f t="shared" si="119"/>
        <v>#REF!</v>
      </c>
      <c r="M963" s="21" t="str">
        <f t="shared" si="120"/>
        <v>#REF!</v>
      </c>
      <c r="N963" s="21" t="str">
        <f t="shared" si="121"/>
        <v>#REF!</v>
      </c>
      <c r="O963" s="21" t="str">
        <f t="shared" si="122"/>
        <v>#REF!</v>
      </c>
      <c r="P963" s="21" t="str">
        <f t="shared" si="123"/>
        <v>#REF!</v>
      </c>
      <c r="Q963" s="21" t="str">
        <f t="shared" si="124"/>
        <v>#REF!</v>
      </c>
      <c r="R963" s="21" t="str">
        <f t="shared" si="125"/>
        <v>#REF!</v>
      </c>
      <c r="S963" s="21" t="str">
        <f t="shared" si="126"/>
        <v>#REF!</v>
      </c>
    </row>
    <row r="964" ht="15.75" customHeight="1">
      <c r="A964" s="20" t="s">
        <v>294</v>
      </c>
      <c r="B964" s="20" t="s">
        <v>15</v>
      </c>
      <c r="C964" s="20" t="s">
        <v>295</v>
      </c>
      <c r="D964" s="20" t="s">
        <v>37</v>
      </c>
      <c r="E964" s="20" t="s">
        <v>38</v>
      </c>
      <c r="F964" s="21">
        <v>3593.46</v>
      </c>
      <c r="G964" s="21">
        <v>593.52</v>
      </c>
      <c r="I964" s="21" t="str">
        <f t="shared" si="116"/>
        <v>#REF!</v>
      </c>
      <c r="J964" s="21" t="str">
        <f t="shared" si="117"/>
        <v>#REF!</v>
      </c>
      <c r="K964" s="21" t="str">
        <f t="shared" si="118"/>
        <v>#REF!</v>
      </c>
      <c r="L964" s="21" t="str">
        <f t="shared" si="119"/>
        <v>#REF!</v>
      </c>
      <c r="M964" s="21" t="str">
        <f t="shared" si="120"/>
        <v>#REF!</v>
      </c>
      <c r="N964" s="21" t="str">
        <f t="shared" si="121"/>
        <v>#REF!</v>
      </c>
      <c r="O964" s="21" t="str">
        <f t="shared" si="122"/>
        <v>#REF!</v>
      </c>
      <c r="P964" s="21" t="str">
        <f t="shared" si="123"/>
        <v>#REF!</v>
      </c>
      <c r="Q964" s="21" t="str">
        <f t="shared" si="124"/>
        <v>#REF!</v>
      </c>
      <c r="R964" s="21" t="str">
        <f t="shared" si="125"/>
        <v>#REF!</v>
      </c>
      <c r="S964" s="21" t="str">
        <f t="shared" si="126"/>
        <v>#REF!</v>
      </c>
    </row>
    <row r="965" ht="15.75" customHeight="1">
      <c r="A965" s="20" t="s">
        <v>294</v>
      </c>
      <c r="B965" s="20" t="s">
        <v>15</v>
      </c>
      <c r="C965" s="20" t="s">
        <v>295</v>
      </c>
      <c r="D965" s="20" t="s">
        <v>39</v>
      </c>
      <c r="E965" s="20" t="s">
        <v>40</v>
      </c>
      <c r="F965" s="21">
        <v>475130.09</v>
      </c>
      <c r="G965" s="21">
        <v>78474.92</v>
      </c>
      <c r="I965" s="21" t="str">
        <f t="shared" si="116"/>
        <v>#REF!</v>
      </c>
      <c r="J965" s="21" t="str">
        <f t="shared" si="117"/>
        <v>#REF!</v>
      </c>
      <c r="K965" s="21" t="str">
        <f t="shared" si="118"/>
        <v>#REF!</v>
      </c>
      <c r="L965" s="21" t="str">
        <f t="shared" si="119"/>
        <v>#REF!</v>
      </c>
      <c r="M965" s="21" t="str">
        <f t="shared" si="120"/>
        <v>#REF!</v>
      </c>
      <c r="N965" s="21" t="str">
        <f t="shared" si="121"/>
        <v>#REF!</v>
      </c>
      <c r="O965" s="21" t="str">
        <f t="shared" si="122"/>
        <v>#REF!</v>
      </c>
      <c r="P965" s="21" t="str">
        <f t="shared" si="123"/>
        <v>#REF!</v>
      </c>
      <c r="Q965" s="21" t="str">
        <f t="shared" si="124"/>
        <v>#REF!</v>
      </c>
      <c r="R965" s="21" t="str">
        <f t="shared" si="125"/>
        <v>#REF!</v>
      </c>
      <c r="S965" s="21" t="str">
        <f t="shared" si="126"/>
        <v>#REF!</v>
      </c>
    </row>
    <row r="966" ht="15.75" customHeight="1">
      <c r="A966" s="20" t="s">
        <v>294</v>
      </c>
      <c r="B966" s="20" t="s">
        <v>15</v>
      </c>
      <c r="C966" s="20" t="s">
        <v>295</v>
      </c>
      <c r="D966" s="20" t="s">
        <v>41</v>
      </c>
      <c r="E966" s="20" t="s">
        <v>42</v>
      </c>
      <c r="F966" s="21">
        <v>1.2466144092E8</v>
      </c>
      <c r="G966" s="21">
        <v>2.058972337E7</v>
      </c>
      <c r="I966" s="21" t="str">
        <f t="shared" si="116"/>
        <v>#REF!</v>
      </c>
      <c r="J966" s="21" t="str">
        <f t="shared" si="117"/>
        <v>#REF!</v>
      </c>
      <c r="K966" s="21" t="str">
        <f t="shared" si="118"/>
        <v>#REF!</v>
      </c>
      <c r="L966" s="21" t="str">
        <f t="shared" si="119"/>
        <v>#REF!</v>
      </c>
      <c r="M966" s="21" t="str">
        <f t="shared" si="120"/>
        <v>#REF!</v>
      </c>
      <c r="N966" s="21" t="str">
        <f t="shared" si="121"/>
        <v>#REF!</v>
      </c>
      <c r="O966" s="21" t="str">
        <f t="shared" si="122"/>
        <v>#REF!</v>
      </c>
      <c r="P966" s="21" t="str">
        <f t="shared" si="123"/>
        <v>#REF!</v>
      </c>
      <c r="Q966" s="21" t="str">
        <f t="shared" si="124"/>
        <v>#REF!</v>
      </c>
      <c r="R966" s="21" t="str">
        <f t="shared" si="125"/>
        <v>#REF!</v>
      </c>
      <c r="S966" s="21" t="str">
        <f t="shared" si="126"/>
        <v>#REF!</v>
      </c>
    </row>
    <row r="967" ht="15.75" customHeight="1">
      <c r="A967" s="20" t="s">
        <v>294</v>
      </c>
      <c r="B967" s="20" t="s">
        <v>15</v>
      </c>
      <c r="C967" s="20" t="s">
        <v>295</v>
      </c>
      <c r="D967" s="20" t="s">
        <v>45</v>
      </c>
      <c r="E967" s="20" t="s">
        <v>46</v>
      </c>
      <c r="F967" s="21">
        <v>3.839832671E7</v>
      </c>
      <c r="G967" s="21">
        <v>6342064.7</v>
      </c>
      <c r="I967" s="21" t="str">
        <f t="shared" si="116"/>
        <v>#REF!</v>
      </c>
      <c r="J967" s="21" t="str">
        <f t="shared" si="117"/>
        <v>#REF!</v>
      </c>
      <c r="K967" s="21" t="str">
        <f t="shared" si="118"/>
        <v>#REF!</v>
      </c>
      <c r="L967" s="21" t="str">
        <f t="shared" si="119"/>
        <v>#REF!</v>
      </c>
      <c r="M967" s="21" t="str">
        <f t="shared" si="120"/>
        <v>#REF!</v>
      </c>
      <c r="N967" s="21" t="str">
        <f t="shared" si="121"/>
        <v>#REF!</v>
      </c>
      <c r="O967" s="21" t="str">
        <f t="shared" si="122"/>
        <v>#REF!</v>
      </c>
      <c r="P967" s="21" t="str">
        <f t="shared" si="123"/>
        <v>#REF!</v>
      </c>
      <c r="Q967" s="21" t="str">
        <f t="shared" si="124"/>
        <v>#REF!</v>
      </c>
      <c r="R967" s="21" t="str">
        <f t="shared" si="125"/>
        <v>#REF!</v>
      </c>
      <c r="S967" s="21" t="str">
        <f t="shared" si="126"/>
        <v>#REF!</v>
      </c>
    </row>
    <row r="968" ht="15.75" customHeight="1">
      <c r="A968" s="20" t="s">
        <v>296</v>
      </c>
      <c r="B968" s="20" t="s">
        <v>15</v>
      </c>
      <c r="C968" s="20" t="s">
        <v>297</v>
      </c>
      <c r="D968" s="20" t="s">
        <v>17</v>
      </c>
      <c r="E968" s="20" t="s">
        <v>18</v>
      </c>
      <c r="F968" s="21">
        <v>0.0</v>
      </c>
      <c r="G968" s="21">
        <v>0.0</v>
      </c>
      <c r="I968" s="21" t="str">
        <f t="shared" si="116"/>
        <v>#REF!</v>
      </c>
      <c r="J968" s="21" t="str">
        <f t="shared" si="117"/>
        <v>#REF!</v>
      </c>
      <c r="K968" s="21" t="str">
        <f t="shared" si="118"/>
        <v>#REF!</v>
      </c>
      <c r="L968" s="21" t="str">
        <f t="shared" si="119"/>
        <v>#REF!</v>
      </c>
      <c r="M968" s="21" t="str">
        <f t="shared" si="120"/>
        <v>#REF!</v>
      </c>
      <c r="N968" s="21" t="str">
        <f t="shared" si="121"/>
        <v>#REF!</v>
      </c>
      <c r="O968" s="21" t="str">
        <f t="shared" si="122"/>
        <v>#REF!</v>
      </c>
      <c r="P968" s="21" t="str">
        <f t="shared" si="123"/>
        <v>#REF!</v>
      </c>
      <c r="Q968" s="21" t="str">
        <f t="shared" si="124"/>
        <v>#REF!</v>
      </c>
      <c r="R968" s="21" t="str">
        <f t="shared" si="125"/>
        <v>#REF!</v>
      </c>
      <c r="S968" s="21" t="str">
        <f t="shared" si="126"/>
        <v>#REF!</v>
      </c>
    </row>
    <row r="969" ht="15.75" customHeight="1">
      <c r="A969" s="20" t="s">
        <v>296</v>
      </c>
      <c r="B969" s="20" t="s">
        <v>15</v>
      </c>
      <c r="C969" s="20" t="s">
        <v>297</v>
      </c>
      <c r="D969" s="20" t="s">
        <v>49</v>
      </c>
      <c r="E969" s="20" t="s">
        <v>50</v>
      </c>
      <c r="F969" s="21">
        <v>0.0</v>
      </c>
      <c r="G969" s="21">
        <v>0.0</v>
      </c>
      <c r="I969" s="21" t="str">
        <f t="shared" si="116"/>
        <v>#REF!</v>
      </c>
      <c r="J969" s="21" t="str">
        <f t="shared" si="117"/>
        <v>#REF!</v>
      </c>
      <c r="K969" s="21" t="str">
        <f t="shared" si="118"/>
        <v>#REF!</v>
      </c>
      <c r="L969" s="21" t="str">
        <f t="shared" si="119"/>
        <v>#REF!</v>
      </c>
      <c r="M969" s="21" t="str">
        <f t="shared" si="120"/>
        <v>#REF!</v>
      </c>
      <c r="N969" s="21" t="str">
        <f t="shared" si="121"/>
        <v>#REF!</v>
      </c>
      <c r="O969" s="21" t="str">
        <f t="shared" si="122"/>
        <v>#REF!</v>
      </c>
      <c r="P969" s="21" t="str">
        <f t="shared" si="123"/>
        <v>#REF!</v>
      </c>
      <c r="Q969" s="21" t="str">
        <f t="shared" si="124"/>
        <v>#REF!</v>
      </c>
      <c r="R969" s="21" t="str">
        <f t="shared" si="125"/>
        <v>#REF!</v>
      </c>
      <c r="S969" s="21" t="str">
        <f t="shared" si="126"/>
        <v>#REF!</v>
      </c>
    </row>
    <row r="970" ht="15.75" customHeight="1">
      <c r="A970" s="20" t="s">
        <v>296</v>
      </c>
      <c r="B970" s="20" t="s">
        <v>15</v>
      </c>
      <c r="C970" s="20" t="s">
        <v>297</v>
      </c>
      <c r="D970" s="20" t="s">
        <v>27</v>
      </c>
      <c r="E970" s="20" t="s">
        <v>28</v>
      </c>
      <c r="F970" s="21">
        <v>0.0</v>
      </c>
      <c r="G970" s="21">
        <v>0.0</v>
      </c>
      <c r="I970" s="21" t="str">
        <f t="shared" si="116"/>
        <v>#REF!</v>
      </c>
      <c r="J970" s="21" t="str">
        <f t="shared" si="117"/>
        <v>#REF!</v>
      </c>
      <c r="K970" s="21" t="str">
        <f t="shared" si="118"/>
        <v>#REF!</v>
      </c>
      <c r="L970" s="21" t="str">
        <f t="shared" si="119"/>
        <v>#REF!</v>
      </c>
      <c r="M970" s="21" t="str">
        <f t="shared" si="120"/>
        <v>#REF!</v>
      </c>
      <c r="N970" s="21" t="str">
        <f t="shared" si="121"/>
        <v>#REF!</v>
      </c>
      <c r="O970" s="21" t="str">
        <f t="shared" si="122"/>
        <v>#REF!</v>
      </c>
      <c r="P970" s="21" t="str">
        <f t="shared" si="123"/>
        <v>#REF!</v>
      </c>
      <c r="Q970" s="21" t="str">
        <f t="shared" si="124"/>
        <v>#REF!</v>
      </c>
      <c r="R970" s="21" t="str">
        <f t="shared" si="125"/>
        <v>#REF!</v>
      </c>
      <c r="S970" s="21" t="str">
        <f t="shared" si="126"/>
        <v>#REF!</v>
      </c>
    </row>
    <row r="971" ht="15.75" customHeight="1">
      <c r="A971" s="20" t="s">
        <v>296</v>
      </c>
      <c r="B971" s="20" t="s">
        <v>15</v>
      </c>
      <c r="C971" s="20" t="s">
        <v>297</v>
      </c>
      <c r="D971" s="20" t="s">
        <v>29</v>
      </c>
      <c r="E971" s="20" t="s">
        <v>30</v>
      </c>
      <c r="F971" s="21">
        <v>1359682.22</v>
      </c>
      <c r="G971" s="21">
        <v>68355.01</v>
      </c>
      <c r="I971" s="21" t="str">
        <f t="shared" si="116"/>
        <v>#REF!</v>
      </c>
      <c r="J971" s="21" t="str">
        <f t="shared" si="117"/>
        <v>#REF!</v>
      </c>
      <c r="K971" s="21" t="str">
        <f t="shared" si="118"/>
        <v>#REF!</v>
      </c>
      <c r="L971" s="21" t="str">
        <f t="shared" si="119"/>
        <v>#REF!</v>
      </c>
      <c r="M971" s="21" t="str">
        <f t="shared" si="120"/>
        <v>#REF!</v>
      </c>
      <c r="N971" s="21" t="str">
        <f t="shared" si="121"/>
        <v>#REF!</v>
      </c>
      <c r="O971" s="21" t="str">
        <f t="shared" si="122"/>
        <v>#REF!</v>
      </c>
      <c r="P971" s="21" t="str">
        <f t="shared" si="123"/>
        <v>#REF!</v>
      </c>
      <c r="Q971" s="21" t="str">
        <f t="shared" si="124"/>
        <v>#REF!</v>
      </c>
      <c r="R971" s="21" t="str">
        <f t="shared" si="125"/>
        <v>#REF!</v>
      </c>
      <c r="S971" s="21" t="str">
        <f t="shared" si="126"/>
        <v>#REF!</v>
      </c>
    </row>
    <row r="972" ht="15.75" customHeight="1">
      <c r="A972" s="20" t="s">
        <v>296</v>
      </c>
      <c r="B972" s="20" t="s">
        <v>15</v>
      </c>
      <c r="C972" s="20" t="s">
        <v>297</v>
      </c>
      <c r="D972" s="20" t="s">
        <v>31</v>
      </c>
      <c r="E972" s="20" t="s">
        <v>32</v>
      </c>
      <c r="F972" s="21">
        <v>0.0</v>
      </c>
      <c r="G972" s="21">
        <v>0.0</v>
      </c>
      <c r="I972" s="21" t="str">
        <f t="shared" si="116"/>
        <v>#REF!</v>
      </c>
      <c r="J972" s="21" t="str">
        <f t="shared" si="117"/>
        <v>#REF!</v>
      </c>
      <c r="K972" s="21" t="str">
        <f t="shared" si="118"/>
        <v>#REF!</v>
      </c>
      <c r="L972" s="21" t="str">
        <f t="shared" si="119"/>
        <v>#REF!</v>
      </c>
      <c r="M972" s="21" t="str">
        <f t="shared" si="120"/>
        <v>#REF!</v>
      </c>
      <c r="N972" s="21" t="str">
        <f t="shared" si="121"/>
        <v>#REF!</v>
      </c>
      <c r="O972" s="21" t="str">
        <f t="shared" si="122"/>
        <v>#REF!</v>
      </c>
      <c r="P972" s="21" t="str">
        <f t="shared" si="123"/>
        <v>#REF!</v>
      </c>
      <c r="Q972" s="21" t="str">
        <f t="shared" si="124"/>
        <v>#REF!</v>
      </c>
      <c r="R972" s="21" t="str">
        <f t="shared" si="125"/>
        <v>#REF!</v>
      </c>
      <c r="S972" s="21" t="str">
        <f t="shared" si="126"/>
        <v>#REF!</v>
      </c>
    </row>
    <row r="973" ht="15.75" customHeight="1">
      <c r="A973" s="20" t="s">
        <v>296</v>
      </c>
      <c r="B973" s="20" t="s">
        <v>15</v>
      </c>
      <c r="C973" s="20" t="s">
        <v>297</v>
      </c>
      <c r="D973" s="20" t="s">
        <v>39</v>
      </c>
      <c r="E973" s="20" t="s">
        <v>40</v>
      </c>
      <c r="F973" s="21">
        <v>972427.45</v>
      </c>
      <c r="G973" s="21">
        <v>48886.63</v>
      </c>
      <c r="I973" s="21" t="str">
        <f t="shared" si="116"/>
        <v>#REF!</v>
      </c>
      <c r="J973" s="21" t="str">
        <f t="shared" si="117"/>
        <v>#REF!</v>
      </c>
      <c r="K973" s="21" t="str">
        <f t="shared" si="118"/>
        <v>#REF!</v>
      </c>
      <c r="L973" s="21" t="str">
        <f t="shared" si="119"/>
        <v>#REF!</v>
      </c>
      <c r="M973" s="21" t="str">
        <f t="shared" si="120"/>
        <v>#REF!</v>
      </c>
      <c r="N973" s="21" t="str">
        <f t="shared" si="121"/>
        <v>#REF!</v>
      </c>
      <c r="O973" s="21" t="str">
        <f t="shared" si="122"/>
        <v>#REF!</v>
      </c>
      <c r="P973" s="21" t="str">
        <f t="shared" si="123"/>
        <v>#REF!</v>
      </c>
      <c r="Q973" s="21" t="str">
        <f t="shared" si="124"/>
        <v>#REF!</v>
      </c>
      <c r="R973" s="21" t="str">
        <f t="shared" si="125"/>
        <v>#REF!</v>
      </c>
      <c r="S973" s="21" t="str">
        <f t="shared" si="126"/>
        <v>#REF!</v>
      </c>
    </row>
    <row r="974" ht="15.75" customHeight="1">
      <c r="A974" s="20" t="s">
        <v>296</v>
      </c>
      <c r="B974" s="20" t="s">
        <v>15</v>
      </c>
      <c r="C974" s="20" t="s">
        <v>297</v>
      </c>
      <c r="D974" s="20" t="s">
        <v>41</v>
      </c>
      <c r="E974" s="20" t="s">
        <v>42</v>
      </c>
      <c r="F974" s="21">
        <v>8.242099942E7</v>
      </c>
      <c r="G974" s="21">
        <v>4143533.02</v>
      </c>
      <c r="I974" s="21" t="str">
        <f t="shared" si="116"/>
        <v>#REF!</v>
      </c>
      <c r="J974" s="21" t="str">
        <f t="shared" si="117"/>
        <v>#REF!</v>
      </c>
      <c r="K974" s="21" t="str">
        <f t="shared" si="118"/>
        <v>#REF!</v>
      </c>
      <c r="L974" s="21" t="str">
        <f t="shared" si="119"/>
        <v>#REF!</v>
      </c>
      <c r="M974" s="21" t="str">
        <f t="shared" si="120"/>
        <v>#REF!</v>
      </c>
      <c r="N974" s="21" t="str">
        <f t="shared" si="121"/>
        <v>#REF!</v>
      </c>
      <c r="O974" s="21" t="str">
        <f t="shared" si="122"/>
        <v>#REF!</v>
      </c>
      <c r="P974" s="21" t="str">
        <f t="shared" si="123"/>
        <v>#REF!</v>
      </c>
      <c r="Q974" s="21" t="str">
        <f t="shared" si="124"/>
        <v>#REF!</v>
      </c>
      <c r="R974" s="21" t="str">
        <f t="shared" si="125"/>
        <v>#REF!</v>
      </c>
      <c r="S974" s="21" t="str">
        <f t="shared" si="126"/>
        <v>#REF!</v>
      </c>
    </row>
    <row r="975" ht="15.75" customHeight="1">
      <c r="A975" s="20" t="s">
        <v>296</v>
      </c>
      <c r="B975" s="20" t="s">
        <v>15</v>
      </c>
      <c r="C975" s="20" t="s">
        <v>297</v>
      </c>
      <c r="D975" s="20" t="s">
        <v>45</v>
      </c>
      <c r="E975" s="20" t="s">
        <v>46</v>
      </c>
      <c r="F975" s="21">
        <v>5.743004791E7</v>
      </c>
      <c r="G975" s="21">
        <v>2887168.34</v>
      </c>
      <c r="I975" s="21" t="str">
        <f t="shared" si="116"/>
        <v>#REF!</v>
      </c>
      <c r="J975" s="21" t="str">
        <f t="shared" si="117"/>
        <v>#REF!</v>
      </c>
      <c r="K975" s="21" t="str">
        <f t="shared" si="118"/>
        <v>#REF!</v>
      </c>
      <c r="L975" s="21" t="str">
        <f t="shared" si="119"/>
        <v>#REF!</v>
      </c>
      <c r="M975" s="21" t="str">
        <f t="shared" si="120"/>
        <v>#REF!</v>
      </c>
      <c r="N975" s="21" t="str">
        <f t="shared" si="121"/>
        <v>#REF!</v>
      </c>
      <c r="O975" s="21" t="str">
        <f t="shared" si="122"/>
        <v>#REF!</v>
      </c>
      <c r="P975" s="21" t="str">
        <f t="shared" si="123"/>
        <v>#REF!</v>
      </c>
      <c r="Q975" s="21" t="str">
        <f t="shared" si="124"/>
        <v>#REF!</v>
      </c>
      <c r="R975" s="21" t="str">
        <f t="shared" si="125"/>
        <v>#REF!</v>
      </c>
      <c r="S975" s="21" t="str">
        <f t="shared" si="126"/>
        <v>#REF!</v>
      </c>
    </row>
    <row r="976" ht="15.75" customHeight="1">
      <c r="A976" s="20" t="s">
        <v>298</v>
      </c>
      <c r="B976" s="20" t="s">
        <v>15</v>
      </c>
      <c r="C976" s="20" t="s">
        <v>299</v>
      </c>
      <c r="D976" s="20" t="s">
        <v>17</v>
      </c>
      <c r="E976" s="20" t="s">
        <v>18</v>
      </c>
      <c r="F976" s="21">
        <v>0.0</v>
      </c>
      <c r="G976" s="21">
        <v>0.0</v>
      </c>
      <c r="I976" s="21" t="str">
        <f t="shared" si="116"/>
        <v>#REF!</v>
      </c>
      <c r="J976" s="21" t="str">
        <f t="shared" si="117"/>
        <v>#REF!</v>
      </c>
      <c r="K976" s="21" t="str">
        <f t="shared" si="118"/>
        <v>#REF!</v>
      </c>
      <c r="L976" s="21" t="str">
        <f t="shared" si="119"/>
        <v>#REF!</v>
      </c>
      <c r="M976" s="21" t="str">
        <f t="shared" si="120"/>
        <v>#REF!</v>
      </c>
      <c r="N976" s="21" t="str">
        <f t="shared" si="121"/>
        <v>#REF!</v>
      </c>
      <c r="O976" s="21" t="str">
        <f t="shared" si="122"/>
        <v>#REF!</v>
      </c>
      <c r="P976" s="21" t="str">
        <f t="shared" si="123"/>
        <v>#REF!</v>
      </c>
      <c r="Q976" s="21" t="str">
        <f t="shared" si="124"/>
        <v>#REF!</v>
      </c>
      <c r="R976" s="21" t="str">
        <f t="shared" si="125"/>
        <v>#REF!</v>
      </c>
      <c r="S976" s="21" t="str">
        <f t="shared" si="126"/>
        <v>#REF!</v>
      </c>
    </row>
    <row r="977" ht="15.75" customHeight="1">
      <c r="A977" s="20" t="s">
        <v>298</v>
      </c>
      <c r="B977" s="20" t="s">
        <v>15</v>
      </c>
      <c r="C977" s="20" t="s">
        <v>299</v>
      </c>
      <c r="D977" s="20" t="s">
        <v>49</v>
      </c>
      <c r="E977" s="20" t="s">
        <v>50</v>
      </c>
      <c r="F977" s="21">
        <v>0.0</v>
      </c>
      <c r="G977" s="21">
        <v>0.0</v>
      </c>
      <c r="I977" s="21" t="str">
        <f t="shared" si="116"/>
        <v>#REF!</v>
      </c>
      <c r="J977" s="21" t="str">
        <f t="shared" si="117"/>
        <v>#REF!</v>
      </c>
      <c r="K977" s="21" t="str">
        <f t="shared" si="118"/>
        <v>#REF!</v>
      </c>
      <c r="L977" s="21" t="str">
        <f t="shared" si="119"/>
        <v>#REF!</v>
      </c>
      <c r="M977" s="21" t="str">
        <f t="shared" si="120"/>
        <v>#REF!</v>
      </c>
      <c r="N977" s="21" t="str">
        <f t="shared" si="121"/>
        <v>#REF!</v>
      </c>
      <c r="O977" s="21" t="str">
        <f t="shared" si="122"/>
        <v>#REF!</v>
      </c>
      <c r="P977" s="21" t="str">
        <f t="shared" si="123"/>
        <v>#REF!</v>
      </c>
      <c r="Q977" s="21" t="str">
        <f t="shared" si="124"/>
        <v>#REF!</v>
      </c>
      <c r="R977" s="21" t="str">
        <f t="shared" si="125"/>
        <v>#REF!</v>
      </c>
      <c r="S977" s="21" t="str">
        <f t="shared" si="126"/>
        <v>#REF!</v>
      </c>
    </row>
    <row r="978" ht="15.75" customHeight="1">
      <c r="A978" s="20" t="s">
        <v>298</v>
      </c>
      <c r="B978" s="20" t="s">
        <v>15</v>
      </c>
      <c r="C978" s="20" t="s">
        <v>299</v>
      </c>
      <c r="D978" s="20" t="s">
        <v>19</v>
      </c>
      <c r="E978" s="20" t="s">
        <v>20</v>
      </c>
      <c r="F978" s="21">
        <v>2790.33</v>
      </c>
      <c r="G978" s="21">
        <v>285.3</v>
      </c>
      <c r="I978" s="21" t="str">
        <f t="shared" si="116"/>
        <v>#REF!</v>
      </c>
      <c r="J978" s="21" t="str">
        <f t="shared" si="117"/>
        <v>#REF!</v>
      </c>
      <c r="K978" s="21" t="str">
        <f t="shared" si="118"/>
        <v>#REF!</v>
      </c>
      <c r="L978" s="21" t="str">
        <f t="shared" si="119"/>
        <v>#REF!</v>
      </c>
      <c r="M978" s="21" t="str">
        <f t="shared" si="120"/>
        <v>#REF!</v>
      </c>
      <c r="N978" s="21" t="str">
        <f t="shared" si="121"/>
        <v>#REF!</v>
      </c>
      <c r="O978" s="21" t="str">
        <f t="shared" si="122"/>
        <v>#REF!</v>
      </c>
      <c r="P978" s="21" t="str">
        <f t="shared" si="123"/>
        <v>#REF!</v>
      </c>
      <c r="Q978" s="21" t="str">
        <f t="shared" si="124"/>
        <v>#REF!</v>
      </c>
      <c r="R978" s="21" t="str">
        <f t="shared" si="125"/>
        <v>#REF!</v>
      </c>
      <c r="S978" s="21" t="str">
        <f t="shared" si="126"/>
        <v>#REF!</v>
      </c>
    </row>
    <row r="979" ht="15.75" customHeight="1">
      <c r="A979" s="20" t="s">
        <v>298</v>
      </c>
      <c r="B979" s="20" t="s">
        <v>15</v>
      </c>
      <c r="C979" s="20" t="s">
        <v>299</v>
      </c>
      <c r="D979" s="20" t="s">
        <v>29</v>
      </c>
      <c r="E979" s="20" t="s">
        <v>30</v>
      </c>
      <c r="F979" s="21">
        <v>111207.43</v>
      </c>
      <c r="G979" s="21">
        <v>11370.67</v>
      </c>
      <c r="I979" s="21" t="str">
        <f t="shared" si="116"/>
        <v>#REF!</v>
      </c>
      <c r="J979" s="21" t="str">
        <f t="shared" si="117"/>
        <v>#REF!</v>
      </c>
      <c r="K979" s="21" t="str">
        <f t="shared" si="118"/>
        <v>#REF!</v>
      </c>
      <c r="L979" s="21" t="str">
        <f t="shared" si="119"/>
        <v>#REF!</v>
      </c>
      <c r="M979" s="21" t="str">
        <f t="shared" si="120"/>
        <v>#REF!</v>
      </c>
      <c r="N979" s="21" t="str">
        <f t="shared" si="121"/>
        <v>#REF!</v>
      </c>
      <c r="O979" s="21" t="str">
        <f t="shared" si="122"/>
        <v>#REF!</v>
      </c>
      <c r="P979" s="21" t="str">
        <f t="shared" si="123"/>
        <v>#REF!</v>
      </c>
      <c r="Q979" s="21" t="str">
        <f t="shared" si="124"/>
        <v>#REF!</v>
      </c>
      <c r="R979" s="21" t="str">
        <f t="shared" si="125"/>
        <v>#REF!</v>
      </c>
      <c r="S979" s="21" t="str">
        <f t="shared" si="126"/>
        <v>#REF!</v>
      </c>
    </row>
    <row r="980" ht="15.75" customHeight="1">
      <c r="A980" s="20" t="s">
        <v>298</v>
      </c>
      <c r="B980" s="20" t="s">
        <v>15</v>
      </c>
      <c r="C980" s="20" t="s">
        <v>299</v>
      </c>
      <c r="D980" s="20" t="s">
        <v>31</v>
      </c>
      <c r="E980" s="20" t="s">
        <v>32</v>
      </c>
      <c r="F980" s="21">
        <v>130773.1</v>
      </c>
      <c r="G980" s="21">
        <v>13371.2</v>
      </c>
      <c r="I980" s="21" t="str">
        <f t="shared" si="116"/>
        <v>#REF!</v>
      </c>
      <c r="J980" s="21" t="str">
        <f t="shared" si="117"/>
        <v>#REF!</v>
      </c>
      <c r="K980" s="21" t="str">
        <f t="shared" si="118"/>
        <v>#REF!</v>
      </c>
      <c r="L980" s="21" t="str">
        <f t="shared" si="119"/>
        <v>#REF!</v>
      </c>
      <c r="M980" s="21" t="str">
        <f t="shared" si="120"/>
        <v>#REF!</v>
      </c>
      <c r="N980" s="21" t="str">
        <f t="shared" si="121"/>
        <v>#REF!</v>
      </c>
      <c r="O980" s="21" t="str">
        <f t="shared" si="122"/>
        <v>#REF!</v>
      </c>
      <c r="P980" s="21" t="str">
        <f t="shared" si="123"/>
        <v>#REF!</v>
      </c>
      <c r="Q980" s="21" t="str">
        <f t="shared" si="124"/>
        <v>#REF!</v>
      </c>
      <c r="R980" s="21" t="str">
        <f t="shared" si="125"/>
        <v>#REF!</v>
      </c>
      <c r="S980" s="21" t="str">
        <f t="shared" si="126"/>
        <v>#REF!</v>
      </c>
    </row>
    <row r="981" ht="15.75" customHeight="1">
      <c r="A981" s="20" t="s">
        <v>298</v>
      </c>
      <c r="B981" s="20" t="s">
        <v>15</v>
      </c>
      <c r="C981" s="20" t="s">
        <v>299</v>
      </c>
      <c r="D981" s="20" t="s">
        <v>39</v>
      </c>
      <c r="E981" s="20" t="s">
        <v>40</v>
      </c>
      <c r="F981" s="21">
        <v>206369.02</v>
      </c>
      <c r="G981" s="21">
        <v>21100.69</v>
      </c>
      <c r="I981" s="21" t="str">
        <f t="shared" si="116"/>
        <v>#REF!</v>
      </c>
      <c r="J981" s="21" t="str">
        <f t="shared" si="117"/>
        <v>#REF!</v>
      </c>
      <c r="K981" s="21" t="str">
        <f t="shared" si="118"/>
        <v>#REF!</v>
      </c>
      <c r="L981" s="21" t="str">
        <f t="shared" si="119"/>
        <v>#REF!</v>
      </c>
      <c r="M981" s="21" t="str">
        <f t="shared" si="120"/>
        <v>#REF!</v>
      </c>
      <c r="N981" s="21" t="str">
        <f t="shared" si="121"/>
        <v>#REF!</v>
      </c>
      <c r="O981" s="21" t="str">
        <f t="shared" si="122"/>
        <v>#REF!</v>
      </c>
      <c r="P981" s="21" t="str">
        <f t="shared" si="123"/>
        <v>#REF!</v>
      </c>
      <c r="Q981" s="21" t="str">
        <f t="shared" si="124"/>
        <v>#REF!</v>
      </c>
      <c r="R981" s="21" t="str">
        <f t="shared" si="125"/>
        <v>#REF!</v>
      </c>
      <c r="S981" s="21" t="str">
        <f t="shared" si="126"/>
        <v>#REF!</v>
      </c>
    </row>
    <row r="982" ht="15.75" customHeight="1">
      <c r="A982" s="20" t="s">
        <v>298</v>
      </c>
      <c r="B982" s="20" t="s">
        <v>15</v>
      </c>
      <c r="C982" s="20" t="s">
        <v>299</v>
      </c>
      <c r="D982" s="20" t="s">
        <v>41</v>
      </c>
      <c r="E982" s="20" t="s">
        <v>42</v>
      </c>
      <c r="F982" s="21">
        <v>2.776522812E7</v>
      </c>
      <c r="G982" s="21">
        <v>2838921.14</v>
      </c>
      <c r="I982" s="21" t="str">
        <f t="shared" si="116"/>
        <v>#REF!</v>
      </c>
      <c r="J982" s="21" t="str">
        <f t="shared" si="117"/>
        <v>#REF!</v>
      </c>
      <c r="K982" s="21" t="str">
        <f t="shared" si="118"/>
        <v>#REF!</v>
      </c>
      <c r="L982" s="21" t="str">
        <f t="shared" si="119"/>
        <v>#REF!</v>
      </c>
      <c r="M982" s="21" t="str">
        <f t="shared" si="120"/>
        <v>#REF!</v>
      </c>
      <c r="N982" s="21" t="str">
        <f t="shared" si="121"/>
        <v>#REF!</v>
      </c>
      <c r="O982" s="21" t="str">
        <f t="shared" si="122"/>
        <v>#REF!</v>
      </c>
      <c r="P982" s="21" t="str">
        <f t="shared" si="123"/>
        <v>#REF!</v>
      </c>
      <c r="Q982" s="21" t="str">
        <f t="shared" si="124"/>
        <v>#REF!</v>
      </c>
      <c r="R982" s="21" t="str">
        <f t="shared" si="125"/>
        <v>#REF!</v>
      </c>
      <c r="S982" s="21" t="str">
        <f t="shared" si="126"/>
        <v>#REF!</v>
      </c>
    </row>
    <row r="983" ht="15.75" customHeight="1">
      <c r="A983" s="20" t="s">
        <v>300</v>
      </c>
      <c r="B983" s="20" t="s">
        <v>15</v>
      </c>
      <c r="C983" s="20" t="s">
        <v>301</v>
      </c>
      <c r="D983" s="20" t="s">
        <v>17</v>
      </c>
      <c r="E983" s="20" t="s">
        <v>18</v>
      </c>
      <c r="F983" s="21">
        <v>0.0</v>
      </c>
      <c r="G983" s="21">
        <v>0.0</v>
      </c>
      <c r="I983" s="21" t="str">
        <f t="shared" si="116"/>
        <v>#REF!</v>
      </c>
      <c r="J983" s="21" t="str">
        <f t="shared" si="117"/>
        <v>#REF!</v>
      </c>
      <c r="K983" s="21" t="str">
        <f t="shared" si="118"/>
        <v>#REF!</v>
      </c>
      <c r="L983" s="21" t="str">
        <f t="shared" si="119"/>
        <v>#REF!</v>
      </c>
      <c r="M983" s="21" t="str">
        <f t="shared" si="120"/>
        <v>#REF!</v>
      </c>
      <c r="N983" s="21" t="str">
        <f t="shared" si="121"/>
        <v>#REF!</v>
      </c>
      <c r="O983" s="21" t="str">
        <f t="shared" si="122"/>
        <v>#REF!</v>
      </c>
      <c r="P983" s="21" t="str">
        <f t="shared" si="123"/>
        <v>#REF!</v>
      </c>
      <c r="Q983" s="21" t="str">
        <f t="shared" si="124"/>
        <v>#REF!</v>
      </c>
      <c r="R983" s="21" t="str">
        <f t="shared" si="125"/>
        <v>#REF!</v>
      </c>
      <c r="S983" s="21" t="str">
        <f t="shared" si="126"/>
        <v>#REF!</v>
      </c>
    </row>
    <row r="984" ht="15.75" customHeight="1">
      <c r="A984" s="20" t="s">
        <v>300</v>
      </c>
      <c r="B984" s="20" t="s">
        <v>15</v>
      </c>
      <c r="C984" s="20" t="s">
        <v>301</v>
      </c>
      <c r="D984" s="20" t="s">
        <v>49</v>
      </c>
      <c r="E984" s="20" t="s">
        <v>50</v>
      </c>
      <c r="F984" s="21">
        <v>0.0</v>
      </c>
      <c r="G984" s="21">
        <v>0.0</v>
      </c>
      <c r="I984" s="21" t="str">
        <f t="shared" si="116"/>
        <v>#REF!</v>
      </c>
      <c r="J984" s="21" t="str">
        <f t="shared" si="117"/>
        <v>#REF!</v>
      </c>
      <c r="K984" s="21" t="str">
        <f t="shared" si="118"/>
        <v>#REF!</v>
      </c>
      <c r="L984" s="21" t="str">
        <f t="shared" si="119"/>
        <v>#REF!</v>
      </c>
      <c r="M984" s="21" t="str">
        <f t="shared" si="120"/>
        <v>#REF!</v>
      </c>
      <c r="N984" s="21" t="str">
        <f t="shared" si="121"/>
        <v>#REF!</v>
      </c>
      <c r="O984" s="21" t="str">
        <f t="shared" si="122"/>
        <v>#REF!</v>
      </c>
      <c r="P984" s="21" t="str">
        <f t="shared" si="123"/>
        <v>#REF!</v>
      </c>
      <c r="Q984" s="21" t="str">
        <f t="shared" si="124"/>
        <v>#REF!</v>
      </c>
      <c r="R984" s="21" t="str">
        <f t="shared" si="125"/>
        <v>#REF!</v>
      </c>
      <c r="S984" s="21" t="str">
        <f t="shared" si="126"/>
        <v>#REF!</v>
      </c>
    </row>
    <row r="985" ht="15.75" customHeight="1">
      <c r="A985" s="20" t="s">
        <v>300</v>
      </c>
      <c r="B985" s="20" t="s">
        <v>15</v>
      </c>
      <c r="C985" s="20" t="s">
        <v>301</v>
      </c>
      <c r="D985" s="20" t="s">
        <v>74</v>
      </c>
      <c r="E985" s="20" t="s">
        <v>75</v>
      </c>
      <c r="F985" s="21">
        <v>1.251248505E7</v>
      </c>
      <c r="G985" s="21">
        <v>1047658.67</v>
      </c>
      <c r="I985" s="21" t="str">
        <f t="shared" si="116"/>
        <v>#REF!</v>
      </c>
      <c r="J985" s="21" t="str">
        <f t="shared" si="117"/>
        <v>#REF!</v>
      </c>
      <c r="K985" s="21" t="str">
        <f t="shared" si="118"/>
        <v>#REF!</v>
      </c>
      <c r="L985" s="21" t="str">
        <f t="shared" si="119"/>
        <v>#REF!</v>
      </c>
      <c r="M985" s="21" t="str">
        <f t="shared" si="120"/>
        <v>#REF!</v>
      </c>
      <c r="N985" s="21" t="str">
        <f t="shared" si="121"/>
        <v>#REF!</v>
      </c>
      <c r="O985" s="21" t="str">
        <f t="shared" si="122"/>
        <v>#REF!</v>
      </c>
      <c r="P985" s="21" t="str">
        <f t="shared" si="123"/>
        <v>#REF!</v>
      </c>
      <c r="Q985" s="21" t="str">
        <f t="shared" si="124"/>
        <v>#REF!</v>
      </c>
      <c r="R985" s="21" t="str">
        <f t="shared" si="125"/>
        <v>#REF!</v>
      </c>
      <c r="S985" s="21" t="str">
        <f t="shared" si="126"/>
        <v>#REF!</v>
      </c>
    </row>
    <row r="986" ht="15.75" customHeight="1">
      <c r="A986" s="20" t="s">
        <v>300</v>
      </c>
      <c r="B986" s="20" t="s">
        <v>15</v>
      </c>
      <c r="C986" s="20" t="s">
        <v>301</v>
      </c>
      <c r="D986" s="20" t="s">
        <v>27</v>
      </c>
      <c r="E986" s="20" t="s">
        <v>28</v>
      </c>
      <c r="F986" s="21">
        <v>0.0</v>
      </c>
      <c r="G986" s="21">
        <v>0.0</v>
      </c>
      <c r="I986" s="21" t="str">
        <f t="shared" si="116"/>
        <v>#REF!</v>
      </c>
      <c r="J986" s="21" t="str">
        <f t="shared" si="117"/>
        <v>#REF!</v>
      </c>
      <c r="K986" s="21" t="str">
        <f t="shared" si="118"/>
        <v>#REF!</v>
      </c>
      <c r="L986" s="21" t="str">
        <f t="shared" si="119"/>
        <v>#REF!</v>
      </c>
      <c r="M986" s="21" t="str">
        <f t="shared" si="120"/>
        <v>#REF!</v>
      </c>
      <c r="N986" s="21" t="str">
        <f t="shared" si="121"/>
        <v>#REF!</v>
      </c>
      <c r="O986" s="21" t="str">
        <f t="shared" si="122"/>
        <v>#REF!</v>
      </c>
      <c r="P986" s="21" t="str">
        <f t="shared" si="123"/>
        <v>#REF!</v>
      </c>
      <c r="Q986" s="21" t="str">
        <f t="shared" si="124"/>
        <v>#REF!</v>
      </c>
      <c r="R986" s="21" t="str">
        <f t="shared" si="125"/>
        <v>#REF!</v>
      </c>
      <c r="S986" s="21" t="str">
        <f t="shared" si="126"/>
        <v>#REF!</v>
      </c>
    </row>
    <row r="987" ht="15.75" customHeight="1">
      <c r="A987" s="20" t="s">
        <v>300</v>
      </c>
      <c r="B987" s="20" t="s">
        <v>15</v>
      </c>
      <c r="C987" s="20" t="s">
        <v>301</v>
      </c>
      <c r="D987" s="20" t="s">
        <v>29</v>
      </c>
      <c r="E987" s="20" t="s">
        <v>30</v>
      </c>
      <c r="F987" s="21">
        <v>1223855.69</v>
      </c>
      <c r="G987" s="21">
        <v>102472.29</v>
      </c>
      <c r="I987" s="21" t="str">
        <f t="shared" si="116"/>
        <v>#REF!</v>
      </c>
      <c r="J987" s="21" t="str">
        <f t="shared" si="117"/>
        <v>#REF!</v>
      </c>
      <c r="K987" s="21" t="str">
        <f t="shared" si="118"/>
        <v>#REF!</v>
      </c>
      <c r="L987" s="21" t="str">
        <f t="shared" si="119"/>
        <v>#REF!</v>
      </c>
      <c r="M987" s="21" t="str">
        <f t="shared" si="120"/>
        <v>#REF!</v>
      </c>
      <c r="N987" s="21" t="str">
        <f t="shared" si="121"/>
        <v>#REF!</v>
      </c>
      <c r="O987" s="21" t="str">
        <f t="shared" si="122"/>
        <v>#REF!</v>
      </c>
      <c r="P987" s="21" t="str">
        <f t="shared" si="123"/>
        <v>#REF!</v>
      </c>
      <c r="Q987" s="21" t="str">
        <f t="shared" si="124"/>
        <v>#REF!</v>
      </c>
      <c r="R987" s="21" t="str">
        <f t="shared" si="125"/>
        <v>#REF!</v>
      </c>
      <c r="S987" s="21" t="str">
        <f t="shared" si="126"/>
        <v>#REF!</v>
      </c>
    </row>
    <row r="988" ht="15.75" customHeight="1">
      <c r="A988" s="20" t="s">
        <v>300</v>
      </c>
      <c r="B988" s="20" t="s">
        <v>15</v>
      </c>
      <c r="C988" s="20" t="s">
        <v>301</v>
      </c>
      <c r="D988" s="20" t="s">
        <v>31</v>
      </c>
      <c r="E988" s="20" t="s">
        <v>32</v>
      </c>
      <c r="F988" s="21">
        <v>0.0</v>
      </c>
      <c r="G988" s="21">
        <v>0.0</v>
      </c>
      <c r="I988" s="21" t="str">
        <f t="shared" si="116"/>
        <v>#REF!</v>
      </c>
      <c r="J988" s="21" t="str">
        <f t="shared" si="117"/>
        <v>#REF!</v>
      </c>
      <c r="K988" s="21" t="str">
        <f t="shared" si="118"/>
        <v>#REF!</v>
      </c>
      <c r="L988" s="21" t="str">
        <f t="shared" si="119"/>
        <v>#REF!</v>
      </c>
      <c r="M988" s="21" t="str">
        <f t="shared" si="120"/>
        <v>#REF!</v>
      </c>
      <c r="N988" s="21" t="str">
        <f t="shared" si="121"/>
        <v>#REF!</v>
      </c>
      <c r="O988" s="21" t="str">
        <f t="shared" si="122"/>
        <v>#REF!</v>
      </c>
      <c r="P988" s="21" t="str">
        <f t="shared" si="123"/>
        <v>#REF!</v>
      </c>
      <c r="Q988" s="21" t="str">
        <f t="shared" si="124"/>
        <v>#REF!</v>
      </c>
      <c r="R988" s="21" t="str">
        <f t="shared" si="125"/>
        <v>#REF!</v>
      </c>
      <c r="S988" s="21" t="str">
        <f t="shared" si="126"/>
        <v>#REF!</v>
      </c>
    </row>
    <row r="989" ht="15.75" customHeight="1">
      <c r="A989" s="20" t="s">
        <v>300</v>
      </c>
      <c r="B989" s="20" t="s">
        <v>15</v>
      </c>
      <c r="C989" s="20" t="s">
        <v>301</v>
      </c>
      <c r="D989" s="20" t="s">
        <v>39</v>
      </c>
      <c r="E989" s="20" t="s">
        <v>40</v>
      </c>
      <c r="F989" s="21">
        <v>138402.63</v>
      </c>
      <c r="G989" s="21">
        <v>11588.32</v>
      </c>
      <c r="I989" s="21" t="str">
        <f t="shared" si="116"/>
        <v>#REF!</v>
      </c>
      <c r="J989" s="21" t="str">
        <f t="shared" si="117"/>
        <v>#REF!</v>
      </c>
      <c r="K989" s="21" t="str">
        <f t="shared" si="118"/>
        <v>#REF!</v>
      </c>
      <c r="L989" s="21" t="str">
        <f t="shared" si="119"/>
        <v>#REF!</v>
      </c>
      <c r="M989" s="21" t="str">
        <f t="shared" si="120"/>
        <v>#REF!</v>
      </c>
      <c r="N989" s="21" t="str">
        <f t="shared" si="121"/>
        <v>#REF!</v>
      </c>
      <c r="O989" s="21" t="str">
        <f t="shared" si="122"/>
        <v>#REF!</v>
      </c>
      <c r="P989" s="21" t="str">
        <f t="shared" si="123"/>
        <v>#REF!</v>
      </c>
      <c r="Q989" s="21" t="str">
        <f t="shared" si="124"/>
        <v>#REF!</v>
      </c>
      <c r="R989" s="21" t="str">
        <f t="shared" si="125"/>
        <v>#REF!</v>
      </c>
      <c r="S989" s="21" t="str">
        <f t="shared" si="126"/>
        <v>#REF!</v>
      </c>
    </row>
    <row r="990" ht="15.75" customHeight="1">
      <c r="A990" s="20" t="s">
        <v>300</v>
      </c>
      <c r="B990" s="20" t="s">
        <v>15</v>
      </c>
      <c r="C990" s="20" t="s">
        <v>301</v>
      </c>
      <c r="D990" s="20" t="s">
        <v>41</v>
      </c>
      <c r="E990" s="20" t="s">
        <v>42</v>
      </c>
      <c r="F990" s="21">
        <v>1.552207428E7</v>
      </c>
      <c r="G990" s="21">
        <v>1299648.75</v>
      </c>
      <c r="I990" s="21" t="str">
        <f t="shared" si="116"/>
        <v>#REF!</v>
      </c>
      <c r="J990" s="21" t="str">
        <f t="shared" si="117"/>
        <v>#REF!</v>
      </c>
      <c r="K990" s="21" t="str">
        <f t="shared" si="118"/>
        <v>#REF!</v>
      </c>
      <c r="L990" s="21" t="str">
        <f t="shared" si="119"/>
        <v>#REF!</v>
      </c>
      <c r="M990" s="21" t="str">
        <f t="shared" si="120"/>
        <v>#REF!</v>
      </c>
      <c r="N990" s="21" t="str">
        <f t="shared" si="121"/>
        <v>#REF!</v>
      </c>
      <c r="O990" s="21" t="str">
        <f t="shared" si="122"/>
        <v>#REF!</v>
      </c>
      <c r="P990" s="21" t="str">
        <f t="shared" si="123"/>
        <v>#REF!</v>
      </c>
      <c r="Q990" s="21" t="str">
        <f t="shared" si="124"/>
        <v>#REF!</v>
      </c>
      <c r="R990" s="21" t="str">
        <f t="shared" si="125"/>
        <v>#REF!</v>
      </c>
      <c r="S990" s="21" t="str">
        <f t="shared" si="126"/>
        <v>#REF!</v>
      </c>
    </row>
    <row r="991" ht="15.75" customHeight="1">
      <c r="A991" s="20" t="s">
        <v>300</v>
      </c>
      <c r="B991" s="20" t="s">
        <v>15</v>
      </c>
      <c r="C991" s="20" t="s">
        <v>301</v>
      </c>
      <c r="D991" s="20" t="s">
        <v>45</v>
      </c>
      <c r="E991" s="20" t="s">
        <v>46</v>
      </c>
      <c r="F991" s="21">
        <v>6.508383935E7</v>
      </c>
      <c r="G991" s="21">
        <v>5449408.97</v>
      </c>
      <c r="I991" s="21" t="str">
        <f t="shared" si="116"/>
        <v>#REF!</v>
      </c>
      <c r="J991" s="21" t="str">
        <f t="shared" si="117"/>
        <v>#REF!</v>
      </c>
      <c r="K991" s="21" t="str">
        <f t="shared" si="118"/>
        <v>#REF!</v>
      </c>
      <c r="L991" s="21" t="str">
        <f t="shared" si="119"/>
        <v>#REF!</v>
      </c>
      <c r="M991" s="21" t="str">
        <f t="shared" si="120"/>
        <v>#REF!</v>
      </c>
      <c r="N991" s="21" t="str">
        <f t="shared" si="121"/>
        <v>#REF!</v>
      </c>
      <c r="O991" s="21" t="str">
        <f t="shared" si="122"/>
        <v>#REF!</v>
      </c>
      <c r="P991" s="21" t="str">
        <f t="shared" si="123"/>
        <v>#REF!</v>
      </c>
      <c r="Q991" s="21" t="str">
        <f t="shared" si="124"/>
        <v>#REF!</v>
      </c>
      <c r="R991" s="21" t="str">
        <f t="shared" si="125"/>
        <v>#REF!</v>
      </c>
      <c r="S991" s="21" t="str">
        <f t="shared" si="126"/>
        <v>#REF!</v>
      </c>
    </row>
    <row r="992" ht="15.75" customHeight="1">
      <c r="A992" s="23" t="s">
        <v>302</v>
      </c>
      <c r="B992" s="16"/>
      <c r="C992" s="16"/>
      <c r="D992" s="16"/>
      <c r="E992" s="24"/>
      <c r="F992" s="25">
        <f t="shared" ref="F992:G992" si="127">SUM(F3:F991)</f>
        <v>29368318696</v>
      </c>
      <c r="G992" s="25">
        <f t="shared" si="127"/>
        <v>2195238095</v>
      </c>
      <c r="I992" s="21"/>
      <c r="J992" s="21"/>
      <c r="K992" s="21"/>
      <c r="L992" s="21"/>
      <c r="U992" s="29"/>
    </row>
    <row r="993" ht="74.25" customHeight="1">
      <c r="A993" s="26" t="s">
        <v>303</v>
      </c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8"/>
      <c r="M993" s="28"/>
      <c r="N993" s="28"/>
      <c r="O993" s="28"/>
      <c r="P993" s="28"/>
      <c r="Q993" s="28"/>
      <c r="R993" s="28"/>
      <c r="S993" s="28"/>
      <c r="T993" s="28"/>
      <c r="U993" s="29">
        <f>+F993-R993</f>
        <v>0</v>
      </c>
      <c r="V993" s="28"/>
      <c r="W993" s="28"/>
      <c r="X993" s="28"/>
      <c r="Y993" s="28"/>
      <c r="Z993" s="28"/>
    </row>
    <row r="994" ht="15.75" customHeight="1">
      <c r="E994" s="29"/>
      <c r="F994" s="29"/>
      <c r="G994" s="29"/>
      <c r="H994" s="29"/>
      <c r="I994" s="29"/>
      <c r="J994" s="29"/>
      <c r="K994" s="29"/>
    </row>
    <row r="995" ht="15.75" customHeight="1">
      <c r="E995" s="29"/>
      <c r="F995" s="29"/>
      <c r="G995" s="29"/>
      <c r="H995" s="29"/>
      <c r="I995" s="29"/>
      <c r="J995" s="29"/>
    </row>
    <row r="996" ht="15.75" customHeight="1">
      <c r="E996" s="29"/>
      <c r="F996" s="29"/>
      <c r="G996" s="29"/>
      <c r="H996" s="29"/>
      <c r="I996" s="29"/>
      <c r="J996" s="29"/>
    </row>
    <row r="997" ht="15.75" customHeight="1">
      <c r="E997" s="29"/>
      <c r="F997" s="29"/>
      <c r="G997" s="29"/>
      <c r="H997" s="29"/>
      <c r="I997" s="29"/>
      <c r="J997" s="29"/>
    </row>
    <row r="998" ht="15.75" customHeight="1">
      <c r="E998" s="29"/>
      <c r="F998" s="29"/>
      <c r="G998" s="29"/>
      <c r="H998" s="29"/>
      <c r="I998" s="29"/>
      <c r="J998" s="29"/>
    </row>
    <row r="999" ht="15.75" customHeight="1">
      <c r="E999" s="29"/>
      <c r="F999" s="29"/>
      <c r="G999" s="29"/>
      <c r="H999" s="29"/>
      <c r="I999" s="29"/>
      <c r="J999" s="29"/>
    </row>
    <row r="1000" ht="15.75" customHeight="1">
      <c r="E1000" s="29"/>
      <c r="F1000" s="29"/>
      <c r="G1000" s="29"/>
      <c r="H1000" s="29"/>
      <c r="I1000" s="29"/>
      <c r="J1000" s="29"/>
    </row>
  </sheetData>
  <mergeCells count="2">
    <mergeCell ref="A992:E992"/>
    <mergeCell ref="A993:K99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8.29"/>
    <col customWidth="1" min="3" max="3" width="13.86"/>
    <col customWidth="1" min="4" max="4" width="11.29"/>
    <col customWidth="1" min="5" max="5" width="12.86"/>
    <col customWidth="1" min="6" max="6" width="13.14"/>
    <col customWidth="1" min="7" max="7" width="13.29"/>
    <col customWidth="1" min="8" max="8" width="10.43"/>
    <col customWidth="1" min="9" max="9" width="27.14"/>
    <col customWidth="1" min="10" max="10" width="12.0"/>
    <col customWidth="1" min="11" max="11" width="11.43"/>
    <col customWidth="1" min="12" max="12" width="15.29"/>
    <col customWidth="1" min="13" max="13" width="13.14"/>
    <col customWidth="1" min="14" max="14" width="11.43"/>
    <col customWidth="1" min="15" max="15" width="13.29"/>
    <col customWidth="1" min="16" max="26" width="10.0"/>
  </cols>
  <sheetData>
    <row r="1" ht="19.5" customHeight="1">
      <c r="A1" s="40" t="s">
        <v>325</v>
      </c>
    </row>
    <row r="2" ht="19.5" customHeight="1">
      <c r="A2" s="40" t="s">
        <v>326</v>
      </c>
    </row>
    <row r="3" ht="24.75" customHeight="1">
      <c r="A3" s="40" t="s">
        <v>327</v>
      </c>
    </row>
    <row r="4" ht="19.5" customHeight="1">
      <c r="A4" s="40" t="s">
        <v>328</v>
      </c>
    </row>
    <row r="5">
      <c r="D5" s="29"/>
      <c r="E5" s="29"/>
      <c r="F5" s="29"/>
    </row>
    <row r="6" ht="89.25" customHeight="1">
      <c r="A6" s="41" t="s">
        <v>5</v>
      </c>
      <c r="B6" s="41" t="s">
        <v>6</v>
      </c>
      <c r="C6" s="41" t="s">
        <v>7</v>
      </c>
      <c r="D6" s="42" t="s">
        <v>9</v>
      </c>
      <c r="E6" s="43" t="s">
        <v>310</v>
      </c>
      <c r="F6" s="43" t="s">
        <v>314</v>
      </c>
      <c r="G6" s="44" t="s">
        <v>316</v>
      </c>
      <c r="H6" s="45" t="s">
        <v>317</v>
      </c>
      <c r="I6" s="41" t="s">
        <v>318</v>
      </c>
      <c r="J6" s="41" t="s">
        <v>320</v>
      </c>
      <c r="K6" s="41" t="s">
        <v>321</v>
      </c>
      <c r="L6" s="41" t="s">
        <v>322</v>
      </c>
      <c r="M6" s="41" t="s">
        <v>329</v>
      </c>
      <c r="N6" s="45" t="s">
        <v>330</v>
      </c>
      <c r="O6" s="45" t="s">
        <v>331</v>
      </c>
    </row>
    <row r="7" ht="25.5" customHeight="1">
      <c r="A7" s="46" t="s">
        <v>16</v>
      </c>
      <c r="B7" s="47" t="s">
        <v>17</v>
      </c>
      <c r="C7" s="48" t="s">
        <v>18</v>
      </c>
      <c r="D7" s="49">
        <v>0.0</v>
      </c>
      <c r="E7" s="47">
        <v>0.0</v>
      </c>
      <c r="F7" s="50">
        <v>0.0</v>
      </c>
      <c r="G7" s="51">
        <v>0.0</v>
      </c>
      <c r="H7" s="52"/>
      <c r="I7" s="48"/>
      <c r="J7" s="46"/>
      <c r="K7" s="53"/>
      <c r="L7" s="54"/>
      <c r="M7" s="54"/>
      <c r="N7" s="52"/>
      <c r="O7" s="55"/>
    </row>
    <row r="8" ht="25.5" customHeight="1">
      <c r="A8" s="46" t="s">
        <v>16</v>
      </c>
      <c r="B8" s="47" t="s">
        <v>19</v>
      </c>
      <c r="C8" s="48" t="s">
        <v>20</v>
      </c>
      <c r="D8" s="49">
        <v>1.944416651E7</v>
      </c>
      <c r="E8" s="47">
        <v>7521121.510000002</v>
      </c>
      <c r="F8" s="50">
        <v>1.1923045E7</v>
      </c>
      <c r="G8" s="51">
        <v>1.1923045E7</v>
      </c>
      <c r="H8" s="52">
        <v>8.90985405E8</v>
      </c>
      <c r="I8" s="48" t="str">
        <f t="shared" ref="I8:I10" si="1">+VLOOKUP(H8,'[2]IPS CTA BANCARIA (2)'!$B$1:$I$186,2,0)</f>
        <v>#REF!</v>
      </c>
      <c r="J8" s="46">
        <v>9704270.0</v>
      </c>
      <c r="K8" s="53" t="str">
        <f t="shared" ref="K8:K10" si="2">+VLOOKUP(H8,'[2]IPS CTA BANCARIA (2)'!$B$1:$I$186,4,0)</f>
        <v>#REF!</v>
      </c>
      <c r="L8" s="54" t="str">
        <f t="shared" ref="L8:L10" si="3">+VLOOKUP(H8,'[2]IPS CTA BANCARIA (2)'!$B$1:$I$186,5,0)</f>
        <v>#REF!</v>
      </c>
      <c r="M8" s="54" t="s">
        <v>332</v>
      </c>
      <c r="N8" s="52"/>
      <c r="O8" s="55"/>
    </row>
    <row r="9" ht="25.5" customHeight="1">
      <c r="A9" s="46" t="s">
        <v>16</v>
      </c>
      <c r="B9" s="47" t="s">
        <v>19</v>
      </c>
      <c r="C9" s="48" t="s">
        <v>20</v>
      </c>
      <c r="D9" s="49"/>
      <c r="E9" s="47"/>
      <c r="F9" s="50"/>
      <c r="G9" s="51"/>
      <c r="H9" s="52">
        <v>8.90904646E8</v>
      </c>
      <c r="I9" s="48" t="str">
        <f t="shared" si="1"/>
        <v>#REF!</v>
      </c>
      <c r="J9" s="46">
        <v>2218775.0</v>
      </c>
      <c r="K9" s="53" t="str">
        <f t="shared" si="2"/>
        <v>#REF!</v>
      </c>
      <c r="L9" s="54" t="str">
        <f t="shared" si="3"/>
        <v>#REF!</v>
      </c>
      <c r="M9" s="54" t="s">
        <v>333</v>
      </c>
      <c r="N9" s="52" t="s">
        <v>334</v>
      </c>
      <c r="O9" s="55">
        <v>42334.0</v>
      </c>
    </row>
    <row r="10" ht="25.5" customHeight="1">
      <c r="A10" s="46" t="s">
        <v>16</v>
      </c>
      <c r="B10" s="47" t="s">
        <v>21</v>
      </c>
      <c r="C10" s="48" t="s">
        <v>22</v>
      </c>
      <c r="D10" s="49">
        <v>2.1229637043E8</v>
      </c>
      <c r="E10" s="47">
        <v>8.211751943E7</v>
      </c>
      <c r="F10" s="50">
        <v>1.30178851E8</v>
      </c>
      <c r="G10" s="51">
        <v>1.30178851E8</v>
      </c>
      <c r="H10" s="52">
        <v>8.00130907E8</v>
      </c>
      <c r="I10" s="48" t="str">
        <f t="shared" si="1"/>
        <v>#REF!</v>
      </c>
      <c r="J10" s="46">
        <v>1.30178851E8</v>
      </c>
      <c r="K10" s="53" t="str">
        <f t="shared" si="2"/>
        <v>#REF!</v>
      </c>
      <c r="L10" s="54" t="str">
        <f t="shared" si="3"/>
        <v>#REF!</v>
      </c>
      <c r="M10" s="54" t="s">
        <v>335</v>
      </c>
      <c r="N10" s="52" t="s">
        <v>336</v>
      </c>
      <c r="O10" s="55">
        <v>42334.0</v>
      </c>
    </row>
    <row r="11" ht="25.5" customHeight="1">
      <c r="A11" s="46" t="s">
        <v>16</v>
      </c>
      <c r="B11" s="47" t="s">
        <v>23</v>
      </c>
      <c r="C11" s="48" t="s">
        <v>24</v>
      </c>
      <c r="D11" s="49">
        <v>0.0</v>
      </c>
      <c r="E11" s="47">
        <v>0.0</v>
      </c>
      <c r="F11" s="50">
        <v>0.0</v>
      </c>
      <c r="G11" s="51">
        <v>0.0</v>
      </c>
      <c r="H11" s="52"/>
      <c r="I11" s="48"/>
      <c r="J11" s="46"/>
      <c r="K11" s="53"/>
      <c r="L11" s="54"/>
      <c r="M11" s="54"/>
      <c r="N11" s="52"/>
      <c r="O11" s="55"/>
    </row>
    <row r="12" ht="25.5" customHeight="1">
      <c r="A12" s="46" t="s">
        <v>16</v>
      </c>
      <c r="B12" s="47" t="s">
        <v>25</v>
      </c>
      <c r="C12" s="48" t="s">
        <v>26</v>
      </c>
      <c r="D12" s="49">
        <v>8416126.98</v>
      </c>
      <c r="E12" s="47">
        <v>3255408.9800000004</v>
      </c>
      <c r="F12" s="50">
        <v>5160718.0</v>
      </c>
      <c r="G12" s="51">
        <v>5160718.0</v>
      </c>
      <c r="H12" s="52">
        <v>8.0025144E8</v>
      </c>
      <c r="I12" s="48" t="str">
        <f t="shared" ref="I12:I28" si="4">+VLOOKUP(H12,'[2]IPS CTA BANCARIA (2)'!$B$1:$I$186,2,0)</f>
        <v>#REF!</v>
      </c>
      <c r="J12" s="46">
        <v>5160718.0</v>
      </c>
      <c r="K12" s="53" t="str">
        <f t="shared" ref="K12:K28" si="5">+VLOOKUP(H12,'[2]IPS CTA BANCARIA (2)'!$B$1:$I$186,4,0)</f>
        <v>#REF!</v>
      </c>
      <c r="L12" s="54" t="str">
        <f t="shared" ref="L12:L28" si="6">+VLOOKUP(H12,'[2]IPS CTA BANCARIA (2)'!$B$1:$I$186,5,0)</f>
        <v>#REF!</v>
      </c>
      <c r="M12" s="54" t="s">
        <v>337</v>
      </c>
      <c r="N12" s="52" t="s">
        <v>338</v>
      </c>
      <c r="O12" s="55">
        <v>42334.0</v>
      </c>
    </row>
    <row r="13" ht="25.5" customHeight="1">
      <c r="A13" s="46" t="s">
        <v>16</v>
      </c>
      <c r="B13" s="47" t="s">
        <v>27</v>
      </c>
      <c r="C13" s="48" t="s">
        <v>28</v>
      </c>
      <c r="D13" s="49">
        <v>4.8441028458E8</v>
      </c>
      <c r="E13" s="47">
        <v>1.8737282657999998E8</v>
      </c>
      <c r="F13" s="50">
        <v>2.97037458E8</v>
      </c>
      <c r="G13" s="51">
        <v>2.97037458E8</v>
      </c>
      <c r="H13" s="52">
        <v>8.00088702E8</v>
      </c>
      <c r="I13" s="48" t="str">
        <f t="shared" si="4"/>
        <v>#REF!</v>
      </c>
      <c r="J13" s="46">
        <v>2.97037458E8</v>
      </c>
      <c r="K13" s="53" t="str">
        <f t="shared" si="5"/>
        <v>#REF!</v>
      </c>
      <c r="L13" s="54" t="str">
        <f t="shared" si="6"/>
        <v>#REF!</v>
      </c>
      <c r="M13" s="54" t="s">
        <v>339</v>
      </c>
      <c r="N13" s="52" t="s">
        <v>340</v>
      </c>
      <c r="O13" s="55">
        <v>42332.0</v>
      </c>
    </row>
    <row r="14" ht="25.5" customHeight="1">
      <c r="A14" s="46" t="s">
        <v>16</v>
      </c>
      <c r="B14" s="47" t="s">
        <v>29</v>
      </c>
      <c r="C14" s="48" t="s">
        <v>30</v>
      </c>
      <c r="D14" s="49">
        <v>1.220134336E8</v>
      </c>
      <c r="E14" s="47">
        <v>4.7195533599999994E7</v>
      </c>
      <c r="F14" s="50">
        <v>7.48179E7</v>
      </c>
      <c r="G14" s="51">
        <v>7.48179E7</v>
      </c>
      <c r="H14" s="52">
        <v>8.90901826E8</v>
      </c>
      <c r="I14" s="48" t="str">
        <f t="shared" si="4"/>
        <v>#REF!</v>
      </c>
      <c r="J14" s="46">
        <v>5.237253E7</v>
      </c>
      <c r="K14" s="53" t="str">
        <f t="shared" si="5"/>
        <v>#REF!</v>
      </c>
      <c r="L14" s="54" t="str">
        <f t="shared" si="6"/>
        <v>#REF!</v>
      </c>
      <c r="M14" s="54" t="s">
        <v>341</v>
      </c>
      <c r="N14" s="52" t="s">
        <v>342</v>
      </c>
      <c r="O14" s="55">
        <v>42331.0</v>
      </c>
    </row>
    <row r="15" ht="25.5" customHeight="1">
      <c r="A15" s="46" t="s">
        <v>16</v>
      </c>
      <c r="B15" s="47" t="s">
        <v>29</v>
      </c>
      <c r="C15" s="48" t="s">
        <v>30</v>
      </c>
      <c r="D15" s="49"/>
      <c r="E15" s="47"/>
      <c r="F15" s="50"/>
      <c r="G15" s="51"/>
      <c r="H15" s="52">
        <v>8.90904646E8</v>
      </c>
      <c r="I15" s="48" t="str">
        <f t="shared" si="4"/>
        <v>#REF!</v>
      </c>
      <c r="J15" s="46">
        <v>2.244537E7</v>
      </c>
      <c r="K15" s="53" t="str">
        <f t="shared" si="5"/>
        <v>#REF!</v>
      </c>
      <c r="L15" s="54" t="str">
        <f t="shared" si="6"/>
        <v>#REF!</v>
      </c>
      <c r="M15" s="54" t="s">
        <v>343</v>
      </c>
      <c r="N15" s="52" t="s">
        <v>344</v>
      </c>
      <c r="O15" s="55">
        <v>42331.0</v>
      </c>
    </row>
    <row r="16" ht="25.5" customHeight="1">
      <c r="A16" s="46" t="s">
        <v>16</v>
      </c>
      <c r="B16" s="47" t="s">
        <v>31</v>
      </c>
      <c r="C16" s="48" t="s">
        <v>32</v>
      </c>
      <c r="D16" s="49">
        <v>1.1130139753E8</v>
      </c>
      <c r="E16" s="47">
        <v>4.305205353E7</v>
      </c>
      <c r="F16" s="50">
        <v>6.8249344E7</v>
      </c>
      <c r="G16" s="51">
        <v>6.8249344E7</v>
      </c>
      <c r="H16" s="52">
        <v>8.05000427E8</v>
      </c>
      <c r="I16" s="48" t="str">
        <f t="shared" si="4"/>
        <v>#REF!</v>
      </c>
      <c r="J16" s="46">
        <v>6.8249344E7</v>
      </c>
      <c r="K16" s="53" t="str">
        <f t="shared" si="5"/>
        <v>#REF!</v>
      </c>
      <c r="L16" s="54" t="str">
        <f t="shared" si="6"/>
        <v>#REF!</v>
      </c>
      <c r="M16" s="54" t="s">
        <v>345</v>
      </c>
      <c r="N16" s="52" t="s">
        <v>346</v>
      </c>
      <c r="O16" s="55">
        <v>42333.0</v>
      </c>
    </row>
    <row r="17" ht="25.5" customHeight="1">
      <c r="A17" s="46" t="s">
        <v>16</v>
      </c>
      <c r="B17" s="47" t="s">
        <v>33</v>
      </c>
      <c r="C17" s="48" t="s">
        <v>34</v>
      </c>
      <c r="D17" s="49">
        <v>1012393.74</v>
      </c>
      <c r="E17" s="47">
        <v>391599.74</v>
      </c>
      <c r="F17" s="50">
        <v>620794.0</v>
      </c>
      <c r="G17" s="51">
        <v>620794.0</v>
      </c>
      <c r="H17" s="52">
        <v>8.30003564E8</v>
      </c>
      <c r="I17" s="48" t="str">
        <f t="shared" si="4"/>
        <v>#REF!</v>
      </c>
      <c r="J17" s="46">
        <v>620794.0</v>
      </c>
      <c r="K17" s="53" t="str">
        <f t="shared" si="5"/>
        <v>#REF!</v>
      </c>
      <c r="L17" s="54" t="str">
        <f t="shared" si="6"/>
        <v>#REF!</v>
      </c>
      <c r="M17" s="54" t="s">
        <v>347</v>
      </c>
      <c r="N17" s="52" t="s">
        <v>348</v>
      </c>
      <c r="O17" s="55">
        <v>42334.0</v>
      </c>
    </row>
    <row r="18" ht="25.5" customHeight="1">
      <c r="A18" s="46" t="s">
        <v>16</v>
      </c>
      <c r="B18" s="47" t="s">
        <v>35</v>
      </c>
      <c r="C18" s="48" t="s">
        <v>36</v>
      </c>
      <c r="D18" s="49">
        <v>4565919.82</v>
      </c>
      <c r="E18" s="47">
        <v>1766125.8200000003</v>
      </c>
      <c r="F18" s="50">
        <v>2799794.0</v>
      </c>
      <c r="G18" s="51">
        <v>2799794.0</v>
      </c>
      <c r="H18" s="52">
        <v>8.05001157E8</v>
      </c>
      <c r="I18" s="48" t="str">
        <f t="shared" si="4"/>
        <v>#REF!</v>
      </c>
      <c r="J18" s="46">
        <v>2799794.0</v>
      </c>
      <c r="K18" s="53" t="str">
        <f t="shared" si="5"/>
        <v>#REF!</v>
      </c>
      <c r="L18" s="54" t="str">
        <f t="shared" si="6"/>
        <v>#REF!</v>
      </c>
      <c r="M18" s="54" t="s">
        <v>349</v>
      </c>
      <c r="N18" s="52" t="s">
        <v>350</v>
      </c>
      <c r="O18" s="55">
        <v>42334.0</v>
      </c>
    </row>
    <row r="19" ht="25.5" customHeight="1">
      <c r="A19" s="46" t="s">
        <v>16</v>
      </c>
      <c r="B19" s="47" t="s">
        <v>37</v>
      </c>
      <c r="C19" s="48" t="s">
        <v>38</v>
      </c>
      <c r="D19" s="49">
        <v>4.190025425E7</v>
      </c>
      <c r="E19" s="47">
        <v>1.620727125E7</v>
      </c>
      <c r="F19" s="50">
        <v>2.5692983E7</v>
      </c>
      <c r="G19" s="51">
        <v>2.5692983E7</v>
      </c>
      <c r="H19" s="52">
        <v>8.90904646E8</v>
      </c>
      <c r="I19" s="48" t="str">
        <f t="shared" si="4"/>
        <v>#REF!</v>
      </c>
      <c r="J19" s="46">
        <v>1.2400511E7</v>
      </c>
      <c r="K19" s="53" t="str">
        <f t="shared" si="5"/>
        <v>#REF!</v>
      </c>
      <c r="L19" s="54" t="str">
        <f t="shared" si="6"/>
        <v>#REF!</v>
      </c>
      <c r="M19" s="54" t="s">
        <v>351</v>
      </c>
      <c r="N19" s="52" t="s">
        <v>352</v>
      </c>
      <c r="O19" s="55">
        <v>42334.0</v>
      </c>
    </row>
    <row r="20" ht="25.5" customHeight="1">
      <c r="A20" s="46" t="s">
        <v>16</v>
      </c>
      <c r="B20" s="47" t="s">
        <v>37</v>
      </c>
      <c r="C20" s="48" t="s">
        <v>38</v>
      </c>
      <c r="D20" s="49"/>
      <c r="E20" s="47"/>
      <c r="F20" s="50"/>
      <c r="G20" s="51"/>
      <c r="H20" s="52">
        <v>8.00058016E8</v>
      </c>
      <c r="I20" s="48" t="str">
        <f t="shared" si="4"/>
        <v>#REF!</v>
      </c>
      <c r="J20" s="46">
        <v>7949180.0</v>
      </c>
      <c r="K20" s="53" t="str">
        <f t="shared" si="5"/>
        <v>#REF!</v>
      </c>
      <c r="L20" s="54" t="str">
        <f t="shared" si="6"/>
        <v>#REF!</v>
      </c>
      <c r="M20" s="54" t="s">
        <v>353</v>
      </c>
      <c r="N20" s="52" t="s">
        <v>354</v>
      </c>
      <c r="O20" s="55">
        <v>42334.0</v>
      </c>
    </row>
    <row r="21" ht="25.5" customHeight="1">
      <c r="A21" s="46" t="s">
        <v>16</v>
      </c>
      <c r="B21" s="47" t="s">
        <v>37</v>
      </c>
      <c r="C21" s="48" t="s">
        <v>38</v>
      </c>
      <c r="D21" s="49"/>
      <c r="E21" s="47"/>
      <c r="F21" s="50"/>
      <c r="G21" s="51"/>
      <c r="H21" s="52">
        <v>8.90901826E8</v>
      </c>
      <c r="I21" s="48" t="str">
        <f t="shared" si="4"/>
        <v>#REF!</v>
      </c>
      <c r="J21" s="46">
        <v>4063564.0</v>
      </c>
      <c r="K21" s="53" t="str">
        <f t="shared" si="5"/>
        <v>#REF!</v>
      </c>
      <c r="L21" s="54" t="str">
        <f t="shared" si="6"/>
        <v>#REF!</v>
      </c>
      <c r="M21" s="54" t="s">
        <v>355</v>
      </c>
      <c r="N21" s="52" t="s">
        <v>356</v>
      </c>
      <c r="O21" s="55">
        <v>42334.0</v>
      </c>
    </row>
    <row r="22" ht="25.5" customHeight="1">
      <c r="A22" s="46" t="s">
        <v>16</v>
      </c>
      <c r="B22" s="47" t="s">
        <v>37</v>
      </c>
      <c r="C22" s="48" t="s">
        <v>38</v>
      </c>
      <c r="D22" s="49"/>
      <c r="E22" s="47"/>
      <c r="F22" s="50"/>
      <c r="G22" s="51"/>
      <c r="H22" s="52">
        <v>8.90980066E8</v>
      </c>
      <c r="I22" s="48" t="str">
        <f t="shared" si="4"/>
        <v>#REF!</v>
      </c>
      <c r="J22" s="46">
        <v>1279728.0</v>
      </c>
      <c r="K22" s="53" t="str">
        <f t="shared" si="5"/>
        <v>#REF!</v>
      </c>
      <c r="L22" s="54" t="str">
        <f t="shared" si="6"/>
        <v>#REF!</v>
      </c>
      <c r="M22" s="54" t="s">
        <v>357</v>
      </c>
      <c r="N22" s="52" t="s">
        <v>358</v>
      </c>
      <c r="O22" s="55">
        <v>42334.0</v>
      </c>
    </row>
    <row r="23" ht="25.5" customHeight="1">
      <c r="A23" s="46" t="s">
        <v>16</v>
      </c>
      <c r="B23" s="47" t="s">
        <v>39</v>
      </c>
      <c r="C23" s="48" t="s">
        <v>40</v>
      </c>
      <c r="D23" s="49">
        <v>1.371048259E8</v>
      </c>
      <c r="E23" s="47">
        <v>5.3032975900000006E7</v>
      </c>
      <c r="F23" s="50">
        <v>8.407185E7</v>
      </c>
      <c r="G23" s="51">
        <v>8.407185E7</v>
      </c>
      <c r="H23" s="52">
        <v>9.00156264E8</v>
      </c>
      <c r="I23" s="48" t="str">
        <f t="shared" si="4"/>
        <v>#REF!</v>
      </c>
      <c r="J23" s="46">
        <v>7.6220729E7</v>
      </c>
      <c r="K23" s="53" t="str">
        <f t="shared" si="5"/>
        <v>#REF!</v>
      </c>
      <c r="L23" s="54" t="str">
        <f t="shared" si="6"/>
        <v>#REF!</v>
      </c>
      <c r="M23" s="54" t="s">
        <v>359</v>
      </c>
      <c r="N23" s="52" t="s">
        <v>360</v>
      </c>
      <c r="O23" s="55">
        <v>42334.0</v>
      </c>
    </row>
    <row r="24" ht="25.5" customHeight="1">
      <c r="A24" s="46" t="s">
        <v>16</v>
      </c>
      <c r="B24" s="47" t="s">
        <v>39</v>
      </c>
      <c r="C24" s="48" t="s">
        <v>40</v>
      </c>
      <c r="D24" s="49"/>
      <c r="E24" s="47"/>
      <c r="F24" s="50"/>
      <c r="G24" s="51"/>
      <c r="H24" s="52">
        <v>8.90906347E8</v>
      </c>
      <c r="I24" s="48" t="str">
        <f t="shared" si="4"/>
        <v>#REF!</v>
      </c>
      <c r="J24" s="46">
        <v>7851121.0</v>
      </c>
      <c r="K24" s="53" t="str">
        <f t="shared" si="5"/>
        <v>#REF!</v>
      </c>
      <c r="L24" s="54" t="str">
        <f t="shared" si="6"/>
        <v>#REF!</v>
      </c>
      <c r="M24" s="54">
        <v>2.01500064354E11</v>
      </c>
      <c r="N24" s="52" t="s">
        <v>361</v>
      </c>
      <c r="O24" s="55">
        <v>42291.0</v>
      </c>
    </row>
    <row r="25" ht="25.5" customHeight="1">
      <c r="A25" s="46" t="s">
        <v>16</v>
      </c>
      <c r="B25" s="47" t="s">
        <v>41</v>
      </c>
      <c r="C25" s="48" t="s">
        <v>42</v>
      </c>
      <c r="D25" s="49">
        <v>8.14498155666E9</v>
      </c>
      <c r="E25" s="47">
        <v>3.15052811166E9</v>
      </c>
      <c r="F25" s="50">
        <v>4.994453445E9</v>
      </c>
      <c r="G25" s="51">
        <v>4.994453445E9</v>
      </c>
      <c r="H25" s="52">
        <v>8.90905177E8</v>
      </c>
      <c r="I25" s="48" t="str">
        <f t="shared" si="4"/>
        <v>#REF!</v>
      </c>
      <c r="J25" s="46">
        <v>1.8E9</v>
      </c>
      <c r="K25" s="53" t="str">
        <f t="shared" si="5"/>
        <v>#REF!</v>
      </c>
      <c r="L25" s="54" t="str">
        <f t="shared" si="6"/>
        <v>#REF!</v>
      </c>
      <c r="M25" s="54" t="s">
        <v>362</v>
      </c>
      <c r="N25" s="52" t="s">
        <v>363</v>
      </c>
      <c r="O25" s="55">
        <v>42325.0</v>
      </c>
    </row>
    <row r="26" ht="25.5" customHeight="1">
      <c r="A26" s="46" t="s">
        <v>16</v>
      </c>
      <c r="B26" s="47" t="s">
        <v>41</v>
      </c>
      <c r="C26" s="48" t="s">
        <v>42</v>
      </c>
      <c r="D26" s="49"/>
      <c r="E26" s="47"/>
      <c r="F26" s="50"/>
      <c r="G26" s="51"/>
      <c r="H26" s="52">
        <v>8.90981536E8</v>
      </c>
      <c r="I26" s="48" t="str">
        <f t="shared" si="4"/>
        <v>#REF!</v>
      </c>
      <c r="J26" s="46">
        <v>1.38616848E8</v>
      </c>
      <c r="K26" s="53" t="str">
        <f t="shared" si="5"/>
        <v>#REF!</v>
      </c>
      <c r="L26" s="54" t="str">
        <f t="shared" si="6"/>
        <v>#REF!</v>
      </c>
      <c r="M26" s="54" t="s">
        <v>364</v>
      </c>
      <c r="N26" s="52"/>
      <c r="O26" s="55"/>
    </row>
    <row r="27" ht="25.5" customHeight="1">
      <c r="A27" s="46" t="s">
        <v>16</v>
      </c>
      <c r="B27" s="47" t="s">
        <v>41</v>
      </c>
      <c r="C27" s="48" t="s">
        <v>42</v>
      </c>
      <c r="D27" s="49"/>
      <c r="E27" s="47"/>
      <c r="F27" s="50"/>
      <c r="G27" s="51"/>
      <c r="H27" s="52">
        <v>8.90906347E8</v>
      </c>
      <c r="I27" s="48" t="str">
        <f t="shared" si="4"/>
        <v>#REF!</v>
      </c>
      <c r="J27" s="46">
        <v>2.0E9</v>
      </c>
      <c r="K27" s="53" t="str">
        <f t="shared" si="5"/>
        <v>#REF!</v>
      </c>
      <c r="L27" s="54" t="str">
        <f t="shared" si="6"/>
        <v>#REF!</v>
      </c>
      <c r="M27" s="54" t="s">
        <v>365</v>
      </c>
      <c r="N27" s="52" t="s">
        <v>366</v>
      </c>
      <c r="O27" s="55">
        <v>42325.0</v>
      </c>
    </row>
    <row r="28" ht="25.5" customHeight="1">
      <c r="A28" s="46" t="s">
        <v>16</v>
      </c>
      <c r="B28" s="47" t="s">
        <v>41</v>
      </c>
      <c r="C28" s="48" t="s">
        <v>42</v>
      </c>
      <c r="D28" s="49"/>
      <c r="E28" s="47"/>
      <c r="F28" s="50"/>
      <c r="G28" s="51"/>
      <c r="H28" s="52">
        <v>8.90985703E8</v>
      </c>
      <c r="I28" s="48" t="str">
        <f t="shared" si="4"/>
        <v>#REF!</v>
      </c>
      <c r="J28" s="46">
        <v>1.055836597E9</v>
      </c>
      <c r="K28" s="53" t="str">
        <f t="shared" si="5"/>
        <v>#REF!</v>
      </c>
      <c r="L28" s="54" t="str">
        <f t="shared" si="6"/>
        <v>#REF!</v>
      </c>
      <c r="M28" s="54" t="s">
        <v>367</v>
      </c>
      <c r="N28" s="52" t="s">
        <v>368</v>
      </c>
      <c r="O28" s="55">
        <v>42325.0</v>
      </c>
    </row>
    <row r="29" ht="25.5" customHeight="1">
      <c r="A29" s="46" t="s">
        <v>44</v>
      </c>
      <c r="B29" s="47" t="s">
        <v>17</v>
      </c>
      <c r="C29" s="48" t="s">
        <v>18</v>
      </c>
      <c r="D29" s="49">
        <v>0.0</v>
      </c>
      <c r="E29" s="47">
        <v>0.0</v>
      </c>
      <c r="F29" s="50">
        <v>0.0</v>
      </c>
      <c r="G29" s="51">
        <v>0.0</v>
      </c>
      <c r="H29" s="52"/>
      <c r="I29" s="48"/>
      <c r="J29" s="46"/>
      <c r="K29" s="53"/>
      <c r="L29" s="54"/>
      <c r="M29" s="54"/>
      <c r="N29" s="52"/>
      <c r="O29" s="55"/>
    </row>
    <row r="30" ht="25.5" customHeight="1">
      <c r="A30" s="46" t="s">
        <v>44</v>
      </c>
      <c r="B30" s="47" t="s">
        <v>27</v>
      </c>
      <c r="C30" s="48" t="s">
        <v>28</v>
      </c>
      <c r="D30" s="49">
        <v>0.0</v>
      </c>
      <c r="E30" s="47">
        <v>0.0</v>
      </c>
      <c r="F30" s="50">
        <v>0.0</v>
      </c>
      <c r="G30" s="51">
        <v>0.0</v>
      </c>
      <c r="H30" s="52"/>
      <c r="I30" s="48"/>
      <c r="J30" s="46"/>
      <c r="K30" s="53"/>
      <c r="L30" s="54"/>
      <c r="M30" s="54"/>
      <c r="N30" s="52"/>
      <c r="O30" s="55"/>
    </row>
    <row r="31" ht="25.5" customHeight="1">
      <c r="A31" s="46" t="s">
        <v>44</v>
      </c>
      <c r="B31" s="47" t="s">
        <v>29</v>
      </c>
      <c r="C31" s="48" t="s">
        <v>30</v>
      </c>
      <c r="D31" s="49">
        <v>276791.06</v>
      </c>
      <c r="E31" s="47">
        <v>0.0</v>
      </c>
      <c r="F31" s="50">
        <v>276791.0</v>
      </c>
      <c r="G31" s="51">
        <v>276791.0</v>
      </c>
      <c r="H31" s="52">
        <v>8.00250119E8</v>
      </c>
      <c r="I31" s="48" t="str">
        <f t="shared" ref="I31:I35" si="7">+VLOOKUP(H31,'[2]IPS CTA BANCARIA (2)'!$B$1:$I$186,2,0)</f>
        <v>#REF!</v>
      </c>
      <c r="J31" s="46">
        <v>276791.0</v>
      </c>
      <c r="K31" s="53" t="str">
        <f t="shared" ref="K31:K35" si="8">+VLOOKUP(H31,'[2]IPS CTA BANCARIA (2)'!$B$1:$I$186,4,0)</f>
        <v>#REF!</v>
      </c>
      <c r="L31" s="54" t="str">
        <f t="shared" ref="L31:L35" si="9">+VLOOKUP(H31,'[2]IPS CTA BANCARIA (2)'!$B$1:$I$186,5,0)</f>
        <v>#REF!</v>
      </c>
      <c r="M31" s="54" t="s">
        <v>369</v>
      </c>
      <c r="N31" s="52" t="s">
        <v>370</v>
      </c>
      <c r="O31" s="55">
        <v>42332.0</v>
      </c>
    </row>
    <row r="32" ht="25.5" customHeight="1">
      <c r="A32" s="46" t="s">
        <v>44</v>
      </c>
      <c r="B32" s="47" t="s">
        <v>31</v>
      </c>
      <c r="C32" s="48" t="s">
        <v>32</v>
      </c>
      <c r="D32" s="49">
        <v>619935.93</v>
      </c>
      <c r="E32" s="47">
        <v>0.0</v>
      </c>
      <c r="F32" s="50">
        <v>619936.0</v>
      </c>
      <c r="G32" s="51">
        <v>619936.0</v>
      </c>
      <c r="H32" s="52">
        <v>8.05000427E8</v>
      </c>
      <c r="I32" s="48" t="str">
        <f t="shared" si="7"/>
        <v>#REF!</v>
      </c>
      <c r="J32" s="46">
        <v>619936.0</v>
      </c>
      <c r="K32" s="53" t="str">
        <f t="shared" si="8"/>
        <v>#REF!</v>
      </c>
      <c r="L32" s="54" t="str">
        <f t="shared" si="9"/>
        <v>#REF!</v>
      </c>
      <c r="M32" s="54" t="s">
        <v>371</v>
      </c>
      <c r="N32" s="52" t="s">
        <v>372</v>
      </c>
      <c r="O32" s="55">
        <v>42333.0</v>
      </c>
    </row>
    <row r="33" ht="25.5" customHeight="1">
      <c r="A33" s="46" t="s">
        <v>44</v>
      </c>
      <c r="B33" s="47" t="s">
        <v>39</v>
      </c>
      <c r="C33" s="48" t="s">
        <v>40</v>
      </c>
      <c r="D33" s="49">
        <v>237563.16</v>
      </c>
      <c r="E33" s="47">
        <v>0.0</v>
      </c>
      <c r="F33" s="50">
        <v>237563.0</v>
      </c>
      <c r="G33" s="51">
        <v>237563.0</v>
      </c>
      <c r="H33" s="52">
        <v>9.00156264E8</v>
      </c>
      <c r="I33" s="48" t="str">
        <f t="shared" si="7"/>
        <v>#REF!</v>
      </c>
      <c r="J33" s="46">
        <v>237563.0</v>
      </c>
      <c r="K33" s="53" t="str">
        <f t="shared" si="8"/>
        <v>#REF!</v>
      </c>
      <c r="L33" s="54" t="str">
        <f t="shared" si="9"/>
        <v>#REF!</v>
      </c>
      <c r="M33" s="54" t="s">
        <v>373</v>
      </c>
      <c r="N33" s="52" t="s">
        <v>374</v>
      </c>
      <c r="O33" s="55">
        <v>42334.0</v>
      </c>
    </row>
    <row r="34" ht="25.5" customHeight="1">
      <c r="A34" s="46" t="s">
        <v>44</v>
      </c>
      <c r="B34" s="47" t="s">
        <v>41</v>
      </c>
      <c r="C34" s="48" t="s">
        <v>42</v>
      </c>
      <c r="D34" s="49">
        <v>7.178305336E7</v>
      </c>
      <c r="E34" s="47">
        <v>0.0</v>
      </c>
      <c r="F34" s="50">
        <v>7.1783053E7</v>
      </c>
      <c r="G34" s="51">
        <v>7.1783053E7</v>
      </c>
      <c r="H34" s="52">
        <v>8.90907254E8</v>
      </c>
      <c r="I34" s="48" t="str">
        <f t="shared" si="7"/>
        <v>#REF!</v>
      </c>
      <c r="J34" s="46">
        <v>7.1783053E7</v>
      </c>
      <c r="K34" s="53" t="str">
        <f t="shared" si="8"/>
        <v>#REF!</v>
      </c>
      <c r="L34" s="54" t="str">
        <f t="shared" si="9"/>
        <v>#REF!</v>
      </c>
      <c r="M34" s="54" t="s">
        <v>375</v>
      </c>
      <c r="N34" s="52"/>
      <c r="O34" s="55"/>
    </row>
    <row r="35" ht="25.5" customHeight="1">
      <c r="A35" s="46" t="s">
        <v>44</v>
      </c>
      <c r="B35" s="47" t="s">
        <v>45</v>
      </c>
      <c r="C35" s="48" t="s">
        <v>46</v>
      </c>
      <c r="D35" s="49">
        <v>2.524503049E7</v>
      </c>
      <c r="E35" s="47">
        <v>0.0</v>
      </c>
      <c r="F35" s="50">
        <v>2.524503E7</v>
      </c>
      <c r="G35" s="51">
        <v>2.524503E7</v>
      </c>
      <c r="H35" s="52">
        <v>8.90980643E8</v>
      </c>
      <c r="I35" s="48" t="str">
        <f t="shared" si="7"/>
        <v>#REF!</v>
      </c>
      <c r="J35" s="46">
        <v>2.524503E7</v>
      </c>
      <c r="K35" s="53" t="str">
        <f t="shared" si="8"/>
        <v>#REF!</v>
      </c>
      <c r="L35" s="54" t="str">
        <f t="shared" si="9"/>
        <v>#REF!</v>
      </c>
      <c r="M35" s="54" t="s">
        <v>376</v>
      </c>
      <c r="N35" s="52" t="s">
        <v>377</v>
      </c>
      <c r="O35" s="55">
        <v>42334.0</v>
      </c>
    </row>
    <row r="36" ht="25.5" customHeight="1">
      <c r="A36" s="46" t="s">
        <v>48</v>
      </c>
      <c r="B36" s="47" t="s">
        <v>17</v>
      </c>
      <c r="C36" s="48" t="s">
        <v>18</v>
      </c>
      <c r="D36" s="49">
        <v>0.0</v>
      </c>
      <c r="E36" s="47">
        <v>0.0</v>
      </c>
      <c r="F36" s="50">
        <v>0.0</v>
      </c>
      <c r="G36" s="51">
        <v>0.0</v>
      </c>
      <c r="H36" s="52"/>
      <c r="I36" s="48"/>
      <c r="J36" s="46"/>
      <c r="K36" s="53"/>
      <c r="L36" s="54"/>
      <c r="M36" s="54"/>
      <c r="N36" s="52"/>
      <c r="O36" s="55"/>
    </row>
    <row r="37" ht="25.5" customHeight="1">
      <c r="A37" s="46" t="s">
        <v>48</v>
      </c>
      <c r="B37" s="47" t="s">
        <v>49</v>
      </c>
      <c r="C37" s="48" t="s">
        <v>50</v>
      </c>
      <c r="D37" s="49">
        <v>0.0</v>
      </c>
      <c r="E37" s="47">
        <v>0.0</v>
      </c>
      <c r="F37" s="50">
        <v>0.0</v>
      </c>
      <c r="G37" s="51">
        <v>0.0</v>
      </c>
      <c r="H37" s="52"/>
      <c r="I37" s="48"/>
      <c r="J37" s="46"/>
      <c r="K37" s="53"/>
      <c r="L37" s="54"/>
      <c r="M37" s="54"/>
      <c r="N37" s="52"/>
      <c r="O37" s="55"/>
    </row>
    <row r="38" ht="25.5" customHeight="1">
      <c r="A38" s="46" t="s">
        <v>48</v>
      </c>
      <c r="B38" s="47" t="s">
        <v>29</v>
      </c>
      <c r="C38" s="48" t="s">
        <v>30</v>
      </c>
      <c r="D38" s="49">
        <v>3017.19</v>
      </c>
      <c r="E38" s="47">
        <v>0.0</v>
      </c>
      <c r="F38" s="50">
        <v>3017.0</v>
      </c>
      <c r="G38" s="51">
        <v>3017.0</v>
      </c>
      <c r="H38" s="52">
        <v>8.00250119E8</v>
      </c>
      <c r="I38" s="48" t="str">
        <f>+VLOOKUP(H38,'[2]IPS CTA BANCARIA (2)'!$B$1:$I$186,2,0)</f>
        <v>#REF!</v>
      </c>
      <c r="J38" s="46">
        <v>3017.0</v>
      </c>
      <c r="K38" s="53" t="str">
        <f>+VLOOKUP(H38,'[2]IPS CTA BANCARIA (2)'!$B$1:$I$186,4,0)</f>
        <v>#REF!</v>
      </c>
      <c r="L38" s="54" t="str">
        <f>+VLOOKUP(H38,'[2]IPS CTA BANCARIA (2)'!$B$1:$I$186,5,0)</f>
        <v>#REF!</v>
      </c>
      <c r="M38" s="54" t="s">
        <v>378</v>
      </c>
      <c r="N38" s="52" t="s">
        <v>379</v>
      </c>
      <c r="O38" s="55">
        <v>42332.0</v>
      </c>
    </row>
    <row r="39" ht="25.5" customHeight="1">
      <c r="A39" s="46" t="s">
        <v>48</v>
      </c>
      <c r="B39" s="47" t="s">
        <v>39</v>
      </c>
      <c r="C39" s="48" t="s">
        <v>40</v>
      </c>
      <c r="D39" s="49">
        <v>115.89</v>
      </c>
      <c r="E39" s="47">
        <v>0.0</v>
      </c>
      <c r="F39" s="50">
        <v>116.0</v>
      </c>
      <c r="G39" s="51">
        <v>116.0</v>
      </c>
      <c r="H39" s="52"/>
      <c r="I39" s="48"/>
      <c r="J39" s="46"/>
      <c r="K39" s="53"/>
      <c r="L39" s="54"/>
      <c r="M39" s="54"/>
      <c r="N39" s="52"/>
      <c r="O39" s="55"/>
    </row>
    <row r="40" ht="25.5" customHeight="1">
      <c r="A40" s="46" t="s">
        <v>48</v>
      </c>
      <c r="B40" s="47" t="s">
        <v>41</v>
      </c>
      <c r="C40" s="48" t="s">
        <v>42</v>
      </c>
      <c r="D40" s="49">
        <v>315357.92</v>
      </c>
      <c r="E40" s="47">
        <v>0.0</v>
      </c>
      <c r="F40" s="50">
        <v>315358.0</v>
      </c>
      <c r="G40" s="51">
        <v>315358.0</v>
      </c>
      <c r="H40" s="52">
        <v>9.00625317E8</v>
      </c>
      <c r="I40" s="48" t="str">
        <f>+VLOOKUP(H40,'[2]IPS CTA BANCARIA (2)'!$B$1:$I$186,2,0)</f>
        <v>#REF!</v>
      </c>
      <c r="J40" s="46">
        <v>315358.0</v>
      </c>
      <c r="K40" s="53" t="str">
        <f>+VLOOKUP(H40,'[2]IPS CTA BANCARIA (2)'!$B$1:$I$186,4,0)</f>
        <v>#REF!</v>
      </c>
      <c r="L40" s="54" t="str">
        <f>+VLOOKUP(H40,'[2]IPS CTA BANCARIA (2)'!$B$1:$I$186,5,0)</f>
        <v>#REF!</v>
      </c>
      <c r="M40" s="54" t="s">
        <v>380</v>
      </c>
      <c r="N40" s="52"/>
      <c r="O40" s="55"/>
    </row>
    <row r="41" ht="25.5" customHeight="1">
      <c r="A41" s="46" t="s">
        <v>52</v>
      </c>
      <c r="B41" s="47" t="s">
        <v>17</v>
      </c>
      <c r="C41" s="48" t="s">
        <v>18</v>
      </c>
      <c r="D41" s="49">
        <v>0.0</v>
      </c>
      <c r="E41" s="47">
        <v>0.0</v>
      </c>
      <c r="F41" s="50">
        <v>0.0</v>
      </c>
      <c r="G41" s="51">
        <v>0.0</v>
      </c>
      <c r="H41" s="52"/>
      <c r="I41" s="48"/>
      <c r="J41" s="46"/>
      <c r="K41" s="53"/>
      <c r="L41" s="54"/>
      <c r="M41" s="54"/>
      <c r="N41" s="52"/>
      <c r="O41" s="55"/>
    </row>
    <row r="42" ht="25.5" customHeight="1">
      <c r="A42" s="46" t="s">
        <v>52</v>
      </c>
      <c r="B42" s="47" t="s">
        <v>49</v>
      </c>
      <c r="C42" s="48" t="s">
        <v>50</v>
      </c>
      <c r="D42" s="49">
        <v>0.0</v>
      </c>
      <c r="E42" s="47">
        <v>0.0</v>
      </c>
      <c r="F42" s="50">
        <v>0.0</v>
      </c>
      <c r="G42" s="51">
        <v>0.0</v>
      </c>
      <c r="H42" s="52"/>
      <c r="I42" s="48"/>
      <c r="J42" s="46"/>
      <c r="K42" s="53"/>
      <c r="L42" s="54"/>
      <c r="M42" s="54"/>
      <c r="N42" s="52"/>
      <c r="O42" s="55"/>
    </row>
    <row r="43" ht="25.5" customHeight="1">
      <c r="A43" s="46" t="s">
        <v>52</v>
      </c>
      <c r="B43" s="47" t="s">
        <v>27</v>
      </c>
      <c r="C43" s="48" t="s">
        <v>28</v>
      </c>
      <c r="D43" s="49">
        <v>0.0</v>
      </c>
      <c r="E43" s="47">
        <v>0.0</v>
      </c>
      <c r="F43" s="50">
        <v>0.0</v>
      </c>
      <c r="G43" s="51">
        <v>0.0</v>
      </c>
      <c r="H43" s="52"/>
      <c r="I43" s="48"/>
      <c r="J43" s="46"/>
      <c r="K43" s="53"/>
      <c r="L43" s="54"/>
      <c r="M43" s="54"/>
      <c r="N43" s="52"/>
      <c r="O43" s="55"/>
    </row>
    <row r="44" ht="25.5" customHeight="1">
      <c r="A44" s="46" t="s">
        <v>52</v>
      </c>
      <c r="B44" s="47" t="s">
        <v>29</v>
      </c>
      <c r="C44" s="48" t="s">
        <v>30</v>
      </c>
      <c r="D44" s="49">
        <v>30457.52</v>
      </c>
      <c r="E44" s="47">
        <v>0.0</v>
      </c>
      <c r="F44" s="50">
        <v>30458.0</v>
      </c>
      <c r="G44" s="51">
        <v>30458.0</v>
      </c>
      <c r="H44" s="52">
        <v>8.00250119E8</v>
      </c>
      <c r="I44" s="48" t="str">
        <f>+VLOOKUP(H44,'[2]IPS CTA BANCARIA (2)'!$B$1:$I$186,2,0)</f>
        <v>#REF!</v>
      </c>
      <c r="J44" s="46">
        <v>30458.0</v>
      </c>
      <c r="K44" s="53" t="str">
        <f>+VLOOKUP(H44,'[2]IPS CTA BANCARIA (2)'!$B$1:$I$186,4,0)</f>
        <v>#REF!</v>
      </c>
      <c r="L44" s="54" t="str">
        <f>+VLOOKUP(H44,'[2]IPS CTA BANCARIA (2)'!$B$1:$I$186,5,0)</f>
        <v>#REF!</v>
      </c>
      <c r="M44" s="54" t="s">
        <v>381</v>
      </c>
      <c r="N44" s="52" t="s">
        <v>382</v>
      </c>
      <c r="O44" s="55">
        <v>42332.0</v>
      </c>
    </row>
    <row r="45" ht="25.5" customHeight="1">
      <c r="A45" s="46" t="s">
        <v>52</v>
      </c>
      <c r="B45" s="47" t="s">
        <v>31</v>
      </c>
      <c r="C45" s="48" t="s">
        <v>32</v>
      </c>
      <c r="D45" s="49">
        <v>0.0</v>
      </c>
      <c r="E45" s="47">
        <v>0.0</v>
      </c>
      <c r="F45" s="50">
        <v>0.0</v>
      </c>
      <c r="G45" s="51">
        <v>0.0</v>
      </c>
      <c r="H45" s="52"/>
      <c r="I45" s="48"/>
      <c r="J45" s="46"/>
      <c r="K45" s="53"/>
      <c r="L45" s="54"/>
      <c r="M45" s="54"/>
      <c r="N45" s="52"/>
      <c r="O45" s="55"/>
    </row>
    <row r="46" ht="25.5" customHeight="1">
      <c r="A46" s="46" t="s">
        <v>52</v>
      </c>
      <c r="B46" s="47" t="s">
        <v>39</v>
      </c>
      <c r="C46" s="48" t="s">
        <v>40</v>
      </c>
      <c r="D46" s="49">
        <v>16503.16</v>
      </c>
      <c r="E46" s="47">
        <v>0.0</v>
      </c>
      <c r="F46" s="50">
        <v>16503.0</v>
      </c>
      <c r="G46" s="51">
        <v>16503.0</v>
      </c>
      <c r="H46" s="52">
        <v>9.00156264E8</v>
      </c>
      <c r="I46" s="48" t="str">
        <f t="shared" ref="I46:I47" si="10">+VLOOKUP(H46,'[2]IPS CTA BANCARIA (2)'!$B$1:$I$186,2,0)</f>
        <v>#REF!</v>
      </c>
      <c r="J46" s="46">
        <v>16503.0</v>
      </c>
      <c r="K46" s="53" t="str">
        <f t="shared" ref="K46:K47" si="11">+VLOOKUP(H46,'[2]IPS CTA BANCARIA (2)'!$B$1:$I$186,4,0)</f>
        <v>#REF!</v>
      </c>
      <c r="L46" s="54" t="str">
        <f t="shared" ref="L46:L47" si="12">+VLOOKUP(H46,'[2]IPS CTA BANCARIA (2)'!$B$1:$I$186,5,0)</f>
        <v>#REF!</v>
      </c>
      <c r="M46" s="54" t="s">
        <v>383</v>
      </c>
      <c r="N46" s="52" t="s">
        <v>384</v>
      </c>
      <c r="O46" s="55">
        <v>42334.0</v>
      </c>
    </row>
    <row r="47" ht="25.5" customHeight="1">
      <c r="A47" s="46" t="s">
        <v>52</v>
      </c>
      <c r="B47" s="47" t="s">
        <v>41</v>
      </c>
      <c r="C47" s="48" t="s">
        <v>42</v>
      </c>
      <c r="D47" s="49">
        <v>1778435.32</v>
      </c>
      <c r="E47" s="47">
        <v>0.0</v>
      </c>
      <c r="F47" s="50">
        <v>1778435.0</v>
      </c>
      <c r="G47" s="51">
        <v>1778435.0</v>
      </c>
      <c r="H47" s="52">
        <v>9.00625317E8</v>
      </c>
      <c r="I47" s="48" t="str">
        <f t="shared" si="10"/>
        <v>#REF!</v>
      </c>
      <c r="J47" s="46">
        <v>1778435.0</v>
      </c>
      <c r="K47" s="53" t="str">
        <f t="shared" si="11"/>
        <v>#REF!</v>
      </c>
      <c r="L47" s="54" t="str">
        <f t="shared" si="12"/>
        <v>#REF!</v>
      </c>
      <c r="M47" s="54" t="s">
        <v>385</v>
      </c>
      <c r="N47" s="52"/>
      <c r="O47" s="55"/>
    </row>
    <row r="48" ht="25.5" customHeight="1">
      <c r="A48" s="46" t="s">
        <v>54</v>
      </c>
      <c r="B48" s="47" t="s">
        <v>17</v>
      </c>
      <c r="C48" s="48" t="s">
        <v>18</v>
      </c>
      <c r="D48" s="49">
        <v>0.0</v>
      </c>
      <c r="E48" s="47">
        <v>0.0</v>
      </c>
      <c r="F48" s="50">
        <v>0.0</v>
      </c>
      <c r="G48" s="51">
        <v>0.0</v>
      </c>
      <c r="H48" s="52"/>
      <c r="I48" s="48"/>
      <c r="J48" s="46"/>
      <c r="K48" s="53"/>
      <c r="L48" s="54"/>
      <c r="M48" s="54"/>
      <c r="N48" s="52"/>
      <c r="O48" s="55"/>
    </row>
    <row r="49" ht="25.5" customHeight="1">
      <c r="A49" s="46" t="s">
        <v>54</v>
      </c>
      <c r="B49" s="47" t="s">
        <v>19</v>
      </c>
      <c r="C49" s="48" t="s">
        <v>20</v>
      </c>
      <c r="D49" s="49">
        <v>42130.42</v>
      </c>
      <c r="E49" s="47">
        <v>0.0</v>
      </c>
      <c r="F49" s="50">
        <v>42130.0</v>
      </c>
      <c r="G49" s="51">
        <v>42130.0</v>
      </c>
      <c r="H49" s="52">
        <v>8.00140949E8</v>
      </c>
      <c r="I49" s="48" t="str">
        <f t="shared" ref="I49:I50" si="13">+VLOOKUP(H49,'[2]IPS CTA BANCARIA (2)'!$B$1:$I$186,2,0)</f>
        <v>#REF!</v>
      </c>
      <c r="J49" s="46">
        <v>42130.0</v>
      </c>
      <c r="K49" s="53" t="str">
        <f t="shared" ref="K49:K50" si="14">+VLOOKUP(H49,'[2]IPS CTA BANCARIA (2)'!$B$1:$I$186,4,0)</f>
        <v>#REF!</v>
      </c>
      <c r="L49" s="54" t="str">
        <f t="shared" ref="L49:L50" si="15">+VLOOKUP(H49,'[2]IPS CTA BANCARIA (2)'!$B$1:$I$186,5,0)</f>
        <v>#REF!</v>
      </c>
      <c r="M49" s="54" t="s">
        <v>386</v>
      </c>
      <c r="N49" s="52"/>
      <c r="O49" s="55"/>
    </row>
    <row r="50" ht="25.5" customHeight="1">
      <c r="A50" s="46" t="s">
        <v>54</v>
      </c>
      <c r="B50" s="47" t="s">
        <v>21</v>
      </c>
      <c r="C50" s="48" t="s">
        <v>22</v>
      </c>
      <c r="D50" s="49">
        <v>160039.8</v>
      </c>
      <c r="E50" s="47">
        <v>0.0</v>
      </c>
      <c r="F50" s="50">
        <v>160040.0</v>
      </c>
      <c r="G50" s="51">
        <v>160040.0</v>
      </c>
      <c r="H50" s="52">
        <v>8.00130907E8</v>
      </c>
      <c r="I50" s="48" t="str">
        <f t="shared" si="13"/>
        <v>#REF!</v>
      </c>
      <c r="J50" s="46">
        <v>160040.0</v>
      </c>
      <c r="K50" s="53" t="str">
        <f t="shared" si="14"/>
        <v>#REF!</v>
      </c>
      <c r="L50" s="54" t="str">
        <f t="shared" si="15"/>
        <v>#REF!</v>
      </c>
      <c r="M50" s="54" t="s">
        <v>387</v>
      </c>
      <c r="N50" s="52" t="s">
        <v>388</v>
      </c>
      <c r="O50" s="55">
        <v>42334.0</v>
      </c>
    </row>
    <row r="51" ht="25.5" customHeight="1">
      <c r="A51" s="46" t="s">
        <v>54</v>
      </c>
      <c r="B51" s="47" t="s">
        <v>27</v>
      </c>
      <c r="C51" s="48" t="s">
        <v>28</v>
      </c>
      <c r="D51" s="49">
        <v>0.0</v>
      </c>
      <c r="E51" s="47">
        <v>0.0</v>
      </c>
      <c r="F51" s="50">
        <v>0.0</v>
      </c>
      <c r="G51" s="51">
        <v>0.0</v>
      </c>
      <c r="H51" s="52"/>
      <c r="I51" s="48"/>
      <c r="J51" s="46"/>
      <c r="K51" s="53"/>
      <c r="L51" s="54"/>
      <c r="M51" s="54"/>
      <c r="N51" s="52"/>
      <c r="O51" s="55"/>
    </row>
    <row r="52" ht="25.5" customHeight="1">
      <c r="A52" s="46" t="s">
        <v>54</v>
      </c>
      <c r="B52" s="47" t="s">
        <v>29</v>
      </c>
      <c r="C52" s="48" t="s">
        <v>30</v>
      </c>
      <c r="D52" s="49">
        <v>313055.53</v>
      </c>
      <c r="E52" s="47">
        <v>0.0</v>
      </c>
      <c r="F52" s="50">
        <v>313056.0</v>
      </c>
      <c r="G52" s="51">
        <v>313056.0</v>
      </c>
      <c r="H52" s="52">
        <v>8.00250119E8</v>
      </c>
      <c r="I52" s="48" t="str">
        <f t="shared" ref="I52:I56" si="16">+VLOOKUP(H52,'[2]IPS CTA BANCARIA (2)'!$B$1:$I$186,2,0)</f>
        <v>#REF!</v>
      </c>
      <c r="J52" s="46">
        <v>313056.0</v>
      </c>
      <c r="K52" s="53" t="str">
        <f t="shared" ref="K52:K56" si="17">+VLOOKUP(H52,'[2]IPS CTA BANCARIA (2)'!$B$1:$I$186,4,0)</f>
        <v>#REF!</v>
      </c>
      <c r="L52" s="54" t="str">
        <f t="shared" ref="L52:L56" si="18">+VLOOKUP(H52,'[2]IPS CTA BANCARIA (2)'!$B$1:$I$186,5,0)</f>
        <v>#REF!</v>
      </c>
      <c r="M52" s="54" t="s">
        <v>389</v>
      </c>
      <c r="N52" s="52" t="s">
        <v>390</v>
      </c>
      <c r="O52" s="55">
        <v>42332.0</v>
      </c>
    </row>
    <row r="53" ht="25.5" customHeight="1">
      <c r="A53" s="46" t="s">
        <v>54</v>
      </c>
      <c r="B53" s="47" t="s">
        <v>31</v>
      </c>
      <c r="C53" s="48" t="s">
        <v>32</v>
      </c>
      <c r="D53" s="49">
        <v>751022.22</v>
      </c>
      <c r="E53" s="47">
        <v>0.0</v>
      </c>
      <c r="F53" s="50">
        <v>751022.0</v>
      </c>
      <c r="G53" s="51">
        <v>751022.0</v>
      </c>
      <c r="H53" s="52">
        <v>8.05000427E8</v>
      </c>
      <c r="I53" s="48" t="str">
        <f t="shared" si="16"/>
        <v>#REF!</v>
      </c>
      <c r="J53" s="46">
        <v>751022.0</v>
      </c>
      <c r="K53" s="53" t="str">
        <f t="shared" si="17"/>
        <v>#REF!</v>
      </c>
      <c r="L53" s="54" t="str">
        <f t="shared" si="18"/>
        <v>#REF!</v>
      </c>
      <c r="M53" s="54" t="s">
        <v>391</v>
      </c>
      <c r="N53" s="52" t="s">
        <v>392</v>
      </c>
      <c r="O53" s="55">
        <v>42333.0</v>
      </c>
    </row>
    <row r="54" ht="25.5" customHeight="1">
      <c r="A54" s="46" t="s">
        <v>54</v>
      </c>
      <c r="B54" s="47" t="s">
        <v>39</v>
      </c>
      <c r="C54" s="48" t="s">
        <v>40</v>
      </c>
      <c r="D54" s="49">
        <v>189791.89</v>
      </c>
      <c r="E54" s="47">
        <v>0.0</v>
      </c>
      <c r="F54" s="50">
        <v>189792.0</v>
      </c>
      <c r="G54" s="51">
        <v>189792.0</v>
      </c>
      <c r="H54" s="52">
        <v>9.00156264E8</v>
      </c>
      <c r="I54" s="48" t="str">
        <f t="shared" si="16"/>
        <v>#REF!</v>
      </c>
      <c r="J54" s="46">
        <v>189792.0</v>
      </c>
      <c r="K54" s="53" t="str">
        <f t="shared" si="17"/>
        <v>#REF!</v>
      </c>
      <c r="L54" s="54" t="str">
        <f t="shared" si="18"/>
        <v>#REF!</v>
      </c>
      <c r="M54" s="54" t="s">
        <v>393</v>
      </c>
      <c r="N54" s="52" t="s">
        <v>394</v>
      </c>
      <c r="O54" s="55">
        <v>42334.0</v>
      </c>
    </row>
    <row r="55" ht="25.5" customHeight="1">
      <c r="A55" s="46" t="s">
        <v>54</v>
      </c>
      <c r="B55" s="47" t="s">
        <v>41</v>
      </c>
      <c r="C55" s="48" t="s">
        <v>42</v>
      </c>
      <c r="D55" s="49">
        <v>9055105.35</v>
      </c>
      <c r="E55" s="47">
        <v>0.0</v>
      </c>
      <c r="F55" s="50">
        <v>9055105.0</v>
      </c>
      <c r="G55" s="51">
        <v>9055105.0</v>
      </c>
      <c r="H55" s="52">
        <v>9.00625317E8</v>
      </c>
      <c r="I55" s="48" t="str">
        <f t="shared" si="16"/>
        <v>#REF!</v>
      </c>
      <c r="J55" s="46">
        <v>9055105.0</v>
      </c>
      <c r="K55" s="53" t="str">
        <f t="shared" si="17"/>
        <v>#REF!</v>
      </c>
      <c r="L55" s="54" t="str">
        <f t="shared" si="18"/>
        <v>#REF!</v>
      </c>
      <c r="M55" s="54" t="s">
        <v>395</v>
      </c>
      <c r="N55" s="52"/>
      <c r="O55" s="55"/>
    </row>
    <row r="56" ht="25.5" customHeight="1">
      <c r="A56" s="46" t="s">
        <v>54</v>
      </c>
      <c r="B56" s="47" t="s">
        <v>45</v>
      </c>
      <c r="C56" s="48" t="s">
        <v>46</v>
      </c>
      <c r="D56" s="49">
        <v>1.531173179E7</v>
      </c>
      <c r="E56" s="47">
        <v>0.0</v>
      </c>
      <c r="F56" s="50">
        <v>1.5311732E7</v>
      </c>
      <c r="G56" s="51">
        <v>1.5311732E7</v>
      </c>
      <c r="H56" s="52">
        <v>8.90906346E8</v>
      </c>
      <c r="I56" s="48" t="str">
        <f t="shared" si="16"/>
        <v>#REF!</v>
      </c>
      <c r="J56" s="46">
        <v>1.5311732E7</v>
      </c>
      <c r="K56" s="53" t="str">
        <f t="shared" si="17"/>
        <v>#REF!</v>
      </c>
      <c r="L56" s="54" t="str">
        <f t="shared" si="18"/>
        <v>#REF!</v>
      </c>
      <c r="M56" s="54" t="s">
        <v>396</v>
      </c>
      <c r="N56" s="52" t="s">
        <v>397</v>
      </c>
      <c r="O56" s="55">
        <v>42334.0</v>
      </c>
    </row>
    <row r="57" ht="25.5" customHeight="1">
      <c r="A57" s="46" t="s">
        <v>56</v>
      </c>
      <c r="B57" s="47" t="s">
        <v>17</v>
      </c>
      <c r="C57" s="48" t="s">
        <v>18</v>
      </c>
      <c r="D57" s="49">
        <v>0.0</v>
      </c>
      <c r="E57" s="47">
        <v>0.0</v>
      </c>
      <c r="F57" s="50">
        <v>0.0</v>
      </c>
      <c r="G57" s="51">
        <v>0.0</v>
      </c>
      <c r="H57" s="52"/>
      <c r="I57" s="48"/>
      <c r="J57" s="46"/>
      <c r="K57" s="53"/>
      <c r="L57" s="54"/>
      <c r="M57" s="54"/>
      <c r="N57" s="52"/>
      <c r="O57" s="55"/>
    </row>
    <row r="58" ht="25.5" customHeight="1">
      <c r="A58" s="46" t="s">
        <v>56</v>
      </c>
      <c r="B58" s="47" t="s">
        <v>49</v>
      </c>
      <c r="C58" s="48" t="s">
        <v>50</v>
      </c>
      <c r="D58" s="49">
        <v>0.0</v>
      </c>
      <c r="E58" s="47">
        <v>0.0</v>
      </c>
      <c r="F58" s="50">
        <v>0.0</v>
      </c>
      <c r="G58" s="51">
        <v>0.0</v>
      </c>
      <c r="H58" s="52"/>
      <c r="I58" s="48"/>
      <c r="J58" s="46"/>
      <c r="K58" s="53"/>
      <c r="L58" s="54"/>
      <c r="M58" s="54"/>
      <c r="N58" s="52"/>
      <c r="O58" s="55"/>
    </row>
    <row r="59" ht="25.5" customHeight="1">
      <c r="A59" s="46" t="s">
        <v>56</v>
      </c>
      <c r="B59" s="47" t="s">
        <v>21</v>
      </c>
      <c r="C59" s="48" t="s">
        <v>22</v>
      </c>
      <c r="D59" s="49">
        <v>4347.0</v>
      </c>
      <c r="E59" s="47">
        <v>0.0</v>
      </c>
      <c r="F59" s="50">
        <v>4347.0</v>
      </c>
      <c r="G59" s="51">
        <v>4347.0</v>
      </c>
      <c r="H59" s="52">
        <v>8.00130907E8</v>
      </c>
      <c r="I59" s="48" t="str">
        <f>+VLOOKUP(H59,'[2]IPS CTA BANCARIA (2)'!$B$1:$I$186,2,0)</f>
        <v>#REF!</v>
      </c>
      <c r="J59" s="46">
        <v>4347.0</v>
      </c>
      <c r="K59" s="53" t="str">
        <f>+VLOOKUP(H59,'[2]IPS CTA BANCARIA (2)'!$B$1:$I$186,4,0)</f>
        <v>#REF!</v>
      </c>
      <c r="L59" s="54" t="str">
        <f>+VLOOKUP(H59,'[2]IPS CTA BANCARIA (2)'!$B$1:$I$186,5,0)</f>
        <v>#REF!</v>
      </c>
      <c r="M59" s="54" t="s">
        <v>398</v>
      </c>
      <c r="N59" s="52" t="s">
        <v>399</v>
      </c>
      <c r="O59" s="55">
        <v>42334.0</v>
      </c>
    </row>
    <row r="60" ht="25.5" customHeight="1">
      <c r="A60" s="46" t="s">
        <v>56</v>
      </c>
      <c r="B60" s="47" t="s">
        <v>27</v>
      </c>
      <c r="C60" s="48" t="s">
        <v>28</v>
      </c>
      <c r="D60" s="49">
        <v>0.0</v>
      </c>
      <c r="E60" s="47">
        <v>0.0</v>
      </c>
      <c r="F60" s="50">
        <v>0.0</v>
      </c>
      <c r="G60" s="51">
        <v>0.0</v>
      </c>
      <c r="H60" s="52"/>
      <c r="I60" s="48"/>
      <c r="J60" s="46"/>
      <c r="K60" s="53"/>
      <c r="L60" s="54"/>
      <c r="M60" s="54"/>
      <c r="N60" s="52"/>
      <c r="O60" s="55"/>
    </row>
    <row r="61" ht="25.5" customHeight="1">
      <c r="A61" s="46" t="s">
        <v>56</v>
      </c>
      <c r="B61" s="47" t="s">
        <v>29</v>
      </c>
      <c r="C61" s="48" t="s">
        <v>30</v>
      </c>
      <c r="D61" s="49">
        <v>1972525.49</v>
      </c>
      <c r="E61" s="47">
        <v>0.0</v>
      </c>
      <c r="F61" s="50">
        <v>1972525.0</v>
      </c>
      <c r="G61" s="51">
        <v>1972525.0</v>
      </c>
      <c r="H61" s="52">
        <v>8.90982101E8</v>
      </c>
      <c r="I61" s="48" t="str">
        <f>+VLOOKUP(H61,'[2]IPS CTA BANCARIA (2)'!$B$1:$I$186,2,0)</f>
        <v>#REF!</v>
      </c>
      <c r="J61" s="46">
        <v>1972525.0</v>
      </c>
      <c r="K61" s="53" t="str">
        <f>+VLOOKUP(H61,'[2]IPS CTA BANCARIA (2)'!$B$1:$I$186,4,0)</f>
        <v>#REF!</v>
      </c>
      <c r="L61" s="54" t="str">
        <f>+VLOOKUP(H61,'[2]IPS CTA BANCARIA (2)'!$B$1:$I$186,5,0)</f>
        <v>#REF!</v>
      </c>
      <c r="M61" s="54" t="s">
        <v>400</v>
      </c>
      <c r="N61" s="52" t="s">
        <v>401</v>
      </c>
      <c r="O61" s="55">
        <v>42331.0</v>
      </c>
    </row>
    <row r="62" ht="25.5" customHeight="1">
      <c r="A62" s="46" t="s">
        <v>56</v>
      </c>
      <c r="B62" s="47" t="s">
        <v>31</v>
      </c>
      <c r="C62" s="48" t="s">
        <v>32</v>
      </c>
      <c r="D62" s="49">
        <v>0.0</v>
      </c>
      <c r="E62" s="47">
        <v>0.0</v>
      </c>
      <c r="F62" s="50">
        <v>0.0</v>
      </c>
      <c r="G62" s="51">
        <v>0.0</v>
      </c>
      <c r="H62" s="52"/>
      <c r="I62" s="48"/>
      <c r="J62" s="46"/>
      <c r="K62" s="53"/>
      <c r="L62" s="54"/>
      <c r="M62" s="54"/>
      <c r="N62" s="52"/>
      <c r="O62" s="55"/>
    </row>
    <row r="63" ht="25.5" customHeight="1">
      <c r="A63" s="46" t="s">
        <v>56</v>
      </c>
      <c r="B63" s="47" t="s">
        <v>39</v>
      </c>
      <c r="C63" s="48" t="s">
        <v>40</v>
      </c>
      <c r="D63" s="49">
        <v>789439.74</v>
      </c>
      <c r="E63" s="47">
        <v>0.0</v>
      </c>
      <c r="F63" s="50">
        <v>789440.0</v>
      </c>
      <c r="G63" s="51">
        <v>789440.0</v>
      </c>
      <c r="H63" s="52">
        <v>9.00156264E8</v>
      </c>
      <c r="I63" s="48" t="str">
        <f t="shared" ref="I63:I65" si="19">+VLOOKUP(H63,'[2]IPS CTA BANCARIA (2)'!$B$1:$I$186,2,0)</f>
        <v>#REF!</v>
      </c>
      <c r="J63" s="46">
        <v>789440.0</v>
      </c>
      <c r="K63" s="53" t="str">
        <f t="shared" ref="K63:K65" si="20">+VLOOKUP(H63,'[2]IPS CTA BANCARIA (2)'!$B$1:$I$186,4,0)</f>
        <v>#REF!</v>
      </c>
      <c r="L63" s="54" t="str">
        <f t="shared" ref="L63:L65" si="21">+VLOOKUP(H63,'[2]IPS CTA BANCARIA (2)'!$B$1:$I$186,5,0)</f>
        <v>#REF!</v>
      </c>
      <c r="M63" s="54" t="s">
        <v>402</v>
      </c>
      <c r="N63" s="52" t="s">
        <v>403</v>
      </c>
      <c r="O63" s="55">
        <v>42334.0</v>
      </c>
    </row>
    <row r="64" ht="25.5" customHeight="1">
      <c r="A64" s="46" t="s">
        <v>56</v>
      </c>
      <c r="B64" s="47" t="s">
        <v>41</v>
      </c>
      <c r="C64" s="48" t="s">
        <v>42</v>
      </c>
      <c r="D64" s="49">
        <v>4.285054957E7</v>
      </c>
      <c r="E64" s="47">
        <v>0.0</v>
      </c>
      <c r="F64" s="50">
        <v>4.285055E7</v>
      </c>
      <c r="G64" s="51">
        <v>4.285055E7</v>
      </c>
      <c r="H64" s="52">
        <v>8.90981726E8</v>
      </c>
      <c r="I64" s="48" t="str">
        <f t="shared" si="19"/>
        <v>#REF!</v>
      </c>
      <c r="J64" s="46">
        <v>4.285055E7</v>
      </c>
      <c r="K64" s="53" t="str">
        <f t="shared" si="20"/>
        <v>#REF!</v>
      </c>
      <c r="L64" s="54" t="str">
        <f t="shared" si="21"/>
        <v>#REF!</v>
      </c>
      <c r="M64" s="54" t="s">
        <v>404</v>
      </c>
      <c r="N64" s="52" t="s">
        <v>405</v>
      </c>
      <c r="O64" s="55">
        <v>42328.0</v>
      </c>
    </row>
    <row r="65" ht="25.5" customHeight="1">
      <c r="A65" s="46" t="s">
        <v>56</v>
      </c>
      <c r="B65" s="47" t="s">
        <v>45</v>
      </c>
      <c r="C65" s="48" t="s">
        <v>46</v>
      </c>
      <c r="D65" s="49">
        <v>9.85679192E7</v>
      </c>
      <c r="E65" s="47">
        <v>0.0</v>
      </c>
      <c r="F65" s="50">
        <v>9.8567919E7</v>
      </c>
      <c r="G65" s="51">
        <v>9.8567919E7</v>
      </c>
      <c r="H65" s="52">
        <v>8.90982101E8</v>
      </c>
      <c r="I65" s="48" t="str">
        <f t="shared" si="19"/>
        <v>#REF!</v>
      </c>
      <c r="J65" s="46">
        <v>9.8567919E7</v>
      </c>
      <c r="K65" s="53" t="str">
        <f t="shared" si="20"/>
        <v>#REF!</v>
      </c>
      <c r="L65" s="54" t="str">
        <f t="shared" si="21"/>
        <v>#REF!</v>
      </c>
      <c r="M65" s="54" t="s">
        <v>406</v>
      </c>
      <c r="N65" s="52" t="s">
        <v>407</v>
      </c>
      <c r="O65" s="55">
        <v>42334.0</v>
      </c>
    </row>
    <row r="66" ht="25.5" customHeight="1">
      <c r="A66" s="46" t="s">
        <v>58</v>
      </c>
      <c r="B66" s="47" t="s">
        <v>17</v>
      </c>
      <c r="C66" s="48" t="s">
        <v>18</v>
      </c>
      <c r="D66" s="49">
        <v>0.0</v>
      </c>
      <c r="E66" s="47">
        <v>0.0</v>
      </c>
      <c r="F66" s="50">
        <v>0.0</v>
      </c>
      <c r="G66" s="51">
        <v>0.0</v>
      </c>
      <c r="H66" s="52"/>
      <c r="I66" s="48"/>
      <c r="J66" s="46"/>
      <c r="K66" s="53"/>
      <c r="L66" s="54"/>
      <c r="M66" s="54"/>
      <c r="N66" s="52"/>
      <c r="O66" s="55"/>
    </row>
    <row r="67" ht="25.5" customHeight="1">
      <c r="A67" s="46" t="s">
        <v>58</v>
      </c>
      <c r="B67" s="47" t="s">
        <v>49</v>
      </c>
      <c r="C67" s="48" t="s">
        <v>50</v>
      </c>
      <c r="D67" s="49">
        <v>0.0</v>
      </c>
      <c r="E67" s="47">
        <v>0.0</v>
      </c>
      <c r="F67" s="50">
        <v>0.0</v>
      </c>
      <c r="G67" s="51">
        <v>0.0</v>
      </c>
      <c r="H67" s="52"/>
      <c r="I67" s="48"/>
      <c r="J67" s="46"/>
      <c r="K67" s="53"/>
      <c r="L67" s="54"/>
      <c r="M67" s="54"/>
      <c r="N67" s="52"/>
      <c r="O67" s="55"/>
    </row>
    <row r="68" ht="25.5" customHeight="1">
      <c r="A68" s="46" t="s">
        <v>58</v>
      </c>
      <c r="B68" s="47" t="s">
        <v>19</v>
      </c>
      <c r="C68" s="48" t="s">
        <v>20</v>
      </c>
      <c r="D68" s="49">
        <v>121447.01</v>
      </c>
      <c r="E68" s="47">
        <v>0.0</v>
      </c>
      <c r="F68" s="50">
        <v>121447.0</v>
      </c>
      <c r="G68" s="51">
        <v>121447.0</v>
      </c>
      <c r="H68" s="52">
        <v>8.00140949E8</v>
      </c>
      <c r="I68" s="48" t="str">
        <f t="shared" ref="I68:I69" si="22">+VLOOKUP(H68,'[2]IPS CTA BANCARIA (2)'!$B$1:$I$186,2,0)</f>
        <v>#REF!</v>
      </c>
      <c r="J68" s="46">
        <v>121447.0</v>
      </c>
      <c r="K68" s="53" t="str">
        <f t="shared" ref="K68:K69" si="23">+VLOOKUP(H68,'[2]IPS CTA BANCARIA (2)'!$B$1:$I$186,4,0)</f>
        <v>#REF!</v>
      </c>
      <c r="L68" s="54" t="str">
        <f t="shared" ref="L68:L69" si="24">+VLOOKUP(H68,'[2]IPS CTA BANCARIA (2)'!$B$1:$I$186,5,0)</f>
        <v>#REF!</v>
      </c>
      <c r="M68" s="54" t="s">
        <v>408</v>
      </c>
      <c r="N68" s="52" t="s">
        <v>409</v>
      </c>
      <c r="O68" s="55">
        <v>42334.0</v>
      </c>
    </row>
    <row r="69" ht="25.5" customHeight="1">
      <c r="A69" s="46" t="s">
        <v>58</v>
      </c>
      <c r="B69" s="47" t="s">
        <v>21</v>
      </c>
      <c r="C69" s="48" t="s">
        <v>22</v>
      </c>
      <c r="D69" s="49">
        <v>13756.39</v>
      </c>
      <c r="E69" s="47">
        <v>0.0</v>
      </c>
      <c r="F69" s="50">
        <v>13756.0</v>
      </c>
      <c r="G69" s="51">
        <v>13756.0</v>
      </c>
      <c r="H69" s="52">
        <v>8.00130907E8</v>
      </c>
      <c r="I69" s="48" t="str">
        <f t="shared" si="22"/>
        <v>#REF!</v>
      </c>
      <c r="J69" s="46">
        <v>13756.0</v>
      </c>
      <c r="K69" s="53" t="str">
        <f t="shared" si="23"/>
        <v>#REF!</v>
      </c>
      <c r="L69" s="54" t="str">
        <f t="shared" si="24"/>
        <v>#REF!</v>
      </c>
      <c r="M69" s="54" t="s">
        <v>410</v>
      </c>
      <c r="N69" s="52"/>
      <c r="O69" s="55"/>
    </row>
    <row r="70" ht="25.5" customHeight="1">
      <c r="A70" s="46" t="s">
        <v>58</v>
      </c>
      <c r="B70" s="47" t="s">
        <v>27</v>
      </c>
      <c r="C70" s="48" t="s">
        <v>28</v>
      </c>
      <c r="D70" s="49">
        <v>0.0</v>
      </c>
      <c r="E70" s="47">
        <v>0.0</v>
      </c>
      <c r="F70" s="50">
        <v>0.0</v>
      </c>
      <c r="G70" s="51">
        <v>0.0</v>
      </c>
      <c r="H70" s="52"/>
      <c r="I70" s="48"/>
      <c r="J70" s="46"/>
      <c r="K70" s="53"/>
      <c r="L70" s="54"/>
      <c r="M70" s="54"/>
      <c r="N70" s="52"/>
      <c r="O70" s="55"/>
    </row>
    <row r="71" ht="25.5" customHeight="1">
      <c r="A71" s="46" t="s">
        <v>58</v>
      </c>
      <c r="B71" s="47" t="s">
        <v>29</v>
      </c>
      <c r="C71" s="48" t="s">
        <v>30</v>
      </c>
      <c r="D71" s="49">
        <v>1159750.28</v>
      </c>
      <c r="E71" s="47">
        <v>0.0</v>
      </c>
      <c r="F71" s="50">
        <v>1159750.0</v>
      </c>
      <c r="G71" s="51">
        <v>1159750.0</v>
      </c>
      <c r="H71" s="52">
        <v>8.90980814E8</v>
      </c>
      <c r="I71" s="48" t="str">
        <f t="shared" ref="I71:I78" si="25">+VLOOKUP(H71,'[2]IPS CTA BANCARIA (2)'!$B$1:$I$186,2,0)</f>
        <v>#REF!</v>
      </c>
      <c r="J71" s="46">
        <v>1159750.0</v>
      </c>
      <c r="K71" s="53" t="str">
        <f t="shared" ref="K71:K78" si="26">+VLOOKUP(H71,'[2]IPS CTA BANCARIA (2)'!$B$1:$I$186,4,0)</f>
        <v>#REF!</v>
      </c>
      <c r="L71" s="54" t="str">
        <f t="shared" ref="L71:L78" si="27">+VLOOKUP(H71,'[2]IPS CTA BANCARIA (2)'!$B$1:$I$186,5,0)</f>
        <v>#REF!</v>
      </c>
      <c r="M71" s="54" t="s">
        <v>411</v>
      </c>
      <c r="N71" s="52" t="s">
        <v>412</v>
      </c>
      <c r="O71" s="55">
        <v>42331.0</v>
      </c>
    </row>
    <row r="72" ht="25.5" customHeight="1">
      <c r="A72" s="46" t="s">
        <v>58</v>
      </c>
      <c r="B72" s="47" t="s">
        <v>31</v>
      </c>
      <c r="C72" s="48" t="s">
        <v>32</v>
      </c>
      <c r="D72" s="49">
        <v>867508.36</v>
      </c>
      <c r="E72" s="47">
        <v>0.0</v>
      </c>
      <c r="F72" s="50">
        <v>867508.0</v>
      </c>
      <c r="G72" s="51">
        <v>867508.0</v>
      </c>
      <c r="H72" s="52">
        <v>8.05000427E8</v>
      </c>
      <c r="I72" s="48" t="str">
        <f t="shared" si="25"/>
        <v>#REF!</v>
      </c>
      <c r="J72" s="46">
        <v>867508.0</v>
      </c>
      <c r="K72" s="53" t="str">
        <f t="shared" si="26"/>
        <v>#REF!</v>
      </c>
      <c r="L72" s="54" t="str">
        <f t="shared" si="27"/>
        <v>#REF!</v>
      </c>
      <c r="M72" s="54" t="s">
        <v>413</v>
      </c>
      <c r="N72" s="52" t="s">
        <v>414</v>
      </c>
      <c r="O72" s="55">
        <v>42333.0</v>
      </c>
    </row>
    <row r="73" ht="25.5" customHeight="1">
      <c r="A73" s="46" t="s">
        <v>58</v>
      </c>
      <c r="B73" s="47" t="s">
        <v>33</v>
      </c>
      <c r="C73" s="48" t="s">
        <v>34</v>
      </c>
      <c r="D73" s="49">
        <v>7310.34</v>
      </c>
      <c r="E73" s="47">
        <v>0.0</v>
      </c>
      <c r="F73" s="50">
        <v>7310.0</v>
      </c>
      <c r="G73" s="51">
        <v>7310.0</v>
      </c>
      <c r="H73" s="52">
        <v>8.30003564E8</v>
      </c>
      <c r="I73" s="48" t="str">
        <f t="shared" si="25"/>
        <v>#REF!</v>
      </c>
      <c r="J73" s="46">
        <v>7310.0</v>
      </c>
      <c r="K73" s="53" t="str">
        <f t="shared" si="26"/>
        <v>#REF!</v>
      </c>
      <c r="L73" s="54" t="str">
        <f t="shared" si="27"/>
        <v>#REF!</v>
      </c>
      <c r="M73" s="54" t="s">
        <v>415</v>
      </c>
      <c r="N73" s="52" t="s">
        <v>416</v>
      </c>
      <c r="O73" s="55">
        <v>42334.0</v>
      </c>
    </row>
    <row r="74" ht="25.5" customHeight="1">
      <c r="A74" s="46" t="s">
        <v>58</v>
      </c>
      <c r="B74" s="47" t="s">
        <v>39</v>
      </c>
      <c r="C74" s="48" t="s">
        <v>40</v>
      </c>
      <c r="D74" s="49">
        <v>685076.72</v>
      </c>
      <c r="E74" s="47">
        <v>0.0</v>
      </c>
      <c r="F74" s="50">
        <v>685077.0</v>
      </c>
      <c r="G74" s="51">
        <v>685077.0</v>
      </c>
      <c r="H74" s="52">
        <v>9.00156264E8</v>
      </c>
      <c r="I74" s="48" t="str">
        <f t="shared" si="25"/>
        <v>#REF!</v>
      </c>
      <c r="J74" s="46">
        <v>685077.0</v>
      </c>
      <c r="K74" s="53" t="str">
        <f t="shared" si="26"/>
        <v>#REF!</v>
      </c>
      <c r="L74" s="54" t="str">
        <f t="shared" si="27"/>
        <v>#REF!</v>
      </c>
      <c r="M74" s="54" t="s">
        <v>417</v>
      </c>
      <c r="N74" s="52" t="s">
        <v>418</v>
      </c>
      <c r="O74" s="55">
        <v>42334.0</v>
      </c>
    </row>
    <row r="75" ht="25.5" customHeight="1">
      <c r="A75" s="46" t="s">
        <v>58</v>
      </c>
      <c r="B75" s="47" t="s">
        <v>41</v>
      </c>
      <c r="C75" s="48" t="s">
        <v>42</v>
      </c>
      <c r="D75" s="49">
        <v>1.1004835538E8</v>
      </c>
      <c r="E75" s="47">
        <v>0.0</v>
      </c>
      <c r="F75" s="50">
        <v>1.10048355E8</v>
      </c>
      <c r="G75" s="51">
        <v>1.10048355E8</v>
      </c>
      <c r="H75" s="52">
        <v>8.90907215E8</v>
      </c>
      <c r="I75" s="48" t="str">
        <f t="shared" si="25"/>
        <v>#REF!</v>
      </c>
      <c r="J75" s="46">
        <v>1.10048355E8</v>
      </c>
      <c r="K75" s="53" t="str">
        <f t="shared" si="26"/>
        <v>#REF!</v>
      </c>
      <c r="L75" s="54" t="str">
        <f t="shared" si="27"/>
        <v>#REF!</v>
      </c>
      <c r="M75" s="54" t="s">
        <v>419</v>
      </c>
      <c r="N75" s="52" t="s">
        <v>420</v>
      </c>
      <c r="O75" s="55">
        <v>42328.0</v>
      </c>
    </row>
    <row r="76" ht="25.5" customHeight="1">
      <c r="A76" s="46" t="s">
        <v>58</v>
      </c>
      <c r="B76" s="47" t="s">
        <v>59</v>
      </c>
      <c r="C76" s="48" t="s">
        <v>60</v>
      </c>
      <c r="D76" s="49">
        <v>2.200930052E7</v>
      </c>
      <c r="E76" s="47">
        <v>0.0</v>
      </c>
      <c r="F76" s="50">
        <v>2.2009301E7</v>
      </c>
      <c r="G76" s="51">
        <v>2.2009301E7</v>
      </c>
      <c r="H76" s="52">
        <v>8.90901826E8</v>
      </c>
      <c r="I76" s="48" t="str">
        <f t="shared" si="25"/>
        <v>#REF!</v>
      </c>
      <c r="J76" s="46">
        <v>9509301.0</v>
      </c>
      <c r="K76" s="53" t="str">
        <f t="shared" si="26"/>
        <v>#REF!</v>
      </c>
      <c r="L76" s="54" t="str">
        <f t="shared" si="27"/>
        <v>#REF!</v>
      </c>
      <c r="M76" s="54" t="s">
        <v>421</v>
      </c>
      <c r="N76" s="52" t="s">
        <v>422</v>
      </c>
      <c r="O76" s="55">
        <v>42331.0</v>
      </c>
    </row>
    <row r="77" ht="25.5" customHeight="1">
      <c r="A77" s="46" t="s">
        <v>58</v>
      </c>
      <c r="B77" s="47" t="s">
        <v>59</v>
      </c>
      <c r="C77" s="48" t="s">
        <v>60</v>
      </c>
      <c r="D77" s="49"/>
      <c r="E77" s="47"/>
      <c r="F77" s="50"/>
      <c r="G77" s="51"/>
      <c r="H77" s="52">
        <v>9.00611357E8</v>
      </c>
      <c r="I77" s="48" t="str">
        <f t="shared" si="25"/>
        <v>#REF!</v>
      </c>
      <c r="J77" s="46">
        <v>7500000.0</v>
      </c>
      <c r="K77" s="53" t="str">
        <f t="shared" si="26"/>
        <v>#REF!</v>
      </c>
      <c r="L77" s="54" t="str">
        <f t="shared" si="27"/>
        <v>#REF!</v>
      </c>
      <c r="M77" s="54">
        <v>2.0150007321E11</v>
      </c>
      <c r="N77" s="52" t="s">
        <v>423</v>
      </c>
      <c r="O77" s="55">
        <v>42334.0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5.5" customHeight="1">
      <c r="A78" s="46" t="s">
        <v>58</v>
      </c>
      <c r="B78" s="47" t="s">
        <v>59</v>
      </c>
      <c r="C78" s="48" t="s">
        <v>60</v>
      </c>
      <c r="D78" s="49"/>
      <c r="E78" s="47"/>
      <c r="F78" s="50"/>
      <c r="G78" s="51"/>
      <c r="H78" s="52">
        <v>8.00193392E8</v>
      </c>
      <c r="I78" s="48" t="str">
        <f t="shared" si="25"/>
        <v>#REF!</v>
      </c>
      <c r="J78" s="46">
        <v>5000000.0</v>
      </c>
      <c r="K78" s="53" t="str">
        <f t="shared" si="26"/>
        <v>#REF!</v>
      </c>
      <c r="L78" s="54" t="str">
        <f t="shared" si="27"/>
        <v>#REF!</v>
      </c>
      <c r="M78" s="54" t="s">
        <v>424</v>
      </c>
      <c r="N78" s="52" t="s">
        <v>425</v>
      </c>
      <c r="O78" s="55">
        <v>42331.0</v>
      </c>
    </row>
    <row r="79" ht="25.5" customHeight="1">
      <c r="A79" s="46" t="s">
        <v>62</v>
      </c>
      <c r="B79" s="47" t="s">
        <v>27</v>
      </c>
      <c r="C79" s="48" t="s">
        <v>28</v>
      </c>
      <c r="D79" s="49">
        <v>0.0</v>
      </c>
      <c r="E79" s="47">
        <v>0.0</v>
      </c>
      <c r="F79" s="50">
        <v>0.0</v>
      </c>
      <c r="G79" s="51">
        <v>0.0</v>
      </c>
      <c r="H79" s="52"/>
      <c r="I79" s="48"/>
      <c r="J79" s="46"/>
      <c r="K79" s="53"/>
      <c r="L79" s="54"/>
      <c r="M79" s="54"/>
      <c r="N79" s="52"/>
      <c r="O79" s="55"/>
    </row>
    <row r="80" ht="25.5" customHeight="1">
      <c r="A80" s="46" t="s">
        <v>62</v>
      </c>
      <c r="B80" s="47" t="s">
        <v>29</v>
      </c>
      <c r="C80" s="48" t="s">
        <v>30</v>
      </c>
      <c r="D80" s="49">
        <v>184756.14</v>
      </c>
      <c r="E80" s="47">
        <v>0.0</v>
      </c>
      <c r="F80" s="50">
        <v>184756.0</v>
      </c>
      <c r="G80" s="51">
        <v>184756.0</v>
      </c>
      <c r="H80" s="52">
        <v>8.00250119E8</v>
      </c>
      <c r="I80" s="48" t="str">
        <f t="shared" ref="I80:I83" si="28">+VLOOKUP(H80,'[2]IPS CTA BANCARIA (2)'!$B$1:$I$186,2,0)</f>
        <v>#REF!</v>
      </c>
      <c r="J80" s="46">
        <v>184756.0</v>
      </c>
      <c r="K80" s="53" t="str">
        <f t="shared" ref="K80:K83" si="29">+VLOOKUP(H80,'[2]IPS CTA BANCARIA (2)'!$B$1:$I$186,4,0)</f>
        <v>#REF!</v>
      </c>
      <c r="L80" s="54" t="str">
        <f t="shared" ref="L80:L83" si="30">+VLOOKUP(H80,'[2]IPS CTA BANCARIA (2)'!$B$1:$I$186,5,0)</f>
        <v>#REF!</v>
      </c>
      <c r="M80" s="54" t="s">
        <v>426</v>
      </c>
      <c r="N80" s="52" t="s">
        <v>427</v>
      </c>
      <c r="O80" s="55">
        <v>42332.0</v>
      </c>
    </row>
    <row r="81" ht="25.5" customHeight="1">
      <c r="A81" s="46" t="s">
        <v>62</v>
      </c>
      <c r="B81" s="47" t="s">
        <v>31</v>
      </c>
      <c r="C81" s="48" t="s">
        <v>32</v>
      </c>
      <c r="D81" s="49">
        <v>541871.33</v>
      </c>
      <c r="E81" s="47">
        <v>0.0</v>
      </c>
      <c r="F81" s="50">
        <v>541871.0</v>
      </c>
      <c r="G81" s="51">
        <v>541871.0</v>
      </c>
      <c r="H81" s="52">
        <v>8.05000427E8</v>
      </c>
      <c r="I81" s="48" t="str">
        <f t="shared" si="28"/>
        <v>#REF!</v>
      </c>
      <c r="J81" s="46">
        <v>541871.0</v>
      </c>
      <c r="K81" s="53" t="str">
        <f t="shared" si="29"/>
        <v>#REF!</v>
      </c>
      <c r="L81" s="54" t="str">
        <f t="shared" si="30"/>
        <v>#REF!</v>
      </c>
      <c r="M81" s="54" t="s">
        <v>428</v>
      </c>
      <c r="N81" s="52" t="s">
        <v>429</v>
      </c>
      <c r="O81" s="55">
        <v>42333.0</v>
      </c>
    </row>
    <row r="82" ht="25.5" customHeight="1">
      <c r="A82" s="46" t="s">
        <v>62</v>
      </c>
      <c r="B82" s="47" t="s">
        <v>39</v>
      </c>
      <c r="C82" s="48" t="s">
        <v>40</v>
      </c>
      <c r="D82" s="49">
        <v>139386.18</v>
      </c>
      <c r="E82" s="47">
        <v>0.0</v>
      </c>
      <c r="F82" s="50">
        <v>139386.0</v>
      </c>
      <c r="G82" s="51">
        <v>139386.0</v>
      </c>
      <c r="H82" s="52">
        <v>9.00156264E8</v>
      </c>
      <c r="I82" s="48" t="str">
        <f t="shared" si="28"/>
        <v>#REF!</v>
      </c>
      <c r="J82" s="46">
        <v>139386.0</v>
      </c>
      <c r="K82" s="53" t="str">
        <f t="shared" si="29"/>
        <v>#REF!</v>
      </c>
      <c r="L82" s="54" t="str">
        <f t="shared" si="30"/>
        <v>#REF!</v>
      </c>
      <c r="M82" s="54" t="s">
        <v>430</v>
      </c>
      <c r="N82" s="52" t="s">
        <v>431</v>
      </c>
      <c r="O82" s="55">
        <v>42334.0</v>
      </c>
    </row>
    <row r="83" ht="25.5" customHeight="1">
      <c r="A83" s="46" t="s">
        <v>62</v>
      </c>
      <c r="B83" s="47" t="s">
        <v>59</v>
      </c>
      <c r="C83" s="48" t="s">
        <v>60</v>
      </c>
      <c r="D83" s="49">
        <v>1.976904235E7</v>
      </c>
      <c r="E83" s="47">
        <v>0.0</v>
      </c>
      <c r="F83" s="50">
        <v>1.9769042E7</v>
      </c>
      <c r="G83" s="51">
        <v>1.9769042E7</v>
      </c>
      <c r="H83" s="52">
        <v>8.90980959E8</v>
      </c>
      <c r="I83" s="48" t="str">
        <f t="shared" si="28"/>
        <v>#REF!</v>
      </c>
      <c r="J83" s="46">
        <v>1.9769042E7</v>
      </c>
      <c r="K83" s="53" t="str">
        <f t="shared" si="29"/>
        <v>#REF!</v>
      </c>
      <c r="L83" s="54" t="str">
        <f t="shared" si="30"/>
        <v>#REF!</v>
      </c>
      <c r="M83" s="54" t="s">
        <v>432</v>
      </c>
      <c r="N83" s="52" t="s">
        <v>433</v>
      </c>
      <c r="O83" s="55">
        <v>42331.0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5.5" customHeight="1">
      <c r="A84" s="46" t="s">
        <v>64</v>
      </c>
      <c r="B84" s="47" t="s">
        <v>49</v>
      </c>
      <c r="C84" s="48" t="s">
        <v>50</v>
      </c>
      <c r="D84" s="49">
        <v>0.0</v>
      </c>
      <c r="E84" s="47">
        <v>0.0</v>
      </c>
      <c r="F84" s="50">
        <v>0.0</v>
      </c>
      <c r="G84" s="51">
        <v>0.0</v>
      </c>
      <c r="H84" s="52"/>
      <c r="I84" s="48"/>
      <c r="J84" s="46"/>
      <c r="K84" s="53"/>
      <c r="L84" s="54"/>
      <c r="M84" s="54"/>
      <c r="N84" s="52"/>
      <c r="O84" s="55"/>
    </row>
    <row r="85" ht="25.5" customHeight="1">
      <c r="A85" s="46" t="s">
        <v>64</v>
      </c>
      <c r="B85" s="47" t="s">
        <v>27</v>
      </c>
      <c r="C85" s="48" t="s">
        <v>28</v>
      </c>
      <c r="D85" s="49">
        <v>0.0</v>
      </c>
      <c r="E85" s="47">
        <v>0.0</v>
      </c>
      <c r="F85" s="50">
        <v>0.0</v>
      </c>
      <c r="G85" s="51">
        <v>0.0</v>
      </c>
      <c r="H85" s="52"/>
      <c r="I85" s="48"/>
      <c r="J85" s="46"/>
      <c r="K85" s="53"/>
      <c r="L85" s="54"/>
      <c r="M85" s="54"/>
      <c r="N85" s="52"/>
      <c r="O85" s="55"/>
    </row>
    <row r="86" ht="25.5" customHeight="1">
      <c r="A86" s="46" t="s">
        <v>64</v>
      </c>
      <c r="B86" s="47" t="s">
        <v>29</v>
      </c>
      <c r="C86" s="48" t="s">
        <v>30</v>
      </c>
      <c r="D86" s="49">
        <v>343397.49</v>
      </c>
      <c r="E86" s="47">
        <v>0.0</v>
      </c>
      <c r="F86" s="50">
        <v>343397.0</v>
      </c>
      <c r="G86" s="51">
        <v>343397.0</v>
      </c>
      <c r="H86" s="52">
        <v>8.00250119E8</v>
      </c>
      <c r="I86" s="48" t="str">
        <f>+VLOOKUP(H86,'[2]IPS CTA BANCARIA (2)'!$B$1:$I$186,2,0)</f>
        <v>#REF!</v>
      </c>
      <c r="J86" s="46">
        <v>343397.0</v>
      </c>
      <c r="K86" s="53" t="str">
        <f>+VLOOKUP(H86,'[2]IPS CTA BANCARIA (2)'!$B$1:$I$186,4,0)</f>
        <v>#REF!</v>
      </c>
      <c r="L86" s="54" t="str">
        <f>+VLOOKUP(H86,'[2]IPS CTA BANCARIA (2)'!$B$1:$I$186,5,0)</f>
        <v>#REF!</v>
      </c>
      <c r="M86" s="54" t="s">
        <v>434</v>
      </c>
      <c r="N86" s="52" t="s">
        <v>435</v>
      </c>
      <c r="O86" s="55">
        <v>42332.0</v>
      </c>
    </row>
    <row r="87" ht="25.5" customHeight="1">
      <c r="A87" s="46" t="s">
        <v>64</v>
      </c>
      <c r="B87" s="47" t="s">
        <v>31</v>
      </c>
      <c r="C87" s="48" t="s">
        <v>32</v>
      </c>
      <c r="D87" s="49">
        <v>0.0</v>
      </c>
      <c r="E87" s="47">
        <v>0.0</v>
      </c>
      <c r="F87" s="50">
        <v>0.0</v>
      </c>
      <c r="G87" s="51">
        <v>0.0</v>
      </c>
      <c r="H87" s="52"/>
      <c r="I87" s="48"/>
      <c r="J87" s="46"/>
      <c r="K87" s="53"/>
      <c r="L87" s="54"/>
      <c r="M87" s="54"/>
      <c r="N87" s="52"/>
      <c r="O87" s="55"/>
    </row>
    <row r="88" ht="25.5" customHeight="1">
      <c r="A88" s="46" t="s">
        <v>64</v>
      </c>
      <c r="B88" s="47" t="s">
        <v>39</v>
      </c>
      <c r="C88" s="48" t="s">
        <v>40</v>
      </c>
      <c r="D88" s="49">
        <v>35437.45</v>
      </c>
      <c r="E88" s="47">
        <v>0.0</v>
      </c>
      <c r="F88" s="50">
        <v>35437.0</v>
      </c>
      <c r="G88" s="51">
        <v>35437.0</v>
      </c>
      <c r="H88" s="52">
        <v>9.00156264E8</v>
      </c>
      <c r="I88" s="48" t="str">
        <f t="shared" ref="I88:I89" si="31">+VLOOKUP(H88,'[2]IPS CTA BANCARIA (2)'!$B$1:$I$186,2,0)</f>
        <v>#REF!</v>
      </c>
      <c r="J88" s="46">
        <v>35437.0</v>
      </c>
      <c r="K88" s="53" t="str">
        <f t="shared" ref="K88:K89" si="32">+VLOOKUP(H88,'[2]IPS CTA BANCARIA (2)'!$B$1:$I$186,4,0)</f>
        <v>#REF!</v>
      </c>
      <c r="L88" s="54" t="str">
        <f t="shared" ref="L88:L89" si="33">+VLOOKUP(H88,'[2]IPS CTA BANCARIA (2)'!$B$1:$I$186,5,0)</f>
        <v>#REF!</v>
      </c>
      <c r="M88" s="54" t="s">
        <v>436</v>
      </c>
      <c r="N88" s="52" t="s">
        <v>437</v>
      </c>
      <c r="O88" s="55">
        <v>42334.0</v>
      </c>
    </row>
    <row r="89" ht="25.5" customHeight="1">
      <c r="A89" s="46" t="s">
        <v>64</v>
      </c>
      <c r="B89" s="47" t="s">
        <v>45</v>
      </c>
      <c r="C89" s="48" t="s">
        <v>46</v>
      </c>
      <c r="D89" s="49">
        <v>4.589451806E7</v>
      </c>
      <c r="E89" s="47">
        <v>0.0</v>
      </c>
      <c r="F89" s="50">
        <v>4.5894518E7</v>
      </c>
      <c r="G89" s="51">
        <v>4.5894518E7</v>
      </c>
      <c r="H89" s="52">
        <v>8.90982183E8</v>
      </c>
      <c r="I89" s="48" t="str">
        <f t="shared" si="31"/>
        <v>#REF!</v>
      </c>
      <c r="J89" s="46">
        <v>4.5894518E7</v>
      </c>
      <c r="K89" s="53" t="str">
        <f t="shared" si="32"/>
        <v>#REF!</v>
      </c>
      <c r="L89" s="54" t="str">
        <f t="shared" si="33"/>
        <v>#REF!</v>
      </c>
      <c r="M89" s="54" t="s">
        <v>438</v>
      </c>
      <c r="N89" s="52" t="s">
        <v>439</v>
      </c>
      <c r="O89" s="55">
        <v>42334.0</v>
      </c>
    </row>
    <row r="90" ht="25.5" customHeight="1">
      <c r="A90" s="46" t="s">
        <v>66</v>
      </c>
      <c r="B90" s="47" t="s">
        <v>17</v>
      </c>
      <c r="C90" s="48" t="s">
        <v>18</v>
      </c>
      <c r="D90" s="49">
        <v>0.0</v>
      </c>
      <c r="E90" s="47">
        <v>0.0</v>
      </c>
      <c r="F90" s="50">
        <v>0.0</v>
      </c>
      <c r="G90" s="51">
        <v>0.0</v>
      </c>
      <c r="H90" s="52"/>
      <c r="I90" s="48"/>
      <c r="J90" s="46"/>
      <c r="K90" s="53"/>
      <c r="L90" s="54"/>
      <c r="M90" s="54"/>
      <c r="N90" s="52"/>
      <c r="O90" s="55"/>
    </row>
    <row r="91" ht="25.5" customHeight="1">
      <c r="A91" s="46" t="s">
        <v>66</v>
      </c>
      <c r="B91" s="47" t="s">
        <v>49</v>
      </c>
      <c r="C91" s="48" t="s">
        <v>50</v>
      </c>
      <c r="D91" s="49">
        <v>0.0</v>
      </c>
      <c r="E91" s="47">
        <v>0.0</v>
      </c>
      <c r="F91" s="50">
        <v>0.0</v>
      </c>
      <c r="G91" s="51">
        <v>0.0</v>
      </c>
      <c r="H91" s="52"/>
      <c r="I91" s="48"/>
      <c r="J91" s="46"/>
      <c r="K91" s="53"/>
      <c r="L91" s="54"/>
      <c r="M91" s="54"/>
      <c r="N91" s="52"/>
      <c r="O91" s="55"/>
    </row>
    <row r="92" ht="25.5" customHeight="1">
      <c r="A92" s="46" t="s">
        <v>66</v>
      </c>
      <c r="B92" s="47" t="s">
        <v>27</v>
      </c>
      <c r="C92" s="48" t="s">
        <v>28</v>
      </c>
      <c r="D92" s="49">
        <v>0.0</v>
      </c>
      <c r="E92" s="47">
        <v>0.0</v>
      </c>
      <c r="F92" s="50">
        <v>0.0</v>
      </c>
      <c r="G92" s="51">
        <v>0.0</v>
      </c>
      <c r="H92" s="52"/>
      <c r="I92" s="48"/>
      <c r="J92" s="46"/>
      <c r="K92" s="53"/>
      <c r="L92" s="54"/>
      <c r="M92" s="54"/>
      <c r="N92" s="52"/>
      <c r="O92" s="55"/>
    </row>
    <row r="93" ht="25.5" customHeight="1">
      <c r="A93" s="46" t="s">
        <v>66</v>
      </c>
      <c r="B93" s="47" t="s">
        <v>29</v>
      </c>
      <c r="C93" s="48" t="s">
        <v>30</v>
      </c>
      <c r="D93" s="49">
        <v>903417.84</v>
      </c>
      <c r="E93" s="47">
        <v>0.0</v>
      </c>
      <c r="F93" s="50">
        <v>903418.0</v>
      </c>
      <c r="G93" s="51">
        <v>903418.0</v>
      </c>
      <c r="H93" s="52">
        <v>8.90982138E8</v>
      </c>
      <c r="I93" s="48" t="str">
        <f>+VLOOKUP(H93,'[2]IPS CTA BANCARIA (2)'!$B$1:$I$186,2,0)</f>
        <v>#REF!</v>
      </c>
      <c r="J93" s="46">
        <v>903418.0</v>
      </c>
      <c r="K93" s="53" t="str">
        <f>+VLOOKUP(H93,'[2]IPS CTA BANCARIA (2)'!$B$1:$I$186,4,0)</f>
        <v>#REF!</v>
      </c>
      <c r="L93" s="54" t="str">
        <f>+VLOOKUP(H93,'[2]IPS CTA BANCARIA (2)'!$B$1:$I$186,5,0)</f>
        <v>#REF!</v>
      </c>
      <c r="M93" s="54" t="s">
        <v>440</v>
      </c>
      <c r="N93" s="52" t="s">
        <v>441</v>
      </c>
      <c r="O93" s="55">
        <v>42331.0</v>
      </c>
    </row>
    <row r="94" ht="25.5" customHeight="1">
      <c r="A94" s="46" t="s">
        <v>66</v>
      </c>
      <c r="B94" s="47" t="s">
        <v>31</v>
      </c>
      <c r="C94" s="48" t="s">
        <v>32</v>
      </c>
      <c r="D94" s="49">
        <v>0.0</v>
      </c>
      <c r="E94" s="47">
        <v>0.0</v>
      </c>
      <c r="F94" s="50">
        <v>0.0</v>
      </c>
      <c r="G94" s="51">
        <v>0.0</v>
      </c>
      <c r="H94" s="52"/>
      <c r="I94" s="48"/>
      <c r="J94" s="46"/>
      <c r="K94" s="53"/>
      <c r="L94" s="54"/>
      <c r="M94" s="54"/>
      <c r="N94" s="52"/>
      <c r="O94" s="55"/>
    </row>
    <row r="95" ht="25.5" customHeight="1">
      <c r="A95" s="46" t="s">
        <v>66</v>
      </c>
      <c r="B95" s="47" t="s">
        <v>33</v>
      </c>
      <c r="C95" s="48" t="s">
        <v>34</v>
      </c>
      <c r="D95" s="49">
        <v>6862.74</v>
      </c>
      <c r="E95" s="47">
        <v>0.0</v>
      </c>
      <c r="F95" s="50">
        <v>6863.0</v>
      </c>
      <c r="G95" s="51">
        <v>6863.0</v>
      </c>
      <c r="H95" s="52">
        <v>8.30003564E8</v>
      </c>
      <c r="I95" s="48" t="str">
        <f t="shared" ref="I95:I99" si="34">+VLOOKUP(H95,'[2]IPS CTA BANCARIA (2)'!$B$1:$I$186,2,0)</f>
        <v>#REF!</v>
      </c>
      <c r="J95" s="46">
        <v>6863.0</v>
      </c>
      <c r="K95" s="53" t="str">
        <f t="shared" ref="K95:K99" si="35">+VLOOKUP(H95,'[2]IPS CTA BANCARIA (2)'!$B$1:$I$186,4,0)</f>
        <v>#REF!</v>
      </c>
      <c r="L95" s="54" t="str">
        <f t="shared" ref="L95:L99" si="36">+VLOOKUP(H95,'[2]IPS CTA BANCARIA (2)'!$B$1:$I$186,5,0)</f>
        <v>#REF!</v>
      </c>
      <c r="M95" s="54" t="s">
        <v>442</v>
      </c>
      <c r="N95" s="52" t="s">
        <v>443</v>
      </c>
      <c r="O95" s="55">
        <v>42334.0</v>
      </c>
    </row>
    <row r="96" ht="25.5" customHeight="1">
      <c r="A96" s="46" t="s">
        <v>66</v>
      </c>
      <c r="B96" s="47" t="s">
        <v>67</v>
      </c>
      <c r="C96" s="48" t="s">
        <v>68</v>
      </c>
      <c r="D96" s="49">
        <v>6862.74</v>
      </c>
      <c r="E96" s="47">
        <v>0.0</v>
      </c>
      <c r="F96" s="50">
        <v>6863.0</v>
      </c>
      <c r="G96" s="51">
        <v>6863.0</v>
      </c>
      <c r="H96" s="52">
        <v>8.30074184E8</v>
      </c>
      <c r="I96" s="48" t="str">
        <f t="shared" si="34"/>
        <v>#REF!</v>
      </c>
      <c r="J96" s="46">
        <v>6863.0</v>
      </c>
      <c r="K96" s="53" t="str">
        <f t="shared" si="35"/>
        <v>#REF!</v>
      </c>
      <c r="L96" s="54" t="str">
        <f t="shared" si="36"/>
        <v>#REF!</v>
      </c>
      <c r="M96" s="54" t="s">
        <v>444</v>
      </c>
      <c r="N96" s="52" t="s">
        <v>445</v>
      </c>
      <c r="O96" s="55">
        <v>42334.0</v>
      </c>
    </row>
    <row r="97" ht="25.5" customHeight="1">
      <c r="A97" s="46" t="s">
        <v>66</v>
      </c>
      <c r="B97" s="47" t="s">
        <v>39</v>
      </c>
      <c r="C97" s="48" t="s">
        <v>40</v>
      </c>
      <c r="D97" s="49">
        <v>315708.53</v>
      </c>
      <c r="E97" s="47">
        <v>0.0</v>
      </c>
      <c r="F97" s="50">
        <v>315709.0</v>
      </c>
      <c r="G97" s="51">
        <v>315709.0</v>
      </c>
      <c r="H97" s="52">
        <v>9.00156264E8</v>
      </c>
      <c r="I97" s="48" t="str">
        <f t="shared" si="34"/>
        <v>#REF!</v>
      </c>
      <c r="J97" s="46">
        <v>315709.0</v>
      </c>
      <c r="K97" s="53" t="str">
        <f t="shared" si="35"/>
        <v>#REF!</v>
      </c>
      <c r="L97" s="54" t="str">
        <f t="shared" si="36"/>
        <v>#REF!</v>
      </c>
      <c r="M97" s="54" t="s">
        <v>446</v>
      </c>
      <c r="N97" s="52" t="s">
        <v>447</v>
      </c>
      <c r="O97" s="55">
        <v>42334.0</v>
      </c>
    </row>
    <row r="98" ht="25.5" customHeight="1">
      <c r="A98" s="46" t="s">
        <v>66</v>
      </c>
      <c r="B98" s="47" t="s">
        <v>41</v>
      </c>
      <c r="C98" s="48" t="s">
        <v>42</v>
      </c>
      <c r="D98" s="49">
        <v>2.520469164E7</v>
      </c>
      <c r="E98" s="47">
        <v>0.0</v>
      </c>
      <c r="F98" s="50">
        <v>2.5204692E7</v>
      </c>
      <c r="G98" s="51">
        <v>2.5204692E7</v>
      </c>
      <c r="H98" s="52">
        <v>8.90981137E8</v>
      </c>
      <c r="I98" s="48" t="str">
        <f t="shared" si="34"/>
        <v>#REF!</v>
      </c>
      <c r="J98" s="46">
        <v>2.5204692E7</v>
      </c>
      <c r="K98" s="53" t="str">
        <f t="shared" si="35"/>
        <v>#REF!</v>
      </c>
      <c r="L98" s="54" t="str">
        <f t="shared" si="36"/>
        <v>#REF!</v>
      </c>
      <c r="M98" s="54" t="s">
        <v>448</v>
      </c>
      <c r="N98" s="52" t="s">
        <v>449</v>
      </c>
      <c r="O98" s="55">
        <v>42328.0</v>
      </c>
    </row>
    <row r="99" ht="25.5" customHeight="1">
      <c r="A99" s="46" t="s">
        <v>66</v>
      </c>
      <c r="B99" s="47" t="s">
        <v>45</v>
      </c>
      <c r="C99" s="48" t="s">
        <v>46</v>
      </c>
      <c r="D99" s="49">
        <v>7.182263651E7</v>
      </c>
      <c r="E99" s="47">
        <v>0.0</v>
      </c>
      <c r="F99" s="50">
        <v>7.1822637E7</v>
      </c>
      <c r="G99" s="51">
        <v>7.1822637E7</v>
      </c>
      <c r="H99" s="52">
        <v>8.90982138E8</v>
      </c>
      <c r="I99" s="48" t="str">
        <f t="shared" si="34"/>
        <v>#REF!</v>
      </c>
      <c r="J99" s="46">
        <v>7.1822637E7</v>
      </c>
      <c r="K99" s="53" t="str">
        <f t="shared" si="35"/>
        <v>#REF!</v>
      </c>
      <c r="L99" s="54" t="str">
        <f t="shared" si="36"/>
        <v>#REF!</v>
      </c>
      <c r="M99" s="54" t="s">
        <v>450</v>
      </c>
      <c r="N99" s="52" t="s">
        <v>451</v>
      </c>
      <c r="O99" s="55">
        <v>42334.0</v>
      </c>
    </row>
    <row r="100" ht="25.5" customHeight="1">
      <c r="A100" s="46" t="s">
        <v>15</v>
      </c>
      <c r="B100" s="47" t="s">
        <v>17</v>
      </c>
      <c r="C100" s="48" t="s">
        <v>18</v>
      </c>
      <c r="D100" s="49">
        <v>0.0</v>
      </c>
      <c r="E100" s="47">
        <v>0.0</v>
      </c>
      <c r="F100" s="50">
        <v>0.0</v>
      </c>
      <c r="G100" s="51">
        <v>0.0</v>
      </c>
      <c r="H100" s="52"/>
      <c r="I100" s="48"/>
      <c r="J100" s="46"/>
      <c r="K100" s="53"/>
      <c r="L100" s="54"/>
      <c r="M100" s="54"/>
      <c r="N100" s="52"/>
      <c r="O100" s="55"/>
    </row>
    <row r="101" ht="25.5" customHeight="1">
      <c r="A101" s="46" t="s">
        <v>15</v>
      </c>
      <c r="B101" s="47" t="s">
        <v>27</v>
      </c>
      <c r="C101" s="48" t="s">
        <v>28</v>
      </c>
      <c r="D101" s="49">
        <v>0.0</v>
      </c>
      <c r="E101" s="47">
        <v>0.0</v>
      </c>
      <c r="F101" s="50">
        <v>0.0</v>
      </c>
      <c r="G101" s="51">
        <v>0.0</v>
      </c>
      <c r="H101" s="52"/>
      <c r="I101" s="48"/>
      <c r="J101" s="46"/>
      <c r="K101" s="53"/>
      <c r="L101" s="54"/>
      <c r="M101" s="54"/>
      <c r="N101" s="52"/>
      <c r="O101" s="55"/>
    </row>
    <row r="102" ht="25.5" customHeight="1">
      <c r="A102" s="46" t="s">
        <v>15</v>
      </c>
      <c r="B102" s="47" t="s">
        <v>29</v>
      </c>
      <c r="C102" s="48" t="s">
        <v>30</v>
      </c>
      <c r="D102" s="49">
        <v>3305986.62</v>
      </c>
      <c r="E102" s="47">
        <v>0.0</v>
      </c>
      <c r="F102" s="50">
        <v>3305987.0</v>
      </c>
      <c r="G102" s="51">
        <v>3305987.0</v>
      </c>
      <c r="H102" s="52">
        <v>8.90901826E8</v>
      </c>
      <c r="I102" s="48" t="str">
        <f t="shared" ref="I102:I107" si="37">+VLOOKUP(H102,'[2]IPS CTA BANCARIA (2)'!$B$1:$I$186,2,0)</f>
        <v>#REF!</v>
      </c>
      <c r="J102" s="46">
        <v>3305987.0</v>
      </c>
      <c r="K102" s="53" t="str">
        <f t="shared" ref="K102:K107" si="38">+VLOOKUP(H102,'[2]IPS CTA BANCARIA (2)'!$B$1:$I$186,4,0)</f>
        <v>#REF!</v>
      </c>
      <c r="L102" s="54" t="str">
        <f t="shared" ref="L102:L107" si="39">+VLOOKUP(H102,'[2]IPS CTA BANCARIA (2)'!$B$1:$I$186,5,0)</f>
        <v>#REF!</v>
      </c>
      <c r="M102" s="54" t="s">
        <v>452</v>
      </c>
      <c r="N102" s="52" t="s">
        <v>453</v>
      </c>
      <c r="O102" s="55">
        <v>42331.0</v>
      </c>
    </row>
    <row r="103" ht="25.5" customHeight="1">
      <c r="A103" s="46" t="s">
        <v>15</v>
      </c>
      <c r="B103" s="47" t="s">
        <v>31</v>
      </c>
      <c r="C103" s="48" t="s">
        <v>32</v>
      </c>
      <c r="D103" s="49">
        <v>515473.25</v>
      </c>
      <c r="E103" s="47">
        <v>0.0</v>
      </c>
      <c r="F103" s="50">
        <v>515473.0</v>
      </c>
      <c r="G103" s="51">
        <v>515473.0</v>
      </c>
      <c r="H103" s="52">
        <v>8.05000427E8</v>
      </c>
      <c r="I103" s="48" t="str">
        <f t="shared" si="37"/>
        <v>#REF!</v>
      </c>
      <c r="J103" s="46">
        <v>515473.0</v>
      </c>
      <c r="K103" s="53" t="str">
        <f t="shared" si="38"/>
        <v>#REF!</v>
      </c>
      <c r="L103" s="54" t="str">
        <f t="shared" si="39"/>
        <v>#REF!</v>
      </c>
      <c r="M103" s="54" t="s">
        <v>454</v>
      </c>
      <c r="N103" s="52" t="s">
        <v>455</v>
      </c>
      <c r="O103" s="55">
        <v>42333.0</v>
      </c>
    </row>
    <row r="104" ht="25.5" customHeight="1">
      <c r="A104" s="46" t="s">
        <v>15</v>
      </c>
      <c r="B104" s="47" t="s">
        <v>39</v>
      </c>
      <c r="C104" s="48" t="s">
        <v>40</v>
      </c>
      <c r="D104" s="49">
        <v>715301.18</v>
      </c>
      <c r="E104" s="47">
        <v>0.0</v>
      </c>
      <c r="F104" s="50">
        <v>715301.0</v>
      </c>
      <c r="G104" s="51">
        <v>715301.0</v>
      </c>
      <c r="H104" s="52">
        <v>9.00156264E8</v>
      </c>
      <c r="I104" s="48" t="str">
        <f t="shared" si="37"/>
        <v>#REF!</v>
      </c>
      <c r="J104" s="46">
        <v>715301.0</v>
      </c>
      <c r="K104" s="53" t="str">
        <f t="shared" si="38"/>
        <v>#REF!</v>
      </c>
      <c r="L104" s="54" t="str">
        <f t="shared" si="39"/>
        <v>#REF!</v>
      </c>
      <c r="M104" s="54" t="s">
        <v>456</v>
      </c>
      <c r="N104" s="52" t="s">
        <v>457</v>
      </c>
      <c r="O104" s="55">
        <v>42334.0</v>
      </c>
    </row>
    <row r="105" ht="25.5" customHeight="1">
      <c r="A105" s="46" t="s">
        <v>15</v>
      </c>
      <c r="B105" s="47" t="s">
        <v>41</v>
      </c>
      <c r="C105" s="48" t="s">
        <v>42</v>
      </c>
      <c r="D105" s="49">
        <v>3.682222226E7</v>
      </c>
      <c r="E105" s="47">
        <v>0.0</v>
      </c>
      <c r="F105" s="50">
        <v>3.6822222E7</v>
      </c>
      <c r="G105" s="51">
        <v>3.6822222E7</v>
      </c>
      <c r="H105" s="52">
        <v>8.90981726E8</v>
      </c>
      <c r="I105" s="48" t="str">
        <f t="shared" si="37"/>
        <v>#REF!</v>
      </c>
      <c r="J105" s="46">
        <v>3.6822222E7</v>
      </c>
      <c r="K105" s="53" t="str">
        <f t="shared" si="38"/>
        <v>#REF!</v>
      </c>
      <c r="L105" s="54" t="str">
        <f t="shared" si="39"/>
        <v>#REF!</v>
      </c>
      <c r="M105" s="54" t="s">
        <v>458</v>
      </c>
      <c r="N105" s="52" t="s">
        <v>459</v>
      </c>
      <c r="O105" s="55">
        <v>42328.0</v>
      </c>
    </row>
    <row r="106" ht="25.5" customHeight="1">
      <c r="A106" s="46" t="s">
        <v>15</v>
      </c>
      <c r="B106" s="47" t="s">
        <v>45</v>
      </c>
      <c r="C106" s="48" t="s">
        <v>46</v>
      </c>
      <c r="D106" s="49">
        <v>4.899008062E7</v>
      </c>
      <c r="E106" s="47">
        <v>0.0</v>
      </c>
      <c r="F106" s="50">
        <v>4.8990081E7</v>
      </c>
      <c r="G106" s="51">
        <v>4.8990081E7</v>
      </c>
      <c r="H106" s="52">
        <v>8.90982264E8</v>
      </c>
      <c r="I106" s="48" t="str">
        <f t="shared" si="37"/>
        <v>#REF!</v>
      </c>
      <c r="J106" s="46">
        <v>4.8990081E7</v>
      </c>
      <c r="K106" s="53" t="str">
        <f t="shared" si="38"/>
        <v>#REF!</v>
      </c>
      <c r="L106" s="54" t="str">
        <f t="shared" si="39"/>
        <v>#REF!</v>
      </c>
      <c r="M106" s="54" t="s">
        <v>460</v>
      </c>
      <c r="N106" s="52" t="s">
        <v>461</v>
      </c>
      <c r="O106" s="55">
        <v>42334.0</v>
      </c>
    </row>
    <row r="107" ht="25.5" customHeight="1">
      <c r="A107" s="46" t="s">
        <v>15</v>
      </c>
      <c r="B107" s="47" t="s">
        <v>59</v>
      </c>
      <c r="C107" s="48" t="s">
        <v>60</v>
      </c>
      <c r="D107" s="49">
        <v>1036699.07</v>
      </c>
      <c r="E107" s="47">
        <v>0.0</v>
      </c>
      <c r="F107" s="50">
        <v>1036699.0</v>
      </c>
      <c r="G107" s="51">
        <v>1036699.0</v>
      </c>
      <c r="H107" s="52">
        <v>8.90907297E8</v>
      </c>
      <c r="I107" s="48" t="str">
        <f t="shared" si="37"/>
        <v>#REF!</v>
      </c>
      <c r="J107" s="46">
        <v>1036699.0</v>
      </c>
      <c r="K107" s="53" t="str">
        <f t="shared" si="38"/>
        <v>#REF!</v>
      </c>
      <c r="L107" s="54" t="str">
        <f t="shared" si="39"/>
        <v>#REF!</v>
      </c>
      <c r="M107" s="54" t="s">
        <v>462</v>
      </c>
      <c r="N107" s="52" t="s">
        <v>463</v>
      </c>
      <c r="O107" s="55">
        <v>42331.0</v>
      </c>
    </row>
    <row r="108" ht="25.5" customHeight="1">
      <c r="A108" s="46" t="s">
        <v>71</v>
      </c>
      <c r="B108" s="47" t="s">
        <v>17</v>
      </c>
      <c r="C108" s="48" t="s">
        <v>18</v>
      </c>
      <c r="D108" s="49">
        <v>0.0</v>
      </c>
      <c r="E108" s="47">
        <v>0.0</v>
      </c>
      <c r="F108" s="50">
        <v>0.0</v>
      </c>
      <c r="G108" s="51">
        <v>0.0</v>
      </c>
      <c r="H108" s="52"/>
      <c r="I108" s="48"/>
      <c r="J108" s="46"/>
      <c r="K108" s="53"/>
      <c r="L108" s="54"/>
      <c r="M108" s="54"/>
      <c r="N108" s="52"/>
      <c r="O108" s="55"/>
    </row>
    <row r="109" ht="25.5" customHeight="1">
      <c r="A109" s="46" t="s">
        <v>71</v>
      </c>
      <c r="B109" s="47" t="s">
        <v>27</v>
      </c>
      <c r="C109" s="48" t="s">
        <v>28</v>
      </c>
      <c r="D109" s="49">
        <v>0.0</v>
      </c>
      <c r="E109" s="47">
        <v>0.0</v>
      </c>
      <c r="F109" s="50">
        <v>0.0</v>
      </c>
      <c r="G109" s="51">
        <v>0.0</v>
      </c>
      <c r="H109" s="52"/>
      <c r="I109" s="48"/>
      <c r="J109" s="46"/>
      <c r="K109" s="53"/>
      <c r="L109" s="54"/>
      <c r="M109" s="54"/>
      <c r="N109" s="52"/>
      <c r="O109" s="55"/>
    </row>
    <row r="110" ht="25.5" customHeight="1">
      <c r="A110" s="46" t="s">
        <v>71</v>
      </c>
      <c r="B110" s="47" t="s">
        <v>29</v>
      </c>
      <c r="C110" s="48" t="s">
        <v>30</v>
      </c>
      <c r="D110" s="49">
        <v>0.0</v>
      </c>
      <c r="E110" s="47">
        <v>0.0</v>
      </c>
      <c r="F110" s="50">
        <v>0.0</v>
      </c>
      <c r="G110" s="51">
        <v>0.0</v>
      </c>
      <c r="H110" s="52"/>
      <c r="I110" s="48"/>
      <c r="J110" s="46"/>
      <c r="K110" s="53"/>
      <c r="L110" s="54"/>
      <c r="M110" s="54"/>
      <c r="N110" s="52"/>
      <c r="O110" s="55"/>
    </row>
    <row r="111" ht="25.5" customHeight="1">
      <c r="A111" s="46" t="s">
        <v>71</v>
      </c>
      <c r="B111" s="47" t="s">
        <v>39</v>
      </c>
      <c r="C111" s="48" t="s">
        <v>40</v>
      </c>
      <c r="D111" s="49">
        <v>0.0</v>
      </c>
      <c r="E111" s="47">
        <v>0.0</v>
      </c>
      <c r="F111" s="50">
        <v>0.0</v>
      </c>
      <c r="G111" s="51">
        <v>0.0</v>
      </c>
      <c r="H111" s="52"/>
      <c r="I111" s="48"/>
      <c r="J111" s="46"/>
      <c r="K111" s="53"/>
      <c r="L111" s="54"/>
      <c r="M111" s="54"/>
      <c r="N111" s="52"/>
      <c r="O111" s="55"/>
    </row>
    <row r="112" ht="25.5" customHeight="1">
      <c r="A112" s="46" t="s">
        <v>71</v>
      </c>
      <c r="B112" s="47" t="s">
        <v>41</v>
      </c>
      <c r="C112" s="48" t="s">
        <v>42</v>
      </c>
      <c r="D112" s="49">
        <v>0.0</v>
      </c>
      <c r="E112" s="47">
        <v>0.0</v>
      </c>
      <c r="F112" s="50">
        <v>0.0</v>
      </c>
      <c r="G112" s="51">
        <v>0.0</v>
      </c>
      <c r="H112" s="52"/>
      <c r="I112" s="48"/>
      <c r="J112" s="46"/>
      <c r="K112" s="53"/>
      <c r="L112" s="54"/>
      <c r="M112" s="54"/>
      <c r="N112" s="52"/>
      <c r="O112" s="55"/>
    </row>
    <row r="113" ht="25.5" customHeight="1">
      <c r="A113" s="46" t="s">
        <v>73</v>
      </c>
      <c r="B113" s="47" t="s">
        <v>17</v>
      </c>
      <c r="C113" s="48" t="s">
        <v>18</v>
      </c>
      <c r="D113" s="49">
        <v>0.0</v>
      </c>
      <c r="E113" s="47">
        <v>0.0</v>
      </c>
      <c r="F113" s="50">
        <v>0.0</v>
      </c>
      <c r="G113" s="51">
        <v>0.0</v>
      </c>
      <c r="H113" s="52"/>
      <c r="I113" s="48"/>
      <c r="J113" s="46"/>
      <c r="K113" s="53"/>
      <c r="L113" s="54"/>
      <c r="M113" s="54"/>
      <c r="N113" s="52"/>
      <c r="O113" s="55"/>
    </row>
    <row r="114" ht="25.5" customHeight="1">
      <c r="A114" s="46" t="s">
        <v>73</v>
      </c>
      <c r="B114" s="47" t="s">
        <v>49</v>
      </c>
      <c r="C114" s="48" t="s">
        <v>50</v>
      </c>
      <c r="D114" s="49">
        <v>0.0</v>
      </c>
      <c r="E114" s="47">
        <v>0.0</v>
      </c>
      <c r="F114" s="50">
        <v>0.0</v>
      </c>
      <c r="G114" s="51">
        <v>0.0</v>
      </c>
      <c r="H114" s="52"/>
      <c r="I114" s="48"/>
      <c r="J114" s="46"/>
      <c r="K114" s="53"/>
      <c r="L114" s="54"/>
      <c r="M114" s="54"/>
      <c r="N114" s="52"/>
      <c r="O114" s="55"/>
    </row>
    <row r="115" ht="25.5" customHeight="1">
      <c r="A115" s="46" t="s">
        <v>73</v>
      </c>
      <c r="B115" s="47" t="s">
        <v>74</v>
      </c>
      <c r="C115" s="48" t="s">
        <v>75</v>
      </c>
      <c r="D115" s="49">
        <v>1.343780807E7</v>
      </c>
      <c r="E115" s="47">
        <v>39839.0700000003</v>
      </c>
      <c r="F115" s="50">
        <v>1.3397969E7</v>
      </c>
      <c r="G115" s="51">
        <v>1.3397969E7</v>
      </c>
      <c r="H115" s="52">
        <v>8.90980757E8</v>
      </c>
      <c r="I115" s="48" t="str">
        <f>+VLOOKUP(H115,'[2]IPS CTA BANCARIA (2)'!$B$1:$I$186,2,0)</f>
        <v>#REF!</v>
      </c>
      <c r="J115" s="46">
        <v>1.3397969E7</v>
      </c>
      <c r="K115" s="53" t="str">
        <f>+VLOOKUP(H115,'[2]IPS CTA BANCARIA (2)'!$B$1:$I$186,4,0)</f>
        <v>#REF!</v>
      </c>
      <c r="L115" s="54" t="str">
        <f>+VLOOKUP(H115,'[2]IPS CTA BANCARIA (2)'!$B$1:$I$186,5,0)</f>
        <v>#REF!</v>
      </c>
      <c r="M115" s="54" t="s">
        <v>464</v>
      </c>
      <c r="N115" s="52" t="s">
        <v>465</v>
      </c>
      <c r="O115" s="55">
        <v>42332.0</v>
      </c>
    </row>
    <row r="116" ht="25.5" customHeight="1">
      <c r="A116" s="46" t="s">
        <v>73</v>
      </c>
      <c r="B116" s="47" t="s">
        <v>19</v>
      </c>
      <c r="C116" s="48" t="s">
        <v>20</v>
      </c>
      <c r="D116" s="49">
        <v>5611.62</v>
      </c>
      <c r="E116" s="47">
        <v>5611.62</v>
      </c>
      <c r="F116" s="50">
        <v>0.0</v>
      </c>
      <c r="G116" s="51">
        <v>0.0</v>
      </c>
      <c r="H116" s="52"/>
      <c r="I116" s="48"/>
      <c r="J116" s="46"/>
      <c r="K116" s="53"/>
      <c r="L116" s="54"/>
      <c r="M116" s="54"/>
      <c r="N116" s="52"/>
      <c r="O116" s="55"/>
    </row>
    <row r="117" ht="25.5" customHeight="1">
      <c r="A117" s="46" t="s">
        <v>73</v>
      </c>
      <c r="B117" s="47" t="s">
        <v>21</v>
      </c>
      <c r="C117" s="48" t="s">
        <v>22</v>
      </c>
      <c r="D117" s="49">
        <v>13565.53</v>
      </c>
      <c r="E117" s="47">
        <v>13565.53</v>
      </c>
      <c r="F117" s="50">
        <v>0.0</v>
      </c>
      <c r="G117" s="51">
        <v>0.0</v>
      </c>
      <c r="H117" s="52"/>
      <c r="I117" s="48"/>
      <c r="J117" s="46"/>
      <c r="K117" s="53"/>
      <c r="L117" s="54"/>
      <c r="M117" s="54"/>
      <c r="N117" s="52"/>
      <c r="O117" s="55"/>
    </row>
    <row r="118" ht="25.5" customHeight="1">
      <c r="A118" s="46" t="s">
        <v>73</v>
      </c>
      <c r="B118" s="47" t="s">
        <v>27</v>
      </c>
      <c r="C118" s="48" t="s">
        <v>28</v>
      </c>
      <c r="D118" s="49">
        <v>3343790.12</v>
      </c>
      <c r="E118" s="47">
        <v>9913.120000000112</v>
      </c>
      <c r="F118" s="50">
        <v>3333877.0</v>
      </c>
      <c r="G118" s="51">
        <v>3333877.0</v>
      </c>
      <c r="H118" s="52">
        <v>8.00088702E8</v>
      </c>
      <c r="I118" s="48" t="str">
        <f t="shared" ref="I118:I120" si="40">+VLOOKUP(H118,'[2]IPS CTA BANCARIA (2)'!$B$1:$I$186,2,0)</f>
        <v>#REF!</v>
      </c>
      <c r="J118" s="46">
        <v>3333877.0</v>
      </c>
      <c r="K118" s="53" t="str">
        <f t="shared" ref="K118:K120" si="41">+VLOOKUP(H118,'[2]IPS CTA BANCARIA (2)'!$B$1:$I$186,4,0)</f>
        <v>#REF!</v>
      </c>
      <c r="L118" s="54" t="str">
        <f t="shared" ref="L118:L120" si="42">+VLOOKUP(H118,'[2]IPS CTA BANCARIA (2)'!$B$1:$I$186,5,0)</f>
        <v>#REF!</v>
      </c>
      <c r="M118" s="54" t="s">
        <v>466</v>
      </c>
      <c r="N118" s="52" t="s">
        <v>467</v>
      </c>
      <c r="O118" s="55">
        <v>42332.0</v>
      </c>
    </row>
    <row r="119" ht="25.5" customHeight="1">
      <c r="A119" s="46" t="s">
        <v>73</v>
      </c>
      <c r="B119" s="47" t="s">
        <v>29</v>
      </c>
      <c r="C119" s="48" t="s">
        <v>30</v>
      </c>
      <c r="D119" s="49">
        <v>1.195020481E7</v>
      </c>
      <c r="E119" s="47">
        <v>35428.81000000052</v>
      </c>
      <c r="F119" s="50">
        <v>1.1914776E7</v>
      </c>
      <c r="G119" s="51">
        <v>1.1914776E7</v>
      </c>
      <c r="H119" s="52">
        <v>8.90901826E8</v>
      </c>
      <c r="I119" s="48" t="str">
        <f t="shared" si="40"/>
        <v>#REF!</v>
      </c>
      <c r="J119" s="46">
        <v>1.1914776E7</v>
      </c>
      <c r="K119" s="53" t="str">
        <f t="shared" si="41"/>
        <v>#REF!</v>
      </c>
      <c r="L119" s="54" t="str">
        <f t="shared" si="42"/>
        <v>#REF!</v>
      </c>
      <c r="M119" s="54" t="s">
        <v>468</v>
      </c>
      <c r="N119" s="52" t="s">
        <v>469</v>
      </c>
      <c r="O119" s="55">
        <v>42331.0</v>
      </c>
    </row>
    <row r="120" ht="25.5" customHeight="1">
      <c r="A120" s="46" t="s">
        <v>73</v>
      </c>
      <c r="B120" s="47" t="s">
        <v>31</v>
      </c>
      <c r="C120" s="48" t="s">
        <v>32</v>
      </c>
      <c r="D120" s="49">
        <v>1.712076897E7</v>
      </c>
      <c r="E120" s="47">
        <v>50757.96999999881</v>
      </c>
      <c r="F120" s="50">
        <v>1.7070011E7</v>
      </c>
      <c r="G120" s="51">
        <v>1.7070011E7</v>
      </c>
      <c r="H120" s="52">
        <v>8.05000427E8</v>
      </c>
      <c r="I120" s="48" t="str">
        <f t="shared" si="40"/>
        <v>#REF!</v>
      </c>
      <c r="J120" s="46">
        <v>1.7070011E7</v>
      </c>
      <c r="K120" s="53" t="str">
        <f t="shared" si="41"/>
        <v>#REF!</v>
      </c>
      <c r="L120" s="54" t="str">
        <f t="shared" si="42"/>
        <v>#REF!</v>
      </c>
      <c r="M120" s="54" t="s">
        <v>470</v>
      </c>
      <c r="N120" s="52" t="s">
        <v>471</v>
      </c>
      <c r="O120" s="55">
        <v>42333.0</v>
      </c>
    </row>
    <row r="121" ht="25.5" customHeight="1">
      <c r="A121" s="46" t="s">
        <v>73</v>
      </c>
      <c r="B121" s="47" t="s">
        <v>33</v>
      </c>
      <c r="C121" s="48" t="s">
        <v>34</v>
      </c>
      <c r="D121" s="49">
        <v>0.0</v>
      </c>
      <c r="E121" s="47">
        <v>0.0</v>
      </c>
      <c r="F121" s="50">
        <v>0.0</v>
      </c>
      <c r="G121" s="51">
        <v>0.0</v>
      </c>
      <c r="H121" s="52"/>
      <c r="I121" s="48"/>
      <c r="J121" s="46"/>
      <c r="K121" s="53"/>
      <c r="L121" s="54"/>
      <c r="M121" s="54"/>
      <c r="N121" s="52"/>
      <c r="O121" s="55"/>
    </row>
    <row r="122" ht="25.5" customHeight="1">
      <c r="A122" s="46" t="s">
        <v>73</v>
      </c>
      <c r="B122" s="47" t="s">
        <v>37</v>
      </c>
      <c r="C122" s="48" t="s">
        <v>38</v>
      </c>
      <c r="D122" s="49">
        <v>13337.43</v>
      </c>
      <c r="E122" s="47">
        <v>13337.43</v>
      </c>
      <c r="F122" s="50">
        <v>0.0</v>
      </c>
      <c r="G122" s="51">
        <v>0.0</v>
      </c>
      <c r="H122" s="52"/>
      <c r="I122" s="48"/>
      <c r="J122" s="46"/>
      <c r="K122" s="53"/>
      <c r="L122" s="54"/>
      <c r="M122" s="54"/>
      <c r="N122" s="52"/>
      <c r="O122" s="55"/>
    </row>
    <row r="123" ht="25.5" customHeight="1">
      <c r="A123" s="46" t="s">
        <v>73</v>
      </c>
      <c r="B123" s="47" t="s">
        <v>39</v>
      </c>
      <c r="C123" s="48" t="s">
        <v>40</v>
      </c>
      <c r="D123" s="49">
        <v>9717754.6</v>
      </c>
      <c r="E123" s="47">
        <v>28810.599999999627</v>
      </c>
      <c r="F123" s="50">
        <v>9688944.0</v>
      </c>
      <c r="G123" s="51">
        <v>9688944.0</v>
      </c>
      <c r="H123" s="52">
        <v>9.00156264E8</v>
      </c>
      <c r="I123" s="48" t="str">
        <f t="shared" ref="I123:I134" si="43">+VLOOKUP(H123,'[2]IPS CTA BANCARIA (2)'!$B$1:$I$186,2,0)</f>
        <v>#REF!</v>
      </c>
      <c r="J123" s="46">
        <v>9688944.0</v>
      </c>
      <c r="K123" s="53" t="str">
        <f t="shared" ref="K123:K134" si="44">+VLOOKUP(H123,'[2]IPS CTA BANCARIA (2)'!$B$1:$I$186,4,0)</f>
        <v>#REF!</v>
      </c>
      <c r="L123" s="54" t="str">
        <f t="shared" ref="L123:L134" si="45">+VLOOKUP(H123,'[2]IPS CTA BANCARIA (2)'!$B$1:$I$186,5,0)</f>
        <v>#REF!</v>
      </c>
      <c r="M123" s="54" t="s">
        <v>472</v>
      </c>
      <c r="N123" s="52" t="s">
        <v>473</v>
      </c>
      <c r="O123" s="55">
        <v>42334.0</v>
      </c>
    </row>
    <row r="124" ht="25.5" customHeight="1">
      <c r="A124" s="46" t="s">
        <v>73</v>
      </c>
      <c r="B124" s="47" t="s">
        <v>41</v>
      </c>
      <c r="C124" s="48" t="s">
        <v>42</v>
      </c>
      <c r="D124" s="49">
        <v>3.9639831385E8</v>
      </c>
      <c r="E124" s="47">
        <v>1142791.8500000238</v>
      </c>
      <c r="F124" s="50">
        <v>3.95255522E8</v>
      </c>
      <c r="G124" s="51">
        <v>3.95255522E8</v>
      </c>
      <c r="H124" s="52">
        <v>8.90985703E8</v>
      </c>
      <c r="I124" s="48" t="str">
        <f t="shared" si="43"/>
        <v>#REF!</v>
      </c>
      <c r="J124" s="46">
        <v>6.5583301E7</v>
      </c>
      <c r="K124" s="53" t="str">
        <f t="shared" si="44"/>
        <v>#REF!</v>
      </c>
      <c r="L124" s="54" t="str">
        <f t="shared" si="45"/>
        <v>#REF!</v>
      </c>
      <c r="M124" s="54" t="s">
        <v>474</v>
      </c>
      <c r="N124" s="52" t="s">
        <v>475</v>
      </c>
      <c r="O124" s="55">
        <v>42326.0</v>
      </c>
    </row>
    <row r="125" ht="25.5" customHeight="1">
      <c r="A125" s="46" t="s">
        <v>73</v>
      </c>
      <c r="B125" s="47" t="s">
        <v>41</v>
      </c>
      <c r="C125" s="48" t="s">
        <v>42</v>
      </c>
      <c r="D125" s="49"/>
      <c r="E125" s="47"/>
      <c r="F125" s="50"/>
      <c r="G125" s="51"/>
      <c r="H125" s="52">
        <v>8.90905166E8</v>
      </c>
      <c r="I125" s="48" t="str">
        <f t="shared" si="43"/>
        <v>#REF!</v>
      </c>
      <c r="J125" s="46">
        <v>2.1739487E7</v>
      </c>
      <c r="K125" s="53" t="str">
        <f t="shared" si="44"/>
        <v>#REF!</v>
      </c>
      <c r="L125" s="54" t="str">
        <f t="shared" si="45"/>
        <v>#REF!</v>
      </c>
      <c r="M125" s="54" t="s">
        <v>476</v>
      </c>
      <c r="N125" s="52" t="s">
        <v>477</v>
      </c>
      <c r="O125" s="55">
        <v>42328.0</v>
      </c>
    </row>
    <row r="126" ht="25.5" customHeight="1">
      <c r="A126" s="46" t="s">
        <v>73</v>
      </c>
      <c r="B126" s="47" t="s">
        <v>41</v>
      </c>
      <c r="C126" s="48" t="s">
        <v>42</v>
      </c>
      <c r="D126" s="49"/>
      <c r="E126" s="47"/>
      <c r="F126" s="50"/>
      <c r="G126" s="51"/>
      <c r="H126" s="52">
        <v>8.11016192E8</v>
      </c>
      <c r="I126" s="48" t="str">
        <f t="shared" si="43"/>
        <v>#REF!</v>
      </c>
      <c r="J126" s="46">
        <v>2104069.0</v>
      </c>
      <c r="K126" s="53" t="str">
        <f t="shared" si="44"/>
        <v>#REF!</v>
      </c>
      <c r="L126" s="54" t="str">
        <f t="shared" si="45"/>
        <v>#REF!</v>
      </c>
      <c r="M126" s="54" t="s">
        <v>478</v>
      </c>
      <c r="N126" s="52" t="s">
        <v>479</v>
      </c>
      <c r="O126" s="55">
        <v>42328.0</v>
      </c>
    </row>
    <row r="127" ht="25.5" customHeight="1">
      <c r="A127" s="46" t="s">
        <v>73</v>
      </c>
      <c r="B127" s="47" t="s">
        <v>41</v>
      </c>
      <c r="C127" s="48" t="s">
        <v>42</v>
      </c>
      <c r="D127" s="49"/>
      <c r="E127" s="47"/>
      <c r="F127" s="50"/>
      <c r="G127" s="51"/>
      <c r="H127" s="52">
        <v>8.90907254E8</v>
      </c>
      <c r="I127" s="48" t="str">
        <f t="shared" si="43"/>
        <v>#REF!</v>
      </c>
      <c r="J127" s="46">
        <v>2.9244906E7</v>
      </c>
      <c r="K127" s="53" t="str">
        <f t="shared" si="44"/>
        <v>#REF!</v>
      </c>
      <c r="L127" s="54" t="str">
        <f t="shared" si="45"/>
        <v>#REF!</v>
      </c>
      <c r="M127" s="54" t="s">
        <v>480</v>
      </c>
      <c r="N127" s="52" t="s">
        <v>481</v>
      </c>
      <c r="O127" s="55">
        <v>42328.0</v>
      </c>
    </row>
    <row r="128" ht="25.5" customHeight="1">
      <c r="A128" s="46" t="s">
        <v>73</v>
      </c>
      <c r="B128" s="47" t="s">
        <v>41</v>
      </c>
      <c r="C128" s="48" t="s">
        <v>42</v>
      </c>
      <c r="D128" s="49"/>
      <c r="E128" s="47"/>
      <c r="F128" s="50"/>
      <c r="G128" s="51"/>
      <c r="H128" s="52">
        <v>8.90982264E8</v>
      </c>
      <c r="I128" s="48" t="str">
        <f t="shared" si="43"/>
        <v>#REF!</v>
      </c>
      <c r="J128" s="46">
        <v>1.6279708E7</v>
      </c>
      <c r="K128" s="53" t="str">
        <f t="shared" si="44"/>
        <v>#REF!</v>
      </c>
      <c r="L128" s="54" t="str">
        <f t="shared" si="45"/>
        <v>#REF!</v>
      </c>
      <c r="M128" s="54" t="s">
        <v>482</v>
      </c>
      <c r="N128" s="52" t="s">
        <v>483</v>
      </c>
      <c r="O128" s="55">
        <v>42328.0</v>
      </c>
    </row>
    <row r="129" ht="25.5" customHeight="1">
      <c r="A129" s="46" t="s">
        <v>73</v>
      </c>
      <c r="B129" s="47" t="s">
        <v>41</v>
      </c>
      <c r="C129" s="48" t="s">
        <v>42</v>
      </c>
      <c r="D129" s="49"/>
      <c r="E129" s="47"/>
      <c r="F129" s="50"/>
      <c r="G129" s="51"/>
      <c r="H129" s="52">
        <v>8.90981726E8</v>
      </c>
      <c r="I129" s="48" t="str">
        <f t="shared" si="43"/>
        <v>#REF!</v>
      </c>
      <c r="J129" s="46">
        <v>6543302.0</v>
      </c>
      <c r="K129" s="53" t="str">
        <f t="shared" si="44"/>
        <v>#REF!</v>
      </c>
      <c r="L129" s="54" t="str">
        <f t="shared" si="45"/>
        <v>#REF!</v>
      </c>
      <c r="M129" s="54" t="s">
        <v>484</v>
      </c>
      <c r="N129" s="52" t="s">
        <v>485</v>
      </c>
      <c r="O129" s="55">
        <v>42328.0</v>
      </c>
    </row>
    <row r="130" ht="25.5" customHeight="1">
      <c r="A130" s="46" t="s">
        <v>73</v>
      </c>
      <c r="B130" s="47" t="s">
        <v>41</v>
      </c>
      <c r="C130" s="48" t="s">
        <v>42</v>
      </c>
      <c r="D130" s="49"/>
      <c r="E130" s="47"/>
      <c r="F130" s="50"/>
      <c r="G130" s="51"/>
      <c r="H130" s="52">
        <v>8.90980066E8</v>
      </c>
      <c r="I130" s="48" t="str">
        <f t="shared" si="43"/>
        <v>#REF!</v>
      </c>
      <c r="J130" s="46">
        <v>9001163.0</v>
      </c>
      <c r="K130" s="53" t="str">
        <f t="shared" si="44"/>
        <v>#REF!</v>
      </c>
      <c r="L130" s="54" t="str">
        <f t="shared" si="45"/>
        <v>#REF!</v>
      </c>
      <c r="M130" s="54" t="s">
        <v>486</v>
      </c>
      <c r="N130" s="52" t="s">
        <v>487</v>
      </c>
      <c r="O130" s="55">
        <v>42326.0</v>
      </c>
    </row>
    <row r="131" ht="25.5" customHeight="1">
      <c r="A131" s="46" t="s">
        <v>73</v>
      </c>
      <c r="B131" s="47" t="s">
        <v>41</v>
      </c>
      <c r="C131" s="48" t="s">
        <v>42</v>
      </c>
      <c r="D131" s="49"/>
      <c r="E131" s="47"/>
      <c r="F131" s="50"/>
      <c r="G131" s="51"/>
      <c r="H131" s="52">
        <v>8.90981137E8</v>
      </c>
      <c r="I131" s="48" t="str">
        <f t="shared" si="43"/>
        <v>#REF!</v>
      </c>
      <c r="J131" s="46">
        <v>8134215.0</v>
      </c>
      <c r="K131" s="53" t="str">
        <f t="shared" si="44"/>
        <v>#REF!</v>
      </c>
      <c r="L131" s="54" t="str">
        <f t="shared" si="45"/>
        <v>#REF!</v>
      </c>
      <c r="M131" s="54" t="s">
        <v>488</v>
      </c>
      <c r="N131" s="52" t="s">
        <v>489</v>
      </c>
      <c r="O131" s="55">
        <v>42328.0</v>
      </c>
    </row>
    <row r="132" ht="25.5" customHeight="1">
      <c r="A132" s="46" t="s">
        <v>73</v>
      </c>
      <c r="B132" s="47" t="s">
        <v>41</v>
      </c>
      <c r="C132" s="48" t="s">
        <v>42</v>
      </c>
      <c r="D132" s="49"/>
      <c r="E132" s="47"/>
      <c r="F132" s="50"/>
      <c r="G132" s="51"/>
      <c r="H132" s="52">
        <v>9.00625317E8</v>
      </c>
      <c r="I132" s="48" t="str">
        <f t="shared" si="43"/>
        <v>#REF!</v>
      </c>
      <c r="J132" s="46">
        <v>1.09691986E8</v>
      </c>
      <c r="K132" s="53" t="str">
        <f t="shared" si="44"/>
        <v>#REF!</v>
      </c>
      <c r="L132" s="54" t="str">
        <f t="shared" si="45"/>
        <v>#REF!</v>
      </c>
      <c r="M132" s="54" t="s">
        <v>490</v>
      </c>
      <c r="N132" s="52" t="s">
        <v>491</v>
      </c>
      <c r="O132" s="55">
        <v>42328.0</v>
      </c>
    </row>
    <row r="133" ht="25.5" customHeight="1">
      <c r="A133" s="46" t="s">
        <v>73</v>
      </c>
      <c r="B133" s="47" t="s">
        <v>41</v>
      </c>
      <c r="C133" s="48" t="s">
        <v>42</v>
      </c>
      <c r="D133" s="49"/>
      <c r="E133" s="47"/>
      <c r="F133" s="50"/>
      <c r="G133" s="51"/>
      <c r="H133" s="52">
        <v>8.90907215E8</v>
      </c>
      <c r="I133" s="48" t="str">
        <f t="shared" si="43"/>
        <v>#REF!</v>
      </c>
      <c r="J133" s="46">
        <v>4.0508197E7</v>
      </c>
      <c r="K133" s="53" t="str">
        <f t="shared" si="44"/>
        <v>#REF!</v>
      </c>
      <c r="L133" s="54" t="str">
        <f t="shared" si="45"/>
        <v>#REF!</v>
      </c>
      <c r="M133" s="54" t="s">
        <v>492</v>
      </c>
      <c r="N133" s="52" t="s">
        <v>493</v>
      </c>
      <c r="O133" s="55">
        <v>42328.0</v>
      </c>
    </row>
    <row r="134" ht="25.5" customHeight="1">
      <c r="A134" s="46" t="s">
        <v>73</v>
      </c>
      <c r="B134" s="47" t="s">
        <v>41</v>
      </c>
      <c r="C134" s="48" t="s">
        <v>42</v>
      </c>
      <c r="D134" s="49"/>
      <c r="E134" s="47"/>
      <c r="F134" s="50"/>
      <c r="G134" s="51"/>
      <c r="H134" s="52">
        <v>8.90981536E8</v>
      </c>
      <c r="I134" s="48" t="str">
        <f t="shared" si="43"/>
        <v>#REF!</v>
      </c>
      <c r="J134" s="46">
        <v>8.6425188E7</v>
      </c>
      <c r="K134" s="53" t="str">
        <f t="shared" si="44"/>
        <v>#REF!</v>
      </c>
      <c r="L134" s="54" t="str">
        <f t="shared" si="45"/>
        <v>#REF!</v>
      </c>
      <c r="M134" s="54" t="s">
        <v>494</v>
      </c>
      <c r="N134" s="52"/>
      <c r="O134" s="55"/>
    </row>
    <row r="135" ht="25.5" customHeight="1">
      <c r="A135" s="46" t="s">
        <v>77</v>
      </c>
      <c r="B135" s="47" t="s">
        <v>17</v>
      </c>
      <c r="C135" s="48" t="s">
        <v>18</v>
      </c>
      <c r="D135" s="49">
        <v>0.0</v>
      </c>
      <c r="E135" s="47">
        <v>0.0</v>
      </c>
      <c r="F135" s="50">
        <v>0.0</v>
      </c>
      <c r="G135" s="51">
        <v>0.0</v>
      </c>
      <c r="H135" s="52"/>
      <c r="I135" s="48"/>
      <c r="J135" s="46"/>
      <c r="K135" s="53"/>
      <c r="L135" s="54"/>
      <c r="M135" s="54"/>
      <c r="N135" s="52"/>
      <c r="O135" s="55"/>
    </row>
    <row r="136" ht="25.5" customHeight="1">
      <c r="A136" s="46" t="s">
        <v>77</v>
      </c>
      <c r="B136" s="47" t="s">
        <v>74</v>
      </c>
      <c r="C136" s="48" t="s">
        <v>75</v>
      </c>
      <c r="D136" s="49">
        <v>1.369068944E7</v>
      </c>
      <c r="E136" s="47">
        <v>0.0</v>
      </c>
      <c r="F136" s="50">
        <v>1.3690689E7</v>
      </c>
      <c r="G136" s="51">
        <v>1.3690689E7</v>
      </c>
      <c r="H136" s="52">
        <v>8.90980757E8</v>
      </c>
      <c r="I136" s="48" t="str">
        <f>+VLOOKUP(H136,'[2]IPS CTA BANCARIA (2)'!$B$1:$I$186,2,0)</f>
        <v>#REF!</v>
      </c>
      <c r="J136" s="46">
        <v>1.3690689E7</v>
      </c>
      <c r="K136" s="53" t="str">
        <f>+VLOOKUP(H136,'[2]IPS CTA BANCARIA (2)'!$B$1:$I$186,4,0)</f>
        <v>#REF!</v>
      </c>
      <c r="L136" s="54" t="str">
        <f>+VLOOKUP(H136,'[2]IPS CTA BANCARIA (2)'!$B$1:$I$186,5,0)</f>
        <v>#REF!</v>
      </c>
      <c r="M136" s="54" t="s">
        <v>495</v>
      </c>
      <c r="N136" s="52" t="s">
        <v>496</v>
      </c>
      <c r="O136" s="55">
        <v>42332.0</v>
      </c>
    </row>
    <row r="137" ht="25.5" customHeight="1">
      <c r="A137" s="46" t="s">
        <v>77</v>
      </c>
      <c r="B137" s="47" t="s">
        <v>27</v>
      </c>
      <c r="C137" s="48" t="s">
        <v>28</v>
      </c>
      <c r="D137" s="49">
        <v>0.0</v>
      </c>
      <c r="E137" s="47">
        <v>0.0</v>
      </c>
      <c r="F137" s="50">
        <v>0.0</v>
      </c>
      <c r="G137" s="51">
        <v>0.0</v>
      </c>
      <c r="H137" s="52"/>
      <c r="I137" s="48"/>
      <c r="J137" s="46"/>
      <c r="K137" s="53"/>
      <c r="L137" s="54"/>
      <c r="M137" s="54"/>
      <c r="N137" s="52"/>
      <c r="O137" s="55"/>
    </row>
    <row r="138" ht="25.5" customHeight="1">
      <c r="A138" s="46" t="s">
        <v>77</v>
      </c>
      <c r="B138" s="47" t="s">
        <v>29</v>
      </c>
      <c r="C138" s="48" t="s">
        <v>30</v>
      </c>
      <c r="D138" s="49">
        <v>1750027.17</v>
      </c>
      <c r="E138" s="47">
        <v>0.0</v>
      </c>
      <c r="F138" s="50">
        <v>1750027.0</v>
      </c>
      <c r="G138" s="51">
        <v>1750027.0</v>
      </c>
      <c r="H138" s="52">
        <v>8.90982134E8</v>
      </c>
      <c r="I138" s="48" t="str">
        <f t="shared" ref="I138:I143" si="46">+VLOOKUP(H138,'[2]IPS CTA BANCARIA (2)'!$B$1:$I$186,2,0)</f>
        <v>#REF!</v>
      </c>
      <c r="J138" s="46">
        <v>1750027.0</v>
      </c>
      <c r="K138" s="53" t="str">
        <f t="shared" ref="K138:K143" si="47">+VLOOKUP(H138,'[2]IPS CTA BANCARIA (2)'!$B$1:$I$186,4,0)</f>
        <v>#REF!</v>
      </c>
      <c r="L138" s="54" t="str">
        <f t="shared" ref="L138:L143" si="48">+VLOOKUP(H138,'[2]IPS CTA BANCARIA (2)'!$B$1:$I$186,5,0)</f>
        <v>#REF!</v>
      </c>
      <c r="M138" s="54" t="s">
        <v>497</v>
      </c>
      <c r="N138" s="52" t="s">
        <v>498</v>
      </c>
      <c r="O138" s="55">
        <v>42331.0</v>
      </c>
    </row>
    <row r="139" ht="25.5" customHeight="1">
      <c r="A139" s="46" t="s">
        <v>77</v>
      </c>
      <c r="B139" s="47" t="s">
        <v>31</v>
      </c>
      <c r="C139" s="48" t="s">
        <v>32</v>
      </c>
      <c r="D139" s="49">
        <v>1484670.61</v>
      </c>
      <c r="E139" s="47">
        <v>0.0</v>
      </c>
      <c r="F139" s="50">
        <v>1484671.0</v>
      </c>
      <c r="G139" s="51">
        <v>1484671.0</v>
      </c>
      <c r="H139" s="52">
        <v>8.05000427E8</v>
      </c>
      <c r="I139" s="48" t="str">
        <f t="shared" si="46"/>
        <v>#REF!</v>
      </c>
      <c r="J139" s="46">
        <v>1484671.0</v>
      </c>
      <c r="K139" s="53" t="str">
        <f t="shared" si="47"/>
        <v>#REF!</v>
      </c>
      <c r="L139" s="54" t="str">
        <f t="shared" si="48"/>
        <v>#REF!</v>
      </c>
      <c r="M139" s="54" t="s">
        <v>499</v>
      </c>
      <c r="N139" s="52" t="s">
        <v>500</v>
      </c>
      <c r="O139" s="55">
        <v>42333.0</v>
      </c>
    </row>
    <row r="140" ht="25.5" customHeight="1">
      <c r="A140" s="46" t="s">
        <v>77</v>
      </c>
      <c r="B140" s="47" t="s">
        <v>39</v>
      </c>
      <c r="C140" s="48" t="s">
        <v>40</v>
      </c>
      <c r="D140" s="49">
        <v>194077.94</v>
      </c>
      <c r="E140" s="47">
        <v>0.0</v>
      </c>
      <c r="F140" s="50">
        <v>194078.0</v>
      </c>
      <c r="G140" s="51">
        <v>194078.0</v>
      </c>
      <c r="H140" s="52">
        <v>9.00156264E8</v>
      </c>
      <c r="I140" s="48" t="str">
        <f t="shared" si="46"/>
        <v>#REF!</v>
      </c>
      <c r="J140" s="46">
        <v>194078.0</v>
      </c>
      <c r="K140" s="53" t="str">
        <f t="shared" si="47"/>
        <v>#REF!</v>
      </c>
      <c r="L140" s="54" t="str">
        <f t="shared" si="48"/>
        <v>#REF!</v>
      </c>
      <c r="M140" s="54" t="s">
        <v>501</v>
      </c>
      <c r="N140" s="52" t="s">
        <v>502</v>
      </c>
      <c r="O140" s="55">
        <v>42334.0</v>
      </c>
    </row>
    <row r="141" ht="25.5" customHeight="1">
      <c r="A141" s="46" t="s">
        <v>77</v>
      </c>
      <c r="B141" s="47" t="s">
        <v>41</v>
      </c>
      <c r="C141" s="48" t="s">
        <v>42</v>
      </c>
      <c r="D141" s="49">
        <v>1.8230170783E8</v>
      </c>
      <c r="E141" s="47">
        <v>0.0</v>
      </c>
      <c r="F141" s="50">
        <v>1.82301708E8</v>
      </c>
      <c r="G141" s="51">
        <v>1.82301708E8</v>
      </c>
      <c r="H141" s="52">
        <v>8.90905166E8</v>
      </c>
      <c r="I141" s="48" t="str">
        <f t="shared" si="46"/>
        <v>#REF!</v>
      </c>
      <c r="J141" s="46">
        <v>1.82301708E8</v>
      </c>
      <c r="K141" s="53" t="str">
        <f t="shared" si="47"/>
        <v>#REF!</v>
      </c>
      <c r="L141" s="54" t="str">
        <f t="shared" si="48"/>
        <v>#REF!</v>
      </c>
      <c r="M141" s="54" t="s">
        <v>503</v>
      </c>
      <c r="N141" s="52"/>
      <c r="O141" s="55"/>
    </row>
    <row r="142" ht="25.5" customHeight="1">
      <c r="A142" s="46" t="s">
        <v>77</v>
      </c>
      <c r="B142" s="47" t="s">
        <v>78</v>
      </c>
      <c r="C142" s="48" t="s">
        <v>79</v>
      </c>
      <c r="D142" s="49">
        <v>3.229857801E7</v>
      </c>
      <c r="E142" s="47">
        <v>0.0</v>
      </c>
      <c r="F142" s="50">
        <v>3.2298578E7</v>
      </c>
      <c r="G142" s="51">
        <v>3.2298578E7</v>
      </c>
      <c r="H142" s="52">
        <v>8.90982134E8</v>
      </c>
      <c r="I142" s="48" t="str">
        <f t="shared" si="46"/>
        <v>#REF!</v>
      </c>
      <c r="J142" s="46">
        <v>6208251.0</v>
      </c>
      <c r="K142" s="53" t="str">
        <f t="shared" si="47"/>
        <v>#REF!</v>
      </c>
      <c r="L142" s="54" t="str">
        <f t="shared" si="48"/>
        <v>#REF!</v>
      </c>
      <c r="M142" s="54" t="s">
        <v>504</v>
      </c>
      <c r="N142" s="52" t="s">
        <v>505</v>
      </c>
      <c r="O142" s="55">
        <v>42334.0</v>
      </c>
    </row>
    <row r="143" ht="25.5" customHeight="1">
      <c r="A143" s="46" t="s">
        <v>77</v>
      </c>
      <c r="B143" s="47" t="s">
        <v>78</v>
      </c>
      <c r="C143" s="48" t="s">
        <v>79</v>
      </c>
      <c r="D143" s="49"/>
      <c r="E143" s="47"/>
      <c r="F143" s="50"/>
      <c r="G143" s="51"/>
      <c r="H143" s="52">
        <v>9.00390423E8</v>
      </c>
      <c r="I143" s="48" t="str">
        <f t="shared" si="46"/>
        <v>#REF!</v>
      </c>
      <c r="J143" s="46">
        <v>2.6090327E7</v>
      </c>
      <c r="K143" s="53" t="str">
        <f t="shared" si="47"/>
        <v>#REF!</v>
      </c>
      <c r="L143" s="54" t="str">
        <f t="shared" si="48"/>
        <v>#REF!</v>
      </c>
      <c r="M143" s="54" t="s">
        <v>506</v>
      </c>
      <c r="N143" s="52" t="s">
        <v>507</v>
      </c>
      <c r="O143" s="55">
        <v>42334.0</v>
      </c>
    </row>
    <row r="144" ht="25.5" customHeight="1">
      <c r="A144" s="46" t="s">
        <v>81</v>
      </c>
      <c r="B144" s="47" t="s">
        <v>17</v>
      </c>
      <c r="C144" s="48" t="s">
        <v>18</v>
      </c>
      <c r="D144" s="49">
        <v>0.0</v>
      </c>
      <c r="E144" s="47">
        <v>0.0</v>
      </c>
      <c r="F144" s="50">
        <v>0.0</v>
      </c>
      <c r="G144" s="51">
        <v>0.0</v>
      </c>
      <c r="H144" s="52"/>
      <c r="I144" s="48"/>
      <c r="J144" s="46"/>
      <c r="K144" s="53"/>
      <c r="L144" s="54"/>
      <c r="M144" s="54"/>
      <c r="N144" s="52"/>
      <c r="O144" s="55"/>
    </row>
    <row r="145" ht="25.5" customHeight="1">
      <c r="A145" s="46" t="s">
        <v>81</v>
      </c>
      <c r="B145" s="47" t="s">
        <v>49</v>
      </c>
      <c r="C145" s="48" t="s">
        <v>50</v>
      </c>
      <c r="D145" s="49">
        <v>0.0</v>
      </c>
      <c r="E145" s="47">
        <v>0.0</v>
      </c>
      <c r="F145" s="50">
        <v>0.0</v>
      </c>
      <c r="G145" s="51">
        <v>0.0</v>
      </c>
      <c r="H145" s="52"/>
      <c r="I145" s="48"/>
      <c r="J145" s="46"/>
      <c r="K145" s="53"/>
      <c r="L145" s="54"/>
      <c r="M145" s="54"/>
      <c r="N145" s="52"/>
      <c r="O145" s="55"/>
    </row>
    <row r="146" ht="25.5" customHeight="1">
      <c r="A146" s="46" t="s">
        <v>81</v>
      </c>
      <c r="B146" s="47" t="s">
        <v>21</v>
      </c>
      <c r="C146" s="48" t="s">
        <v>22</v>
      </c>
      <c r="D146" s="49">
        <v>0.0</v>
      </c>
      <c r="E146" s="47">
        <v>0.0</v>
      </c>
      <c r="F146" s="50">
        <v>0.0</v>
      </c>
      <c r="G146" s="51">
        <v>0.0</v>
      </c>
      <c r="H146" s="52"/>
      <c r="I146" s="48"/>
      <c r="J146" s="46"/>
      <c r="K146" s="53"/>
      <c r="L146" s="54"/>
      <c r="M146" s="54"/>
      <c r="N146" s="52"/>
      <c r="O146" s="55"/>
    </row>
    <row r="147" ht="25.5" customHeight="1">
      <c r="A147" s="46" t="s">
        <v>81</v>
      </c>
      <c r="B147" s="47" t="s">
        <v>27</v>
      </c>
      <c r="C147" s="48" t="s">
        <v>28</v>
      </c>
      <c r="D147" s="49">
        <v>0.0</v>
      </c>
      <c r="E147" s="47">
        <v>0.0</v>
      </c>
      <c r="F147" s="50">
        <v>0.0</v>
      </c>
      <c r="G147" s="51">
        <v>0.0</v>
      </c>
      <c r="H147" s="52"/>
      <c r="I147" s="48"/>
      <c r="J147" s="46"/>
      <c r="K147" s="53"/>
      <c r="L147" s="54"/>
      <c r="M147" s="54"/>
      <c r="N147" s="52"/>
      <c r="O147" s="55"/>
    </row>
    <row r="148" ht="25.5" customHeight="1">
      <c r="A148" s="46" t="s">
        <v>81</v>
      </c>
      <c r="B148" s="47" t="s">
        <v>29</v>
      </c>
      <c r="C148" s="48" t="s">
        <v>30</v>
      </c>
      <c r="D148" s="49">
        <v>332180.9</v>
      </c>
      <c r="E148" s="47">
        <v>0.0</v>
      </c>
      <c r="F148" s="50">
        <v>332181.0</v>
      </c>
      <c r="G148" s="51">
        <v>332181.0</v>
      </c>
      <c r="H148" s="52">
        <v>8.00250119E8</v>
      </c>
      <c r="I148" s="48" t="str">
        <f t="shared" ref="I148:I150" si="49">+VLOOKUP(H148,'[2]IPS CTA BANCARIA (2)'!$B$1:$I$186,2,0)</f>
        <v>#REF!</v>
      </c>
      <c r="J148" s="46">
        <v>332181.0</v>
      </c>
      <c r="K148" s="53" t="str">
        <f t="shared" ref="K148:K150" si="50">+VLOOKUP(H148,'[2]IPS CTA BANCARIA (2)'!$B$1:$I$186,4,0)</f>
        <v>#REF!</v>
      </c>
      <c r="L148" s="54" t="str">
        <f t="shared" ref="L148:L150" si="51">+VLOOKUP(H148,'[2]IPS CTA BANCARIA (2)'!$B$1:$I$186,5,0)</f>
        <v>#REF!</v>
      </c>
      <c r="M148" s="54" t="s">
        <v>508</v>
      </c>
      <c r="N148" s="52" t="s">
        <v>509</v>
      </c>
      <c r="O148" s="55">
        <v>42332.0</v>
      </c>
    </row>
    <row r="149" ht="25.5" customHeight="1">
      <c r="A149" s="46" t="s">
        <v>81</v>
      </c>
      <c r="B149" s="47" t="s">
        <v>39</v>
      </c>
      <c r="C149" s="48" t="s">
        <v>40</v>
      </c>
      <c r="D149" s="49">
        <v>163758.77</v>
      </c>
      <c r="E149" s="47">
        <v>0.0</v>
      </c>
      <c r="F149" s="50">
        <v>163759.0</v>
      </c>
      <c r="G149" s="51">
        <v>163759.0</v>
      </c>
      <c r="H149" s="52">
        <v>9.00156264E8</v>
      </c>
      <c r="I149" s="48" t="str">
        <f t="shared" si="49"/>
        <v>#REF!</v>
      </c>
      <c r="J149" s="46">
        <v>163759.0</v>
      </c>
      <c r="K149" s="53" t="str">
        <f t="shared" si="50"/>
        <v>#REF!</v>
      </c>
      <c r="L149" s="54" t="str">
        <f t="shared" si="51"/>
        <v>#REF!</v>
      </c>
      <c r="M149" s="54" t="s">
        <v>510</v>
      </c>
      <c r="N149" s="52" t="s">
        <v>511</v>
      </c>
      <c r="O149" s="55">
        <v>42334.0</v>
      </c>
    </row>
    <row r="150" ht="25.5" customHeight="1">
      <c r="A150" s="46" t="s">
        <v>81</v>
      </c>
      <c r="B150" s="47" t="s">
        <v>41</v>
      </c>
      <c r="C150" s="48" t="s">
        <v>42</v>
      </c>
      <c r="D150" s="49">
        <v>2.644640133E7</v>
      </c>
      <c r="E150" s="47">
        <v>0.0</v>
      </c>
      <c r="F150" s="50">
        <v>2.6446401E7</v>
      </c>
      <c r="G150" s="51">
        <v>2.6446401E7</v>
      </c>
      <c r="H150" s="52">
        <v>8.90980066E8</v>
      </c>
      <c r="I150" s="48" t="str">
        <f t="shared" si="49"/>
        <v>#REF!</v>
      </c>
      <c r="J150" s="46">
        <v>2.6446401E7</v>
      </c>
      <c r="K150" s="53" t="str">
        <f t="shared" si="50"/>
        <v>#REF!</v>
      </c>
      <c r="L150" s="54" t="str">
        <f t="shared" si="51"/>
        <v>#REF!</v>
      </c>
      <c r="M150" s="54" t="s">
        <v>512</v>
      </c>
      <c r="N150" s="52" t="s">
        <v>513</v>
      </c>
      <c r="O150" s="55">
        <v>42326.0</v>
      </c>
    </row>
    <row r="151" ht="25.5" customHeight="1">
      <c r="A151" s="46" t="s">
        <v>83</v>
      </c>
      <c r="B151" s="47" t="s">
        <v>17</v>
      </c>
      <c r="C151" s="48" t="s">
        <v>18</v>
      </c>
      <c r="D151" s="49">
        <v>0.0</v>
      </c>
      <c r="E151" s="47">
        <v>0.0</v>
      </c>
      <c r="F151" s="50">
        <v>0.0</v>
      </c>
      <c r="G151" s="51">
        <v>0.0</v>
      </c>
      <c r="H151" s="52"/>
      <c r="I151" s="48"/>
      <c r="J151" s="46"/>
      <c r="K151" s="53"/>
      <c r="L151" s="54"/>
      <c r="M151" s="54"/>
      <c r="N151" s="52"/>
      <c r="O151" s="55"/>
    </row>
    <row r="152" ht="25.5" customHeight="1">
      <c r="A152" s="46" t="s">
        <v>83</v>
      </c>
      <c r="B152" s="47" t="s">
        <v>27</v>
      </c>
      <c r="C152" s="48" t="s">
        <v>28</v>
      </c>
      <c r="D152" s="49">
        <v>0.0</v>
      </c>
      <c r="E152" s="47">
        <v>0.0</v>
      </c>
      <c r="F152" s="50">
        <v>0.0</v>
      </c>
      <c r="G152" s="51">
        <v>0.0</v>
      </c>
      <c r="H152" s="52"/>
      <c r="I152" s="48"/>
      <c r="J152" s="46"/>
      <c r="K152" s="53"/>
      <c r="L152" s="54"/>
      <c r="M152" s="54"/>
      <c r="N152" s="52"/>
      <c r="O152" s="55"/>
    </row>
    <row r="153" ht="25.5" customHeight="1">
      <c r="A153" s="46" t="s">
        <v>83</v>
      </c>
      <c r="B153" s="47" t="s">
        <v>29</v>
      </c>
      <c r="C153" s="48" t="s">
        <v>30</v>
      </c>
      <c r="D153" s="49">
        <v>66872.74</v>
      </c>
      <c r="E153" s="47">
        <v>0.0</v>
      </c>
      <c r="F153" s="50">
        <v>66873.0</v>
      </c>
      <c r="G153" s="51">
        <v>66873.0</v>
      </c>
      <c r="H153" s="52">
        <v>8.00250119E8</v>
      </c>
      <c r="I153" s="48" t="str">
        <f t="shared" ref="I153:I157" si="52">+VLOOKUP(H153,'[2]IPS CTA BANCARIA (2)'!$B$1:$I$186,2,0)</f>
        <v>#REF!</v>
      </c>
      <c r="J153" s="46">
        <v>66873.0</v>
      </c>
      <c r="K153" s="53" t="str">
        <f t="shared" ref="K153:K157" si="53">+VLOOKUP(H153,'[2]IPS CTA BANCARIA (2)'!$B$1:$I$186,4,0)</f>
        <v>#REF!</v>
      </c>
      <c r="L153" s="54" t="str">
        <f t="shared" ref="L153:L157" si="54">+VLOOKUP(H153,'[2]IPS CTA BANCARIA (2)'!$B$1:$I$186,5,0)</f>
        <v>#REF!</v>
      </c>
      <c r="M153" s="54" t="s">
        <v>514</v>
      </c>
      <c r="N153" s="52" t="s">
        <v>515</v>
      </c>
      <c r="O153" s="55">
        <v>42332.0</v>
      </c>
    </row>
    <row r="154" ht="25.5" customHeight="1">
      <c r="A154" s="46" t="s">
        <v>83</v>
      </c>
      <c r="B154" s="47" t="s">
        <v>31</v>
      </c>
      <c r="C154" s="48" t="s">
        <v>32</v>
      </c>
      <c r="D154" s="49">
        <v>73760.54</v>
      </c>
      <c r="E154" s="47">
        <v>0.0</v>
      </c>
      <c r="F154" s="50">
        <v>73761.0</v>
      </c>
      <c r="G154" s="51">
        <v>73761.0</v>
      </c>
      <c r="H154" s="52">
        <v>8.05000427E8</v>
      </c>
      <c r="I154" s="48" t="str">
        <f t="shared" si="52"/>
        <v>#REF!</v>
      </c>
      <c r="J154" s="46">
        <v>73761.0</v>
      </c>
      <c r="K154" s="53" t="str">
        <f t="shared" si="53"/>
        <v>#REF!</v>
      </c>
      <c r="L154" s="54" t="str">
        <f t="shared" si="54"/>
        <v>#REF!</v>
      </c>
      <c r="M154" s="54" t="s">
        <v>516</v>
      </c>
      <c r="N154" s="52" t="s">
        <v>517</v>
      </c>
      <c r="O154" s="55">
        <v>42333.0</v>
      </c>
    </row>
    <row r="155" ht="25.5" customHeight="1">
      <c r="A155" s="46" t="s">
        <v>83</v>
      </c>
      <c r="B155" s="47" t="s">
        <v>39</v>
      </c>
      <c r="C155" s="48" t="s">
        <v>40</v>
      </c>
      <c r="D155" s="49">
        <v>6251.81</v>
      </c>
      <c r="E155" s="47">
        <v>0.0</v>
      </c>
      <c r="F155" s="50">
        <v>6252.0</v>
      </c>
      <c r="G155" s="51">
        <v>6252.0</v>
      </c>
      <c r="H155" s="52">
        <v>9.00156264E8</v>
      </c>
      <c r="I155" s="48" t="str">
        <f t="shared" si="52"/>
        <v>#REF!</v>
      </c>
      <c r="J155" s="46">
        <v>6252.0</v>
      </c>
      <c r="K155" s="53" t="str">
        <f t="shared" si="53"/>
        <v>#REF!</v>
      </c>
      <c r="L155" s="54" t="str">
        <f t="shared" si="54"/>
        <v>#REF!</v>
      </c>
      <c r="M155" s="54" t="s">
        <v>518</v>
      </c>
      <c r="N155" s="52" t="s">
        <v>519</v>
      </c>
      <c r="O155" s="55">
        <v>42334.0</v>
      </c>
    </row>
    <row r="156" ht="25.5" customHeight="1">
      <c r="A156" s="46" t="s">
        <v>83</v>
      </c>
      <c r="B156" s="47" t="s">
        <v>41</v>
      </c>
      <c r="C156" s="48" t="s">
        <v>42</v>
      </c>
      <c r="D156" s="49">
        <v>2432438.85</v>
      </c>
      <c r="E156" s="47">
        <v>0.0</v>
      </c>
      <c r="F156" s="50">
        <v>2432439.0</v>
      </c>
      <c r="G156" s="51">
        <v>2432439.0</v>
      </c>
      <c r="H156" s="52">
        <v>9.00625317E8</v>
      </c>
      <c r="I156" s="48" t="str">
        <f t="shared" si="52"/>
        <v>#REF!</v>
      </c>
      <c r="J156" s="46">
        <v>2432439.0</v>
      </c>
      <c r="K156" s="53" t="str">
        <f t="shared" si="53"/>
        <v>#REF!</v>
      </c>
      <c r="L156" s="54" t="str">
        <f t="shared" si="54"/>
        <v>#REF!</v>
      </c>
      <c r="M156" s="54" t="s">
        <v>520</v>
      </c>
      <c r="N156" s="52"/>
      <c r="O156" s="55"/>
    </row>
    <row r="157" ht="25.5" customHeight="1">
      <c r="A157" s="46" t="s">
        <v>83</v>
      </c>
      <c r="B157" s="47" t="s">
        <v>45</v>
      </c>
      <c r="C157" s="48" t="s">
        <v>46</v>
      </c>
      <c r="D157" s="49">
        <v>8072300.06</v>
      </c>
      <c r="E157" s="47">
        <v>0.0</v>
      </c>
      <c r="F157" s="50">
        <v>8072300.0</v>
      </c>
      <c r="G157" s="51">
        <v>8072300.0</v>
      </c>
      <c r="H157" s="52">
        <v>8.90982153E8</v>
      </c>
      <c r="I157" s="48" t="str">
        <f t="shared" si="52"/>
        <v>#REF!</v>
      </c>
      <c r="J157" s="46">
        <v>8072300.0</v>
      </c>
      <c r="K157" s="53" t="str">
        <f t="shared" si="53"/>
        <v>#REF!</v>
      </c>
      <c r="L157" s="54" t="str">
        <f t="shared" si="54"/>
        <v>#REF!</v>
      </c>
      <c r="M157" s="54" t="s">
        <v>521</v>
      </c>
      <c r="N157" s="52" t="s">
        <v>522</v>
      </c>
      <c r="O157" s="55">
        <v>42334.0</v>
      </c>
    </row>
    <row r="158" ht="25.5" customHeight="1">
      <c r="A158" s="46" t="s">
        <v>85</v>
      </c>
      <c r="B158" s="47" t="s">
        <v>17</v>
      </c>
      <c r="C158" s="48" t="s">
        <v>18</v>
      </c>
      <c r="D158" s="49">
        <v>0.0</v>
      </c>
      <c r="E158" s="47">
        <v>0.0</v>
      </c>
      <c r="F158" s="50">
        <v>0.0</v>
      </c>
      <c r="G158" s="51">
        <v>0.0</v>
      </c>
      <c r="H158" s="52"/>
      <c r="I158" s="48"/>
      <c r="J158" s="46"/>
      <c r="K158" s="53"/>
      <c r="L158" s="54"/>
      <c r="M158" s="54"/>
      <c r="N158" s="52"/>
      <c r="O158" s="55"/>
    </row>
    <row r="159" ht="25.5" customHeight="1">
      <c r="A159" s="46" t="s">
        <v>85</v>
      </c>
      <c r="B159" s="47" t="s">
        <v>19</v>
      </c>
      <c r="C159" s="48" t="s">
        <v>20</v>
      </c>
      <c r="D159" s="49">
        <v>27899.47</v>
      </c>
      <c r="E159" s="47">
        <v>27899.47</v>
      </c>
      <c r="F159" s="50">
        <v>0.0</v>
      </c>
      <c r="G159" s="51">
        <v>0.0</v>
      </c>
      <c r="H159" s="52"/>
      <c r="I159" s="48"/>
      <c r="J159" s="46"/>
      <c r="K159" s="53"/>
      <c r="L159" s="54"/>
      <c r="M159" s="54"/>
      <c r="N159" s="52"/>
      <c r="O159" s="55"/>
    </row>
    <row r="160" ht="25.5" customHeight="1">
      <c r="A160" s="46" t="s">
        <v>85</v>
      </c>
      <c r="B160" s="47" t="s">
        <v>21</v>
      </c>
      <c r="C160" s="48" t="s">
        <v>22</v>
      </c>
      <c r="D160" s="49">
        <v>36415.66</v>
      </c>
      <c r="E160" s="47">
        <v>36415.66</v>
      </c>
      <c r="F160" s="50">
        <v>0.0</v>
      </c>
      <c r="G160" s="51">
        <v>0.0</v>
      </c>
      <c r="H160" s="52"/>
      <c r="I160" s="48"/>
      <c r="J160" s="46"/>
      <c r="K160" s="53"/>
      <c r="L160" s="54"/>
      <c r="M160" s="54"/>
      <c r="N160" s="52"/>
      <c r="O160" s="55"/>
    </row>
    <row r="161" ht="25.5" customHeight="1">
      <c r="A161" s="46" t="s">
        <v>85</v>
      </c>
      <c r="B161" s="47" t="s">
        <v>27</v>
      </c>
      <c r="C161" s="48" t="s">
        <v>28</v>
      </c>
      <c r="D161" s="49">
        <v>718503.73</v>
      </c>
      <c r="E161" s="47">
        <v>49321.72999999998</v>
      </c>
      <c r="F161" s="50">
        <v>669182.0</v>
      </c>
      <c r="G161" s="51">
        <v>669182.0</v>
      </c>
      <c r="H161" s="52">
        <v>8.00088702E8</v>
      </c>
      <c r="I161" s="48" t="str">
        <f t="shared" ref="I161:I165" si="55">+VLOOKUP(H161,'[2]IPS CTA BANCARIA (2)'!$B$1:$I$186,2,0)</f>
        <v>#REF!</v>
      </c>
      <c r="J161" s="46">
        <v>669182.0</v>
      </c>
      <c r="K161" s="53" t="str">
        <f t="shared" ref="K161:K165" si="56">+VLOOKUP(H161,'[2]IPS CTA BANCARIA (2)'!$B$1:$I$186,4,0)</f>
        <v>#REF!</v>
      </c>
      <c r="L161" s="54" t="str">
        <f t="shared" ref="L161:L165" si="57">+VLOOKUP(H161,'[2]IPS CTA BANCARIA (2)'!$B$1:$I$186,5,0)</f>
        <v>#REF!</v>
      </c>
      <c r="M161" s="54" t="s">
        <v>523</v>
      </c>
      <c r="N161" s="52" t="s">
        <v>524</v>
      </c>
      <c r="O161" s="55">
        <v>42332.0</v>
      </c>
    </row>
    <row r="162" ht="25.5" customHeight="1">
      <c r="A162" s="46" t="s">
        <v>85</v>
      </c>
      <c r="B162" s="47" t="s">
        <v>29</v>
      </c>
      <c r="C162" s="48" t="s">
        <v>30</v>
      </c>
      <c r="D162" s="49">
        <v>440151.7</v>
      </c>
      <c r="E162" s="47">
        <v>30213.70000000001</v>
      </c>
      <c r="F162" s="50">
        <v>409938.0</v>
      </c>
      <c r="G162" s="51">
        <v>409938.0</v>
      </c>
      <c r="H162" s="52">
        <v>8.00250119E8</v>
      </c>
      <c r="I162" s="48" t="str">
        <f t="shared" si="55"/>
        <v>#REF!</v>
      </c>
      <c r="J162" s="46">
        <v>409938.0</v>
      </c>
      <c r="K162" s="53" t="str">
        <f t="shared" si="56"/>
        <v>#REF!</v>
      </c>
      <c r="L162" s="54" t="str">
        <f t="shared" si="57"/>
        <v>#REF!</v>
      </c>
      <c r="M162" s="54" t="s">
        <v>525</v>
      </c>
      <c r="N162" s="52" t="s">
        <v>526</v>
      </c>
      <c r="O162" s="55">
        <v>42332.0</v>
      </c>
    </row>
    <row r="163" ht="25.5" customHeight="1">
      <c r="A163" s="46" t="s">
        <v>85</v>
      </c>
      <c r="B163" s="47" t="s">
        <v>31</v>
      </c>
      <c r="C163" s="48" t="s">
        <v>32</v>
      </c>
      <c r="D163" s="49">
        <v>544091.07</v>
      </c>
      <c r="E163" s="47">
        <v>37349.06999999995</v>
      </c>
      <c r="F163" s="50">
        <v>506742.0</v>
      </c>
      <c r="G163" s="51">
        <v>506742.0</v>
      </c>
      <c r="H163" s="52">
        <v>8.05000427E8</v>
      </c>
      <c r="I163" s="48" t="str">
        <f t="shared" si="55"/>
        <v>#REF!</v>
      </c>
      <c r="J163" s="46">
        <v>506742.0</v>
      </c>
      <c r="K163" s="53" t="str">
        <f t="shared" si="56"/>
        <v>#REF!</v>
      </c>
      <c r="L163" s="54" t="str">
        <f t="shared" si="57"/>
        <v>#REF!</v>
      </c>
      <c r="M163" s="54" t="s">
        <v>527</v>
      </c>
      <c r="N163" s="52" t="s">
        <v>528</v>
      </c>
      <c r="O163" s="55">
        <v>42333.0</v>
      </c>
    </row>
    <row r="164" ht="25.5" customHeight="1">
      <c r="A164" s="46" t="s">
        <v>85</v>
      </c>
      <c r="B164" s="47" t="s">
        <v>39</v>
      </c>
      <c r="C164" s="48" t="s">
        <v>40</v>
      </c>
      <c r="D164" s="49">
        <v>373768.28</v>
      </c>
      <c r="E164" s="47">
        <v>25657.280000000028</v>
      </c>
      <c r="F164" s="50">
        <v>348111.0</v>
      </c>
      <c r="G164" s="51">
        <v>348111.0</v>
      </c>
      <c r="H164" s="52">
        <v>9.00156264E8</v>
      </c>
      <c r="I164" s="48" t="str">
        <f t="shared" si="55"/>
        <v>#REF!</v>
      </c>
      <c r="J164" s="46">
        <v>348111.0</v>
      </c>
      <c r="K164" s="53" t="str">
        <f t="shared" si="56"/>
        <v>#REF!</v>
      </c>
      <c r="L164" s="54" t="str">
        <f t="shared" si="57"/>
        <v>#REF!</v>
      </c>
      <c r="M164" s="54" t="s">
        <v>529</v>
      </c>
      <c r="N164" s="52" t="s">
        <v>530</v>
      </c>
      <c r="O164" s="55">
        <v>42334.0</v>
      </c>
    </row>
    <row r="165" ht="25.5" customHeight="1">
      <c r="A165" s="46" t="s">
        <v>85</v>
      </c>
      <c r="B165" s="47" t="s">
        <v>41</v>
      </c>
      <c r="C165" s="48" t="s">
        <v>42</v>
      </c>
      <c r="D165" s="49">
        <v>4.519437809E7</v>
      </c>
      <c r="E165" s="47">
        <v>3042465.0900000036</v>
      </c>
      <c r="F165" s="50">
        <v>4.2151913E7</v>
      </c>
      <c r="G165" s="51">
        <v>4.2151913E7</v>
      </c>
      <c r="H165" s="52">
        <v>8.90981726E8</v>
      </c>
      <c r="I165" s="48" t="str">
        <f t="shared" si="55"/>
        <v>#REF!</v>
      </c>
      <c r="J165" s="46">
        <v>4.2151913E7</v>
      </c>
      <c r="K165" s="53" t="str">
        <f t="shared" si="56"/>
        <v>#REF!</v>
      </c>
      <c r="L165" s="54" t="str">
        <f t="shared" si="57"/>
        <v>#REF!</v>
      </c>
      <c r="M165" s="54" t="s">
        <v>531</v>
      </c>
      <c r="N165" s="52"/>
      <c r="O165" s="55"/>
    </row>
    <row r="166" ht="25.5" customHeight="1">
      <c r="A166" s="46" t="s">
        <v>87</v>
      </c>
      <c r="B166" s="47" t="s">
        <v>17</v>
      </c>
      <c r="C166" s="48" t="s">
        <v>18</v>
      </c>
      <c r="D166" s="49">
        <v>0.0</v>
      </c>
      <c r="E166" s="47">
        <v>0.0</v>
      </c>
      <c r="F166" s="50">
        <v>0.0</v>
      </c>
      <c r="G166" s="51">
        <v>0.0</v>
      </c>
      <c r="H166" s="52"/>
      <c r="I166" s="48"/>
      <c r="J166" s="46"/>
      <c r="K166" s="53"/>
      <c r="L166" s="54"/>
      <c r="M166" s="54"/>
      <c r="N166" s="52"/>
      <c r="O166" s="55"/>
    </row>
    <row r="167" ht="25.5" customHeight="1">
      <c r="A167" s="46" t="s">
        <v>87</v>
      </c>
      <c r="B167" s="47" t="s">
        <v>27</v>
      </c>
      <c r="C167" s="48" t="s">
        <v>28</v>
      </c>
      <c r="D167" s="49">
        <v>0.0</v>
      </c>
      <c r="E167" s="47">
        <v>0.0</v>
      </c>
      <c r="F167" s="50">
        <v>0.0</v>
      </c>
      <c r="G167" s="51">
        <v>0.0</v>
      </c>
      <c r="H167" s="52"/>
      <c r="I167" s="48"/>
      <c r="J167" s="46"/>
      <c r="K167" s="53"/>
      <c r="L167" s="54"/>
      <c r="M167" s="54"/>
      <c r="N167" s="52"/>
      <c r="O167" s="55"/>
    </row>
    <row r="168" ht="25.5" customHeight="1">
      <c r="A168" s="46" t="s">
        <v>87</v>
      </c>
      <c r="B168" s="47" t="s">
        <v>29</v>
      </c>
      <c r="C168" s="48" t="s">
        <v>30</v>
      </c>
      <c r="D168" s="49">
        <v>243021.21</v>
      </c>
      <c r="E168" s="47">
        <v>0.0</v>
      </c>
      <c r="F168" s="50">
        <v>243021.0</v>
      </c>
      <c r="G168" s="51">
        <v>243021.0</v>
      </c>
      <c r="H168" s="52">
        <v>8.00250119E8</v>
      </c>
      <c r="I168" s="48" t="str">
        <f t="shared" ref="I168:I171" si="58">+VLOOKUP(H168,'[2]IPS CTA BANCARIA (2)'!$B$1:$I$186,2,0)</f>
        <v>#REF!</v>
      </c>
      <c r="J168" s="46">
        <v>243021.0</v>
      </c>
      <c r="K168" s="53" t="str">
        <f t="shared" ref="K168:K171" si="59">+VLOOKUP(H168,'[2]IPS CTA BANCARIA (2)'!$B$1:$I$186,4,0)</f>
        <v>#REF!</v>
      </c>
      <c r="L168" s="54" t="str">
        <f t="shared" ref="L168:L171" si="60">+VLOOKUP(H168,'[2]IPS CTA BANCARIA (2)'!$B$1:$I$186,5,0)</f>
        <v>#REF!</v>
      </c>
      <c r="M168" s="54" t="s">
        <v>532</v>
      </c>
      <c r="N168" s="52" t="s">
        <v>533</v>
      </c>
      <c r="O168" s="55">
        <v>42332.0</v>
      </c>
    </row>
    <row r="169" ht="25.5" customHeight="1">
      <c r="A169" s="46" t="s">
        <v>87</v>
      </c>
      <c r="B169" s="47" t="s">
        <v>31</v>
      </c>
      <c r="C169" s="48" t="s">
        <v>32</v>
      </c>
      <c r="D169" s="49">
        <v>627173.31</v>
      </c>
      <c r="E169" s="47">
        <v>0.0</v>
      </c>
      <c r="F169" s="50">
        <v>627173.0</v>
      </c>
      <c r="G169" s="51">
        <v>627173.0</v>
      </c>
      <c r="H169" s="52">
        <v>8.05000427E8</v>
      </c>
      <c r="I169" s="48" t="str">
        <f t="shared" si="58"/>
        <v>#REF!</v>
      </c>
      <c r="J169" s="46">
        <v>627173.0</v>
      </c>
      <c r="K169" s="53" t="str">
        <f t="shared" si="59"/>
        <v>#REF!</v>
      </c>
      <c r="L169" s="54" t="str">
        <f t="shared" si="60"/>
        <v>#REF!</v>
      </c>
      <c r="M169" s="54" t="s">
        <v>534</v>
      </c>
      <c r="N169" s="52" t="s">
        <v>535</v>
      </c>
      <c r="O169" s="55">
        <v>42333.0</v>
      </c>
    </row>
    <row r="170" ht="25.5" customHeight="1">
      <c r="A170" s="46" t="s">
        <v>87</v>
      </c>
      <c r="B170" s="47" t="s">
        <v>39</v>
      </c>
      <c r="C170" s="48" t="s">
        <v>40</v>
      </c>
      <c r="D170" s="49">
        <v>364209.17</v>
      </c>
      <c r="E170" s="47">
        <v>0.0</v>
      </c>
      <c r="F170" s="50">
        <v>364209.0</v>
      </c>
      <c r="G170" s="51">
        <v>364209.0</v>
      </c>
      <c r="H170" s="52">
        <v>9.00156264E8</v>
      </c>
      <c r="I170" s="48" t="str">
        <f t="shared" si="58"/>
        <v>#REF!</v>
      </c>
      <c r="J170" s="46">
        <v>364209.0</v>
      </c>
      <c r="K170" s="53" t="str">
        <f t="shared" si="59"/>
        <v>#REF!</v>
      </c>
      <c r="L170" s="54" t="str">
        <f t="shared" si="60"/>
        <v>#REF!</v>
      </c>
      <c r="M170" s="54" t="s">
        <v>536</v>
      </c>
      <c r="N170" s="52" t="s">
        <v>537</v>
      </c>
      <c r="O170" s="55">
        <v>42334.0</v>
      </c>
    </row>
    <row r="171" ht="25.5" customHeight="1">
      <c r="A171" s="46" t="s">
        <v>87</v>
      </c>
      <c r="B171" s="47" t="s">
        <v>41</v>
      </c>
      <c r="C171" s="48" t="s">
        <v>42</v>
      </c>
      <c r="D171" s="49">
        <v>4.339059631E7</v>
      </c>
      <c r="E171" s="47">
        <v>0.0</v>
      </c>
      <c r="F171" s="50">
        <v>4.3390596E7</v>
      </c>
      <c r="G171" s="51">
        <v>4.3390596E7</v>
      </c>
      <c r="H171" s="52">
        <v>8.90981726E8</v>
      </c>
      <c r="I171" s="48" t="str">
        <f t="shared" si="58"/>
        <v>#REF!</v>
      </c>
      <c r="J171" s="46">
        <v>4.3390596E7</v>
      </c>
      <c r="K171" s="53" t="str">
        <f t="shared" si="59"/>
        <v>#REF!</v>
      </c>
      <c r="L171" s="54" t="str">
        <f t="shared" si="60"/>
        <v>#REF!</v>
      </c>
      <c r="M171" s="54" t="s">
        <v>538</v>
      </c>
      <c r="N171" s="52"/>
      <c r="O171" s="55"/>
    </row>
    <row r="172" ht="25.5" customHeight="1">
      <c r="A172" s="46" t="s">
        <v>89</v>
      </c>
      <c r="B172" s="47" t="s">
        <v>17</v>
      </c>
      <c r="C172" s="48" t="s">
        <v>18</v>
      </c>
      <c r="D172" s="49">
        <v>0.0</v>
      </c>
      <c r="E172" s="47">
        <v>0.0</v>
      </c>
      <c r="F172" s="50">
        <v>0.0</v>
      </c>
      <c r="G172" s="51">
        <v>0.0</v>
      </c>
      <c r="H172" s="52"/>
      <c r="I172" s="48"/>
      <c r="J172" s="46"/>
      <c r="K172" s="53"/>
      <c r="L172" s="54"/>
      <c r="M172" s="54"/>
      <c r="N172" s="52"/>
      <c r="O172" s="55"/>
    </row>
    <row r="173" ht="25.5" customHeight="1">
      <c r="A173" s="46" t="s">
        <v>89</v>
      </c>
      <c r="B173" s="47" t="s">
        <v>49</v>
      </c>
      <c r="C173" s="48" t="s">
        <v>50</v>
      </c>
      <c r="D173" s="49">
        <v>0.0</v>
      </c>
      <c r="E173" s="47">
        <v>0.0</v>
      </c>
      <c r="F173" s="50">
        <v>0.0</v>
      </c>
      <c r="G173" s="51">
        <v>0.0</v>
      </c>
      <c r="H173" s="52"/>
      <c r="I173" s="48"/>
      <c r="J173" s="46"/>
      <c r="K173" s="53"/>
      <c r="L173" s="54"/>
      <c r="M173" s="54"/>
      <c r="N173" s="52"/>
      <c r="O173" s="55"/>
    </row>
    <row r="174" ht="25.5" customHeight="1">
      <c r="A174" s="46" t="s">
        <v>89</v>
      </c>
      <c r="B174" s="47" t="s">
        <v>19</v>
      </c>
      <c r="C174" s="48" t="s">
        <v>20</v>
      </c>
      <c r="D174" s="49">
        <v>22224.33</v>
      </c>
      <c r="E174" s="47">
        <v>22224.33</v>
      </c>
      <c r="F174" s="50">
        <v>0.0</v>
      </c>
      <c r="G174" s="51">
        <v>0.0</v>
      </c>
      <c r="H174" s="52"/>
      <c r="I174" s="48"/>
      <c r="J174" s="46"/>
      <c r="K174" s="53"/>
      <c r="L174" s="54"/>
      <c r="M174" s="54"/>
      <c r="N174" s="52"/>
      <c r="O174" s="55"/>
    </row>
    <row r="175" ht="25.5" customHeight="1">
      <c r="A175" s="46" t="s">
        <v>89</v>
      </c>
      <c r="B175" s="47" t="s">
        <v>21</v>
      </c>
      <c r="C175" s="48" t="s">
        <v>22</v>
      </c>
      <c r="D175" s="49">
        <v>138566.11</v>
      </c>
      <c r="E175" s="47">
        <v>138566.11</v>
      </c>
      <c r="F175" s="50">
        <v>0.0</v>
      </c>
      <c r="G175" s="51">
        <v>0.0</v>
      </c>
      <c r="H175" s="52"/>
      <c r="I175" s="48"/>
      <c r="J175" s="46"/>
      <c r="K175" s="53"/>
      <c r="L175" s="54"/>
      <c r="M175" s="54"/>
      <c r="N175" s="52"/>
      <c r="O175" s="55"/>
    </row>
    <row r="176" ht="25.5" customHeight="1">
      <c r="A176" s="46" t="s">
        <v>89</v>
      </c>
      <c r="B176" s="47" t="s">
        <v>25</v>
      </c>
      <c r="C176" s="48" t="s">
        <v>26</v>
      </c>
      <c r="D176" s="49">
        <v>4833.08</v>
      </c>
      <c r="E176" s="47">
        <v>4833.08</v>
      </c>
      <c r="F176" s="50">
        <v>0.0</v>
      </c>
      <c r="G176" s="51">
        <v>0.0</v>
      </c>
      <c r="H176" s="52"/>
      <c r="I176" s="48"/>
      <c r="J176" s="46"/>
      <c r="K176" s="53"/>
      <c r="L176" s="54"/>
      <c r="M176" s="54"/>
      <c r="N176" s="52"/>
      <c r="O176" s="55"/>
    </row>
    <row r="177" ht="25.5" customHeight="1">
      <c r="A177" s="46" t="s">
        <v>89</v>
      </c>
      <c r="B177" s="47" t="s">
        <v>27</v>
      </c>
      <c r="C177" s="48" t="s">
        <v>28</v>
      </c>
      <c r="D177" s="49">
        <v>328931.24</v>
      </c>
      <c r="E177" s="47">
        <v>328931.24</v>
      </c>
      <c r="F177" s="50">
        <v>0.0</v>
      </c>
      <c r="G177" s="51">
        <v>0.0</v>
      </c>
      <c r="H177" s="52"/>
      <c r="I177" s="48"/>
      <c r="J177" s="46"/>
      <c r="K177" s="53"/>
      <c r="L177" s="54"/>
      <c r="M177" s="54"/>
      <c r="N177" s="52"/>
      <c r="O177" s="55"/>
    </row>
    <row r="178" ht="25.5" customHeight="1">
      <c r="A178" s="46" t="s">
        <v>89</v>
      </c>
      <c r="B178" s="47" t="s">
        <v>29</v>
      </c>
      <c r="C178" s="48" t="s">
        <v>30</v>
      </c>
      <c r="D178" s="49">
        <v>135157.33</v>
      </c>
      <c r="E178" s="47">
        <v>135157.33</v>
      </c>
      <c r="F178" s="50">
        <v>0.0</v>
      </c>
      <c r="G178" s="51">
        <v>0.0</v>
      </c>
      <c r="H178" s="52"/>
      <c r="I178" s="48"/>
      <c r="J178" s="46"/>
      <c r="K178" s="53"/>
      <c r="L178" s="54"/>
      <c r="M178" s="54"/>
      <c r="N178" s="52"/>
      <c r="O178" s="55"/>
    </row>
    <row r="179" ht="25.5" customHeight="1">
      <c r="A179" s="46" t="s">
        <v>89</v>
      </c>
      <c r="B179" s="47" t="s">
        <v>31</v>
      </c>
      <c r="C179" s="48" t="s">
        <v>32</v>
      </c>
      <c r="D179" s="49">
        <v>79347.72</v>
      </c>
      <c r="E179" s="47">
        <v>79347.72</v>
      </c>
      <c r="F179" s="50">
        <v>0.0</v>
      </c>
      <c r="G179" s="51">
        <v>0.0</v>
      </c>
      <c r="H179" s="52"/>
      <c r="I179" s="48"/>
      <c r="J179" s="46"/>
      <c r="K179" s="53"/>
      <c r="L179" s="54"/>
      <c r="M179" s="54"/>
      <c r="N179" s="52"/>
      <c r="O179" s="55"/>
    </row>
    <row r="180" ht="25.5" customHeight="1">
      <c r="A180" s="46" t="s">
        <v>89</v>
      </c>
      <c r="B180" s="47" t="s">
        <v>33</v>
      </c>
      <c r="C180" s="48" t="s">
        <v>34</v>
      </c>
      <c r="D180" s="49">
        <v>31.41</v>
      </c>
      <c r="E180" s="47">
        <v>31.41</v>
      </c>
      <c r="F180" s="50">
        <v>0.0</v>
      </c>
      <c r="G180" s="51">
        <v>0.0</v>
      </c>
      <c r="H180" s="52"/>
      <c r="I180" s="48"/>
      <c r="J180" s="46"/>
      <c r="K180" s="53"/>
      <c r="L180" s="54"/>
      <c r="M180" s="54"/>
      <c r="N180" s="52"/>
      <c r="O180" s="55"/>
    </row>
    <row r="181" ht="25.5" customHeight="1">
      <c r="A181" s="46" t="s">
        <v>89</v>
      </c>
      <c r="B181" s="47" t="s">
        <v>35</v>
      </c>
      <c r="C181" s="48" t="s">
        <v>36</v>
      </c>
      <c r="D181" s="49">
        <v>1137.21</v>
      </c>
      <c r="E181" s="47">
        <v>1137.21</v>
      </c>
      <c r="F181" s="50">
        <v>0.0</v>
      </c>
      <c r="G181" s="51">
        <v>0.0</v>
      </c>
      <c r="H181" s="52"/>
      <c r="I181" s="48"/>
      <c r="J181" s="46"/>
      <c r="K181" s="53"/>
      <c r="L181" s="54"/>
      <c r="M181" s="54"/>
      <c r="N181" s="52"/>
      <c r="O181" s="55"/>
    </row>
    <row r="182" ht="25.5" customHeight="1">
      <c r="A182" s="46" t="s">
        <v>89</v>
      </c>
      <c r="B182" s="47" t="s">
        <v>37</v>
      </c>
      <c r="C182" s="48" t="s">
        <v>38</v>
      </c>
      <c r="D182" s="49">
        <v>23626.94</v>
      </c>
      <c r="E182" s="47">
        <v>23626.94</v>
      </c>
      <c r="F182" s="50">
        <v>0.0</v>
      </c>
      <c r="G182" s="51">
        <v>0.0</v>
      </c>
      <c r="H182" s="52"/>
      <c r="I182" s="48"/>
      <c r="J182" s="46"/>
      <c r="K182" s="53"/>
      <c r="L182" s="54"/>
      <c r="M182" s="54"/>
      <c r="N182" s="52"/>
      <c r="O182" s="55"/>
    </row>
    <row r="183" ht="25.5" customHeight="1">
      <c r="A183" s="46" t="s">
        <v>89</v>
      </c>
      <c r="B183" s="47" t="s">
        <v>39</v>
      </c>
      <c r="C183" s="48" t="s">
        <v>40</v>
      </c>
      <c r="D183" s="49">
        <v>80536.65</v>
      </c>
      <c r="E183" s="47">
        <v>80536.65</v>
      </c>
      <c r="F183" s="50">
        <v>0.0</v>
      </c>
      <c r="G183" s="51">
        <v>0.0</v>
      </c>
      <c r="H183" s="52"/>
      <c r="I183" s="48"/>
      <c r="J183" s="46"/>
      <c r="K183" s="53"/>
      <c r="L183" s="54"/>
      <c r="M183" s="54"/>
      <c r="N183" s="52"/>
      <c r="O183" s="55"/>
    </row>
    <row r="184" ht="25.5" customHeight="1">
      <c r="A184" s="46" t="s">
        <v>89</v>
      </c>
      <c r="B184" s="47" t="s">
        <v>41</v>
      </c>
      <c r="C184" s="48" t="s">
        <v>42</v>
      </c>
      <c r="D184" s="49">
        <v>1.026508398E7</v>
      </c>
      <c r="E184" s="47">
        <v>1.026508398E7</v>
      </c>
      <c r="F184" s="50">
        <v>0.0</v>
      </c>
      <c r="G184" s="51">
        <v>0.0</v>
      </c>
      <c r="H184" s="52"/>
      <c r="I184" s="48"/>
      <c r="J184" s="46"/>
      <c r="K184" s="53"/>
      <c r="L184" s="54"/>
      <c r="M184" s="54"/>
      <c r="N184" s="52"/>
      <c r="O184" s="55"/>
    </row>
    <row r="185" ht="25.5" customHeight="1">
      <c r="A185" s="46" t="s">
        <v>91</v>
      </c>
      <c r="B185" s="47" t="s">
        <v>17</v>
      </c>
      <c r="C185" s="48" t="s">
        <v>18</v>
      </c>
      <c r="D185" s="49">
        <v>0.0</v>
      </c>
      <c r="E185" s="47">
        <v>0.0</v>
      </c>
      <c r="F185" s="50">
        <v>0.0</v>
      </c>
      <c r="G185" s="51">
        <v>0.0</v>
      </c>
      <c r="H185" s="52"/>
      <c r="I185" s="48"/>
      <c r="J185" s="46"/>
      <c r="K185" s="53"/>
      <c r="L185" s="54"/>
      <c r="M185" s="54"/>
      <c r="N185" s="52"/>
      <c r="O185" s="55"/>
    </row>
    <row r="186" ht="25.5" customHeight="1">
      <c r="A186" s="46" t="s">
        <v>91</v>
      </c>
      <c r="B186" s="47" t="s">
        <v>19</v>
      </c>
      <c r="C186" s="48" t="s">
        <v>20</v>
      </c>
      <c r="D186" s="49">
        <v>17249.01</v>
      </c>
      <c r="E186" s="47">
        <v>0.0</v>
      </c>
      <c r="F186" s="50">
        <v>17249.0</v>
      </c>
      <c r="G186" s="51">
        <v>17249.0</v>
      </c>
      <c r="H186" s="52">
        <v>8.00140949E8</v>
      </c>
      <c r="I186" s="48" t="str">
        <f>+VLOOKUP(H186,'[2]IPS CTA BANCARIA (2)'!$B$1:$I$186,2,0)</f>
        <v>#REF!</v>
      </c>
      <c r="J186" s="46">
        <v>17249.0</v>
      </c>
      <c r="K186" s="53" t="str">
        <f>+VLOOKUP(H186,'[2]IPS CTA BANCARIA (2)'!$B$1:$I$186,4,0)</f>
        <v>#REF!</v>
      </c>
      <c r="L186" s="54" t="str">
        <f>+VLOOKUP(H186,'[2]IPS CTA BANCARIA (2)'!$B$1:$I$186,5,0)</f>
        <v>#REF!</v>
      </c>
      <c r="M186" s="54" t="s">
        <v>539</v>
      </c>
      <c r="N186" s="52" t="s">
        <v>540</v>
      </c>
      <c r="O186" s="55">
        <v>42334.0</v>
      </c>
    </row>
    <row r="187" ht="25.5" customHeight="1">
      <c r="A187" s="46" t="s">
        <v>91</v>
      </c>
      <c r="B187" s="47" t="s">
        <v>21</v>
      </c>
      <c r="C187" s="48" t="s">
        <v>22</v>
      </c>
      <c r="D187" s="49">
        <v>0.0</v>
      </c>
      <c r="E187" s="47">
        <v>0.0</v>
      </c>
      <c r="F187" s="50">
        <v>0.0</v>
      </c>
      <c r="G187" s="51">
        <v>0.0</v>
      </c>
      <c r="H187" s="52"/>
      <c r="I187" s="48"/>
      <c r="J187" s="46"/>
      <c r="K187" s="53"/>
      <c r="L187" s="54"/>
      <c r="M187" s="54"/>
      <c r="N187" s="52"/>
      <c r="O187" s="55"/>
    </row>
    <row r="188" ht="25.5" customHeight="1">
      <c r="A188" s="46" t="s">
        <v>91</v>
      </c>
      <c r="B188" s="47" t="s">
        <v>27</v>
      </c>
      <c r="C188" s="48" t="s">
        <v>28</v>
      </c>
      <c r="D188" s="49">
        <v>0.0</v>
      </c>
      <c r="E188" s="47">
        <v>0.0</v>
      </c>
      <c r="F188" s="50">
        <v>0.0</v>
      </c>
      <c r="G188" s="51">
        <v>0.0</v>
      </c>
      <c r="H188" s="52"/>
      <c r="I188" s="48"/>
      <c r="J188" s="46"/>
      <c r="K188" s="53"/>
      <c r="L188" s="54"/>
      <c r="M188" s="54"/>
      <c r="N188" s="52"/>
      <c r="O188" s="55"/>
    </row>
    <row r="189" ht="25.5" customHeight="1">
      <c r="A189" s="46" t="s">
        <v>91</v>
      </c>
      <c r="B189" s="47" t="s">
        <v>29</v>
      </c>
      <c r="C189" s="48" t="s">
        <v>30</v>
      </c>
      <c r="D189" s="49">
        <v>469091.93</v>
      </c>
      <c r="E189" s="47">
        <v>0.0</v>
      </c>
      <c r="F189" s="50">
        <v>469092.0</v>
      </c>
      <c r="G189" s="51">
        <v>469092.0</v>
      </c>
      <c r="H189" s="52">
        <v>8.00250119E8</v>
      </c>
      <c r="I189" s="48" t="str">
        <f t="shared" ref="I189:I192" si="61">+VLOOKUP(H189,'[2]IPS CTA BANCARIA (2)'!$B$1:$I$186,2,0)</f>
        <v>#REF!</v>
      </c>
      <c r="J189" s="46">
        <v>469092.0</v>
      </c>
      <c r="K189" s="53" t="str">
        <f t="shared" ref="K189:K192" si="62">+VLOOKUP(H189,'[2]IPS CTA BANCARIA (2)'!$B$1:$I$186,4,0)</f>
        <v>#REF!</v>
      </c>
      <c r="L189" s="54" t="str">
        <f t="shared" ref="L189:L192" si="63">+VLOOKUP(H189,'[2]IPS CTA BANCARIA (2)'!$B$1:$I$186,5,0)</f>
        <v>#REF!</v>
      </c>
      <c r="M189" s="54" t="s">
        <v>541</v>
      </c>
      <c r="N189" s="52" t="s">
        <v>542</v>
      </c>
      <c r="O189" s="55">
        <v>42332.0</v>
      </c>
    </row>
    <row r="190" ht="25.5" customHeight="1">
      <c r="A190" s="46" t="s">
        <v>91</v>
      </c>
      <c r="B190" s="47" t="s">
        <v>39</v>
      </c>
      <c r="C190" s="48" t="s">
        <v>40</v>
      </c>
      <c r="D190" s="49">
        <v>41651.63</v>
      </c>
      <c r="E190" s="47">
        <v>0.0</v>
      </c>
      <c r="F190" s="50">
        <v>41652.0</v>
      </c>
      <c r="G190" s="51">
        <v>41652.0</v>
      </c>
      <c r="H190" s="52">
        <v>9.00156264E8</v>
      </c>
      <c r="I190" s="48" t="str">
        <f t="shared" si="61"/>
        <v>#REF!</v>
      </c>
      <c r="J190" s="46">
        <v>41652.0</v>
      </c>
      <c r="K190" s="53" t="str">
        <f t="shared" si="62"/>
        <v>#REF!</v>
      </c>
      <c r="L190" s="54" t="str">
        <f t="shared" si="63"/>
        <v>#REF!</v>
      </c>
      <c r="M190" s="54" t="s">
        <v>543</v>
      </c>
      <c r="N190" s="52" t="s">
        <v>544</v>
      </c>
      <c r="O190" s="55">
        <v>42334.0</v>
      </c>
    </row>
    <row r="191" ht="25.5" customHeight="1">
      <c r="A191" s="46" t="s">
        <v>91</v>
      </c>
      <c r="B191" s="47" t="s">
        <v>41</v>
      </c>
      <c r="C191" s="48" t="s">
        <v>42</v>
      </c>
      <c r="D191" s="49">
        <v>2.1061931E7</v>
      </c>
      <c r="E191" s="47">
        <v>0.0</v>
      </c>
      <c r="F191" s="50">
        <v>2.1061931E7</v>
      </c>
      <c r="G191" s="51">
        <v>2.1061931E7</v>
      </c>
      <c r="H191" s="52">
        <v>8.90981137E8</v>
      </c>
      <c r="I191" s="48" t="str">
        <f t="shared" si="61"/>
        <v>#REF!</v>
      </c>
      <c r="J191" s="46">
        <v>2.1061931E7</v>
      </c>
      <c r="K191" s="53" t="str">
        <f t="shared" si="62"/>
        <v>#REF!</v>
      </c>
      <c r="L191" s="54" t="str">
        <f t="shared" si="63"/>
        <v>#REF!</v>
      </c>
      <c r="M191" s="54" t="s">
        <v>545</v>
      </c>
      <c r="N191" s="52"/>
      <c r="O191" s="55"/>
    </row>
    <row r="192" ht="25.5" customHeight="1">
      <c r="A192" s="46" t="s">
        <v>91</v>
      </c>
      <c r="B192" s="47" t="s">
        <v>59</v>
      </c>
      <c r="C192" s="48" t="s">
        <v>60</v>
      </c>
      <c r="D192" s="49">
        <v>1.717114143E7</v>
      </c>
      <c r="E192" s="47">
        <v>0.0</v>
      </c>
      <c r="F192" s="50">
        <v>1.7171141E7</v>
      </c>
      <c r="G192" s="51">
        <v>1.7171141E7</v>
      </c>
      <c r="H192" s="52">
        <v>8.90981108E8</v>
      </c>
      <c r="I192" s="48" t="str">
        <f t="shared" si="61"/>
        <v>#REF!</v>
      </c>
      <c r="J192" s="46">
        <v>1.7171141E7</v>
      </c>
      <c r="K192" s="53" t="str">
        <f t="shared" si="62"/>
        <v>#REF!</v>
      </c>
      <c r="L192" s="54" t="str">
        <f t="shared" si="63"/>
        <v>#REF!</v>
      </c>
      <c r="M192" s="54" t="s">
        <v>546</v>
      </c>
      <c r="N192" s="52" t="s">
        <v>547</v>
      </c>
      <c r="O192" s="55">
        <v>42331.0</v>
      </c>
    </row>
    <row r="193" ht="25.5" customHeight="1">
      <c r="A193" s="46" t="s">
        <v>93</v>
      </c>
      <c r="B193" s="47" t="s">
        <v>17</v>
      </c>
      <c r="C193" s="48" t="s">
        <v>18</v>
      </c>
      <c r="D193" s="49">
        <v>0.0</v>
      </c>
      <c r="E193" s="47">
        <v>0.0</v>
      </c>
      <c r="F193" s="50">
        <v>0.0</v>
      </c>
      <c r="G193" s="51">
        <v>0.0</v>
      </c>
      <c r="H193" s="52"/>
      <c r="I193" s="48"/>
      <c r="J193" s="46"/>
      <c r="K193" s="53"/>
      <c r="L193" s="54"/>
      <c r="M193" s="54"/>
      <c r="N193" s="52"/>
      <c r="O193" s="55"/>
    </row>
    <row r="194" ht="25.5" customHeight="1">
      <c r="A194" s="46" t="s">
        <v>93</v>
      </c>
      <c r="B194" s="47" t="s">
        <v>49</v>
      </c>
      <c r="C194" s="48" t="s">
        <v>50</v>
      </c>
      <c r="D194" s="49">
        <v>0.0</v>
      </c>
      <c r="E194" s="47">
        <v>0.0</v>
      </c>
      <c r="F194" s="50">
        <v>0.0</v>
      </c>
      <c r="G194" s="51">
        <v>0.0</v>
      </c>
      <c r="H194" s="52"/>
      <c r="I194" s="48"/>
      <c r="J194" s="46"/>
      <c r="K194" s="53"/>
      <c r="L194" s="54"/>
      <c r="M194" s="54"/>
      <c r="N194" s="52"/>
      <c r="O194" s="55"/>
    </row>
    <row r="195" ht="25.5" customHeight="1">
      <c r="A195" s="46" t="s">
        <v>93</v>
      </c>
      <c r="B195" s="47" t="s">
        <v>21</v>
      </c>
      <c r="C195" s="48" t="s">
        <v>22</v>
      </c>
      <c r="D195" s="49">
        <v>1500.42</v>
      </c>
      <c r="E195" s="47">
        <v>0.0</v>
      </c>
      <c r="F195" s="50">
        <v>1500.0</v>
      </c>
      <c r="G195" s="51">
        <v>1500.0</v>
      </c>
      <c r="H195" s="52">
        <v>8.00130907E8</v>
      </c>
      <c r="I195" s="48" t="str">
        <f>+VLOOKUP(H195,'[2]IPS CTA BANCARIA (2)'!$B$1:$I$186,2,0)</f>
        <v>#REF!</v>
      </c>
      <c r="J195" s="46">
        <v>1500.0</v>
      </c>
      <c r="K195" s="53" t="str">
        <f>+VLOOKUP(H195,'[2]IPS CTA BANCARIA (2)'!$B$1:$I$186,4,0)</f>
        <v>#REF!</v>
      </c>
      <c r="L195" s="54" t="str">
        <f>+VLOOKUP(H195,'[2]IPS CTA BANCARIA (2)'!$B$1:$I$186,5,0)</f>
        <v>#REF!</v>
      </c>
      <c r="M195" s="54" t="s">
        <v>548</v>
      </c>
      <c r="N195" s="52" t="s">
        <v>549</v>
      </c>
      <c r="O195" s="55">
        <v>42334.0</v>
      </c>
    </row>
    <row r="196" ht="25.5" customHeight="1">
      <c r="A196" s="46" t="s">
        <v>93</v>
      </c>
      <c r="B196" s="47" t="s">
        <v>27</v>
      </c>
      <c r="C196" s="48" t="s">
        <v>28</v>
      </c>
      <c r="D196" s="49">
        <v>0.0</v>
      </c>
      <c r="E196" s="47">
        <v>0.0</v>
      </c>
      <c r="F196" s="50">
        <v>0.0</v>
      </c>
      <c r="G196" s="51">
        <v>0.0</v>
      </c>
      <c r="H196" s="52"/>
      <c r="I196" s="48"/>
      <c r="J196" s="46"/>
      <c r="K196" s="53"/>
      <c r="L196" s="54"/>
      <c r="M196" s="54"/>
      <c r="N196" s="52"/>
      <c r="O196" s="55"/>
    </row>
    <row r="197" ht="25.5" customHeight="1">
      <c r="A197" s="46" t="s">
        <v>93</v>
      </c>
      <c r="B197" s="47" t="s">
        <v>29</v>
      </c>
      <c r="C197" s="48" t="s">
        <v>30</v>
      </c>
      <c r="D197" s="49">
        <v>474156.83</v>
      </c>
      <c r="E197" s="47">
        <v>0.0</v>
      </c>
      <c r="F197" s="50">
        <v>474157.0</v>
      </c>
      <c r="G197" s="51">
        <v>474157.0</v>
      </c>
      <c r="H197" s="52">
        <v>8.00250119E8</v>
      </c>
      <c r="I197" s="48" t="str">
        <f t="shared" ref="I197:I200" si="64">+VLOOKUP(H197,'[2]IPS CTA BANCARIA (2)'!$B$1:$I$186,2,0)</f>
        <v>#REF!</v>
      </c>
      <c r="J197" s="46">
        <v>474157.0</v>
      </c>
      <c r="K197" s="53" t="str">
        <f t="shared" ref="K197:K200" si="65">+VLOOKUP(H197,'[2]IPS CTA BANCARIA (2)'!$B$1:$I$186,4,0)</f>
        <v>#REF!</v>
      </c>
      <c r="L197" s="54" t="str">
        <f t="shared" ref="L197:L200" si="66">+VLOOKUP(H197,'[2]IPS CTA BANCARIA (2)'!$B$1:$I$186,5,0)</f>
        <v>#REF!</v>
      </c>
      <c r="M197" s="54" t="s">
        <v>550</v>
      </c>
      <c r="N197" s="52" t="s">
        <v>551</v>
      </c>
      <c r="O197" s="55">
        <v>42332.0</v>
      </c>
    </row>
    <row r="198" ht="25.5" customHeight="1">
      <c r="A198" s="46" t="s">
        <v>93</v>
      </c>
      <c r="B198" s="47" t="s">
        <v>31</v>
      </c>
      <c r="C198" s="48" t="s">
        <v>32</v>
      </c>
      <c r="D198" s="49">
        <v>13779.49</v>
      </c>
      <c r="E198" s="47">
        <v>0.0</v>
      </c>
      <c r="F198" s="50">
        <v>13779.0</v>
      </c>
      <c r="G198" s="51">
        <v>13779.0</v>
      </c>
      <c r="H198" s="52">
        <v>8.05000427E8</v>
      </c>
      <c r="I198" s="48" t="str">
        <f t="shared" si="64"/>
        <v>#REF!</v>
      </c>
      <c r="J198" s="46">
        <v>13779.0</v>
      </c>
      <c r="K198" s="53" t="str">
        <f t="shared" si="65"/>
        <v>#REF!</v>
      </c>
      <c r="L198" s="54" t="str">
        <f t="shared" si="66"/>
        <v>#REF!</v>
      </c>
      <c r="M198" s="54" t="s">
        <v>552</v>
      </c>
      <c r="N198" s="52" t="s">
        <v>553</v>
      </c>
      <c r="O198" s="55">
        <v>42333.0</v>
      </c>
    </row>
    <row r="199" ht="25.5" customHeight="1">
      <c r="A199" s="46" t="s">
        <v>93</v>
      </c>
      <c r="B199" s="47" t="s">
        <v>39</v>
      </c>
      <c r="C199" s="48" t="s">
        <v>40</v>
      </c>
      <c r="D199" s="49">
        <v>165096.53</v>
      </c>
      <c r="E199" s="47">
        <v>0.0</v>
      </c>
      <c r="F199" s="50">
        <v>165097.0</v>
      </c>
      <c r="G199" s="51">
        <v>165097.0</v>
      </c>
      <c r="H199" s="52">
        <v>9.00156264E8</v>
      </c>
      <c r="I199" s="48" t="str">
        <f t="shared" si="64"/>
        <v>#REF!</v>
      </c>
      <c r="J199" s="46">
        <v>165097.0</v>
      </c>
      <c r="K199" s="53" t="str">
        <f t="shared" si="65"/>
        <v>#REF!</v>
      </c>
      <c r="L199" s="54" t="str">
        <f t="shared" si="66"/>
        <v>#REF!</v>
      </c>
      <c r="M199" s="54" t="s">
        <v>554</v>
      </c>
      <c r="N199" s="52" t="s">
        <v>555</v>
      </c>
      <c r="O199" s="55">
        <v>42334.0</v>
      </c>
    </row>
    <row r="200" ht="25.5" customHeight="1">
      <c r="A200" s="46" t="s">
        <v>93</v>
      </c>
      <c r="B200" s="47" t="s">
        <v>41</v>
      </c>
      <c r="C200" s="48" t="s">
        <v>42</v>
      </c>
      <c r="D200" s="49">
        <v>5.778624673E7</v>
      </c>
      <c r="E200" s="47">
        <v>0.0</v>
      </c>
      <c r="F200" s="50">
        <v>5.7786247E7</v>
      </c>
      <c r="G200" s="51">
        <v>5.7786247E7</v>
      </c>
      <c r="H200" s="52">
        <v>8.90982264E8</v>
      </c>
      <c r="I200" s="48" t="str">
        <f t="shared" si="64"/>
        <v>#REF!</v>
      </c>
      <c r="J200" s="46">
        <v>5.7786247E7</v>
      </c>
      <c r="K200" s="53" t="str">
        <f t="shared" si="65"/>
        <v>#REF!</v>
      </c>
      <c r="L200" s="54" t="str">
        <f t="shared" si="66"/>
        <v>#REF!</v>
      </c>
      <c r="M200" s="54" t="s">
        <v>556</v>
      </c>
      <c r="N200" s="52"/>
      <c r="O200" s="55"/>
    </row>
    <row r="201" ht="25.5" customHeight="1">
      <c r="A201" s="46" t="s">
        <v>95</v>
      </c>
      <c r="B201" s="47" t="s">
        <v>17</v>
      </c>
      <c r="C201" s="48" t="s">
        <v>18</v>
      </c>
      <c r="D201" s="49">
        <v>0.0</v>
      </c>
      <c r="E201" s="47">
        <v>0.0</v>
      </c>
      <c r="F201" s="50">
        <v>0.0</v>
      </c>
      <c r="G201" s="51">
        <v>0.0</v>
      </c>
      <c r="H201" s="52"/>
      <c r="I201" s="48"/>
      <c r="J201" s="46"/>
      <c r="K201" s="53"/>
      <c r="L201" s="54"/>
      <c r="M201" s="54"/>
      <c r="N201" s="52"/>
      <c r="O201" s="55"/>
    </row>
    <row r="202" ht="25.5" customHeight="1">
      <c r="A202" s="46" t="s">
        <v>95</v>
      </c>
      <c r="B202" s="47" t="s">
        <v>49</v>
      </c>
      <c r="C202" s="48" t="s">
        <v>50</v>
      </c>
      <c r="D202" s="49">
        <v>0.0</v>
      </c>
      <c r="E202" s="47">
        <v>0.0</v>
      </c>
      <c r="F202" s="50">
        <v>0.0</v>
      </c>
      <c r="G202" s="51">
        <v>0.0</v>
      </c>
      <c r="H202" s="52"/>
      <c r="I202" s="48"/>
      <c r="J202" s="46"/>
      <c r="K202" s="53"/>
      <c r="L202" s="54"/>
      <c r="M202" s="54"/>
      <c r="N202" s="52"/>
      <c r="O202" s="55"/>
    </row>
    <row r="203" ht="25.5" customHeight="1">
      <c r="A203" s="46" t="s">
        <v>95</v>
      </c>
      <c r="B203" s="47" t="s">
        <v>19</v>
      </c>
      <c r="C203" s="48" t="s">
        <v>20</v>
      </c>
      <c r="D203" s="49">
        <v>99633.78</v>
      </c>
      <c r="E203" s="47">
        <v>0.0</v>
      </c>
      <c r="F203" s="50">
        <v>99634.0</v>
      </c>
      <c r="G203" s="51">
        <v>99634.0</v>
      </c>
      <c r="H203" s="52">
        <v>8.00140949E8</v>
      </c>
      <c r="I203" s="48" t="str">
        <f>+VLOOKUP(H203,'[2]IPS CTA BANCARIA (2)'!$B$1:$I$186,2,0)</f>
        <v>#REF!</v>
      </c>
      <c r="J203" s="46">
        <v>99634.0</v>
      </c>
      <c r="K203" s="53" t="str">
        <f>+VLOOKUP(H203,'[2]IPS CTA BANCARIA (2)'!$B$1:$I$186,4,0)</f>
        <v>#REF!</v>
      </c>
      <c r="L203" s="54" t="str">
        <f>+VLOOKUP(H203,'[2]IPS CTA BANCARIA (2)'!$B$1:$I$186,5,0)</f>
        <v>#REF!</v>
      </c>
      <c r="M203" s="54" t="s">
        <v>557</v>
      </c>
      <c r="N203" s="52" t="s">
        <v>558</v>
      </c>
      <c r="O203" s="55">
        <v>42334.0</v>
      </c>
    </row>
    <row r="204" ht="25.5" customHeight="1">
      <c r="A204" s="46" t="s">
        <v>95</v>
      </c>
      <c r="B204" s="47" t="s">
        <v>27</v>
      </c>
      <c r="C204" s="48" t="s">
        <v>28</v>
      </c>
      <c r="D204" s="49">
        <v>0.0</v>
      </c>
      <c r="E204" s="47">
        <v>0.0</v>
      </c>
      <c r="F204" s="50">
        <v>0.0</v>
      </c>
      <c r="G204" s="51">
        <v>0.0</v>
      </c>
      <c r="H204" s="52"/>
      <c r="I204" s="48"/>
      <c r="J204" s="46"/>
      <c r="K204" s="53"/>
      <c r="L204" s="54"/>
      <c r="M204" s="54"/>
      <c r="N204" s="52"/>
      <c r="O204" s="55"/>
    </row>
    <row r="205" ht="25.5" customHeight="1">
      <c r="A205" s="46" t="s">
        <v>95</v>
      </c>
      <c r="B205" s="47" t="s">
        <v>29</v>
      </c>
      <c r="C205" s="48" t="s">
        <v>30</v>
      </c>
      <c r="D205" s="49">
        <v>865176.04</v>
      </c>
      <c r="E205" s="47">
        <v>0.0</v>
      </c>
      <c r="F205" s="50">
        <v>865176.0</v>
      </c>
      <c r="G205" s="51">
        <v>865176.0</v>
      </c>
      <c r="H205" s="52">
        <v>8.90901826E8</v>
      </c>
      <c r="I205" s="48" t="str">
        <f t="shared" ref="I205:I209" si="67">+VLOOKUP(H205,'[2]IPS CTA BANCARIA (2)'!$B$1:$I$186,2,0)</f>
        <v>#REF!</v>
      </c>
      <c r="J205" s="46">
        <v>865176.0</v>
      </c>
      <c r="K205" s="53" t="str">
        <f t="shared" ref="K205:K209" si="68">+VLOOKUP(H205,'[2]IPS CTA BANCARIA (2)'!$B$1:$I$186,4,0)</f>
        <v>#REF!</v>
      </c>
      <c r="L205" s="54" t="str">
        <f t="shared" ref="L205:L209" si="69">+VLOOKUP(H205,'[2]IPS CTA BANCARIA (2)'!$B$1:$I$186,5,0)</f>
        <v>#REF!</v>
      </c>
      <c r="M205" s="54" t="s">
        <v>559</v>
      </c>
      <c r="N205" s="52" t="s">
        <v>560</v>
      </c>
      <c r="O205" s="55">
        <v>42331.0</v>
      </c>
    </row>
    <row r="206" ht="25.5" customHeight="1">
      <c r="A206" s="46" t="s">
        <v>95</v>
      </c>
      <c r="B206" s="47" t="s">
        <v>31</v>
      </c>
      <c r="C206" s="48" t="s">
        <v>32</v>
      </c>
      <c r="D206" s="49">
        <v>1684746.13</v>
      </c>
      <c r="E206" s="47">
        <v>0.0</v>
      </c>
      <c r="F206" s="50">
        <v>1684746.0</v>
      </c>
      <c r="G206" s="51">
        <v>1684746.0</v>
      </c>
      <c r="H206" s="52">
        <v>8.05000427E8</v>
      </c>
      <c r="I206" s="48" t="str">
        <f t="shared" si="67"/>
        <v>#REF!</v>
      </c>
      <c r="J206" s="46">
        <v>1684746.0</v>
      </c>
      <c r="K206" s="53" t="str">
        <f t="shared" si="68"/>
        <v>#REF!</v>
      </c>
      <c r="L206" s="54" t="str">
        <f t="shared" si="69"/>
        <v>#REF!</v>
      </c>
      <c r="M206" s="54" t="s">
        <v>561</v>
      </c>
      <c r="N206" s="52" t="s">
        <v>562</v>
      </c>
      <c r="O206" s="55">
        <v>42333.0</v>
      </c>
    </row>
    <row r="207" ht="25.5" customHeight="1">
      <c r="A207" s="46" t="s">
        <v>95</v>
      </c>
      <c r="B207" s="47" t="s">
        <v>39</v>
      </c>
      <c r="C207" s="48" t="s">
        <v>40</v>
      </c>
      <c r="D207" s="49">
        <v>467232.69</v>
      </c>
      <c r="E207" s="47">
        <v>0.0</v>
      </c>
      <c r="F207" s="50">
        <v>467233.0</v>
      </c>
      <c r="G207" s="51">
        <v>467233.0</v>
      </c>
      <c r="H207" s="52">
        <v>9.00156264E8</v>
      </c>
      <c r="I207" s="48" t="str">
        <f t="shared" si="67"/>
        <v>#REF!</v>
      </c>
      <c r="J207" s="46">
        <v>467233.0</v>
      </c>
      <c r="K207" s="53" t="str">
        <f t="shared" si="68"/>
        <v>#REF!</v>
      </c>
      <c r="L207" s="54" t="str">
        <f t="shared" si="69"/>
        <v>#REF!</v>
      </c>
      <c r="M207" s="54" t="s">
        <v>563</v>
      </c>
      <c r="N207" s="52" t="s">
        <v>564</v>
      </c>
      <c r="O207" s="55">
        <v>42334.0</v>
      </c>
    </row>
    <row r="208" ht="25.5" customHeight="1">
      <c r="A208" s="46" t="s">
        <v>95</v>
      </c>
      <c r="B208" s="47" t="s">
        <v>41</v>
      </c>
      <c r="C208" s="48" t="s">
        <v>42</v>
      </c>
      <c r="D208" s="49">
        <v>4.086055587E7</v>
      </c>
      <c r="E208" s="47">
        <v>0.0</v>
      </c>
      <c r="F208" s="50">
        <v>4.0860556E7</v>
      </c>
      <c r="G208" s="51">
        <v>4.0860556E7</v>
      </c>
      <c r="H208" s="52">
        <v>8.90981726E8</v>
      </c>
      <c r="I208" s="48" t="str">
        <f t="shared" si="67"/>
        <v>#REF!</v>
      </c>
      <c r="J208" s="46">
        <v>4.0860556E7</v>
      </c>
      <c r="K208" s="53" t="str">
        <f t="shared" si="68"/>
        <v>#REF!</v>
      </c>
      <c r="L208" s="54" t="str">
        <f t="shared" si="69"/>
        <v>#REF!</v>
      </c>
      <c r="M208" s="54" t="s">
        <v>565</v>
      </c>
      <c r="N208" s="52"/>
      <c r="O208" s="55"/>
    </row>
    <row r="209" ht="25.5" customHeight="1">
      <c r="A209" s="46" t="s">
        <v>95</v>
      </c>
      <c r="B209" s="47" t="s">
        <v>45</v>
      </c>
      <c r="C209" s="48" t="s">
        <v>46</v>
      </c>
      <c r="D209" s="49">
        <v>4.979642449E7</v>
      </c>
      <c r="E209" s="47">
        <v>0.0</v>
      </c>
      <c r="F209" s="50">
        <v>4.9796424E7</v>
      </c>
      <c r="G209" s="51">
        <v>4.9796424E7</v>
      </c>
      <c r="H209" s="52">
        <v>8.90907241E8</v>
      </c>
      <c r="I209" s="48" t="str">
        <f t="shared" si="67"/>
        <v>#REF!</v>
      </c>
      <c r="J209" s="46">
        <v>4.9796424E7</v>
      </c>
      <c r="K209" s="53" t="str">
        <f t="shared" si="68"/>
        <v>#REF!</v>
      </c>
      <c r="L209" s="54" t="str">
        <f t="shared" si="69"/>
        <v>#REF!</v>
      </c>
      <c r="M209" s="54" t="s">
        <v>566</v>
      </c>
      <c r="N209" s="52" t="s">
        <v>567</v>
      </c>
      <c r="O209" s="55">
        <v>42334.0</v>
      </c>
    </row>
    <row r="210" ht="25.5" customHeight="1">
      <c r="A210" s="46" t="s">
        <v>97</v>
      </c>
      <c r="B210" s="47" t="s">
        <v>17</v>
      </c>
      <c r="C210" s="48" t="s">
        <v>18</v>
      </c>
      <c r="D210" s="49">
        <v>0.0</v>
      </c>
      <c r="E210" s="47">
        <v>0.0</v>
      </c>
      <c r="F210" s="50">
        <v>0.0</v>
      </c>
      <c r="G210" s="51">
        <v>0.0</v>
      </c>
      <c r="H210" s="52"/>
      <c r="I210" s="48"/>
      <c r="J210" s="46"/>
      <c r="K210" s="53"/>
      <c r="L210" s="54"/>
      <c r="M210" s="54"/>
      <c r="N210" s="52"/>
      <c r="O210" s="55"/>
    </row>
    <row r="211" ht="25.5" customHeight="1">
      <c r="A211" s="46" t="s">
        <v>97</v>
      </c>
      <c r="B211" s="47" t="s">
        <v>49</v>
      </c>
      <c r="C211" s="48" t="s">
        <v>50</v>
      </c>
      <c r="D211" s="49">
        <v>0.0</v>
      </c>
      <c r="E211" s="47">
        <v>0.0</v>
      </c>
      <c r="F211" s="50">
        <v>0.0</v>
      </c>
      <c r="G211" s="51">
        <v>0.0</v>
      </c>
      <c r="H211" s="52"/>
      <c r="I211" s="48"/>
      <c r="J211" s="46"/>
      <c r="K211" s="53"/>
      <c r="L211" s="54"/>
      <c r="M211" s="54"/>
      <c r="N211" s="52"/>
      <c r="O211" s="55"/>
    </row>
    <row r="212" ht="25.5" customHeight="1">
      <c r="A212" s="46" t="s">
        <v>97</v>
      </c>
      <c r="B212" s="47" t="s">
        <v>27</v>
      </c>
      <c r="C212" s="48" t="s">
        <v>28</v>
      </c>
      <c r="D212" s="49">
        <v>0.0</v>
      </c>
      <c r="E212" s="47">
        <v>0.0</v>
      </c>
      <c r="F212" s="50">
        <v>0.0</v>
      </c>
      <c r="G212" s="51">
        <v>0.0</v>
      </c>
      <c r="H212" s="52"/>
      <c r="I212" s="48"/>
      <c r="J212" s="46"/>
      <c r="K212" s="53"/>
      <c r="L212" s="54"/>
      <c r="M212" s="54"/>
      <c r="N212" s="52"/>
      <c r="O212" s="55"/>
    </row>
    <row r="213" ht="25.5" customHeight="1">
      <c r="A213" s="46" t="s">
        <v>97</v>
      </c>
      <c r="B213" s="47" t="s">
        <v>29</v>
      </c>
      <c r="C213" s="48" t="s">
        <v>30</v>
      </c>
      <c r="D213" s="49">
        <v>527140.74</v>
      </c>
      <c r="E213" s="47">
        <v>0.0</v>
      </c>
      <c r="F213" s="50">
        <v>527141.0</v>
      </c>
      <c r="G213" s="51">
        <v>527141.0</v>
      </c>
      <c r="H213" s="52">
        <v>8.0004432E8</v>
      </c>
      <c r="I213" s="48" t="str">
        <f t="shared" ref="I213:I216" si="70">+VLOOKUP(H213,'[2]IPS CTA BANCARIA (2)'!$B$1:$I$186,2,0)</f>
        <v>#REF!</v>
      </c>
      <c r="J213" s="46">
        <v>527141.0</v>
      </c>
      <c r="K213" s="53" t="str">
        <f t="shared" ref="K213:K216" si="71">+VLOOKUP(H213,'[2]IPS CTA BANCARIA (2)'!$B$1:$I$186,4,0)</f>
        <v>#REF!</v>
      </c>
      <c r="L213" s="54" t="str">
        <f t="shared" ref="L213:L216" si="72">+VLOOKUP(H213,'[2]IPS CTA BANCARIA (2)'!$B$1:$I$186,5,0)</f>
        <v>#REF!</v>
      </c>
      <c r="M213" s="54" t="s">
        <v>568</v>
      </c>
      <c r="N213" s="52" t="s">
        <v>569</v>
      </c>
      <c r="O213" s="55">
        <v>42331.0</v>
      </c>
    </row>
    <row r="214" ht="25.5" customHeight="1">
      <c r="A214" s="46" t="s">
        <v>97</v>
      </c>
      <c r="B214" s="47" t="s">
        <v>39</v>
      </c>
      <c r="C214" s="48" t="s">
        <v>40</v>
      </c>
      <c r="D214" s="49">
        <v>136423.43</v>
      </c>
      <c r="E214" s="47">
        <v>0.0</v>
      </c>
      <c r="F214" s="50">
        <v>136423.0</v>
      </c>
      <c r="G214" s="51">
        <v>136423.0</v>
      </c>
      <c r="H214" s="52">
        <v>9.00156264E8</v>
      </c>
      <c r="I214" s="48" t="str">
        <f t="shared" si="70"/>
        <v>#REF!</v>
      </c>
      <c r="J214" s="46">
        <v>136423.0</v>
      </c>
      <c r="K214" s="53" t="str">
        <f t="shared" si="71"/>
        <v>#REF!</v>
      </c>
      <c r="L214" s="54" t="str">
        <f t="shared" si="72"/>
        <v>#REF!</v>
      </c>
      <c r="M214" s="54" t="s">
        <v>570</v>
      </c>
      <c r="N214" s="52" t="s">
        <v>571</v>
      </c>
      <c r="O214" s="55">
        <v>42334.0</v>
      </c>
    </row>
    <row r="215" ht="25.5" customHeight="1">
      <c r="A215" s="46" t="s">
        <v>97</v>
      </c>
      <c r="B215" s="47" t="s">
        <v>41</v>
      </c>
      <c r="C215" s="48" t="s">
        <v>42</v>
      </c>
      <c r="D215" s="49">
        <v>1.445162429E7</v>
      </c>
      <c r="E215" s="47">
        <v>0.0</v>
      </c>
      <c r="F215" s="50">
        <v>1.4451624E7</v>
      </c>
      <c r="G215" s="51">
        <v>1.4451624E7</v>
      </c>
      <c r="H215" s="52">
        <v>8.90981137E8</v>
      </c>
      <c r="I215" s="48" t="str">
        <f t="shared" si="70"/>
        <v>#REF!</v>
      </c>
      <c r="J215" s="46">
        <v>1.4451624E7</v>
      </c>
      <c r="K215" s="53" t="str">
        <f t="shared" si="71"/>
        <v>#REF!</v>
      </c>
      <c r="L215" s="54" t="str">
        <f t="shared" si="72"/>
        <v>#REF!</v>
      </c>
      <c r="M215" s="54" t="s">
        <v>572</v>
      </c>
      <c r="N215" s="52" t="s">
        <v>573</v>
      </c>
      <c r="O215" s="55">
        <v>42328.0</v>
      </c>
    </row>
    <row r="216" ht="25.5" customHeight="1">
      <c r="A216" s="46" t="s">
        <v>97</v>
      </c>
      <c r="B216" s="47" t="s">
        <v>45</v>
      </c>
      <c r="C216" s="48" t="s">
        <v>46</v>
      </c>
      <c r="D216" s="49">
        <v>2.302265854E7</v>
      </c>
      <c r="E216" s="47">
        <v>0.0</v>
      </c>
      <c r="F216" s="50">
        <v>2.3022659E7</v>
      </c>
      <c r="G216" s="51">
        <v>2.3022659E7</v>
      </c>
      <c r="H216" s="52">
        <v>8.0004432E8</v>
      </c>
      <c r="I216" s="48" t="str">
        <f t="shared" si="70"/>
        <v>#REF!</v>
      </c>
      <c r="J216" s="46">
        <v>2.3022659E7</v>
      </c>
      <c r="K216" s="53" t="str">
        <f t="shared" si="71"/>
        <v>#REF!</v>
      </c>
      <c r="L216" s="54" t="str">
        <f t="shared" si="72"/>
        <v>#REF!</v>
      </c>
      <c r="M216" s="54" t="s">
        <v>574</v>
      </c>
      <c r="N216" s="52" t="s">
        <v>575</v>
      </c>
      <c r="O216" s="55">
        <v>42334.0</v>
      </c>
    </row>
    <row r="217" ht="25.5" customHeight="1">
      <c r="A217" s="46" t="s">
        <v>99</v>
      </c>
      <c r="B217" s="47" t="s">
        <v>17</v>
      </c>
      <c r="C217" s="48" t="s">
        <v>18</v>
      </c>
      <c r="D217" s="49">
        <v>0.0</v>
      </c>
      <c r="E217" s="47">
        <v>0.0</v>
      </c>
      <c r="F217" s="50">
        <v>0.0</v>
      </c>
      <c r="G217" s="51">
        <v>0.0</v>
      </c>
      <c r="H217" s="52"/>
      <c r="I217" s="48"/>
      <c r="J217" s="46"/>
      <c r="K217" s="53"/>
      <c r="L217" s="54"/>
      <c r="M217" s="54"/>
      <c r="N217" s="52"/>
      <c r="O217" s="55"/>
    </row>
    <row r="218" ht="25.5" customHeight="1">
      <c r="A218" s="46" t="s">
        <v>99</v>
      </c>
      <c r="B218" s="47" t="s">
        <v>49</v>
      </c>
      <c r="C218" s="48" t="s">
        <v>50</v>
      </c>
      <c r="D218" s="49">
        <v>0.0</v>
      </c>
      <c r="E218" s="47">
        <v>0.0</v>
      </c>
      <c r="F218" s="50">
        <v>0.0</v>
      </c>
      <c r="G218" s="51">
        <v>0.0</v>
      </c>
      <c r="H218" s="52"/>
      <c r="I218" s="48"/>
      <c r="J218" s="46"/>
      <c r="K218" s="53"/>
      <c r="L218" s="54"/>
      <c r="M218" s="54"/>
      <c r="N218" s="52"/>
      <c r="O218" s="55"/>
    </row>
    <row r="219" ht="25.5" customHeight="1">
      <c r="A219" s="46" t="s">
        <v>99</v>
      </c>
      <c r="B219" s="47" t="s">
        <v>27</v>
      </c>
      <c r="C219" s="48" t="s">
        <v>28</v>
      </c>
      <c r="D219" s="49">
        <v>0.0</v>
      </c>
      <c r="E219" s="47">
        <v>0.0</v>
      </c>
      <c r="F219" s="50">
        <v>0.0</v>
      </c>
      <c r="G219" s="51">
        <v>0.0</v>
      </c>
      <c r="H219" s="52"/>
      <c r="I219" s="48"/>
      <c r="J219" s="46"/>
      <c r="K219" s="53"/>
      <c r="L219" s="54"/>
      <c r="M219" s="54"/>
      <c r="N219" s="52"/>
      <c r="O219" s="55"/>
    </row>
    <row r="220" ht="25.5" customHeight="1">
      <c r="A220" s="46" t="s">
        <v>99</v>
      </c>
      <c r="B220" s="47" t="s">
        <v>29</v>
      </c>
      <c r="C220" s="48" t="s">
        <v>30</v>
      </c>
      <c r="D220" s="49">
        <v>1168413.04</v>
      </c>
      <c r="E220" s="47">
        <v>0.0</v>
      </c>
      <c r="F220" s="50">
        <v>1168413.0</v>
      </c>
      <c r="G220" s="51">
        <v>1168413.0</v>
      </c>
      <c r="H220" s="52">
        <v>8.90983843E8</v>
      </c>
      <c r="I220" s="48" t="str">
        <f>+VLOOKUP(H220,'[2]IPS CTA BANCARIA (2)'!$B$1:$I$186,2,0)</f>
        <v>#REF!</v>
      </c>
      <c r="J220" s="46">
        <v>1168413.0</v>
      </c>
      <c r="K220" s="53" t="str">
        <f>+VLOOKUP(H220,'[2]IPS CTA BANCARIA (2)'!$B$1:$I$186,4,0)</f>
        <v>#REF!</v>
      </c>
      <c r="L220" s="54" t="str">
        <f>+VLOOKUP(H220,'[2]IPS CTA BANCARIA (2)'!$B$1:$I$186,5,0)</f>
        <v>#REF!</v>
      </c>
      <c r="M220" s="54" t="s">
        <v>576</v>
      </c>
      <c r="N220" s="52" t="s">
        <v>577</v>
      </c>
      <c r="O220" s="55">
        <v>42331.0</v>
      </c>
    </row>
    <row r="221" ht="25.5" customHeight="1">
      <c r="A221" s="46" t="s">
        <v>99</v>
      </c>
      <c r="B221" s="47" t="s">
        <v>31</v>
      </c>
      <c r="C221" s="48" t="s">
        <v>32</v>
      </c>
      <c r="D221" s="49">
        <v>0.0</v>
      </c>
      <c r="E221" s="47">
        <v>0.0</v>
      </c>
      <c r="F221" s="50">
        <v>0.0</v>
      </c>
      <c r="G221" s="51">
        <v>0.0</v>
      </c>
      <c r="H221" s="52"/>
      <c r="I221" s="48"/>
      <c r="J221" s="46"/>
      <c r="K221" s="53"/>
      <c r="L221" s="54"/>
      <c r="M221" s="54"/>
      <c r="N221" s="52"/>
      <c r="O221" s="55"/>
    </row>
    <row r="222" ht="25.5" customHeight="1">
      <c r="A222" s="46" t="s">
        <v>99</v>
      </c>
      <c r="B222" s="47" t="s">
        <v>39</v>
      </c>
      <c r="C222" s="48" t="s">
        <v>40</v>
      </c>
      <c r="D222" s="49">
        <v>1099539.62</v>
      </c>
      <c r="E222" s="47">
        <v>0.0</v>
      </c>
      <c r="F222" s="50">
        <v>1099540.0</v>
      </c>
      <c r="G222" s="51">
        <v>1099540.0</v>
      </c>
      <c r="H222" s="52">
        <v>9.00156264E8</v>
      </c>
      <c r="I222" s="48" t="str">
        <f t="shared" ref="I222:I224" si="73">+VLOOKUP(H222,'[2]IPS CTA BANCARIA (2)'!$B$1:$I$186,2,0)</f>
        <v>#REF!</v>
      </c>
      <c r="J222" s="46">
        <v>1099540.0</v>
      </c>
      <c r="K222" s="53" t="str">
        <f t="shared" ref="K222:K224" si="74">+VLOOKUP(H222,'[2]IPS CTA BANCARIA (2)'!$B$1:$I$186,4,0)</f>
        <v>#REF!</v>
      </c>
      <c r="L222" s="54" t="str">
        <f t="shared" ref="L222:L224" si="75">+VLOOKUP(H222,'[2]IPS CTA BANCARIA (2)'!$B$1:$I$186,5,0)</f>
        <v>#REF!</v>
      </c>
      <c r="M222" s="54" t="s">
        <v>578</v>
      </c>
      <c r="N222" s="52" t="s">
        <v>579</v>
      </c>
      <c r="O222" s="55">
        <v>42334.0</v>
      </c>
    </row>
    <row r="223" ht="25.5" customHeight="1">
      <c r="A223" s="46" t="s">
        <v>99</v>
      </c>
      <c r="B223" s="47" t="s">
        <v>41</v>
      </c>
      <c r="C223" s="48" t="s">
        <v>42</v>
      </c>
      <c r="D223" s="49">
        <v>2.07825362E7</v>
      </c>
      <c r="E223" s="47">
        <v>0.0</v>
      </c>
      <c r="F223" s="50">
        <v>2.0782536E7</v>
      </c>
      <c r="G223" s="51">
        <v>2.0782536E7</v>
      </c>
      <c r="H223" s="52">
        <v>8.90981137E8</v>
      </c>
      <c r="I223" s="48" t="str">
        <f t="shared" si="73"/>
        <v>#REF!</v>
      </c>
      <c r="J223" s="46">
        <v>2.0782536E7</v>
      </c>
      <c r="K223" s="53" t="str">
        <f t="shared" si="74"/>
        <v>#REF!</v>
      </c>
      <c r="L223" s="54" t="str">
        <f t="shared" si="75"/>
        <v>#REF!</v>
      </c>
      <c r="M223" s="54" t="s">
        <v>580</v>
      </c>
      <c r="N223" s="52" t="s">
        <v>581</v>
      </c>
      <c r="O223" s="55">
        <v>42328.0</v>
      </c>
    </row>
    <row r="224" ht="25.5" customHeight="1">
      <c r="A224" s="46" t="s">
        <v>99</v>
      </c>
      <c r="B224" s="47" t="s">
        <v>59</v>
      </c>
      <c r="C224" s="48" t="s">
        <v>60</v>
      </c>
      <c r="D224" s="49">
        <v>4596697.14</v>
      </c>
      <c r="E224" s="47">
        <v>0.0</v>
      </c>
      <c r="F224" s="50">
        <v>4596697.0</v>
      </c>
      <c r="G224" s="51">
        <v>4596697.0</v>
      </c>
      <c r="H224" s="52">
        <v>8.90981108E8</v>
      </c>
      <c r="I224" s="48" t="str">
        <f t="shared" si="73"/>
        <v>#REF!</v>
      </c>
      <c r="J224" s="46">
        <v>4596697.0</v>
      </c>
      <c r="K224" s="53" t="str">
        <f t="shared" si="74"/>
        <v>#REF!</v>
      </c>
      <c r="L224" s="54" t="str">
        <f t="shared" si="75"/>
        <v>#REF!</v>
      </c>
      <c r="M224" s="54" t="s">
        <v>582</v>
      </c>
      <c r="N224" s="52" t="s">
        <v>583</v>
      </c>
      <c r="O224" s="55">
        <v>42331.0</v>
      </c>
    </row>
    <row r="225" ht="25.5" customHeight="1">
      <c r="A225" s="46" t="s">
        <v>101</v>
      </c>
      <c r="B225" s="47" t="s">
        <v>49</v>
      </c>
      <c r="C225" s="48" t="s">
        <v>50</v>
      </c>
      <c r="D225" s="49">
        <v>0.0</v>
      </c>
      <c r="E225" s="47">
        <v>0.0</v>
      </c>
      <c r="F225" s="50">
        <v>0.0</v>
      </c>
      <c r="G225" s="51">
        <v>0.0</v>
      </c>
      <c r="H225" s="52"/>
      <c r="I225" s="48"/>
      <c r="J225" s="46"/>
      <c r="K225" s="53"/>
      <c r="L225" s="54"/>
      <c r="M225" s="54"/>
      <c r="N225" s="52"/>
      <c r="O225" s="55"/>
    </row>
    <row r="226" ht="25.5" customHeight="1">
      <c r="A226" s="46" t="s">
        <v>101</v>
      </c>
      <c r="B226" s="47" t="s">
        <v>74</v>
      </c>
      <c r="C226" s="48" t="s">
        <v>75</v>
      </c>
      <c r="D226" s="49">
        <v>2.516890959E7</v>
      </c>
      <c r="E226" s="47">
        <v>0.0</v>
      </c>
      <c r="F226" s="50">
        <v>2.516891E7</v>
      </c>
      <c r="G226" s="51">
        <v>2.516891E7</v>
      </c>
      <c r="H226" s="52">
        <v>8.90980757E8</v>
      </c>
      <c r="I226" s="48" t="str">
        <f>+VLOOKUP(H226,'[2]IPS CTA BANCARIA (2)'!$B$1:$I$186,2,0)</f>
        <v>#REF!</v>
      </c>
      <c r="J226" s="46">
        <v>2.516891E7</v>
      </c>
      <c r="K226" s="53" t="str">
        <f>+VLOOKUP(H226,'[2]IPS CTA BANCARIA (2)'!$B$1:$I$186,4,0)</f>
        <v>#REF!</v>
      </c>
      <c r="L226" s="54" t="str">
        <f>+VLOOKUP(H226,'[2]IPS CTA BANCARIA (2)'!$B$1:$I$186,5,0)</f>
        <v>#REF!</v>
      </c>
      <c r="M226" s="54" t="s">
        <v>584</v>
      </c>
      <c r="N226" s="52" t="s">
        <v>585</v>
      </c>
      <c r="O226" s="55">
        <v>42332.0</v>
      </c>
    </row>
    <row r="227" ht="25.5" customHeight="1">
      <c r="A227" s="46" t="s">
        <v>101</v>
      </c>
      <c r="B227" s="47" t="s">
        <v>27</v>
      </c>
      <c r="C227" s="48" t="s">
        <v>28</v>
      </c>
      <c r="D227" s="49">
        <v>0.0</v>
      </c>
      <c r="E227" s="47">
        <v>0.0</v>
      </c>
      <c r="F227" s="50">
        <v>0.0</v>
      </c>
      <c r="G227" s="51">
        <v>0.0</v>
      </c>
      <c r="H227" s="52"/>
      <c r="I227" s="48"/>
      <c r="J227" s="46"/>
      <c r="K227" s="53"/>
      <c r="L227" s="54"/>
      <c r="M227" s="54"/>
      <c r="N227" s="52"/>
      <c r="O227" s="55"/>
    </row>
    <row r="228" ht="25.5" customHeight="1">
      <c r="A228" s="46" t="s">
        <v>101</v>
      </c>
      <c r="B228" s="47" t="s">
        <v>29</v>
      </c>
      <c r="C228" s="48" t="s">
        <v>30</v>
      </c>
      <c r="D228" s="49">
        <v>458451.49</v>
      </c>
      <c r="E228" s="47">
        <v>0.0</v>
      </c>
      <c r="F228" s="50">
        <v>458451.0</v>
      </c>
      <c r="G228" s="51">
        <v>458451.0</v>
      </c>
      <c r="H228" s="52">
        <v>8.00250119E8</v>
      </c>
      <c r="I228" s="48" t="str">
        <f t="shared" ref="I228:I231" si="76">+VLOOKUP(H228,'[2]IPS CTA BANCARIA (2)'!$B$1:$I$186,2,0)</f>
        <v>#REF!</v>
      </c>
      <c r="J228" s="46">
        <v>458451.0</v>
      </c>
      <c r="K228" s="53" t="str">
        <f t="shared" ref="K228:K231" si="77">+VLOOKUP(H228,'[2]IPS CTA BANCARIA (2)'!$B$1:$I$186,4,0)</f>
        <v>#REF!</v>
      </c>
      <c r="L228" s="54" t="str">
        <f t="shared" ref="L228:L231" si="78">+VLOOKUP(H228,'[2]IPS CTA BANCARIA (2)'!$B$1:$I$186,5,0)</f>
        <v>#REF!</v>
      </c>
      <c r="M228" s="54" t="s">
        <v>586</v>
      </c>
      <c r="N228" s="52" t="s">
        <v>587</v>
      </c>
      <c r="O228" s="55">
        <v>42332.0</v>
      </c>
    </row>
    <row r="229" ht="25.5" customHeight="1">
      <c r="A229" s="46" t="s">
        <v>101</v>
      </c>
      <c r="B229" s="47" t="s">
        <v>31</v>
      </c>
      <c r="C229" s="48" t="s">
        <v>32</v>
      </c>
      <c r="D229" s="49">
        <v>18056.27</v>
      </c>
      <c r="E229" s="47">
        <v>0.0</v>
      </c>
      <c r="F229" s="50">
        <v>18056.0</v>
      </c>
      <c r="G229" s="51">
        <v>18056.0</v>
      </c>
      <c r="H229" s="52">
        <v>8.05000427E8</v>
      </c>
      <c r="I229" s="48" t="str">
        <f t="shared" si="76"/>
        <v>#REF!</v>
      </c>
      <c r="J229" s="46">
        <v>18056.0</v>
      </c>
      <c r="K229" s="53" t="str">
        <f t="shared" si="77"/>
        <v>#REF!</v>
      </c>
      <c r="L229" s="54" t="str">
        <f t="shared" si="78"/>
        <v>#REF!</v>
      </c>
      <c r="M229" s="54" t="s">
        <v>588</v>
      </c>
      <c r="N229" s="52" t="s">
        <v>589</v>
      </c>
      <c r="O229" s="55">
        <v>42333.0</v>
      </c>
    </row>
    <row r="230" ht="25.5" customHeight="1">
      <c r="A230" s="46" t="s">
        <v>101</v>
      </c>
      <c r="B230" s="47" t="s">
        <v>39</v>
      </c>
      <c r="C230" s="48" t="s">
        <v>40</v>
      </c>
      <c r="D230" s="49">
        <v>104488.04</v>
      </c>
      <c r="E230" s="47">
        <v>0.0</v>
      </c>
      <c r="F230" s="50">
        <v>104488.0</v>
      </c>
      <c r="G230" s="51">
        <v>104488.0</v>
      </c>
      <c r="H230" s="52">
        <v>9.00156264E8</v>
      </c>
      <c r="I230" s="48" t="str">
        <f t="shared" si="76"/>
        <v>#REF!</v>
      </c>
      <c r="J230" s="46">
        <v>104488.0</v>
      </c>
      <c r="K230" s="53" t="str">
        <f t="shared" si="77"/>
        <v>#REF!</v>
      </c>
      <c r="L230" s="54" t="str">
        <f t="shared" si="78"/>
        <v>#REF!</v>
      </c>
      <c r="M230" s="54" t="s">
        <v>590</v>
      </c>
      <c r="N230" s="52" t="s">
        <v>591</v>
      </c>
      <c r="O230" s="55">
        <v>42334.0</v>
      </c>
    </row>
    <row r="231" ht="25.5" customHeight="1">
      <c r="A231" s="46" t="s">
        <v>101</v>
      </c>
      <c r="B231" s="47" t="s">
        <v>45</v>
      </c>
      <c r="C231" s="48" t="s">
        <v>46</v>
      </c>
      <c r="D231" s="49">
        <v>1.4042933961E8</v>
      </c>
      <c r="E231" s="47">
        <v>0.0</v>
      </c>
      <c r="F231" s="50">
        <v>1.4042934E8</v>
      </c>
      <c r="G231" s="51">
        <v>1.4042934E8</v>
      </c>
      <c r="H231" s="52">
        <v>8.9098243E8</v>
      </c>
      <c r="I231" s="48" t="str">
        <f t="shared" si="76"/>
        <v>#REF!</v>
      </c>
      <c r="J231" s="46">
        <v>1.4042934E8</v>
      </c>
      <c r="K231" s="53" t="str">
        <f t="shared" si="77"/>
        <v>#REF!</v>
      </c>
      <c r="L231" s="54" t="str">
        <f t="shared" si="78"/>
        <v>#REF!</v>
      </c>
      <c r="M231" s="54" t="s">
        <v>592</v>
      </c>
      <c r="N231" s="52" t="s">
        <v>593</v>
      </c>
      <c r="O231" s="55">
        <v>42334.0</v>
      </c>
    </row>
    <row r="232" ht="25.5" customHeight="1">
      <c r="A232" s="46" t="s">
        <v>103</v>
      </c>
      <c r="B232" s="47" t="s">
        <v>17</v>
      </c>
      <c r="C232" s="48" t="s">
        <v>18</v>
      </c>
      <c r="D232" s="49">
        <v>0.0</v>
      </c>
      <c r="E232" s="47">
        <v>0.0</v>
      </c>
      <c r="F232" s="50">
        <v>0.0</v>
      </c>
      <c r="G232" s="51">
        <v>0.0</v>
      </c>
      <c r="H232" s="52"/>
      <c r="I232" s="48"/>
      <c r="J232" s="46"/>
      <c r="K232" s="53"/>
      <c r="L232" s="54"/>
      <c r="M232" s="54"/>
      <c r="N232" s="52"/>
      <c r="O232" s="55"/>
    </row>
    <row r="233" ht="25.5" customHeight="1">
      <c r="A233" s="46" t="s">
        <v>103</v>
      </c>
      <c r="B233" s="47" t="s">
        <v>27</v>
      </c>
      <c r="C233" s="48" t="s">
        <v>28</v>
      </c>
      <c r="D233" s="49">
        <v>0.0</v>
      </c>
      <c r="E233" s="47">
        <v>0.0</v>
      </c>
      <c r="F233" s="50">
        <v>0.0</v>
      </c>
      <c r="G233" s="51">
        <v>0.0</v>
      </c>
      <c r="H233" s="52"/>
      <c r="I233" s="48"/>
      <c r="J233" s="46"/>
      <c r="K233" s="53"/>
      <c r="L233" s="54"/>
      <c r="M233" s="54"/>
      <c r="N233" s="52"/>
      <c r="O233" s="55"/>
    </row>
    <row r="234" ht="25.5" customHeight="1">
      <c r="A234" s="46" t="s">
        <v>103</v>
      </c>
      <c r="B234" s="47" t="s">
        <v>29</v>
      </c>
      <c r="C234" s="48" t="s">
        <v>30</v>
      </c>
      <c r="D234" s="49">
        <v>954952.42</v>
      </c>
      <c r="E234" s="47">
        <v>0.0</v>
      </c>
      <c r="F234" s="50">
        <v>954952.0</v>
      </c>
      <c r="G234" s="51">
        <v>954952.0</v>
      </c>
      <c r="H234" s="52">
        <v>8.00037244E8</v>
      </c>
      <c r="I234" s="48" t="str">
        <f t="shared" ref="I234:I236" si="79">+VLOOKUP(H234,'[2]IPS CTA BANCARIA (2)'!$B$1:$I$186,2,0)</f>
        <v>#REF!</v>
      </c>
      <c r="J234" s="46">
        <v>954952.0</v>
      </c>
      <c r="K234" s="53" t="str">
        <f t="shared" ref="K234:K236" si="80">+VLOOKUP(H234,'[2]IPS CTA BANCARIA (2)'!$B$1:$I$186,4,0)</f>
        <v>#REF!</v>
      </c>
      <c r="L234" s="54" t="str">
        <f t="shared" ref="L234:L236" si="81">+VLOOKUP(H234,'[2]IPS CTA BANCARIA (2)'!$B$1:$I$186,5,0)</f>
        <v>#REF!</v>
      </c>
      <c r="M234" s="54" t="s">
        <v>594</v>
      </c>
      <c r="N234" s="52" t="s">
        <v>595</v>
      </c>
      <c r="O234" s="55">
        <v>42331.0</v>
      </c>
    </row>
    <row r="235" ht="25.5" customHeight="1">
      <c r="A235" s="46" t="s">
        <v>103</v>
      </c>
      <c r="B235" s="47" t="s">
        <v>39</v>
      </c>
      <c r="C235" s="48" t="s">
        <v>40</v>
      </c>
      <c r="D235" s="49">
        <v>76910.45</v>
      </c>
      <c r="E235" s="47">
        <v>0.0</v>
      </c>
      <c r="F235" s="50">
        <v>76910.0</v>
      </c>
      <c r="G235" s="51">
        <v>76910.0</v>
      </c>
      <c r="H235" s="52">
        <v>9.00156264E8</v>
      </c>
      <c r="I235" s="48" t="str">
        <f t="shared" si="79"/>
        <v>#REF!</v>
      </c>
      <c r="J235" s="46">
        <v>76910.0</v>
      </c>
      <c r="K235" s="53" t="str">
        <f t="shared" si="80"/>
        <v>#REF!</v>
      </c>
      <c r="L235" s="54" t="str">
        <f t="shared" si="81"/>
        <v>#REF!</v>
      </c>
      <c r="M235" s="54" t="s">
        <v>596</v>
      </c>
      <c r="N235" s="52" t="s">
        <v>597</v>
      </c>
      <c r="O235" s="55">
        <v>42334.0</v>
      </c>
    </row>
    <row r="236" ht="25.5" customHeight="1">
      <c r="A236" s="46" t="s">
        <v>103</v>
      </c>
      <c r="B236" s="47" t="s">
        <v>41</v>
      </c>
      <c r="C236" s="48" t="s">
        <v>42</v>
      </c>
      <c r="D236" s="49">
        <v>6.743301113E7</v>
      </c>
      <c r="E236" s="47">
        <v>0.0</v>
      </c>
      <c r="F236" s="50">
        <v>6.7433011E7</v>
      </c>
      <c r="G236" s="51">
        <v>6.7433011E7</v>
      </c>
      <c r="H236" s="52">
        <v>8.90907254E8</v>
      </c>
      <c r="I236" s="48" t="str">
        <f t="shared" si="79"/>
        <v>#REF!</v>
      </c>
      <c r="J236" s="46">
        <v>6.7433011E7</v>
      </c>
      <c r="K236" s="53" t="str">
        <f t="shared" si="80"/>
        <v>#REF!</v>
      </c>
      <c r="L236" s="54" t="str">
        <f t="shared" si="81"/>
        <v>#REF!</v>
      </c>
      <c r="M236" s="54" t="s">
        <v>598</v>
      </c>
      <c r="N236" s="52" t="s">
        <v>599</v>
      </c>
      <c r="O236" s="55">
        <v>42328.0</v>
      </c>
    </row>
    <row r="237" ht="25.5" customHeight="1">
      <c r="A237" s="46" t="s">
        <v>105</v>
      </c>
      <c r="B237" s="47" t="s">
        <v>17</v>
      </c>
      <c r="C237" s="48" t="s">
        <v>18</v>
      </c>
      <c r="D237" s="49">
        <v>0.0</v>
      </c>
      <c r="E237" s="47">
        <v>0.0</v>
      </c>
      <c r="F237" s="50">
        <v>0.0</v>
      </c>
      <c r="G237" s="51">
        <v>0.0</v>
      </c>
      <c r="H237" s="52"/>
      <c r="I237" s="48"/>
      <c r="J237" s="46"/>
      <c r="K237" s="53"/>
      <c r="L237" s="54"/>
      <c r="M237" s="54"/>
      <c r="N237" s="52"/>
      <c r="O237" s="55"/>
    </row>
    <row r="238" ht="25.5" customHeight="1">
      <c r="A238" s="46" t="s">
        <v>105</v>
      </c>
      <c r="B238" s="47" t="s">
        <v>19</v>
      </c>
      <c r="C238" s="48" t="s">
        <v>20</v>
      </c>
      <c r="D238" s="49">
        <v>322375.95</v>
      </c>
      <c r="E238" s="47">
        <v>65266.95000000001</v>
      </c>
      <c r="F238" s="50">
        <v>257109.0</v>
      </c>
      <c r="G238" s="51">
        <v>257109.0</v>
      </c>
      <c r="H238" s="52">
        <v>8.00140949E8</v>
      </c>
      <c r="I238" s="48" t="str">
        <f t="shared" ref="I238:I239" si="82">+VLOOKUP(H238,'[2]IPS CTA BANCARIA (2)'!$B$1:$I$186,2,0)</f>
        <v>#REF!</v>
      </c>
      <c r="J238" s="46">
        <v>257109.0</v>
      </c>
      <c r="K238" s="53" t="str">
        <f t="shared" ref="K238:K239" si="83">+VLOOKUP(H238,'[2]IPS CTA BANCARIA (2)'!$B$1:$I$186,4,0)</f>
        <v>#REF!</v>
      </c>
      <c r="L238" s="54" t="str">
        <f t="shared" ref="L238:L239" si="84">+VLOOKUP(H238,'[2]IPS CTA BANCARIA (2)'!$B$1:$I$186,5,0)</f>
        <v>#REF!</v>
      </c>
      <c r="M238" s="54" t="s">
        <v>600</v>
      </c>
      <c r="N238" s="52" t="s">
        <v>601</v>
      </c>
      <c r="O238" s="55">
        <v>42334.0</v>
      </c>
    </row>
    <row r="239" ht="25.5" customHeight="1">
      <c r="A239" s="46" t="s">
        <v>105</v>
      </c>
      <c r="B239" s="47" t="s">
        <v>21</v>
      </c>
      <c r="C239" s="48" t="s">
        <v>22</v>
      </c>
      <c r="D239" s="49">
        <v>1436067.4</v>
      </c>
      <c r="E239" s="47">
        <v>290739.3999999999</v>
      </c>
      <c r="F239" s="50">
        <v>1145328.0</v>
      </c>
      <c r="G239" s="51">
        <v>1145328.0</v>
      </c>
      <c r="H239" s="52">
        <v>8.00130907E8</v>
      </c>
      <c r="I239" s="48" t="str">
        <f t="shared" si="82"/>
        <v>#REF!</v>
      </c>
      <c r="J239" s="46">
        <v>1145328.0</v>
      </c>
      <c r="K239" s="53" t="str">
        <f t="shared" si="83"/>
        <v>#REF!</v>
      </c>
      <c r="L239" s="54" t="str">
        <f t="shared" si="84"/>
        <v>#REF!</v>
      </c>
      <c r="M239" s="54" t="s">
        <v>602</v>
      </c>
      <c r="N239" s="52" t="s">
        <v>603</v>
      </c>
      <c r="O239" s="55">
        <v>42334.0</v>
      </c>
    </row>
    <row r="240" ht="25.5" customHeight="1">
      <c r="A240" s="46" t="s">
        <v>105</v>
      </c>
      <c r="B240" s="47" t="s">
        <v>25</v>
      </c>
      <c r="C240" s="48" t="s">
        <v>26</v>
      </c>
      <c r="D240" s="49">
        <v>4934.57</v>
      </c>
      <c r="E240" s="47">
        <v>4934.57</v>
      </c>
      <c r="F240" s="50">
        <v>0.0</v>
      </c>
      <c r="G240" s="51">
        <v>0.0</v>
      </c>
      <c r="H240" s="52"/>
      <c r="I240" s="48"/>
      <c r="J240" s="46"/>
      <c r="K240" s="53"/>
      <c r="L240" s="54"/>
      <c r="M240" s="54"/>
      <c r="N240" s="52"/>
      <c r="O240" s="55"/>
    </row>
    <row r="241" ht="25.5" customHeight="1">
      <c r="A241" s="46" t="s">
        <v>105</v>
      </c>
      <c r="B241" s="47" t="s">
        <v>27</v>
      </c>
      <c r="C241" s="48" t="s">
        <v>28</v>
      </c>
      <c r="D241" s="49">
        <v>6675339.17</v>
      </c>
      <c r="E241" s="47">
        <v>1351460.17</v>
      </c>
      <c r="F241" s="50">
        <v>5323879.0</v>
      </c>
      <c r="G241" s="51">
        <v>5323879.0</v>
      </c>
      <c r="H241" s="52">
        <v>8.00088702E8</v>
      </c>
      <c r="I241" s="48" t="str">
        <f t="shared" ref="I241:I243" si="85">+VLOOKUP(H241,'[2]IPS CTA BANCARIA (2)'!$B$1:$I$186,2,0)</f>
        <v>#REF!</v>
      </c>
      <c r="J241" s="46">
        <v>5323879.0</v>
      </c>
      <c r="K241" s="53" t="str">
        <f t="shared" ref="K241:K243" si="86">+VLOOKUP(H241,'[2]IPS CTA BANCARIA (2)'!$B$1:$I$186,4,0)</f>
        <v>#REF!</v>
      </c>
      <c r="L241" s="54" t="str">
        <f t="shared" ref="L241:L243" si="87">+VLOOKUP(H241,'[2]IPS CTA BANCARIA (2)'!$B$1:$I$186,5,0)</f>
        <v>#REF!</v>
      </c>
      <c r="M241" s="54" t="s">
        <v>604</v>
      </c>
      <c r="N241" s="52" t="s">
        <v>605</v>
      </c>
      <c r="O241" s="55">
        <v>42332.0</v>
      </c>
    </row>
    <row r="242" ht="25.5" customHeight="1">
      <c r="A242" s="46" t="s">
        <v>105</v>
      </c>
      <c r="B242" s="47" t="s">
        <v>29</v>
      </c>
      <c r="C242" s="48" t="s">
        <v>30</v>
      </c>
      <c r="D242" s="49">
        <v>1625149.91</v>
      </c>
      <c r="E242" s="47">
        <v>329020.9099999999</v>
      </c>
      <c r="F242" s="50">
        <v>1296129.0</v>
      </c>
      <c r="G242" s="51">
        <v>1296129.0</v>
      </c>
      <c r="H242" s="52">
        <v>8.90907215E8</v>
      </c>
      <c r="I242" s="48" t="str">
        <f t="shared" si="85"/>
        <v>#REF!</v>
      </c>
      <c r="J242" s="46">
        <v>1296129.0</v>
      </c>
      <c r="K242" s="53" t="str">
        <f t="shared" si="86"/>
        <v>#REF!</v>
      </c>
      <c r="L242" s="54" t="str">
        <f t="shared" si="87"/>
        <v>#REF!</v>
      </c>
      <c r="M242" s="54" t="s">
        <v>606</v>
      </c>
      <c r="N242" s="52" t="s">
        <v>607</v>
      </c>
      <c r="O242" s="55">
        <v>42331.0</v>
      </c>
    </row>
    <row r="243" ht="25.5" customHeight="1">
      <c r="A243" s="46" t="s">
        <v>105</v>
      </c>
      <c r="B243" s="47" t="s">
        <v>31</v>
      </c>
      <c r="C243" s="48" t="s">
        <v>32</v>
      </c>
      <c r="D243" s="49">
        <v>932444.43</v>
      </c>
      <c r="E243" s="47">
        <v>188778.43000000005</v>
      </c>
      <c r="F243" s="50">
        <v>743666.0</v>
      </c>
      <c r="G243" s="51">
        <v>743666.0</v>
      </c>
      <c r="H243" s="52">
        <v>8.05000427E8</v>
      </c>
      <c r="I243" s="48" t="str">
        <f t="shared" si="85"/>
        <v>#REF!</v>
      </c>
      <c r="J243" s="46">
        <v>743666.0</v>
      </c>
      <c r="K243" s="53" t="str">
        <f t="shared" si="86"/>
        <v>#REF!</v>
      </c>
      <c r="L243" s="54" t="str">
        <f t="shared" si="87"/>
        <v>#REF!</v>
      </c>
      <c r="M243" s="54" t="s">
        <v>608</v>
      </c>
      <c r="N243" s="52" t="s">
        <v>609</v>
      </c>
      <c r="O243" s="55">
        <v>42333.0</v>
      </c>
    </row>
    <row r="244" ht="25.5" customHeight="1">
      <c r="A244" s="46" t="s">
        <v>105</v>
      </c>
      <c r="B244" s="47" t="s">
        <v>35</v>
      </c>
      <c r="C244" s="48" t="s">
        <v>36</v>
      </c>
      <c r="D244" s="49">
        <v>32593.48</v>
      </c>
      <c r="E244" s="47">
        <v>32593.48</v>
      </c>
      <c r="F244" s="50">
        <v>0.0</v>
      </c>
      <c r="G244" s="51">
        <v>0.0</v>
      </c>
      <c r="H244" s="52"/>
      <c r="I244" s="48"/>
      <c r="J244" s="46"/>
      <c r="K244" s="53"/>
      <c r="L244" s="54"/>
      <c r="M244" s="54"/>
      <c r="N244" s="52"/>
      <c r="O244" s="55"/>
    </row>
    <row r="245" ht="25.5" customHeight="1">
      <c r="A245" s="46" t="s">
        <v>105</v>
      </c>
      <c r="B245" s="47" t="s">
        <v>37</v>
      </c>
      <c r="C245" s="48" t="s">
        <v>38</v>
      </c>
      <c r="D245" s="49">
        <v>29169.39</v>
      </c>
      <c r="E245" s="47">
        <v>29169.39</v>
      </c>
      <c r="F245" s="50">
        <v>0.0</v>
      </c>
      <c r="G245" s="51">
        <v>0.0</v>
      </c>
      <c r="H245" s="52"/>
      <c r="I245" s="48"/>
      <c r="J245" s="46"/>
      <c r="K245" s="53"/>
      <c r="L245" s="54"/>
      <c r="M245" s="54"/>
      <c r="N245" s="52"/>
      <c r="O245" s="55"/>
    </row>
    <row r="246" ht="25.5" customHeight="1">
      <c r="A246" s="46" t="s">
        <v>105</v>
      </c>
      <c r="B246" s="47" t="s">
        <v>39</v>
      </c>
      <c r="C246" s="48" t="s">
        <v>40</v>
      </c>
      <c r="D246" s="49">
        <v>1801535.91</v>
      </c>
      <c r="E246" s="47">
        <v>364730.9099999999</v>
      </c>
      <c r="F246" s="50">
        <v>1436805.0</v>
      </c>
      <c r="G246" s="51">
        <v>1436805.0</v>
      </c>
      <c r="H246" s="52">
        <v>9.00156264E8</v>
      </c>
      <c r="I246" s="48" t="str">
        <f t="shared" ref="I246:I247" si="88">+VLOOKUP(H246,'[2]IPS CTA BANCARIA (2)'!$B$1:$I$186,2,0)</f>
        <v>#REF!</v>
      </c>
      <c r="J246" s="46">
        <v>1436805.0</v>
      </c>
      <c r="K246" s="53" t="str">
        <f t="shared" ref="K246:K247" si="89">+VLOOKUP(H246,'[2]IPS CTA BANCARIA (2)'!$B$1:$I$186,4,0)</f>
        <v>#REF!</v>
      </c>
      <c r="L246" s="54" t="str">
        <f t="shared" ref="L246:L247" si="90">+VLOOKUP(H246,'[2]IPS CTA BANCARIA (2)'!$B$1:$I$186,5,0)</f>
        <v>#REF!</v>
      </c>
      <c r="M246" s="54" t="s">
        <v>610</v>
      </c>
      <c r="N246" s="52" t="s">
        <v>611</v>
      </c>
      <c r="O246" s="55">
        <v>42334.0</v>
      </c>
    </row>
    <row r="247" ht="25.5" customHeight="1">
      <c r="A247" s="46" t="s">
        <v>105</v>
      </c>
      <c r="B247" s="47" t="s">
        <v>41</v>
      </c>
      <c r="C247" s="48" t="s">
        <v>42</v>
      </c>
      <c r="D247" s="49">
        <v>1.4233893079E8</v>
      </c>
      <c r="E247" s="47">
        <v>2.876411878999999E7</v>
      </c>
      <c r="F247" s="50">
        <v>1.13574812E8</v>
      </c>
      <c r="G247" s="51">
        <v>1.13574812E8</v>
      </c>
      <c r="H247" s="52">
        <v>8.90981536E8</v>
      </c>
      <c r="I247" s="48" t="str">
        <f t="shared" si="88"/>
        <v>#REF!</v>
      </c>
      <c r="J247" s="46">
        <v>1.13574812E8</v>
      </c>
      <c r="K247" s="53" t="str">
        <f t="shared" si="89"/>
        <v>#REF!</v>
      </c>
      <c r="L247" s="54" t="str">
        <f t="shared" si="90"/>
        <v>#REF!</v>
      </c>
      <c r="M247" s="54" t="s">
        <v>612</v>
      </c>
      <c r="N247" s="52" t="s">
        <v>613</v>
      </c>
      <c r="O247" s="55">
        <v>42328.0</v>
      </c>
    </row>
    <row r="248" ht="25.5" customHeight="1">
      <c r="A248" s="46" t="s">
        <v>107</v>
      </c>
      <c r="B248" s="47" t="s">
        <v>17</v>
      </c>
      <c r="C248" s="48" t="s">
        <v>18</v>
      </c>
      <c r="D248" s="49">
        <v>0.0</v>
      </c>
      <c r="E248" s="47">
        <v>0.0</v>
      </c>
      <c r="F248" s="50">
        <v>0.0</v>
      </c>
      <c r="G248" s="51">
        <v>0.0</v>
      </c>
      <c r="H248" s="52"/>
      <c r="I248" s="48"/>
      <c r="J248" s="46"/>
      <c r="K248" s="53"/>
      <c r="L248" s="54"/>
      <c r="M248" s="54"/>
      <c r="N248" s="52"/>
      <c r="O248" s="55"/>
    </row>
    <row r="249" ht="25.5" customHeight="1">
      <c r="A249" s="46" t="s">
        <v>107</v>
      </c>
      <c r="B249" s="47" t="s">
        <v>49</v>
      </c>
      <c r="C249" s="48" t="s">
        <v>50</v>
      </c>
      <c r="D249" s="49">
        <v>0.0</v>
      </c>
      <c r="E249" s="47">
        <v>0.0</v>
      </c>
      <c r="F249" s="50">
        <v>0.0</v>
      </c>
      <c r="G249" s="51">
        <v>0.0</v>
      </c>
      <c r="H249" s="52"/>
      <c r="I249" s="48"/>
      <c r="J249" s="46"/>
      <c r="K249" s="53"/>
      <c r="L249" s="54"/>
      <c r="M249" s="54"/>
      <c r="N249" s="52"/>
      <c r="O249" s="55"/>
    </row>
    <row r="250" ht="25.5" customHeight="1">
      <c r="A250" s="46" t="s">
        <v>107</v>
      </c>
      <c r="B250" s="47" t="s">
        <v>27</v>
      </c>
      <c r="C250" s="48" t="s">
        <v>28</v>
      </c>
      <c r="D250" s="49">
        <v>0.0</v>
      </c>
      <c r="E250" s="47">
        <v>0.0</v>
      </c>
      <c r="F250" s="50">
        <v>0.0</v>
      </c>
      <c r="G250" s="51">
        <v>0.0</v>
      </c>
      <c r="H250" s="52"/>
      <c r="I250" s="48"/>
      <c r="J250" s="46"/>
      <c r="K250" s="53"/>
      <c r="L250" s="54"/>
      <c r="M250" s="54"/>
      <c r="N250" s="52"/>
      <c r="O250" s="55"/>
    </row>
    <row r="251" ht="25.5" customHeight="1">
      <c r="A251" s="46" t="s">
        <v>107</v>
      </c>
      <c r="B251" s="47" t="s">
        <v>29</v>
      </c>
      <c r="C251" s="48" t="s">
        <v>30</v>
      </c>
      <c r="D251" s="49">
        <v>89996.91</v>
      </c>
      <c r="E251" s="47">
        <v>0.0</v>
      </c>
      <c r="F251" s="50">
        <v>89997.0</v>
      </c>
      <c r="G251" s="51">
        <v>89997.0</v>
      </c>
      <c r="H251" s="52">
        <v>8.00250119E8</v>
      </c>
      <c r="I251" s="48" t="str">
        <f t="shared" ref="I251:I253" si="91">+VLOOKUP(H251,'[2]IPS CTA BANCARIA (2)'!$B$1:$I$186,2,0)</f>
        <v>#REF!</v>
      </c>
      <c r="J251" s="46">
        <v>89997.0</v>
      </c>
      <c r="K251" s="53" t="str">
        <f t="shared" ref="K251:K253" si="92">+VLOOKUP(H251,'[2]IPS CTA BANCARIA (2)'!$B$1:$I$186,4,0)</f>
        <v>#REF!</v>
      </c>
      <c r="L251" s="54" t="str">
        <f t="shared" ref="L251:L253" si="93">+VLOOKUP(H251,'[2]IPS CTA BANCARIA (2)'!$B$1:$I$186,5,0)</f>
        <v>#REF!</v>
      </c>
      <c r="M251" s="54" t="s">
        <v>614</v>
      </c>
      <c r="N251" s="52" t="s">
        <v>615</v>
      </c>
      <c r="O251" s="55">
        <v>42332.0</v>
      </c>
    </row>
    <row r="252" ht="25.5" customHeight="1">
      <c r="A252" s="46" t="s">
        <v>107</v>
      </c>
      <c r="B252" s="47" t="s">
        <v>39</v>
      </c>
      <c r="C252" s="48" t="s">
        <v>40</v>
      </c>
      <c r="D252" s="49">
        <v>52587.9</v>
      </c>
      <c r="E252" s="47">
        <v>0.0</v>
      </c>
      <c r="F252" s="50">
        <v>52588.0</v>
      </c>
      <c r="G252" s="51">
        <v>52588.0</v>
      </c>
      <c r="H252" s="52">
        <v>9.00156264E8</v>
      </c>
      <c r="I252" s="48" t="str">
        <f t="shared" si="91"/>
        <v>#REF!</v>
      </c>
      <c r="J252" s="46">
        <v>52588.0</v>
      </c>
      <c r="K252" s="53" t="str">
        <f t="shared" si="92"/>
        <v>#REF!</v>
      </c>
      <c r="L252" s="54" t="str">
        <f t="shared" si="93"/>
        <v>#REF!</v>
      </c>
      <c r="M252" s="54" t="s">
        <v>616</v>
      </c>
      <c r="N252" s="52" t="s">
        <v>617</v>
      </c>
      <c r="O252" s="55">
        <v>42334.0</v>
      </c>
    </row>
    <row r="253" ht="25.5" customHeight="1">
      <c r="A253" s="46" t="s">
        <v>107</v>
      </c>
      <c r="B253" s="47" t="s">
        <v>41</v>
      </c>
      <c r="C253" s="48" t="s">
        <v>42</v>
      </c>
      <c r="D253" s="49">
        <v>2.317031019E7</v>
      </c>
      <c r="E253" s="47">
        <v>0.0</v>
      </c>
      <c r="F253" s="50">
        <v>2.317031E7</v>
      </c>
      <c r="G253" s="51">
        <v>2.317031E7</v>
      </c>
      <c r="H253" s="52">
        <v>8.90981137E8</v>
      </c>
      <c r="I253" s="48" t="str">
        <f t="shared" si="91"/>
        <v>#REF!</v>
      </c>
      <c r="J253" s="46">
        <v>2.317031E7</v>
      </c>
      <c r="K253" s="53" t="str">
        <f t="shared" si="92"/>
        <v>#REF!</v>
      </c>
      <c r="L253" s="54" t="str">
        <f t="shared" si="93"/>
        <v>#REF!</v>
      </c>
      <c r="M253" s="54" t="s">
        <v>618</v>
      </c>
      <c r="N253" s="52" t="s">
        <v>619</v>
      </c>
      <c r="O253" s="55">
        <v>42328.0</v>
      </c>
    </row>
    <row r="254" ht="25.5" customHeight="1">
      <c r="A254" s="46" t="s">
        <v>109</v>
      </c>
      <c r="B254" s="47" t="s">
        <v>17</v>
      </c>
      <c r="C254" s="48" t="s">
        <v>18</v>
      </c>
      <c r="D254" s="49">
        <v>0.0</v>
      </c>
      <c r="E254" s="47">
        <v>0.0</v>
      </c>
      <c r="F254" s="50">
        <v>0.0</v>
      </c>
      <c r="G254" s="51">
        <v>0.0</v>
      </c>
      <c r="H254" s="52"/>
      <c r="I254" s="48"/>
      <c r="J254" s="46"/>
      <c r="K254" s="53"/>
      <c r="L254" s="54"/>
      <c r="M254" s="54"/>
      <c r="N254" s="52"/>
      <c r="O254" s="55"/>
    </row>
    <row r="255" ht="25.5" customHeight="1">
      <c r="A255" s="46" t="s">
        <v>109</v>
      </c>
      <c r="B255" s="47" t="s">
        <v>27</v>
      </c>
      <c r="C255" s="48" t="s">
        <v>28</v>
      </c>
      <c r="D255" s="49">
        <v>0.0</v>
      </c>
      <c r="E255" s="47">
        <v>0.0</v>
      </c>
      <c r="F255" s="50">
        <v>0.0</v>
      </c>
      <c r="G255" s="51">
        <v>0.0</v>
      </c>
      <c r="H255" s="52"/>
      <c r="I255" s="48"/>
      <c r="J255" s="46"/>
      <c r="K255" s="53"/>
      <c r="L255" s="54"/>
      <c r="M255" s="54"/>
      <c r="N255" s="52"/>
      <c r="O255" s="55"/>
    </row>
    <row r="256" ht="25.5" customHeight="1">
      <c r="A256" s="46" t="s">
        <v>109</v>
      </c>
      <c r="B256" s="47" t="s">
        <v>29</v>
      </c>
      <c r="C256" s="48" t="s">
        <v>30</v>
      </c>
      <c r="D256" s="49">
        <v>364440.47</v>
      </c>
      <c r="E256" s="47">
        <v>0.0</v>
      </c>
      <c r="F256" s="50">
        <v>364440.0</v>
      </c>
      <c r="G256" s="51">
        <v>364440.0</v>
      </c>
      <c r="H256" s="52">
        <v>8.00250119E8</v>
      </c>
      <c r="I256" s="48" t="str">
        <f>+VLOOKUP(H256,'[2]IPS CTA BANCARIA (2)'!$B$1:$I$186,2,0)</f>
        <v>#REF!</v>
      </c>
      <c r="J256" s="46">
        <v>364440.0</v>
      </c>
      <c r="K256" s="53" t="str">
        <f>+VLOOKUP(H256,'[2]IPS CTA BANCARIA (2)'!$B$1:$I$186,4,0)</f>
        <v>#REF!</v>
      </c>
      <c r="L256" s="54" t="str">
        <f>+VLOOKUP(H256,'[2]IPS CTA BANCARIA (2)'!$B$1:$I$186,5,0)</f>
        <v>#REF!</v>
      </c>
      <c r="M256" s="54" t="s">
        <v>620</v>
      </c>
      <c r="N256" s="52" t="s">
        <v>621</v>
      </c>
      <c r="O256" s="55">
        <v>42332.0</v>
      </c>
    </row>
    <row r="257" ht="25.5" customHeight="1">
      <c r="A257" s="46" t="s">
        <v>109</v>
      </c>
      <c r="B257" s="47" t="s">
        <v>31</v>
      </c>
      <c r="C257" s="48" t="s">
        <v>32</v>
      </c>
      <c r="D257" s="49">
        <v>0.0</v>
      </c>
      <c r="E257" s="47">
        <v>0.0</v>
      </c>
      <c r="F257" s="50">
        <v>0.0</v>
      </c>
      <c r="G257" s="51">
        <v>0.0</v>
      </c>
      <c r="H257" s="52"/>
      <c r="I257" s="48"/>
      <c r="J257" s="46"/>
      <c r="K257" s="53"/>
      <c r="L257" s="54"/>
      <c r="M257" s="54"/>
      <c r="N257" s="52"/>
      <c r="O257" s="55"/>
    </row>
    <row r="258" ht="25.5" customHeight="1">
      <c r="A258" s="46" t="s">
        <v>109</v>
      </c>
      <c r="B258" s="47" t="s">
        <v>39</v>
      </c>
      <c r="C258" s="48" t="s">
        <v>40</v>
      </c>
      <c r="D258" s="49">
        <v>87179.76</v>
      </c>
      <c r="E258" s="47">
        <v>0.0</v>
      </c>
      <c r="F258" s="50">
        <v>87180.0</v>
      </c>
      <c r="G258" s="51">
        <v>87180.0</v>
      </c>
      <c r="H258" s="52">
        <v>9.00156264E8</v>
      </c>
      <c r="I258" s="48" t="str">
        <f t="shared" ref="I258:I259" si="94">+VLOOKUP(H258,'[2]IPS CTA BANCARIA (2)'!$B$1:$I$186,2,0)</f>
        <v>#REF!</v>
      </c>
      <c r="J258" s="46">
        <v>87180.0</v>
      </c>
      <c r="K258" s="53" t="str">
        <f t="shared" ref="K258:K259" si="95">+VLOOKUP(H258,'[2]IPS CTA BANCARIA (2)'!$B$1:$I$186,4,0)</f>
        <v>#REF!</v>
      </c>
      <c r="L258" s="54" t="str">
        <f t="shared" ref="L258:L259" si="96">+VLOOKUP(H258,'[2]IPS CTA BANCARIA (2)'!$B$1:$I$186,5,0)</f>
        <v>#REF!</v>
      </c>
      <c r="M258" s="54" t="s">
        <v>622</v>
      </c>
      <c r="N258" s="52" t="s">
        <v>623</v>
      </c>
      <c r="O258" s="55">
        <v>42334.0</v>
      </c>
    </row>
    <row r="259" ht="25.5" customHeight="1">
      <c r="A259" s="46" t="s">
        <v>109</v>
      </c>
      <c r="B259" s="47" t="s">
        <v>41</v>
      </c>
      <c r="C259" s="48" t="s">
        <v>42</v>
      </c>
      <c r="D259" s="49">
        <v>2.610123877E7</v>
      </c>
      <c r="E259" s="47">
        <v>0.0</v>
      </c>
      <c r="F259" s="50">
        <v>2.6101239E7</v>
      </c>
      <c r="G259" s="51">
        <v>2.6101239E7</v>
      </c>
      <c r="H259" s="52">
        <v>8.90981137E8</v>
      </c>
      <c r="I259" s="48" t="str">
        <f t="shared" si="94"/>
        <v>#REF!</v>
      </c>
      <c r="J259" s="46">
        <v>2.6101239E7</v>
      </c>
      <c r="K259" s="53" t="str">
        <f t="shared" si="95"/>
        <v>#REF!</v>
      </c>
      <c r="L259" s="54" t="str">
        <f t="shared" si="96"/>
        <v>#REF!</v>
      </c>
      <c r="M259" s="54" t="s">
        <v>624</v>
      </c>
      <c r="N259" s="52" t="s">
        <v>625</v>
      </c>
      <c r="O259" s="55">
        <v>42328.0</v>
      </c>
    </row>
    <row r="260" ht="25.5" customHeight="1">
      <c r="A260" s="46" t="s">
        <v>111</v>
      </c>
      <c r="B260" s="47" t="s">
        <v>17</v>
      </c>
      <c r="C260" s="48" t="s">
        <v>18</v>
      </c>
      <c r="D260" s="49">
        <v>0.0</v>
      </c>
      <c r="E260" s="47">
        <v>0.0</v>
      </c>
      <c r="F260" s="50">
        <v>0.0</v>
      </c>
      <c r="G260" s="51">
        <v>0.0</v>
      </c>
      <c r="H260" s="52"/>
      <c r="I260" s="48"/>
      <c r="J260" s="46"/>
      <c r="K260" s="53"/>
      <c r="L260" s="54"/>
      <c r="M260" s="54"/>
      <c r="N260" s="52"/>
      <c r="O260" s="55"/>
    </row>
    <row r="261" ht="25.5" customHeight="1">
      <c r="A261" s="46" t="s">
        <v>111</v>
      </c>
      <c r="B261" s="47" t="s">
        <v>27</v>
      </c>
      <c r="C261" s="48" t="s">
        <v>28</v>
      </c>
      <c r="D261" s="49">
        <v>0.0</v>
      </c>
      <c r="E261" s="47">
        <v>0.0</v>
      </c>
      <c r="F261" s="50">
        <v>0.0</v>
      </c>
      <c r="G261" s="51">
        <v>0.0</v>
      </c>
      <c r="H261" s="52"/>
      <c r="I261" s="48"/>
      <c r="J261" s="46"/>
      <c r="K261" s="53"/>
      <c r="L261" s="54"/>
      <c r="M261" s="54"/>
      <c r="N261" s="52"/>
      <c r="O261" s="55"/>
    </row>
    <row r="262" ht="25.5" customHeight="1">
      <c r="A262" s="46" t="s">
        <v>111</v>
      </c>
      <c r="B262" s="47" t="s">
        <v>29</v>
      </c>
      <c r="C262" s="48" t="s">
        <v>30</v>
      </c>
      <c r="D262" s="49">
        <v>295564.82</v>
      </c>
      <c r="E262" s="47">
        <v>0.0</v>
      </c>
      <c r="F262" s="50">
        <v>295565.0</v>
      </c>
      <c r="G262" s="51">
        <v>295565.0</v>
      </c>
      <c r="H262" s="52">
        <v>8.00250119E8</v>
      </c>
      <c r="I262" s="48" t="str">
        <f t="shared" ref="I262:I264" si="97">+VLOOKUP(H262,'[2]IPS CTA BANCARIA (2)'!$B$1:$I$186,2,0)</f>
        <v>#REF!</v>
      </c>
      <c r="J262" s="46">
        <v>295565.0</v>
      </c>
      <c r="K262" s="53" t="str">
        <f t="shared" ref="K262:K264" si="98">+VLOOKUP(H262,'[2]IPS CTA BANCARIA (2)'!$B$1:$I$186,4,0)</f>
        <v>#REF!</v>
      </c>
      <c r="L262" s="54" t="str">
        <f t="shared" ref="L262:L264" si="99">+VLOOKUP(H262,'[2]IPS CTA BANCARIA (2)'!$B$1:$I$186,5,0)</f>
        <v>#REF!</v>
      </c>
      <c r="M262" s="54" t="s">
        <v>626</v>
      </c>
      <c r="N262" s="52" t="s">
        <v>627</v>
      </c>
      <c r="O262" s="55">
        <v>42332.0</v>
      </c>
    </row>
    <row r="263" ht="25.5" customHeight="1">
      <c r="A263" s="46" t="s">
        <v>111</v>
      </c>
      <c r="B263" s="47" t="s">
        <v>39</v>
      </c>
      <c r="C263" s="48" t="s">
        <v>40</v>
      </c>
      <c r="D263" s="49">
        <v>109780.03</v>
      </c>
      <c r="E263" s="47">
        <v>0.0</v>
      </c>
      <c r="F263" s="50">
        <v>109780.0</v>
      </c>
      <c r="G263" s="51">
        <v>109780.0</v>
      </c>
      <c r="H263" s="52">
        <v>9.00156264E8</v>
      </c>
      <c r="I263" s="48" t="str">
        <f t="shared" si="97"/>
        <v>#REF!</v>
      </c>
      <c r="J263" s="46">
        <v>109780.0</v>
      </c>
      <c r="K263" s="53" t="str">
        <f t="shared" si="98"/>
        <v>#REF!</v>
      </c>
      <c r="L263" s="54" t="str">
        <f t="shared" si="99"/>
        <v>#REF!</v>
      </c>
      <c r="M263" s="54" t="s">
        <v>628</v>
      </c>
      <c r="N263" s="52" t="s">
        <v>629</v>
      </c>
      <c r="O263" s="55">
        <v>42334.0</v>
      </c>
    </row>
    <row r="264" ht="25.5" customHeight="1">
      <c r="A264" s="46" t="s">
        <v>111</v>
      </c>
      <c r="B264" s="47" t="s">
        <v>41</v>
      </c>
      <c r="C264" s="48" t="s">
        <v>42</v>
      </c>
      <c r="D264" s="49">
        <v>9043968.15</v>
      </c>
      <c r="E264" s="47">
        <v>0.0</v>
      </c>
      <c r="F264" s="50">
        <v>9043968.0</v>
      </c>
      <c r="G264" s="51">
        <v>9043968.0</v>
      </c>
      <c r="H264" s="52">
        <v>9.00625317E8</v>
      </c>
      <c r="I264" s="48" t="str">
        <f t="shared" si="97"/>
        <v>#REF!</v>
      </c>
      <c r="J264" s="46">
        <v>9043968.0</v>
      </c>
      <c r="K264" s="53" t="str">
        <f t="shared" si="98"/>
        <v>#REF!</v>
      </c>
      <c r="L264" s="54" t="str">
        <f t="shared" si="99"/>
        <v>#REF!</v>
      </c>
      <c r="M264" s="54" t="s">
        <v>630</v>
      </c>
      <c r="N264" s="52" t="s">
        <v>631</v>
      </c>
      <c r="O264" s="55">
        <v>42328.0</v>
      </c>
    </row>
    <row r="265" ht="25.5" customHeight="1">
      <c r="A265" s="46" t="s">
        <v>113</v>
      </c>
      <c r="B265" s="47" t="s">
        <v>17</v>
      </c>
      <c r="C265" s="48" t="s">
        <v>18</v>
      </c>
      <c r="D265" s="49">
        <v>0.0</v>
      </c>
      <c r="E265" s="47">
        <v>0.0</v>
      </c>
      <c r="F265" s="50">
        <v>0.0</v>
      </c>
      <c r="G265" s="51">
        <v>0.0</v>
      </c>
      <c r="H265" s="52"/>
      <c r="I265" s="48"/>
      <c r="J265" s="46"/>
      <c r="K265" s="53"/>
      <c r="L265" s="54"/>
      <c r="M265" s="54"/>
      <c r="N265" s="52"/>
      <c r="O265" s="55"/>
    </row>
    <row r="266" ht="25.5" customHeight="1">
      <c r="A266" s="46" t="s">
        <v>113</v>
      </c>
      <c r="B266" s="47" t="s">
        <v>21</v>
      </c>
      <c r="C266" s="48" t="s">
        <v>22</v>
      </c>
      <c r="D266" s="49">
        <v>2311.91</v>
      </c>
      <c r="E266" s="47">
        <v>0.0</v>
      </c>
      <c r="F266" s="50">
        <v>2312.0</v>
      </c>
      <c r="G266" s="51">
        <v>2312.0</v>
      </c>
      <c r="H266" s="52">
        <v>8.00130907E8</v>
      </c>
      <c r="I266" s="48" t="str">
        <f>+VLOOKUP(H266,'[2]IPS CTA BANCARIA (2)'!$B$1:$I$186,2,0)</f>
        <v>#REF!</v>
      </c>
      <c r="J266" s="46">
        <v>2312.0</v>
      </c>
      <c r="K266" s="53" t="str">
        <f>+VLOOKUP(H266,'[2]IPS CTA BANCARIA (2)'!$B$1:$I$186,4,0)</f>
        <v>#REF!</v>
      </c>
      <c r="L266" s="54" t="str">
        <f>+VLOOKUP(H266,'[2]IPS CTA BANCARIA (2)'!$B$1:$I$186,5,0)</f>
        <v>#REF!</v>
      </c>
      <c r="M266" s="54" t="s">
        <v>632</v>
      </c>
      <c r="N266" s="52" t="s">
        <v>633</v>
      </c>
      <c r="O266" s="55">
        <v>42334.0</v>
      </c>
    </row>
    <row r="267" ht="25.5" customHeight="1">
      <c r="A267" s="46" t="s">
        <v>113</v>
      </c>
      <c r="B267" s="47" t="s">
        <v>27</v>
      </c>
      <c r="C267" s="48" t="s">
        <v>28</v>
      </c>
      <c r="D267" s="49">
        <v>0.0</v>
      </c>
      <c r="E267" s="47">
        <v>0.0</v>
      </c>
      <c r="F267" s="50">
        <v>0.0</v>
      </c>
      <c r="G267" s="51">
        <v>0.0</v>
      </c>
      <c r="H267" s="52"/>
      <c r="I267" s="48"/>
      <c r="J267" s="46"/>
      <c r="K267" s="53"/>
      <c r="L267" s="54"/>
      <c r="M267" s="54"/>
      <c r="N267" s="52"/>
      <c r="O267" s="55"/>
    </row>
    <row r="268" ht="25.5" customHeight="1">
      <c r="A268" s="46" t="s">
        <v>113</v>
      </c>
      <c r="B268" s="47" t="s">
        <v>29</v>
      </c>
      <c r="C268" s="48" t="s">
        <v>30</v>
      </c>
      <c r="D268" s="49">
        <v>100628.71</v>
      </c>
      <c r="E268" s="47">
        <v>0.0</v>
      </c>
      <c r="F268" s="50">
        <v>100629.0</v>
      </c>
      <c r="G268" s="51">
        <v>100629.0</v>
      </c>
      <c r="H268" s="52">
        <v>8.00250119E8</v>
      </c>
      <c r="I268" s="48" t="str">
        <f>+VLOOKUP(H268,'[2]IPS CTA BANCARIA (2)'!$B$1:$I$186,2,0)</f>
        <v>#REF!</v>
      </c>
      <c r="J268" s="46">
        <v>100629.0</v>
      </c>
      <c r="K268" s="53" t="str">
        <f>+VLOOKUP(H268,'[2]IPS CTA BANCARIA (2)'!$B$1:$I$186,4,0)</f>
        <v>#REF!</v>
      </c>
      <c r="L268" s="54" t="str">
        <f>+VLOOKUP(H268,'[2]IPS CTA BANCARIA (2)'!$B$1:$I$186,5,0)</f>
        <v>#REF!</v>
      </c>
      <c r="M268" s="54" t="s">
        <v>634</v>
      </c>
      <c r="N268" s="52" t="s">
        <v>635</v>
      </c>
      <c r="O268" s="55">
        <v>42332.0</v>
      </c>
    </row>
    <row r="269" ht="25.5" customHeight="1">
      <c r="A269" s="46" t="s">
        <v>113</v>
      </c>
      <c r="B269" s="47" t="s">
        <v>31</v>
      </c>
      <c r="C269" s="48" t="s">
        <v>32</v>
      </c>
      <c r="D269" s="49">
        <v>0.0</v>
      </c>
      <c r="E269" s="47">
        <v>0.0</v>
      </c>
      <c r="F269" s="50">
        <v>0.0</v>
      </c>
      <c r="G269" s="51">
        <v>0.0</v>
      </c>
      <c r="H269" s="52"/>
      <c r="I269" s="48"/>
      <c r="J269" s="46"/>
      <c r="K269" s="53"/>
      <c r="L269" s="54"/>
      <c r="M269" s="54"/>
      <c r="N269" s="52"/>
      <c r="O269" s="55"/>
    </row>
    <row r="270" ht="25.5" customHeight="1">
      <c r="A270" s="46" t="s">
        <v>113</v>
      </c>
      <c r="B270" s="47" t="s">
        <v>35</v>
      </c>
      <c r="C270" s="48" t="s">
        <v>36</v>
      </c>
      <c r="D270" s="49">
        <v>7629.32</v>
      </c>
      <c r="E270" s="47">
        <v>0.0</v>
      </c>
      <c r="F270" s="50">
        <v>7629.0</v>
      </c>
      <c r="G270" s="51">
        <v>7629.0</v>
      </c>
      <c r="H270" s="52">
        <v>8.05001157E8</v>
      </c>
      <c r="I270" s="48" t="str">
        <f t="shared" ref="I270:I272" si="100">+VLOOKUP(H270,'[2]IPS CTA BANCARIA (2)'!$B$1:$I$186,2,0)</f>
        <v>#REF!</v>
      </c>
      <c r="J270" s="46">
        <v>7629.0</v>
      </c>
      <c r="K270" s="53" t="str">
        <f t="shared" ref="K270:K272" si="101">+VLOOKUP(H270,'[2]IPS CTA BANCARIA (2)'!$B$1:$I$186,4,0)</f>
        <v>#REF!</v>
      </c>
      <c r="L270" s="54" t="str">
        <f t="shared" ref="L270:L272" si="102">+VLOOKUP(H270,'[2]IPS CTA BANCARIA (2)'!$B$1:$I$186,5,0)</f>
        <v>#REF!</v>
      </c>
      <c r="M270" s="54" t="s">
        <v>636</v>
      </c>
      <c r="N270" s="52" t="s">
        <v>637</v>
      </c>
      <c r="O270" s="55">
        <v>42334.0</v>
      </c>
    </row>
    <row r="271" ht="25.5" customHeight="1">
      <c r="A271" s="46" t="s">
        <v>113</v>
      </c>
      <c r="B271" s="47" t="s">
        <v>39</v>
      </c>
      <c r="C271" s="48" t="s">
        <v>40</v>
      </c>
      <c r="D271" s="49">
        <v>80023.45</v>
      </c>
      <c r="E271" s="47">
        <v>0.0</v>
      </c>
      <c r="F271" s="50">
        <v>80023.0</v>
      </c>
      <c r="G271" s="51">
        <v>80023.0</v>
      </c>
      <c r="H271" s="52">
        <v>9.00156264E8</v>
      </c>
      <c r="I271" s="48" t="str">
        <f t="shared" si="100"/>
        <v>#REF!</v>
      </c>
      <c r="J271" s="46">
        <v>80023.0</v>
      </c>
      <c r="K271" s="53" t="str">
        <f t="shared" si="101"/>
        <v>#REF!</v>
      </c>
      <c r="L271" s="54" t="str">
        <f t="shared" si="102"/>
        <v>#REF!</v>
      </c>
      <c r="M271" s="54" t="s">
        <v>638</v>
      </c>
      <c r="N271" s="52" t="s">
        <v>639</v>
      </c>
      <c r="O271" s="55">
        <v>42334.0</v>
      </c>
    </row>
    <row r="272" ht="25.5" customHeight="1">
      <c r="A272" s="46" t="s">
        <v>113</v>
      </c>
      <c r="B272" s="47" t="s">
        <v>41</v>
      </c>
      <c r="C272" s="48" t="s">
        <v>42</v>
      </c>
      <c r="D272" s="49">
        <v>7397818.61</v>
      </c>
      <c r="E272" s="47">
        <v>0.0</v>
      </c>
      <c r="F272" s="50">
        <v>7397819.0</v>
      </c>
      <c r="G272" s="51">
        <v>7397819.0</v>
      </c>
      <c r="H272" s="52">
        <v>9.00625317E8</v>
      </c>
      <c r="I272" s="48" t="str">
        <f t="shared" si="100"/>
        <v>#REF!</v>
      </c>
      <c r="J272" s="46">
        <v>7397819.0</v>
      </c>
      <c r="K272" s="53" t="str">
        <f t="shared" si="101"/>
        <v>#REF!</v>
      </c>
      <c r="L272" s="54" t="str">
        <f t="shared" si="102"/>
        <v>#REF!</v>
      </c>
      <c r="M272" s="54" t="s">
        <v>640</v>
      </c>
      <c r="N272" s="52" t="s">
        <v>641</v>
      </c>
      <c r="O272" s="55">
        <v>42328.0</v>
      </c>
    </row>
    <row r="273" ht="25.5" customHeight="1">
      <c r="A273" s="46" t="s">
        <v>115</v>
      </c>
      <c r="B273" s="47" t="s">
        <v>17</v>
      </c>
      <c r="C273" s="48" t="s">
        <v>18</v>
      </c>
      <c r="D273" s="49">
        <v>0.0</v>
      </c>
      <c r="E273" s="47">
        <v>0.0</v>
      </c>
      <c r="F273" s="50">
        <v>0.0</v>
      </c>
      <c r="G273" s="51">
        <v>0.0</v>
      </c>
      <c r="H273" s="52"/>
      <c r="I273" s="48"/>
      <c r="J273" s="46"/>
      <c r="K273" s="53"/>
      <c r="L273" s="54"/>
      <c r="M273" s="54"/>
      <c r="N273" s="52"/>
      <c r="O273" s="55"/>
    </row>
    <row r="274" ht="25.5" customHeight="1">
      <c r="A274" s="46" t="s">
        <v>115</v>
      </c>
      <c r="B274" s="47" t="s">
        <v>49</v>
      </c>
      <c r="C274" s="48" t="s">
        <v>50</v>
      </c>
      <c r="D274" s="49">
        <v>0.0</v>
      </c>
      <c r="E274" s="47">
        <v>0.0</v>
      </c>
      <c r="F274" s="50">
        <v>0.0</v>
      </c>
      <c r="G274" s="51">
        <v>0.0</v>
      </c>
      <c r="H274" s="52"/>
      <c r="I274" s="48"/>
      <c r="J274" s="46"/>
      <c r="K274" s="53"/>
      <c r="L274" s="54"/>
      <c r="M274" s="54"/>
      <c r="N274" s="52"/>
      <c r="O274" s="55"/>
    </row>
    <row r="275" ht="25.5" customHeight="1">
      <c r="A275" s="46" t="s">
        <v>115</v>
      </c>
      <c r="B275" s="47" t="s">
        <v>27</v>
      </c>
      <c r="C275" s="48" t="s">
        <v>28</v>
      </c>
      <c r="D275" s="49">
        <v>593661.88</v>
      </c>
      <c r="E275" s="47">
        <v>0.0</v>
      </c>
      <c r="F275" s="50">
        <v>593662.0</v>
      </c>
      <c r="G275" s="51">
        <v>593662.0</v>
      </c>
      <c r="H275" s="52">
        <v>8.00088702E8</v>
      </c>
      <c r="I275" s="48" t="str">
        <f t="shared" ref="I275:I281" si="103">+VLOOKUP(H275,'[2]IPS CTA BANCARIA (2)'!$B$1:$I$186,2,0)</f>
        <v>#REF!</v>
      </c>
      <c r="J275" s="46">
        <v>593662.0</v>
      </c>
      <c r="K275" s="53" t="str">
        <f t="shared" ref="K275:K281" si="104">+VLOOKUP(H275,'[2]IPS CTA BANCARIA (2)'!$B$1:$I$186,4,0)</f>
        <v>#REF!</v>
      </c>
      <c r="L275" s="54" t="str">
        <f t="shared" ref="L275:L281" si="105">+VLOOKUP(H275,'[2]IPS CTA BANCARIA (2)'!$B$1:$I$186,5,0)</f>
        <v>#REF!</v>
      </c>
      <c r="M275" s="54" t="s">
        <v>642</v>
      </c>
      <c r="N275" s="52" t="s">
        <v>643</v>
      </c>
      <c r="O275" s="55">
        <v>42332.0</v>
      </c>
    </row>
    <row r="276" ht="25.5" customHeight="1">
      <c r="A276" s="46" t="s">
        <v>115</v>
      </c>
      <c r="B276" s="47" t="s">
        <v>29</v>
      </c>
      <c r="C276" s="48" t="s">
        <v>30</v>
      </c>
      <c r="D276" s="49">
        <v>1147677.29</v>
      </c>
      <c r="E276" s="47">
        <v>0.0</v>
      </c>
      <c r="F276" s="50">
        <v>1147677.0</v>
      </c>
      <c r="G276" s="51">
        <v>1147677.0</v>
      </c>
      <c r="H276" s="52">
        <v>8.00227877E8</v>
      </c>
      <c r="I276" s="48" t="str">
        <f t="shared" si="103"/>
        <v>#REF!</v>
      </c>
      <c r="J276" s="46">
        <v>1147677.0</v>
      </c>
      <c r="K276" s="53" t="str">
        <f t="shared" si="104"/>
        <v>#REF!</v>
      </c>
      <c r="L276" s="54" t="str">
        <f t="shared" si="105"/>
        <v>#REF!</v>
      </c>
      <c r="M276" s="54" t="s">
        <v>644</v>
      </c>
      <c r="N276" s="52" t="s">
        <v>645</v>
      </c>
      <c r="O276" s="55">
        <v>42331.0</v>
      </c>
    </row>
    <row r="277" ht="25.5" customHeight="1">
      <c r="A277" s="46" t="s">
        <v>115</v>
      </c>
      <c r="B277" s="47" t="s">
        <v>31</v>
      </c>
      <c r="C277" s="48" t="s">
        <v>32</v>
      </c>
      <c r="D277" s="49">
        <v>2601514.33</v>
      </c>
      <c r="E277" s="47">
        <v>0.0</v>
      </c>
      <c r="F277" s="50">
        <v>2601514.0</v>
      </c>
      <c r="G277" s="51">
        <v>2601514.0</v>
      </c>
      <c r="H277" s="52">
        <v>8.05000427E8</v>
      </c>
      <c r="I277" s="48" t="str">
        <f t="shared" si="103"/>
        <v>#REF!</v>
      </c>
      <c r="J277" s="46">
        <v>2601514.0</v>
      </c>
      <c r="K277" s="53" t="str">
        <f t="shared" si="104"/>
        <v>#REF!</v>
      </c>
      <c r="L277" s="54" t="str">
        <f t="shared" si="105"/>
        <v>#REF!</v>
      </c>
      <c r="M277" s="54" t="s">
        <v>646</v>
      </c>
      <c r="N277" s="52" t="s">
        <v>647</v>
      </c>
      <c r="O277" s="55">
        <v>42333.0</v>
      </c>
    </row>
    <row r="278" ht="25.5" customHeight="1">
      <c r="A278" s="46" t="s">
        <v>115</v>
      </c>
      <c r="B278" s="47" t="s">
        <v>39</v>
      </c>
      <c r="C278" s="48" t="s">
        <v>40</v>
      </c>
      <c r="D278" s="49">
        <v>1768052.59</v>
      </c>
      <c r="E278" s="47">
        <v>0.0</v>
      </c>
      <c r="F278" s="50">
        <v>1768053.0</v>
      </c>
      <c r="G278" s="51">
        <v>1768053.0</v>
      </c>
      <c r="H278" s="52">
        <v>9.00156264E8</v>
      </c>
      <c r="I278" s="48" t="str">
        <f t="shared" si="103"/>
        <v>#REF!</v>
      </c>
      <c r="J278" s="46">
        <v>1768053.0</v>
      </c>
      <c r="K278" s="53" t="str">
        <f t="shared" si="104"/>
        <v>#REF!</v>
      </c>
      <c r="L278" s="54" t="str">
        <f t="shared" si="105"/>
        <v>#REF!</v>
      </c>
      <c r="M278" s="54" t="s">
        <v>648</v>
      </c>
      <c r="N278" s="52" t="s">
        <v>649</v>
      </c>
      <c r="O278" s="55">
        <v>42334.0</v>
      </c>
    </row>
    <row r="279" ht="25.5" customHeight="1">
      <c r="A279" s="46" t="s">
        <v>115</v>
      </c>
      <c r="B279" s="47" t="s">
        <v>41</v>
      </c>
      <c r="C279" s="48" t="s">
        <v>42</v>
      </c>
      <c r="D279" s="49">
        <v>1.0042375479E8</v>
      </c>
      <c r="E279" s="47">
        <v>0.0</v>
      </c>
      <c r="F279" s="50">
        <v>1.00423755E8</v>
      </c>
      <c r="G279" s="51">
        <v>1.00423755E8</v>
      </c>
      <c r="H279" s="52">
        <v>8.90907254E8</v>
      </c>
      <c r="I279" s="48" t="str">
        <f t="shared" si="103"/>
        <v>#REF!</v>
      </c>
      <c r="J279" s="46">
        <v>1.00423755E8</v>
      </c>
      <c r="K279" s="53" t="str">
        <f t="shared" si="104"/>
        <v>#REF!</v>
      </c>
      <c r="L279" s="54" t="str">
        <f t="shared" si="105"/>
        <v>#REF!</v>
      </c>
      <c r="M279" s="54" t="s">
        <v>650</v>
      </c>
      <c r="N279" s="52" t="s">
        <v>651</v>
      </c>
      <c r="O279" s="55">
        <v>42328.0</v>
      </c>
    </row>
    <row r="280" ht="25.5" customHeight="1">
      <c r="A280" s="46" t="s">
        <v>115</v>
      </c>
      <c r="B280" s="47" t="s">
        <v>78</v>
      </c>
      <c r="C280" s="48" t="s">
        <v>79</v>
      </c>
      <c r="D280" s="49">
        <v>4710873.12</v>
      </c>
      <c r="E280" s="47">
        <v>0.0</v>
      </c>
      <c r="F280" s="50">
        <v>4710873.0</v>
      </c>
      <c r="G280" s="51">
        <v>4710873.0</v>
      </c>
      <c r="H280" s="52">
        <v>8.00227877E8</v>
      </c>
      <c r="I280" s="48" t="str">
        <f t="shared" si="103"/>
        <v>#REF!</v>
      </c>
      <c r="J280" s="46">
        <v>1023820.0</v>
      </c>
      <c r="K280" s="53" t="str">
        <f t="shared" si="104"/>
        <v>#REF!</v>
      </c>
      <c r="L280" s="54" t="str">
        <f t="shared" si="105"/>
        <v>#REF!</v>
      </c>
      <c r="M280" s="54" t="s">
        <v>652</v>
      </c>
      <c r="N280" s="52" t="s">
        <v>653</v>
      </c>
      <c r="O280" s="55">
        <v>42334.0</v>
      </c>
    </row>
    <row r="281" ht="25.5" customHeight="1">
      <c r="A281" s="46" t="s">
        <v>115</v>
      </c>
      <c r="B281" s="47" t="s">
        <v>78</v>
      </c>
      <c r="C281" s="48" t="s">
        <v>79</v>
      </c>
      <c r="D281" s="49"/>
      <c r="E281" s="47"/>
      <c r="F281" s="50"/>
      <c r="G281" s="51"/>
      <c r="H281" s="52">
        <v>9.00390423E8</v>
      </c>
      <c r="I281" s="48" t="str">
        <f t="shared" si="103"/>
        <v>#REF!</v>
      </c>
      <c r="J281" s="46">
        <v>3687053.0</v>
      </c>
      <c r="K281" s="53" t="str">
        <f t="shared" si="104"/>
        <v>#REF!</v>
      </c>
      <c r="L281" s="54" t="str">
        <f t="shared" si="105"/>
        <v>#REF!</v>
      </c>
      <c r="M281" s="54" t="s">
        <v>654</v>
      </c>
      <c r="N281" s="52" t="s">
        <v>655</v>
      </c>
      <c r="O281" s="55">
        <v>42334.0</v>
      </c>
    </row>
    <row r="282" ht="25.5" customHeight="1">
      <c r="A282" s="46" t="s">
        <v>117</v>
      </c>
      <c r="B282" s="47" t="s">
        <v>17</v>
      </c>
      <c r="C282" s="48" t="s">
        <v>18</v>
      </c>
      <c r="D282" s="49">
        <v>0.0</v>
      </c>
      <c r="E282" s="47">
        <v>0.0</v>
      </c>
      <c r="F282" s="50">
        <v>0.0</v>
      </c>
      <c r="G282" s="51">
        <v>0.0</v>
      </c>
      <c r="H282" s="52"/>
      <c r="I282" s="48"/>
      <c r="J282" s="46"/>
      <c r="K282" s="53"/>
      <c r="L282" s="54"/>
      <c r="M282" s="54"/>
      <c r="N282" s="52"/>
      <c r="O282" s="55"/>
    </row>
    <row r="283" ht="25.5" customHeight="1">
      <c r="A283" s="46" t="s">
        <v>117</v>
      </c>
      <c r="B283" s="47" t="s">
        <v>27</v>
      </c>
      <c r="C283" s="48" t="s">
        <v>28</v>
      </c>
      <c r="D283" s="49">
        <v>434547.04</v>
      </c>
      <c r="E283" s="47">
        <v>0.0</v>
      </c>
      <c r="F283" s="50">
        <v>434547.0</v>
      </c>
      <c r="G283" s="51">
        <v>434547.0</v>
      </c>
      <c r="H283" s="52">
        <v>8.00088702E8</v>
      </c>
      <c r="I283" s="48" t="str">
        <f t="shared" ref="I283:I289" si="106">+VLOOKUP(H283,'[2]IPS CTA BANCARIA (2)'!$B$1:$I$186,2,0)</f>
        <v>#REF!</v>
      </c>
      <c r="J283" s="46">
        <v>434547.0</v>
      </c>
      <c r="K283" s="53" t="str">
        <f t="shared" ref="K283:K289" si="107">+VLOOKUP(H283,'[2]IPS CTA BANCARIA (2)'!$B$1:$I$186,4,0)</f>
        <v>#REF!</v>
      </c>
      <c r="L283" s="54" t="str">
        <f t="shared" ref="L283:L289" si="108">+VLOOKUP(H283,'[2]IPS CTA BANCARIA (2)'!$B$1:$I$186,5,0)</f>
        <v>#REF!</v>
      </c>
      <c r="M283" s="54" t="s">
        <v>656</v>
      </c>
      <c r="N283" s="52" t="s">
        <v>657</v>
      </c>
      <c r="O283" s="55">
        <v>42332.0</v>
      </c>
    </row>
    <row r="284" ht="25.5" customHeight="1">
      <c r="A284" s="46" t="s">
        <v>117</v>
      </c>
      <c r="B284" s="47" t="s">
        <v>29</v>
      </c>
      <c r="C284" s="48" t="s">
        <v>30</v>
      </c>
      <c r="D284" s="49">
        <v>308937.49</v>
      </c>
      <c r="E284" s="47">
        <v>0.0</v>
      </c>
      <c r="F284" s="50">
        <v>308937.0</v>
      </c>
      <c r="G284" s="51">
        <v>308937.0</v>
      </c>
      <c r="H284" s="52">
        <v>8.00250119E8</v>
      </c>
      <c r="I284" s="48" t="str">
        <f t="shared" si="106"/>
        <v>#REF!</v>
      </c>
      <c r="J284" s="46">
        <v>308937.0</v>
      </c>
      <c r="K284" s="53" t="str">
        <f t="shared" si="107"/>
        <v>#REF!</v>
      </c>
      <c r="L284" s="54" t="str">
        <f t="shared" si="108"/>
        <v>#REF!</v>
      </c>
      <c r="M284" s="54" t="s">
        <v>658</v>
      </c>
      <c r="N284" s="52" t="s">
        <v>659</v>
      </c>
      <c r="O284" s="55">
        <v>42332.0</v>
      </c>
    </row>
    <row r="285" ht="25.5" customHeight="1">
      <c r="A285" s="46" t="s">
        <v>117</v>
      </c>
      <c r="B285" s="47" t="s">
        <v>31</v>
      </c>
      <c r="C285" s="48" t="s">
        <v>32</v>
      </c>
      <c r="D285" s="49">
        <v>1260608.88</v>
      </c>
      <c r="E285" s="47">
        <v>0.0</v>
      </c>
      <c r="F285" s="50">
        <v>1260609.0</v>
      </c>
      <c r="G285" s="51">
        <v>1260609.0</v>
      </c>
      <c r="H285" s="52">
        <v>8.05000427E8</v>
      </c>
      <c r="I285" s="48" t="str">
        <f t="shared" si="106"/>
        <v>#REF!</v>
      </c>
      <c r="J285" s="46">
        <v>1260609.0</v>
      </c>
      <c r="K285" s="53" t="str">
        <f t="shared" si="107"/>
        <v>#REF!</v>
      </c>
      <c r="L285" s="54" t="str">
        <f t="shared" si="108"/>
        <v>#REF!</v>
      </c>
      <c r="M285" s="54" t="s">
        <v>660</v>
      </c>
      <c r="N285" s="52" t="s">
        <v>661</v>
      </c>
      <c r="O285" s="55">
        <v>42333.0</v>
      </c>
    </row>
    <row r="286" ht="25.5" customHeight="1">
      <c r="A286" s="46" t="s">
        <v>117</v>
      </c>
      <c r="B286" s="47" t="s">
        <v>35</v>
      </c>
      <c r="C286" s="48" t="s">
        <v>36</v>
      </c>
      <c r="D286" s="49">
        <v>5448.3</v>
      </c>
      <c r="E286" s="47">
        <v>0.0</v>
      </c>
      <c r="F286" s="50">
        <v>5448.0</v>
      </c>
      <c r="G286" s="51">
        <v>5448.0</v>
      </c>
      <c r="H286" s="52">
        <v>8.05001157E8</v>
      </c>
      <c r="I286" s="48" t="str">
        <f t="shared" si="106"/>
        <v>#REF!</v>
      </c>
      <c r="J286" s="46">
        <v>5448.0</v>
      </c>
      <c r="K286" s="53" t="str">
        <f t="shared" si="107"/>
        <v>#REF!</v>
      </c>
      <c r="L286" s="54" t="str">
        <f t="shared" si="108"/>
        <v>#REF!</v>
      </c>
      <c r="M286" s="54" t="s">
        <v>662</v>
      </c>
      <c r="N286" s="52" t="s">
        <v>663</v>
      </c>
      <c r="O286" s="55">
        <v>42334.0</v>
      </c>
    </row>
    <row r="287" ht="25.5" customHeight="1">
      <c r="A287" s="46" t="s">
        <v>117</v>
      </c>
      <c r="B287" s="47" t="s">
        <v>39</v>
      </c>
      <c r="C287" s="48" t="s">
        <v>40</v>
      </c>
      <c r="D287" s="49">
        <v>410453.23</v>
      </c>
      <c r="E287" s="47">
        <v>0.0</v>
      </c>
      <c r="F287" s="50">
        <v>410453.0</v>
      </c>
      <c r="G287" s="51">
        <v>410453.0</v>
      </c>
      <c r="H287" s="52">
        <v>9.00156264E8</v>
      </c>
      <c r="I287" s="48" t="str">
        <f t="shared" si="106"/>
        <v>#REF!</v>
      </c>
      <c r="J287" s="46">
        <v>410453.0</v>
      </c>
      <c r="K287" s="53" t="str">
        <f t="shared" si="107"/>
        <v>#REF!</v>
      </c>
      <c r="L287" s="54" t="str">
        <f t="shared" si="108"/>
        <v>#REF!</v>
      </c>
      <c r="M287" s="54" t="s">
        <v>664</v>
      </c>
      <c r="N287" s="52" t="s">
        <v>665</v>
      </c>
      <c r="O287" s="55">
        <v>42334.0</v>
      </c>
    </row>
    <row r="288" ht="25.5" customHeight="1">
      <c r="A288" s="46" t="s">
        <v>117</v>
      </c>
      <c r="B288" s="47" t="s">
        <v>41</v>
      </c>
      <c r="C288" s="48" t="s">
        <v>42</v>
      </c>
      <c r="D288" s="49">
        <v>2.37713986E7</v>
      </c>
      <c r="E288" s="47">
        <v>0.0</v>
      </c>
      <c r="F288" s="50">
        <v>2.3771399E7</v>
      </c>
      <c r="G288" s="51">
        <v>2.3771399E7</v>
      </c>
      <c r="H288" s="52">
        <v>8.90981137E8</v>
      </c>
      <c r="I288" s="48" t="str">
        <f t="shared" si="106"/>
        <v>#REF!</v>
      </c>
      <c r="J288" s="46">
        <v>2.3771399E7</v>
      </c>
      <c r="K288" s="53" t="str">
        <f t="shared" si="107"/>
        <v>#REF!</v>
      </c>
      <c r="L288" s="54" t="str">
        <f t="shared" si="108"/>
        <v>#REF!</v>
      </c>
      <c r="M288" s="54" t="s">
        <v>666</v>
      </c>
      <c r="N288" s="52" t="s">
        <v>667</v>
      </c>
      <c r="O288" s="55">
        <v>42328.0</v>
      </c>
    </row>
    <row r="289" ht="25.5" customHeight="1">
      <c r="A289" s="46" t="s">
        <v>117</v>
      </c>
      <c r="B289" s="47" t="s">
        <v>59</v>
      </c>
      <c r="C289" s="48" t="s">
        <v>60</v>
      </c>
      <c r="D289" s="49">
        <v>5051975.46</v>
      </c>
      <c r="E289" s="47">
        <v>0.0</v>
      </c>
      <c r="F289" s="50">
        <v>5051975.0</v>
      </c>
      <c r="G289" s="51">
        <v>5051975.0</v>
      </c>
      <c r="H289" s="52">
        <v>8.90907297E8</v>
      </c>
      <c r="I289" s="48" t="str">
        <f t="shared" si="106"/>
        <v>#REF!</v>
      </c>
      <c r="J289" s="46">
        <v>5051975.0</v>
      </c>
      <c r="K289" s="53" t="str">
        <f t="shared" si="107"/>
        <v>#REF!</v>
      </c>
      <c r="L289" s="54" t="str">
        <f t="shared" si="108"/>
        <v>#REF!</v>
      </c>
      <c r="M289" s="54" t="s">
        <v>668</v>
      </c>
      <c r="N289" s="52" t="s">
        <v>669</v>
      </c>
      <c r="O289" s="55">
        <v>42331.0</v>
      </c>
    </row>
    <row r="290" ht="25.5" customHeight="1">
      <c r="A290" s="46" t="s">
        <v>119</v>
      </c>
      <c r="B290" s="47" t="s">
        <v>17</v>
      </c>
      <c r="C290" s="48" t="s">
        <v>18</v>
      </c>
      <c r="D290" s="49">
        <v>0.0</v>
      </c>
      <c r="E290" s="47">
        <v>0.0</v>
      </c>
      <c r="F290" s="50">
        <v>0.0</v>
      </c>
      <c r="G290" s="51">
        <v>0.0</v>
      </c>
      <c r="H290" s="52"/>
      <c r="I290" s="48"/>
      <c r="J290" s="46"/>
      <c r="K290" s="53"/>
      <c r="L290" s="54"/>
      <c r="M290" s="54"/>
      <c r="N290" s="52"/>
      <c r="O290" s="55"/>
    </row>
    <row r="291" ht="25.5" customHeight="1">
      <c r="A291" s="46" t="s">
        <v>119</v>
      </c>
      <c r="B291" s="47" t="s">
        <v>27</v>
      </c>
      <c r="C291" s="48" t="s">
        <v>28</v>
      </c>
      <c r="D291" s="49">
        <v>0.0</v>
      </c>
      <c r="E291" s="47">
        <v>0.0</v>
      </c>
      <c r="F291" s="50">
        <v>0.0</v>
      </c>
      <c r="G291" s="51">
        <v>0.0</v>
      </c>
      <c r="H291" s="52"/>
      <c r="I291" s="48"/>
      <c r="J291" s="46"/>
      <c r="K291" s="53"/>
      <c r="L291" s="54"/>
      <c r="M291" s="54"/>
      <c r="N291" s="52"/>
      <c r="O291" s="55"/>
    </row>
    <row r="292" ht="25.5" customHeight="1">
      <c r="A292" s="46" t="s">
        <v>119</v>
      </c>
      <c r="B292" s="47" t="s">
        <v>29</v>
      </c>
      <c r="C292" s="48" t="s">
        <v>30</v>
      </c>
      <c r="D292" s="49">
        <v>164907.71</v>
      </c>
      <c r="E292" s="47">
        <v>0.0</v>
      </c>
      <c r="F292" s="50">
        <v>164908.0</v>
      </c>
      <c r="G292" s="51">
        <v>164908.0</v>
      </c>
      <c r="H292" s="52">
        <v>8.00250119E8</v>
      </c>
      <c r="I292" s="48" t="str">
        <f>+VLOOKUP(H292,'[2]IPS CTA BANCARIA (2)'!$B$1:$I$186,2,0)</f>
        <v>#REF!</v>
      </c>
      <c r="J292" s="46">
        <v>164908.0</v>
      </c>
      <c r="K292" s="53" t="str">
        <f>+VLOOKUP(H292,'[2]IPS CTA BANCARIA (2)'!$B$1:$I$186,4,0)</f>
        <v>#REF!</v>
      </c>
      <c r="L292" s="54" t="str">
        <f>+VLOOKUP(H292,'[2]IPS CTA BANCARIA (2)'!$B$1:$I$186,5,0)</f>
        <v>#REF!</v>
      </c>
      <c r="M292" s="54" t="s">
        <v>670</v>
      </c>
      <c r="N292" s="52" t="s">
        <v>671</v>
      </c>
      <c r="O292" s="55">
        <v>42332.0</v>
      </c>
    </row>
    <row r="293" ht="25.5" customHeight="1">
      <c r="A293" s="46" t="s">
        <v>119</v>
      </c>
      <c r="B293" s="47" t="s">
        <v>31</v>
      </c>
      <c r="C293" s="48" t="s">
        <v>32</v>
      </c>
      <c r="D293" s="49">
        <v>0.0</v>
      </c>
      <c r="E293" s="47">
        <v>0.0</v>
      </c>
      <c r="F293" s="50">
        <v>0.0</v>
      </c>
      <c r="G293" s="51">
        <v>0.0</v>
      </c>
      <c r="H293" s="52"/>
      <c r="I293" s="48"/>
      <c r="J293" s="46"/>
      <c r="K293" s="53"/>
      <c r="L293" s="54"/>
      <c r="M293" s="54"/>
      <c r="N293" s="52"/>
      <c r="O293" s="55"/>
    </row>
    <row r="294" ht="25.5" customHeight="1">
      <c r="A294" s="46" t="s">
        <v>119</v>
      </c>
      <c r="B294" s="47" t="s">
        <v>39</v>
      </c>
      <c r="C294" s="48" t="s">
        <v>40</v>
      </c>
      <c r="D294" s="49">
        <v>63210.47</v>
      </c>
      <c r="E294" s="47">
        <v>0.0</v>
      </c>
      <c r="F294" s="50">
        <v>63210.0</v>
      </c>
      <c r="G294" s="51">
        <v>63210.0</v>
      </c>
      <c r="H294" s="52">
        <v>9.00156264E8</v>
      </c>
      <c r="I294" s="48" t="str">
        <f t="shared" ref="I294:I295" si="109">+VLOOKUP(H294,'[2]IPS CTA BANCARIA (2)'!$B$1:$I$186,2,0)</f>
        <v>#REF!</v>
      </c>
      <c r="J294" s="46">
        <v>63210.0</v>
      </c>
      <c r="K294" s="53" t="str">
        <f t="shared" ref="K294:K295" si="110">+VLOOKUP(H294,'[2]IPS CTA BANCARIA (2)'!$B$1:$I$186,4,0)</f>
        <v>#REF!</v>
      </c>
      <c r="L294" s="54" t="str">
        <f t="shared" ref="L294:L295" si="111">+VLOOKUP(H294,'[2]IPS CTA BANCARIA (2)'!$B$1:$I$186,5,0)</f>
        <v>#REF!</v>
      </c>
      <c r="M294" s="54" t="s">
        <v>672</v>
      </c>
      <c r="N294" s="52" t="s">
        <v>673</v>
      </c>
      <c r="O294" s="55">
        <v>42334.0</v>
      </c>
    </row>
    <row r="295" ht="25.5" customHeight="1">
      <c r="A295" s="46" t="s">
        <v>119</v>
      </c>
      <c r="B295" s="47" t="s">
        <v>41</v>
      </c>
      <c r="C295" s="48" t="s">
        <v>42</v>
      </c>
      <c r="D295" s="49">
        <v>4297081.82</v>
      </c>
      <c r="E295" s="47">
        <v>0.0</v>
      </c>
      <c r="F295" s="50">
        <v>4297082.0</v>
      </c>
      <c r="G295" s="51">
        <v>4297082.0</v>
      </c>
      <c r="H295" s="52">
        <v>9.00625317E8</v>
      </c>
      <c r="I295" s="48" t="str">
        <f t="shared" si="109"/>
        <v>#REF!</v>
      </c>
      <c r="J295" s="46">
        <v>4297082.0</v>
      </c>
      <c r="K295" s="53" t="str">
        <f t="shared" si="110"/>
        <v>#REF!</v>
      </c>
      <c r="L295" s="54" t="str">
        <f t="shared" si="111"/>
        <v>#REF!</v>
      </c>
      <c r="M295" s="54" t="s">
        <v>674</v>
      </c>
      <c r="N295" s="52" t="s">
        <v>675</v>
      </c>
      <c r="O295" s="55">
        <v>42328.0</v>
      </c>
    </row>
    <row r="296" ht="25.5" customHeight="1">
      <c r="A296" s="46" t="s">
        <v>121</v>
      </c>
      <c r="B296" s="47" t="s">
        <v>17</v>
      </c>
      <c r="C296" s="48" t="s">
        <v>18</v>
      </c>
      <c r="D296" s="49">
        <v>0.0</v>
      </c>
      <c r="E296" s="47">
        <v>0.0</v>
      </c>
      <c r="F296" s="50">
        <v>0.0</v>
      </c>
      <c r="G296" s="51">
        <v>0.0</v>
      </c>
      <c r="H296" s="52"/>
      <c r="I296" s="48"/>
      <c r="J296" s="46"/>
      <c r="K296" s="53"/>
      <c r="L296" s="54"/>
      <c r="M296" s="54"/>
      <c r="N296" s="52"/>
      <c r="O296" s="55"/>
    </row>
    <row r="297" ht="25.5" customHeight="1">
      <c r="A297" s="46" t="s">
        <v>121</v>
      </c>
      <c r="B297" s="47" t="s">
        <v>49</v>
      </c>
      <c r="C297" s="48" t="s">
        <v>50</v>
      </c>
      <c r="D297" s="49">
        <v>0.0</v>
      </c>
      <c r="E297" s="47">
        <v>0.0</v>
      </c>
      <c r="F297" s="50">
        <v>0.0</v>
      </c>
      <c r="G297" s="51">
        <v>0.0</v>
      </c>
      <c r="H297" s="52"/>
      <c r="I297" s="48"/>
      <c r="J297" s="46"/>
      <c r="K297" s="53"/>
      <c r="L297" s="54"/>
      <c r="M297" s="54"/>
      <c r="N297" s="52"/>
      <c r="O297" s="55"/>
    </row>
    <row r="298" ht="25.5" customHeight="1">
      <c r="A298" s="46" t="s">
        <v>121</v>
      </c>
      <c r="B298" s="47" t="s">
        <v>74</v>
      </c>
      <c r="C298" s="48" t="s">
        <v>75</v>
      </c>
      <c r="D298" s="49">
        <v>2.946622706E7</v>
      </c>
      <c r="E298" s="47">
        <v>0.0</v>
      </c>
      <c r="F298" s="50">
        <v>2.9466227E7</v>
      </c>
      <c r="G298" s="51">
        <v>2.9466227E7</v>
      </c>
      <c r="H298" s="52">
        <v>8.90980757E8</v>
      </c>
      <c r="I298" s="48" t="str">
        <f t="shared" ref="I298:I299" si="112">+VLOOKUP(H298,'[2]IPS CTA BANCARIA (2)'!$B$1:$I$186,2,0)</f>
        <v>#REF!</v>
      </c>
      <c r="J298" s="46">
        <v>2.9466227E7</v>
      </c>
      <c r="K298" s="53" t="str">
        <f t="shared" ref="K298:K299" si="113">+VLOOKUP(H298,'[2]IPS CTA BANCARIA (2)'!$B$1:$I$186,4,0)</f>
        <v>#REF!</v>
      </c>
      <c r="L298" s="54" t="str">
        <f t="shared" ref="L298:L299" si="114">+VLOOKUP(H298,'[2]IPS CTA BANCARIA (2)'!$B$1:$I$186,5,0)</f>
        <v>#REF!</v>
      </c>
      <c r="M298" s="54" t="s">
        <v>676</v>
      </c>
      <c r="N298" s="52" t="s">
        <v>677</v>
      </c>
      <c r="O298" s="55">
        <v>42332.0</v>
      </c>
    </row>
    <row r="299" ht="25.5" customHeight="1">
      <c r="A299" s="46" t="s">
        <v>121</v>
      </c>
      <c r="B299" s="47" t="s">
        <v>21</v>
      </c>
      <c r="C299" s="48" t="s">
        <v>22</v>
      </c>
      <c r="D299" s="49">
        <v>18899.33</v>
      </c>
      <c r="E299" s="47">
        <v>0.0</v>
      </c>
      <c r="F299" s="50">
        <v>18899.0</v>
      </c>
      <c r="G299" s="51">
        <v>18899.0</v>
      </c>
      <c r="H299" s="52">
        <v>8.00130907E8</v>
      </c>
      <c r="I299" s="48" t="str">
        <f t="shared" si="112"/>
        <v>#REF!</v>
      </c>
      <c r="J299" s="46">
        <v>18899.0</v>
      </c>
      <c r="K299" s="53" t="str">
        <f t="shared" si="113"/>
        <v>#REF!</v>
      </c>
      <c r="L299" s="54" t="str">
        <f t="shared" si="114"/>
        <v>#REF!</v>
      </c>
      <c r="M299" s="54" t="s">
        <v>678</v>
      </c>
      <c r="N299" s="52" t="s">
        <v>679</v>
      </c>
      <c r="O299" s="55">
        <v>42334.0</v>
      </c>
    </row>
    <row r="300" ht="25.5" customHeight="1">
      <c r="A300" s="46" t="s">
        <v>121</v>
      </c>
      <c r="B300" s="47" t="s">
        <v>27</v>
      </c>
      <c r="C300" s="48" t="s">
        <v>28</v>
      </c>
      <c r="D300" s="49">
        <v>0.0</v>
      </c>
      <c r="E300" s="47">
        <v>0.0</v>
      </c>
      <c r="F300" s="50">
        <v>0.0</v>
      </c>
      <c r="G300" s="51">
        <v>0.0</v>
      </c>
      <c r="H300" s="52"/>
      <c r="I300" s="48"/>
      <c r="J300" s="46"/>
      <c r="K300" s="53"/>
      <c r="L300" s="54"/>
      <c r="M300" s="54"/>
      <c r="N300" s="52"/>
      <c r="O300" s="55"/>
    </row>
    <row r="301" ht="25.5" customHeight="1">
      <c r="A301" s="46" t="s">
        <v>121</v>
      </c>
      <c r="B301" s="47" t="s">
        <v>29</v>
      </c>
      <c r="C301" s="48" t="s">
        <v>30</v>
      </c>
      <c r="D301" s="49">
        <v>1.735247198E7</v>
      </c>
      <c r="E301" s="47">
        <v>0.0</v>
      </c>
      <c r="F301" s="50">
        <v>1.7352472E7</v>
      </c>
      <c r="G301" s="51">
        <v>1.7352472E7</v>
      </c>
      <c r="H301" s="52">
        <v>8.90980757E8</v>
      </c>
      <c r="I301" s="48" t="str">
        <f t="shared" ref="I301:I308" si="115">+VLOOKUP(H301,'[2]IPS CTA BANCARIA (2)'!$B$1:$I$186,2,0)</f>
        <v>#REF!</v>
      </c>
      <c r="J301" s="46">
        <v>1.7352472E7</v>
      </c>
      <c r="K301" s="53" t="str">
        <f t="shared" ref="K301:K308" si="116">+VLOOKUP(H301,'[2]IPS CTA BANCARIA (2)'!$B$1:$I$186,4,0)</f>
        <v>#REF!</v>
      </c>
      <c r="L301" s="54" t="str">
        <f t="shared" ref="L301:L308" si="117">+VLOOKUP(H301,'[2]IPS CTA BANCARIA (2)'!$B$1:$I$186,5,0)</f>
        <v>#REF!</v>
      </c>
      <c r="M301" s="54" t="s">
        <v>680</v>
      </c>
      <c r="N301" s="52" t="s">
        <v>677</v>
      </c>
      <c r="O301" s="55">
        <v>42332.0</v>
      </c>
    </row>
    <row r="302" ht="25.5" customHeight="1">
      <c r="A302" s="46" t="s">
        <v>121</v>
      </c>
      <c r="B302" s="47" t="s">
        <v>31</v>
      </c>
      <c r="C302" s="48" t="s">
        <v>32</v>
      </c>
      <c r="D302" s="49">
        <v>3919838.83</v>
      </c>
      <c r="E302" s="47">
        <v>0.0</v>
      </c>
      <c r="F302" s="50">
        <v>3919839.0</v>
      </c>
      <c r="G302" s="51">
        <v>3919839.0</v>
      </c>
      <c r="H302" s="52">
        <v>8.05000427E8</v>
      </c>
      <c r="I302" s="48" t="str">
        <f t="shared" si="115"/>
        <v>#REF!</v>
      </c>
      <c r="J302" s="46">
        <v>3919839.0</v>
      </c>
      <c r="K302" s="53" t="str">
        <f t="shared" si="116"/>
        <v>#REF!</v>
      </c>
      <c r="L302" s="54" t="str">
        <f t="shared" si="117"/>
        <v>#REF!</v>
      </c>
      <c r="M302" s="54" t="s">
        <v>681</v>
      </c>
      <c r="N302" s="52" t="s">
        <v>682</v>
      </c>
      <c r="O302" s="55">
        <v>42333.0</v>
      </c>
    </row>
    <row r="303" ht="25.5" customHeight="1">
      <c r="A303" s="46" t="s">
        <v>121</v>
      </c>
      <c r="B303" s="47" t="s">
        <v>33</v>
      </c>
      <c r="C303" s="48" t="s">
        <v>34</v>
      </c>
      <c r="D303" s="49">
        <v>6343.71</v>
      </c>
      <c r="E303" s="47">
        <v>0.0</v>
      </c>
      <c r="F303" s="50">
        <v>6344.0</v>
      </c>
      <c r="G303" s="51">
        <v>6344.0</v>
      </c>
      <c r="H303" s="52">
        <v>8.30003564E8</v>
      </c>
      <c r="I303" s="48" t="str">
        <f t="shared" si="115"/>
        <v>#REF!</v>
      </c>
      <c r="J303" s="46">
        <v>6344.0</v>
      </c>
      <c r="K303" s="53" t="str">
        <f t="shared" si="116"/>
        <v>#REF!</v>
      </c>
      <c r="L303" s="54" t="str">
        <f t="shared" si="117"/>
        <v>#REF!</v>
      </c>
      <c r="M303" s="54" t="s">
        <v>683</v>
      </c>
      <c r="N303" s="52"/>
      <c r="O303" s="55"/>
    </row>
    <row r="304" ht="25.5" customHeight="1">
      <c r="A304" s="46" t="s">
        <v>121</v>
      </c>
      <c r="B304" s="47" t="s">
        <v>39</v>
      </c>
      <c r="C304" s="48" t="s">
        <v>40</v>
      </c>
      <c r="D304" s="49">
        <v>617539.22</v>
      </c>
      <c r="E304" s="47">
        <v>0.0</v>
      </c>
      <c r="F304" s="50">
        <v>617539.0</v>
      </c>
      <c r="G304" s="51">
        <v>617539.0</v>
      </c>
      <c r="H304" s="52">
        <v>9.00156264E8</v>
      </c>
      <c r="I304" s="48" t="str">
        <f t="shared" si="115"/>
        <v>#REF!</v>
      </c>
      <c r="J304" s="46">
        <v>617539.0</v>
      </c>
      <c r="K304" s="53" t="str">
        <f t="shared" si="116"/>
        <v>#REF!</v>
      </c>
      <c r="L304" s="54" t="str">
        <f t="shared" si="117"/>
        <v>#REF!</v>
      </c>
      <c r="M304" s="54" t="s">
        <v>684</v>
      </c>
      <c r="N304" s="52" t="s">
        <v>685</v>
      </c>
      <c r="O304" s="55">
        <v>42334.0</v>
      </c>
    </row>
    <row r="305" ht="25.5" customHeight="1">
      <c r="A305" s="46" t="s">
        <v>121</v>
      </c>
      <c r="B305" s="47" t="s">
        <v>41</v>
      </c>
      <c r="C305" s="48" t="s">
        <v>42</v>
      </c>
      <c r="D305" s="49">
        <v>1.9155263455E8</v>
      </c>
      <c r="E305" s="47">
        <v>0.0</v>
      </c>
      <c r="F305" s="50">
        <v>1.91552635E8</v>
      </c>
      <c r="G305" s="51">
        <v>1.91552635E8</v>
      </c>
      <c r="H305" s="52">
        <v>8.90905166E8</v>
      </c>
      <c r="I305" s="48" t="str">
        <f t="shared" si="115"/>
        <v>#REF!</v>
      </c>
      <c r="J305" s="46">
        <v>1.91552635E8</v>
      </c>
      <c r="K305" s="53" t="str">
        <f t="shared" si="116"/>
        <v>#REF!</v>
      </c>
      <c r="L305" s="54" t="str">
        <f t="shared" si="117"/>
        <v>#REF!</v>
      </c>
      <c r="M305" s="54" t="s">
        <v>686</v>
      </c>
      <c r="N305" s="52" t="s">
        <v>687</v>
      </c>
      <c r="O305" s="55">
        <v>42328.0</v>
      </c>
    </row>
    <row r="306" ht="25.5" customHeight="1">
      <c r="A306" s="46" t="s">
        <v>121</v>
      </c>
      <c r="B306" s="47" t="s">
        <v>78</v>
      </c>
      <c r="C306" s="48" t="s">
        <v>79</v>
      </c>
      <c r="D306" s="49">
        <v>2209282.27</v>
      </c>
      <c r="E306" s="47">
        <v>0.0</v>
      </c>
      <c r="F306" s="50">
        <v>2209282.0</v>
      </c>
      <c r="G306" s="51">
        <v>2209282.0</v>
      </c>
      <c r="H306" s="52">
        <v>8.90980757E8</v>
      </c>
      <c r="I306" s="48" t="str">
        <f t="shared" si="115"/>
        <v>#REF!</v>
      </c>
      <c r="J306" s="46">
        <v>871109.0</v>
      </c>
      <c r="K306" s="53" t="str">
        <f t="shared" si="116"/>
        <v>#REF!</v>
      </c>
      <c r="L306" s="54" t="str">
        <f t="shared" si="117"/>
        <v>#REF!</v>
      </c>
      <c r="M306" s="54" t="s">
        <v>688</v>
      </c>
      <c r="N306" s="52" t="s">
        <v>689</v>
      </c>
      <c r="O306" s="55">
        <v>42334.0</v>
      </c>
    </row>
    <row r="307" ht="25.5" customHeight="1">
      <c r="A307" s="46" t="s">
        <v>121</v>
      </c>
      <c r="B307" s="47" t="s">
        <v>78</v>
      </c>
      <c r="C307" s="48" t="s">
        <v>79</v>
      </c>
      <c r="D307" s="49"/>
      <c r="E307" s="47"/>
      <c r="F307" s="50"/>
      <c r="G307" s="51"/>
      <c r="H307" s="52">
        <v>9.00390423E8</v>
      </c>
      <c r="I307" s="48" t="str">
        <f t="shared" si="115"/>
        <v>#REF!</v>
      </c>
      <c r="J307" s="46">
        <v>1338173.0</v>
      </c>
      <c r="K307" s="53" t="str">
        <f t="shared" si="116"/>
        <v>#REF!</v>
      </c>
      <c r="L307" s="54" t="str">
        <f t="shared" si="117"/>
        <v>#REF!</v>
      </c>
      <c r="M307" s="54" t="s">
        <v>690</v>
      </c>
      <c r="N307" s="52" t="s">
        <v>691</v>
      </c>
      <c r="O307" s="55">
        <v>42334.0</v>
      </c>
    </row>
    <row r="308" ht="25.5" customHeight="1">
      <c r="A308" s="46" t="s">
        <v>121</v>
      </c>
      <c r="B308" s="47" t="s">
        <v>45</v>
      </c>
      <c r="C308" s="48" t="s">
        <v>46</v>
      </c>
      <c r="D308" s="49">
        <v>2.2256361705E8</v>
      </c>
      <c r="E308" s="47">
        <v>0.0</v>
      </c>
      <c r="F308" s="50">
        <v>2.22563617E8</v>
      </c>
      <c r="G308" s="51">
        <v>2.22563617E8</v>
      </c>
      <c r="H308" s="52">
        <v>8.90980757E8</v>
      </c>
      <c r="I308" s="48" t="str">
        <f t="shared" si="115"/>
        <v>#REF!</v>
      </c>
      <c r="J308" s="46">
        <v>2.22563617E8</v>
      </c>
      <c r="K308" s="53" t="str">
        <f t="shared" si="116"/>
        <v>#REF!</v>
      </c>
      <c r="L308" s="54" t="str">
        <f t="shared" si="117"/>
        <v>#REF!</v>
      </c>
      <c r="M308" s="54" t="s">
        <v>692</v>
      </c>
      <c r="N308" s="52" t="s">
        <v>693</v>
      </c>
      <c r="O308" s="55">
        <v>42334.0</v>
      </c>
    </row>
    <row r="309" ht="25.5" customHeight="1">
      <c r="A309" s="46" t="s">
        <v>123</v>
      </c>
      <c r="B309" s="47" t="s">
        <v>17</v>
      </c>
      <c r="C309" s="48" t="s">
        <v>18</v>
      </c>
      <c r="D309" s="49">
        <v>0.0</v>
      </c>
      <c r="E309" s="47">
        <v>0.0</v>
      </c>
      <c r="F309" s="50">
        <v>0.0</v>
      </c>
      <c r="G309" s="51">
        <v>0.0</v>
      </c>
      <c r="H309" s="52"/>
      <c r="I309" s="48"/>
      <c r="J309" s="46"/>
      <c r="K309" s="53"/>
      <c r="L309" s="54"/>
      <c r="M309" s="54"/>
      <c r="N309" s="52"/>
      <c r="O309" s="55"/>
    </row>
    <row r="310" ht="25.5" customHeight="1">
      <c r="A310" s="46" t="s">
        <v>123</v>
      </c>
      <c r="B310" s="47" t="s">
        <v>49</v>
      </c>
      <c r="C310" s="48" t="s">
        <v>50</v>
      </c>
      <c r="D310" s="49">
        <v>0.0</v>
      </c>
      <c r="E310" s="47">
        <v>0.0</v>
      </c>
      <c r="F310" s="50">
        <v>0.0</v>
      </c>
      <c r="G310" s="51">
        <v>0.0</v>
      </c>
      <c r="H310" s="52"/>
      <c r="I310" s="48"/>
      <c r="J310" s="46"/>
      <c r="K310" s="53"/>
      <c r="L310" s="54"/>
      <c r="M310" s="54"/>
      <c r="N310" s="52"/>
      <c r="O310" s="55"/>
    </row>
    <row r="311" ht="25.5" customHeight="1">
      <c r="A311" s="46" t="s">
        <v>123</v>
      </c>
      <c r="B311" s="47" t="s">
        <v>74</v>
      </c>
      <c r="C311" s="48" t="s">
        <v>75</v>
      </c>
      <c r="D311" s="49">
        <v>1.318939509E7</v>
      </c>
      <c r="E311" s="47">
        <v>0.0</v>
      </c>
      <c r="F311" s="50">
        <v>1.3189395E7</v>
      </c>
      <c r="G311" s="51">
        <v>1.3189395E7</v>
      </c>
      <c r="H311" s="52">
        <v>8.90980757E8</v>
      </c>
      <c r="I311" s="48" t="str">
        <f t="shared" ref="I311:I318" si="118">+VLOOKUP(H311,'[2]IPS CTA BANCARIA (2)'!$B$1:$I$186,2,0)</f>
        <v>#REF!</v>
      </c>
      <c r="J311" s="46">
        <v>1.3189395E7</v>
      </c>
      <c r="K311" s="53" t="str">
        <f t="shared" ref="K311:K318" si="119">+VLOOKUP(H311,'[2]IPS CTA BANCARIA (2)'!$B$1:$I$186,4,0)</f>
        <v>#REF!</v>
      </c>
      <c r="L311" s="54" t="str">
        <f t="shared" ref="L311:L318" si="120">+VLOOKUP(H311,'[2]IPS CTA BANCARIA (2)'!$B$1:$I$186,5,0)</f>
        <v>#REF!</v>
      </c>
      <c r="M311" s="54" t="s">
        <v>694</v>
      </c>
      <c r="N311" s="52" t="s">
        <v>695</v>
      </c>
      <c r="O311" s="55">
        <v>42332.0</v>
      </c>
    </row>
    <row r="312" ht="25.5" customHeight="1">
      <c r="A312" s="46" t="s">
        <v>123</v>
      </c>
      <c r="B312" s="47" t="s">
        <v>27</v>
      </c>
      <c r="C312" s="48" t="s">
        <v>28</v>
      </c>
      <c r="D312" s="49">
        <v>591863.28</v>
      </c>
      <c r="E312" s="47">
        <v>0.0</v>
      </c>
      <c r="F312" s="50">
        <v>591863.0</v>
      </c>
      <c r="G312" s="51">
        <v>591863.0</v>
      </c>
      <c r="H312" s="52">
        <v>8.00088702E8</v>
      </c>
      <c r="I312" s="48" t="str">
        <f t="shared" si="118"/>
        <v>#REF!</v>
      </c>
      <c r="J312" s="46">
        <v>591863.0</v>
      </c>
      <c r="K312" s="53" t="str">
        <f t="shared" si="119"/>
        <v>#REF!</v>
      </c>
      <c r="L312" s="54" t="str">
        <f t="shared" si="120"/>
        <v>#REF!</v>
      </c>
      <c r="M312" s="54" t="s">
        <v>696</v>
      </c>
      <c r="N312" s="52" t="s">
        <v>697</v>
      </c>
      <c r="O312" s="55">
        <v>42332.0</v>
      </c>
    </row>
    <row r="313" ht="25.5" customHeight="1">
      <c r="A313" s="46" t="s">
        <v>123</v>
      </c>
      <c r="B313" s="47" t="s">
        <v>29</v>
      </c>
      <c r="C313" s="48" t="s">
        <v>30</v>
      </c>
      <c r="D313" s="49">
        <v>1862257.03</v>
      </c>
      <c r="E313" s="47">
        <v>0.0</v>
      </c>
      <c r="F313" s="50">
        <v>1862257.0</v>
      </c>
      <c r="G313" s="51">
        <v>1862257.0</v>
      </c>
      <c r="H313" s="52">
        <v>8.90980997E8</v>
      </c>
      <c r="I313" s="48" t="str">
        <f t="shared" si="118"/>
        <v>#REF!</v>
      </c>
      <c r="J313" s="46">
        <v>1862257.0</v>
      </c>
      <c r="K313" s="53" t="str">
        <f t="shared" si="119"/>
        <v>#REF!</v>
      </c>
      <c r="L313" s="54" t="str">
        <f t="shared" si="120"/>
        <v>#REF!</v>
      </c>
      <c r="M313" s="54" t="s">
        <v>698</v>
      </c>
      <c r="N313" s="52" t="s">
        <v>699</v>
      </c>
      <c r="O313" s="55">
        <v>42332.0</v>
      </c>
    </row>
    <row r="314" ht="25.5" customHeight="1">
      <c r="A314" s="46" t="s">
        <v>123</v>
      </c>
      <c r="B314" s="47" t="s">
        <v>31</v>
      </c>
      <c r="C314" s="48" t="s">
        <v>32</v>
      </c>
      <c r="D314" s="49">
        <v>2873233.29</v>
      </c>
      <c r="E314" s="47">
        <v>0.0</v>
      </c>
      <c r="F314" s="50">
        <v>2873233.0</v>
      </c>
      <c r="G314" s="51">
        <v>2873233.0</v>
      </c>
      <c r="H314" s="52">
        <v>8.05000427E8</v>
      </c>
      <c r="I314" s="48" t="str">
        <f t="shared" si="118"/>
        <v>#REF!</v>
      </c>
      <c r="J314" s="46">
        <v>2873233.0</v>
      </c>
      <c r="K314" s="53" t="str">
        <f t="shared" si="119"/>
        <v>#REF!</v>
      </c>
      <c r="L314" s="54" t="str">
        <f t="shared" si="120"/>
        <v>#REF!</v>
      </c>
      <c r="M314" s="54" t="s">
        <v>700</v>
      </c>
      <c r="N314" s="52" t="s">
        <v>701</v>
      </c>
      <c r="O314" s="55">
        <v>42333.0</v>
      </c>
    </row>
    <row r="315" ht="25.5" customHeight="1">
      <c r="A315" s="46" t="s">
        <v>123</v>
      </c>
      <c r="B315" s="47" t="s">
        <v>39</v>
      </c>
      <c r="C315" s="48" t="s">
        <v>40</v>
      </c>
      <c r="D315" s="49">
        <v>1852447.15</v>
      </c>
      <c r="E315" s="47">
        <v>0.0</v>
      </c>
      <c r="F315" s="50">
        <v>1852447.0</v>
      </c>
      <c r="G315" s="51">
        <v>1852447.0</v>
      </c>
      <c r="H315" s="52">
        <v>9.00156264E8</v>
      </c>
      <c r="I315" s="48" t="str">
        <f t="shared" si="118"/>
        <v>#REF!</v>
      </c>
      <c r="J315" s="46">
        <v>1852447.0</v>
      </c>
      <c r="K315" s="53" t="str">
        <f t="shared" si="119"/>
        <v>#REF!</v>
      </c>
      <c r="L315" s="54" t="str">
        <f t="shared" si="120"/>
        <v>#REF!</v>
      </c>
      <c r="M315" s="54" t="s">
        <v>702</v>
      </c>
      <c r="N315" s="52" t="s">
        <v>703</v>
      </c>
      <c r="O315" s="55">
        <v>42334.0</v>
      </c>
    </row>
    <row r="316" ht="25.5" customHeight="1">
      <c r="A316" s="46" t="s">
        <v>123</v>
      </c>
      <c r="B316" s="47" t="s">
        <v>41</v>
      </c>
      <c r="C316" s="48" t="s">
        <v>42</v>
      </c>
      <c r="D316" s="49">
        <v>1.2365095689E8</v>
      </c>
      <c r="E316" s="47">
        <v>0.0</v>
      </c>
      <c r="F316" s="50">
        <v>1.23650957E8</v>
      </c>
      <c r="G316" s="51">
        <v>1.23650957E8</v>
      </c>
      <c r="H316" s="52">
        <v>8.11016192E8</v>
      </c>
      <c r="I316" s="48" t="str">
        <f t="shared" si="118"/>
        <v>#REF!</v>
      </c>
      <c r="J316" s="46">
        <v>1.23650957E8</v>
      </c>
      <c r="K316" s="53" t="str">
        <f t="shared" si="119"/>
        <v>#REF!</v>
      </c>
      <c r="L316" s="54" t="str">
        <f t="shared" si="120"/>
        <v>#REF!</v>
      </c>
      <c r="M316" s="54" t="s">
        <v>704</v>
      </c>
      <c r="N316" s="52" t="s">
        <v>705</v>
      </c>
      <c r="O316" s="55">
        <v>42328.0</v>
      </c>
    </row>
    <row r="317" ht="25.5" customHeight="1">
      <c r="A317" s="46" t="s">
        <v>123</v>
      </c>
      <c r="B317" s="47" t="s">
        <v>78</v>
      </c>
      <c r="C317" s="48" t="s">
        <v>79</v>
      </c>
      <c r="D317" s="49">
        <v>6244586.27</v>
      </c>
      <c r="E317" s="47">
        <v>0.0</v>
      </c>
      <c r="F317" s="50">
        <v>6244586.0</v>
      </c>
      <c r="G317" s="51">
        <v>6244586.0</v>
      </c>
      <c r="H317" s="52">
        <v>8.90980997E8</v>
      </c>
      <c r="I317" s="48" t="str">
        <f t="shared" si="118"/>
        <v>#REF!</v>
      </c>
      <c r="J317" s="46">
        <v>957440.0</v>
      </c>
      <c r="K317" s="53" t="str">
        <f t="shared" si="119"/>
        <v>#REF!</v>
      </c>
      <c r="L317" s="54" t="str">
        <f t="shared" si="120"/>
        <v>#REF!</v>
      </c>
      <c r="M317" s="54" t="s">
        <v>706</v>
      </c>
      <c r="N317" s="52" t="s">
        <v>707</v>
      </c>
      <c r="O317" s="55">
        <v>42334.0</v>
      </c>
    </row>
    <row r="318" ht="25.5" customHeight="1">
      <c r="A318" s="46" t="s">
        <v>123</v>
      </c>
      <c r="B318" s="47" t="s">
        <v>78</v>
      </c>
      <c r="C318" s="48" t="s">
        <v>79</v>
      </c>
      <c r="D318" s="49"/>
      <c r="E318" s="47"/>
      <c r="F318" s="50"/>
      <c r="G318" s="51"/>
      <c r="H318" s="52">
        <v>9.00390423E8</v>
      </c>
      <c r="I318" s="48" t="str">
        <f t="shared" si="118"/>
        <v>#REF!</v>
      </c>
      <c r="J318" s="46">
        <v>5287146.0</v>
      </c>
      <c r="K318" s="53" t="str">
        <f t="shared" si="119"/>
        <v>#REF!</v>
      </c>
      <c r="L318" s="54" t="str">
        <f t="shared" si="120"/>
        <v>#REF!</v>
      </c>
      <c r="M318" s="54" t="s">
        <v>708</v>
      </c>
      <c r="N318" s="52" t="s">
        <v>709</v>
      </c>
      <c r="O318" s="55">
        <v>42334.0</v>
      </c>
    </row>
    <row r="319" ht="25.5" customHeight="1">
      <c r="A319" s="46" t="s">
        <v>125</v>
      </c>
      <c r="B319" s="47" t="s">
        <v>17</v>
      </c>
      <c r="C319" s="48" t="s">
        <v>18</v>
      </c>
      <c r="D319" s="49">
        <v>0.0</v>
      </c>
      <c r="E319" s="47">
        <v>0.0</v>
      </c>
      <c r="F319" s="50">
        <v>0.0</v>
      </c>
      <c r="G319" s="51">
        <v>0.0</v>
      </c>
      <c r="H319" s="52"/>
      <c r="I319" s="48"/>
      <c r="J319" s="46"/>
      <c r="K319" s="53"/>
      <c r="L319" s="54"/>
      <c r="M319" s="54"/>
      <c r="N319" s="52"/>
      <c r="O319" s="55"/>
    </row>
    <row r="320" ht="25.5" customHeight="1">
      <c r="A320" s="46" t="s">
        <v>125</v>
      </c>
      <c r="B320" s="47" t="s">
        <v>19</v>
      </c>
      <c r="C320" s="48" t="s">
        <v>20</v>
      </c>
      <c r="D320" s="49">
        <v>15447.23</v>
      </c>
      <c r="E320" s="47">
        <v>0.0</v>
      </c>
      <c r="F320" s="50">
        <v>15447.0</v>
      </c>
      <c r="G320" s="51">
        <v>15447.0</v>
      </c>
      <c r="H320" s="52">
        <v>8.00140949E8</v>
      </c>
      <c r="I320" s="48" t="str">
        <f>+VLOOKUP(H320,'[2]IPS CTA BANCARIA (2)'!$B$1:$I$186,2,0)</f>
        <v>#REF!</v>
      </c>
      <c r="J320" s="46">
        <v>15447.0</v>
      </c>
      <c r="K320" s="53" t="str">
        <f>+VLOOKUP(H320,'[2]IPS CTA BANCARIA (2)'!$B$1:$I$186,4,0)</f>
        <v>#REF!</v>
      </c>
      <c r="L320" s="54" t="str">
        <f>+VLOOKUP(H320,'[2]IPS CTA BANCARIA (2)'!$B$1:$I$186,5,0)</f>
        <v>#REF!</v>
      </c>
      <c r="M320" s="54" t="s">
        <v>710</v>
      </c>
      <c r="N320" s="52" t="s">
        <v>711</v>
      </c>
      <c r="O320" s="55">
        <v>42334.0</v>
      </c>
    </row>
    <row r="321" ht="25.5" customHeight="1">
      <c r="A321" s="46" t="s">
        <v>125</v>
      </c>
      <c r="B321" s="47" t="s">
        <v>27</v>
      </c>
      <c r="C321" s="48" t="s">
        <v>28</v>
      </c>
      <c r="D321" s="49">
        <v>0.0</v>
      </c>
      <c r="E321" s="47">
        <v>0.0</v>
      </c>
      <c r="F321" s="50">
        <v>0.0</v>
      </c>
      <c r="G321" s="51">
        <v>0.0</v>
      </c>
      <c r="H321" s="52"/>
      <c r="I321" s="48"/>
      <c r="J321" s="46"/>
      <c r="K321" s="53"/>
      <c r="L321" s="54"/>
      <c r="M321" s="54"/>
      <c r="N321" s="52"/>
      <c r="O321" s="55"/>
    </row>
    <row r="322" ht="25.5" customHeight="1">
      <c r="A322" s="46" t="s">
        <v>125</v>
      </c>
      <c r="B322" s="47" t="s">
        <v>29</v>
      </c>
      <c r="C322" s="48" t="s">
        <v>30</v>
      </c>
      <c r="D322" s="49">
        <v>569127.61</v>
      </c>
      <c r="E322" s="47">
        <v>0.0</v>
      </c>
      <c r="F322" s="50">
        <v>569128.0</v>
      </c>
      <c r="G322" s="51">
        <v>569128.0</v>
      </c>
      <c r="H322" s="52">
        <v>8.90980444E8</v>
      </c>
      <c r="I322" s="48" t="str">
        <f t="shared" ref="I322:I325" si="121">+VLOOKUP(H322,'[2]IPS CTA BANCARIA (2)'!$B$1:$I$186,2,0)</f>
        <v>#REF!</v>
      </c>
      <c r="J322" s="46">
        <v>569128.0</v>
      </c>
      <c r="K322" s="53" t="str">
        <f t="shared" ref="K322:K325" si="122">+VLOOKUP(H322,'[2]IPS CTA BANCARIA (2)'!$B$1:$I$186,4,0)</f>
        <v>#REF!</v>
      </c>
      <c r="L322" s="54" t="str">
        <f t="shared" ref="L322:L325" si="123">+VLOOKUP(H322,'[2]IPS CTA BANCARIA (2)'!$B$1:$I$186,5,0)</f>
        <v>#REF!</v>
      </c>
      <c r="M322" s="54" t="s">
        <v>712</v>
      </c>
      <c r="N322" s="52" t="s">
        <v>713</v>
      </c>
      <c r="O322" s="55">
        <v>42332.0</v>
      </c>
    </row>
    <row r="323" ht="25.5" customHeight="1">
      <c r="A323" s="46" t="s">
        <v>125</v>
      </c>
      <c r="B323" s="47" t="s">
        <v>31</v>
      </c>
      <c r="C323" s="48" t="s">
        <v>32</v>
      </c>
      <c r="D323" s="49">
        <v>378579.16</v>
      </c>
      <c r="E323" s="47">
        <v>0.0</v>
      </c>
      <c r="F323" s="50">
        <v>378579.0</v>
      </c>
      <c r="G323" s="51">
        <v>378579.0</v>
      </c>
      <c r="H323" s="52">
        <v>8.05000427E8</v>
      </c>
      <c r="I323" s="48" t="str">
        <f t="shared" si="121"/>
        <v>#REF!</v>
      </c>
      <c r="J323" s="46">
        <v>378579.0</v>
      </c>
      <c r="K323" s="53" t="str">
        <f t="shared" si="122"/>
        <v>#REF!</v>
      </c>
      <c r="L323" s="54" t="str">
        <f t="shared" si="123"/>
        <v>#REF!</v>
      </c>
      <c r="M323" s="54" t="s">
        <v>714</v>
      </c>
      <c r="N323" s="52" t="s">
        <v>715</v>
      </c>
      <c r="O323" s="55">
        <v>42333.0</v>
      </c>
    </row>
    <row r="324" ht="25.5" customHeight="1">
      <c r="A324" s="46" t="s">
        <v>125</v>
      </c>
      <c r="B324" s="47" t="s">
        <v>39</v>
      </c>
      <c r="C324" s="48" t="s">
        <v>40</v>
      </c>
      <c r="D324" s="49">
        <v>284606.44</v>
      </c>
      <c r="E324" s="47">
        <v>0.0</v>
      </c>
      <c r="F324" s="50">
        <v>284606.0</v>
      </c>
      <c r="G324" s="51">
        <v>284606.0</v>
      </c>
      <c r="H324" s="52">
        <v>9.00156264E8</v>
      </c>
      <c r="I324" s="48" t="str">
        <f t="shared" si="121"/>
        <v>#REF!</v>
      </c>
      <c r="J324" s="46">
        <v>284606.0</v>
      </c>
      <c r="K324" s="53" t="str">
        <f t="shared" si="122"/>
        <v>#REF!</v>
      </c>
      <c r="L324" s="54" t="str">
        <f t="shared" si="123"/>
        <v>#REF!</v>
      </c>
      <c r="M324" s="54" t="s">
        <v>716</v>
      </c>
      <c r="N324" s="52" t="s">
        <v>717</v>
      </c>
      <c r="O324" s="55">
        <v>42334.0</v>
      </c>
    </row>
    <row r="325" ht="25.5" customHeight="1">
      <c r="A325" s="46" t="s">
        <v>125</v>
      </c>
      <c r="B325" s="47" t="s">
        <v>41</v>
      </c>
      <c r="C325" s="48" t="s">
        <v>42</v>
      </c>
      <c r="D325" s="49">
        <v>3.111159256E7</v>
      </c>
      <c r="E325" s="47">
        <v>0.0</v>
      </c>
      <c r="F325" s="50">
        <v>3.1111593E7</v>
      </c>
      <c r="G325" s="51">
        <v>3.1111593E7</v>
      </c>
      <c r="H325" s="52">
        <v>8.90980066E8</v>
      </c>
      <c r="I325" s="48" t="str">
        <f t="shared" si="121"/>
        <v>#REF!</v>
      </c>
      <c r="J325" s="46">
        <v>3.1111593E7</v>
      </c>
      <c r="K325" s="53" t="str">
        <f t="shared" si="122"/>
        <v>#REF!</v>
      </c>
      <c r="L325" s="54" t="str">
        <f t="shared" si="123"/>
        <v>#REF!</v>
      </c>
      <c r="M325" s="54" t="s">
        <v>718</v>
      </c>
      <c r="N325" s="52" t="s">
        <v>719</v>
      </c>
      <c r="O325" s="55">
        <v>42326.0</v>
      </c>
    </row>
    <row r="326" ht="25.5" customHeight="1">
      <c r="A326" s="46" t="s">
        <v>127</v>
      </c>
      <c r="B326" s="47" t="s">
        <v>17</v>
      </c>
      <c r="C326" s="48" t="s">
        <v>18</v>
      </c>
      <c r="D326" s="49">
        <v>0.0</v>
      </c>
      <c r="E326" s="47">
        <v>0.0</v>
      </c>
      <c r="F326" s="50">
        <v>0.0</v>
      </c>
      <c r="G326" s="51">
        <v>0.0</v>
      </c>
      <c r="H326" s="52"/>
      <c r="I326" s="48"/>
      <c r="J326" s="46"/>
      <c r="K326" s="53"/>
      <c r="L326" s="54"/>
      <c r="M326" s="54"/>
      <c r="N326" s="52"/>
      <c r="O326" s="55"/>
    </row>
    <row r="327" ht="25.5" customHeight="1">
      <c r="A327" s="46" t="s">
        <v>127</v>
      </c>
      <c r="B327" s="47" t="s">
        <v>27</v>
      </c>
      <c r="C327" s="48" t="s">
        <v>28</v>
      </c>
      <c r="D327" s="49">
        <v>0.0</v>
      </c>
      <c r="E327" s="47">
        <v>0.0</v>
      </c>
      <c r="F327" s="50">
        <v>0.0</v>
      </c>
      <c r="G327" s="51">
        <v>0.0</v>
      </c>
      <c r="H327" s="52"/>
      <c r="I327" s="48"/>
      <c r="J327" s="46"/>
      <c r="K327" s="53"/>
      <c r="L327" s="54"/>
      <c r="M327" s="54"/>
      <c r="N327" s="52"/>
      <c r="O327" s="55"/>
    </row>
    <row r="328" ht="25.5" customHeight="1">
      <c r="A328" s="46" t="s">
        <v>127</v>
      </c>
      <c r="B328" s="47" t="s">
        <v>29</v>
      </c>
      <c r="C328" s="48" t="s">
        <v>30</v>
      </c>
      <c r="D328" s="49">
        <v>478931.73</v>
      </c>
      <c r="E328" s="47">
        <v>0.0</v>
      </c>
      <c r="F328" s="50">
        <v>478932.0</v>
      </c>
      <c r="G328" s="51">
        <v>478932.0</v>
      </c>
      <c r="H328" s="52">
        <v>8.00250119E8</v>
      </c>
      <c r="I328" s="48" t="str">
        <f>+VLOOKUP(H328,'[2]IPS CTA BANCARIA (2)'!$B$1:$I$186,2,0)</f>
        <v>#REF!</v>
      </c>
      <c r="J328" s="46">
        <v>478932.0</v>
      </c>
      <c r="K328" s="53" t="str">
        <f>+VLOOKUP(H328,'[2]IPS CTA BANCARIA (2)'!$B$1:$I$186,4,0)</f>
        <v>#REF!</v>
      </c>
      <c r="L328" s="54" t="str">
        <f>+VLOOKUP(H328,'[2]IPS CTA BANCARIA (2)'!$B$1:$I$186,5,0)</f>
        <v>#REF!</v>
      </c>
      <c r="M328" s="54" t="s">
        <v>720</v>
      </c>
      <c r="N328" s="52" t="s">
        <v>721</v>
      </c>
      <c r="O328" s="55">
        <v>42332.0</v>
      </c>
    </row>
    <row r="329" ht="25.5" customHeight="1">
      <c r="A329" s="46" t="s">
        <v>127</v>
      </c>
      <c r="B329" s="47" t="s">
        <v>31</v>
      </c>
      <c r="C329" s="48" t="s">
        <v>32</v>
      </c>
      <c r="D329" s="49">
        <v>0.0</v>
      </c>
      <c r="E329" s="47">
        <v>0.0</v>
      </c>
      <c r="F329" s="50">
        <v>0.0</v>
      </c>
      <c r="G329" s="51">
        <v>0.0</v>
      </c>
      <c r="H329" s="52"/>
      <c r="I329" s="48"/>
      <c r="J329" s="46"/>
      <c r="K329" s="53"/>
      <c r="L329" s="54"/>
      <c r="M329" s="54"/>
      <c r="N329" s="52"/>
      <c r="O329" s="55"/>
    </row>
    <row r="330" ht="25.5" customHeight="1">
      <c r="A330" s="46" t="s">
        <v>127</v>
      </c>
      <c r="B330" s="47" t="s">
        <v>39</v>
      </c>
      <c r="C330" s="48" t="s">
        <v>40</v>
      </c>
      <c r="D330" s="49">
        <v>520513.03</v>
      </c>
      <c r="E330" s="47">
        <v>0.0</v>
      </c>
      <c r="F330" s="50">
        <v>520513.0</v>
      </c>
      <c r="G330" s="51">
        <v>520513.0</v>
      </c>
      <c r="H330" s="52">
        <v>9.00156264E8</v>
      </c>
      <c r="I330" s="48" t="str">
        <f t="shared" ref="I330:I332" si="124">+VLOOKUP(H330,'[2]IPS CTA BANCARIA (2)'!$B$1:$I$186,2,0)</f>
        <v>#REF!</v>
      </c>
      <c r="J330" s="46">
        <v>520513.0</v>
      </c>
      <c r="K330" s="53" t="str">
        <f t="shared" ref="K330:K332" si="125">+VLOOKUP(H330,'[2]IPS CTA BANCARIA (2)'!$B$1:$I$186,4,0)</f>
        <v>#REF!</v>
      </c>
      <c r="L330" s="54" t="str">
        <f t="shared" ref="L330:L332" si="126">+VLOOKUP(H330,'[2]IPS CTA BANCARIA (2)'!$B$1:$I$186,5,0)</f>
        <v>#REF!</v>
      </c>
      <c r="M330" s="54" t="s">
        <v>722</v>
      </c>
      <c r="N330" s="52" t="s">
        <v>723</v>
      </c>
      <c r="O330" s="55">
        <v>42334.0</v>
      </c>
    </row>
    <row r="331" ht="25.5" customHeight="1">
      <c r="A331" s="46" t="s">
        <v>127</v>
      </c>
      <c r="B331" s="47" t="s">
        <v>41</v>
      </c>
      <c r="C331" s="48" t="s">
        <v>42</v>
      </c>
      <c r="D331" s="49">
        <v>3.586593259E7</v>
      </c>
      <c r="E331" s="47">
        <v>0.0</v>
      </c>
      <c r="F331" s="50">
        <v>3.5865933E7</v>
      </c>
      <c r="G331" s="51">
        <v>3.5865933E7</v>
      </c>
      <c r="H331" s="52">
        <v>8.90980066E8</v>
      </c>
      <c r="I331" s="48" t="str">
        <f t="shared" si="124"/>
        <v>#REF!</v>
      </c>
      <c r="J331" s="46">
        <v>3.5865933E7</v>
      </c>
      <c r="K331" s="53" t="str">
        <f t="shared" si="125"/>
        <v>#REF!</v>
      </c>
      <c r="L331" s="54" t="str">
        <f t="shared" si="126"/>
        <v>#REF!</v>
      </c>
      <c r="M331" s="54" t="s">
        <v>724</v>
      </c>
      <c r="N331" s="52" t="s">
        <v>725</v>
      </c>
      <c r="O331" s="55">
        <v>42326.0</v>
      </c>
    </row>
    <row r="332" ht="25.5" customHeight="1">
      <c r="A332" s="46" t="s">
        <v>127</v>
      </c>
      <c r="B332" s="47" t="s">
        <v>59</v>
      </c>
      <c r="C332" s="48" t="s">
        <v>60</v>
      </c>
      <c r="D332" s="49">
        <v>9918698.65</v>
      </c>
      <c r="E332" s="47">
        <v>0.0</v>
      </c>
      <c r="F332" s="50">
        <v>9918699.0</v>
      </c>
      <c r="G332" s="51">
        <v>9918699.0</v>
      </c>
      <c r="H332" s="52">
        <v>8.90981108E8</v>
      </c>
      <c r="I332" s="48" t="str">
        <f t="shared" si="124"/>
        <v>#REF!</v>
      </c>
      <c r="J332" s="46">
        <v>9918699.0</v>
      </c>
      <c r="K332" s="53" t="str">
        <f t="shared" si="125"/>
        <v>#REF!</v>
      </c>
      <c r="L332" s="54" t="str">
        <f t="shared" si="126"/>
        <v>#REF!</v>
      </c>
      <c r="M332" s="54" t="s">
        <v>726</v>
      </c>
      <c r="N332" s="52" t="s">
        <v>727</v>
      </c>
      <c r="O332" s="55">
        <v>42331.0</v>
      </c>
    </row>
    <row r="333" ht="25.5" customHeight="1">
      <c r="A333" s="46" t="s">
        <v>129</v>
      </c>
      <c r="B333" s="47" t="s">
        <v>17</v>
      </c>
      <c r="C333" s="48" t="s">
        <v>18</v>
      </c>
      <c r="D333" s="49">
        <v>0.0</v>
      </c>
      <c r="E333" s="47">
        <v>0.0</v>
      </c>
      <c r="F333" s="50">
        <v>0.0</v>
      </c>
      <c r="G333" s="51">
        <v>0.0</v>
      </c>
      <c r="H333" s="52"/>
      <c r="I333" s="48"/>
      <c r="J333" s="46"/>
      <c r="K333" s="53"/>
      <c r="L333" s="54"/>
      <c r="M333" s="54"/>
      <c r="N333" s="52"/>
      <c r="O333" s="55"/>
    </row>
    <row r="334" ht="25.5" customHeight="1">
      <c r="A334" s="46" t="s">
        <v>129</v>
      </c>
      <c r="B334" s="47" t="s">
        <v>49</v>
      </c>
      <c r="C334" s="48" t="s">
        <v>50</v>
      </c>
      <c r="D334" s="49">
        <v>0.0</v>
      </c>
      <c r="E334" s="47">
        <v>0.0</v>
      </c>
      <c r="F334" s="50">
        <v>0.0</v>
      </c>
      <c r="G334" s="51">
        <v>0.0</v>
      </c>
      <c r="H334" s="52"/>
      <c r="I334" s="48"/>
      <c r="J334" s="46"/>
      <c r="K334" s="53"/>
      <c r="L334" s="54"/>
      <c r="M334" s="54"/>
      <c r="N334" s="52"/>
      <c r="O334" s="55"/>
    </row>
    <row r="335" ht="25.5" customHeight="1">
      <c r="A335" s="46" t="s">
        <v>129</v>
      </c>
      <c r="B335" s="47" t="s">
        <v>27</v>
      </c>
      <c r="C335" s="48" t="s">
        <v>28</v>
      </c>
      <c r="D335" s="49">
        <v>0.0</v>
      </c>
      <c r="E335" s="47">
        <v>0.0</v>
      </c>
      <c r="F335" s="50">
        <v>0.0</v>
      </c>
      <c r="G335" s="51">
        <v>0.0</v>
      </c>
      <c r="H335" s="52"/>
      <c r="I335" s="48"/>
      <c r="J335" s="46"/>
      <c r="K335" s="53"/>
      <c r="L335" s="54"/>
      <c r="M335" s="54"/>
      <c r="N335" s="52"/>
      <c r="O335" s="55"/>
    </row>
    <row r="336" ht="25.5" customHeight="1">
      <c r="A336" s="46" t="s">
        <v>129</v>
      </c>
      <c r="B336" s="47" t="s">
        <v>29</v>
      </c>
      <c r="C336" s="48" t="s">
        <v>30</v>
      </c>
      <c r="D336" s="49">
        <v>36247.61</v>
      </c>
      <c r="E336" s="47">
        <v>0.0</v>
      </c>
      <c r="F336" s="50">
        <v>36248.0</v>
      </c>
      <c r="G336" s="51">
        <v>36248.0</v>
      </c>
      <c r="H336" s="52">
        <v>8.00250119E8</v>
      </c>
      <c r="I336" s="48" t="str">
        <f t="shared" ref="I336:I339" si="127">+VLOOKUP(H336,'[2]IPS CTA BANCARIA (2)'!$B$1:$I$186,2,0)</f>
        <v>#REF!</v>
      </c>
      <c r="J336" s="46">
        <v>36248.0</v>
      </c>
      <c r="K336" s="53" t="str">
        <f t="shared" ref="K336:K339" si="128">+VLOOKUP(H336,'[2]IPS CTA BANCARIA (2)'!$B$1:$I$186,4,0)</f>
        <v>#REF!</v>
      </c>
      <c r="L336" s="54" t="str">
        <f t="shared" ref="L336:L339" si="129">+VLOOKUP(H336,'[2]IPS CTA BANCARIA (2)'!$B$1:$I$186,5,0)</f>
        <v>#REF!</v>
      </c>
      <c r="M336" s="54" t="s">
        <v>728</v>
      </c>
      <c r="N336" s="52" t="s">
        <v>729</v>
      </c>
      <c r="O336" s="55">
        <v>42332.0</v>
      </c>
    </row>
    <row r="337" ht="25.5" customHeight="1">
      <c r="A337" s="46" t="s">
        <v>129</v>
      </c>
      <c r="B337" s="47" t="s">
        <v>39</v>
      </c>
      <c r="C337" s="48" t="s">
        <v>40</v>
      </c>
      <c r="D337" s="49">
        <v>12100.13</v>
      </c>
      <c r="E337" s="47">
        <v>0.0</v>
      </c>
      <c r="F337" s="50">
        <v>12100.0</v>
      </c>
      <c r="G337" s="51">
        <v>12100.0</v>
      </c>
      <c r="H337" s="52">
        <v>9.00156264E8</v>
      </c>
      <c r="I337" s="48" t="str">
        <f t="shared" si="127"/>
        <v>#REF!</v>
      </c>
      <c r="J337" s="46">
        <v>12100.0</v>
      </c>
      <c r="K337" s="53" t="str">
        <f t="shared" si="128"/>
        <v>#REF!</v>
      </c>
      <c r="L337" s="54" t="str">
        <f t="shared" si="129"/>
        <v>#REF!</v>
      </c>
      <c r="M337" s="54" t="s">
        <v>730</v>
      </c>
      <c r="N337" s="52" t="s">
        <v>731</v>
      </c>
      <c r="O337" s="55">
        <v>42334.0</v>
      </c>
    </row>
    <row r="338" ht="25.5" customHeight="1">
      <c r="A338" s="46" t="s">
        <v>129</v>
      </c>
      <c r="B338" s="47" t="s">
        <v>41</v>
      </c>
      <c r="C338" s="48" t="s">
        <v>42</v>
      </c>
      <c r="D338" s="49">
        <v>4613559.29</v>
      </c>
      <c r="E338" s="47">
        <v>0.0</v>
      </c>
      <c r="F338" s="50">
        <v>4613559.0</v>
      </c>
      <c r="G338" s="51">
        <v>4613559.0</v>
      </c>
      <c r="H338" s="52">
        <v>9.00625317E8</v>
      </c>
      <c r="I338" s="48" t="str">
        <f t="shared" si="127"/>
        <v>#REF!</v>
      </c>
      <c r="J338" s="46">
        <v>4613559.0</v>
      </c>
      <c r="K338" s="53" t="str">
        <f t="shared" si="128"/>
        <v>#REF!</v>
      </c>
      <c r="L338" s="54" t="str">
        <f t="shared" si="129"/>
        <v>#REF!</v>
      </c>
      <c r="M338" s="54" t="s">
        <v>732</v>
      </c>
      <c r="N338" s="52" t="s">
        <v>733</v>
      </c>
      <c r="O338" s="55">
        <v>42328.0</v>
      </c>
    </row>
    <row r="339" ht="25.5" customHeight="1">
      <c r="A339" s="46" t="s">
        <v>129</v>
      </c>
      <c r="B339" s="47" t="s">
        <v>59</v>
      </c>
      <c r="C339" s="48" t="s">
        <v>60</v>
      </c>
      <c r="D339" s="49">
        <v>1151233.97</v>
      </c>
      <c r="E339" s="47">
        <v>0.0</v>
      </c>
      <c r="F339" s="50">
        <v>1151234.0</v>
      </c>
      <c r="G339" s="51">
        <v>1151234.0</v>
      </c>
      <c r="H339" s="52">
        <v>8.90907297E8</v>
      </c>
      <c r="I339" s="48" t="str">
        <f t="shared" si="127"/>
        <v>#REF!</v>
      </c>
      <c r="J339" s="46">
        <v>1151234.0</v>
      </c>
      <c r="K339" s="53" t="str">
        <f t="shared" si="128"/>
        <v>#REF!</v>
      </c>
      <c r="L339" s="54" t="str">
        <f t="shared" si="129"/>
        <v>#REF!</v>
      </c>
      <c r="M339" s="54" t="s">
        <v>734</v>
      </c>
      <c r="N339" s="52" t="s">
        <v>735</v>
      </c>
      <c r="O339" s="55">
        <v>42331.0</v>
      </c>
    </row>
    <row r="340" ht="25.5" customHeight="1">
      <c r="A340" s="46" t="s">
        <v>131</v>
      </c>
      <c r="B340" s="47" t="s">
        <v>17</v>
      </c>
      <c r="C340" s="48" t="s">
        <v>18</v>
      </c>
      <c r="D340" s="49">
        <v>0.0</v>
      </c>
      <c r="E340" s="47">
        <v>0.0</v>
      </c>
      <c r="F340" s="50">
        <v>0.0</v>
      </c>
      <c r="G340" s="51">
        <v>0.0</v>
      </c>
      <c r="H340" s="52"/>
      <c r="I340" s="48"/>
      <c r="J340" s="46"/>
      <c r="K340" s="53"/>
      <c r="L340" s="54"/>
      <c r="M340" s="54"/>
      <c r="N340" s="52"/>
      <c r="O340" s="55"/>
    </row>
    <row r="341" ht="25.5" customHeight="1">
      <c r="A341" s="46" t="s">
        <v>131</v>
      </c>
      <c r="B341" s="47" t="s">
        <v>19</v>
      </c>
      <c r="C341" s="48" t="s">
        <v>20</v>
      </c>
      <c r="D341" s="49">
        <v>238879.97</v>
      </c>
      <c r="E341" s="47">
        <v>0.0</v>
      </c>
      <c r="F341" s="50">
        <v>238880.0</v>
      </c>
      <c r="G341" s="51">
        <v>238880.0</v>
      </c>
      <c r="H341" s="52">
        <v>8.00140949E8</v>
      </c>
      <c r="I341" s="48" t="str">
        <f t="shared" ref="I341:I342" si="130">+VLOOKUP(H341,'[2]IPS CTA BANCARIA (2)'!$B$1:$I$186,2,0)</f>
        <v>#REF!</v>
      </c>
      <c r="J341" s="46">
        <v>238880.0</v>
      </c>
      <c r="K341" s="53" t="str">
        <f t="shared" ref="K341:K342" si="131">+VLOOKUP(H341,'[2]IPS CTA BANCARIA (2)'!$B$1:$I$186,4,0)</f>
        <v>#REF!</v>
      </c>
      <c r="L341" s="54" t="str">
        <f t="shared" ref="L341:L342" si="132">+VLOOKUP(H341,'[2]IPS CTA BANCARIA (2)'!$B$1:$I$186,5,0)</f>
        <v>#REF!</v>
      </c>
      <c r="M341" s="54" t="s">
        <v>736</v>
      </c>
      <c r="N341" s="52"/>
      <c r="O341" s="55"/>
    </row>
    <row r="342" ht="25.5" customHeight="1">
      <c r="A342" s="46" t="s">
        <v>131</v>
      </c>
      <c r="B342" s="47" t="s">
        <v>21</v>
      </c>
      <c r="C342" s="48" t="s">
        <v>22</v>
      </c>
      <c r="D342" s="49">
        <v>63744.92</v>
      </c>
      <c r="E342" s="47">
        <v>0.0</v>
      </c>
      <c r="F342" s="50">
        <v>63745.0</v>
      </c>
      <c r="G342" s="51">
        <v>63745.0</v>
      </c>
      <c r="H342" s="52">
        <v>8.00130907E8</v>
      </c>
      <c r="I342" s="48" t="str">
        <f t="shared" si="130"/>
        <v>#REF!</v>
      </c>
      <c r="J342" s="46">
        <v>63745.0</v>
      </c>
      <c r="K342" s="53" t="str">
        <f t="shared" si="131"/>
        <v>#REF!</v>
      </c>
      <c r="L342" s="54" t="str">
        <f t="shared" si="132"/>
        <v>#REF!</v>
      </c>
      <c r="M342" s="54" t="s">
        <v>737</v>
      </c>
      <c r="N342" s="52" t="s">
        <v>738</v>
      </c>
      <c r="O342" s="55">
        <v>42334.0</v>
      </c>
    </row>
    <row r="343" ht="25.5" customHeight="1">
      <c r="A343" s="46" t="s">
        <v>131</v>
      </c>
      <c r="B343" s="47" t="s">
        <v>27</v>
      </c>
      <c r="C343" s="48" t="s">
        <v>28</v>
      </c>
      <c r="D343" s="49">
        <v>0.0</v>
      </c>
      <c r="E343" s="47">
        <v>0.0</v>
      </c>
      <c r="F343" s="50">
        <v>0.0</v>
      </c>
      <c r="G343" s="51">
        <v>0.0</v>
      </c>
      <c r="H343" s="52"/>
      <c r="I343" s="48"/>
      <c r="J343" s="46"/>
      <c r="K343" s="53"/>
      <c r="L343" s="54"/>
      <c r="M343" s="54"/>
      <c r="N343" s="52"/>
      <c r="O343" s="55"/>
    </row>
    <row r="344" ht="25.5" customHeight="1">
      <c r="A344" s="46" t="s">
        <v>131</v>
      </c>
      <c r="B344" s="47" t="s">
        <v>29</v>
      </c>
      <c r="C344" s="48" t="s">
        <v>30</v>
      </c>
      <c r="D344" s="49">
        <v>710498.88</v>
      </c>
      <c r="E344" s="47">
        <v>0.0</v>
      </c>
      <c r="F344" s="50">
        <v>710499.0</v>
      </c>
      <c r="G344" s="51">
        <v>710499.0</v>
      </c>
      <c r="H344" s="52">
        <v>8.90907297E8</v>
      </c>
      <c r="I344" s="48" t="str">
        <f t="shared" ref="I344:I348" si="133">+VLOOKUP(H344,'[2]IPS CTA BANCARIA (2)'!$B$1:$I$186,2,0)</f>
        <v>#REF!</v>
      </c>
      <c r="J344" s="46">
        <v>710499.0</v>
      </c>
      <c r="K344" s="53" t="str">
        <f t="shared" ref="K344:K348" si="134">+VLOOKUP(H344,'[2]IPS CTA BANCARIA (2)'!$B$1:$I$186,4,0)</f>
        <v>#REF!</v>
      </c>
      <c r="L344" s="54" t="str">
        <f t="shared" ref="L344:L348" si="135">+VLOOKUP(H344,'[2]IPS CTA BANCARIA (2)'!$B$1:$I$186,5,0)</f>
        <v>#REF!</v>
      </c>
      <c r="M344" s="54" t="s">
        <v>739</v>
      </c>
      <c r="N344" s="52" t="s">
        <v>740</v>
      </c>
      <c r="O344" s="55">
        <v>42332.0</v>
      </c>
    </row>
    <row r="345" ht="25.5" customHeight="1">
      <c r="A345" s="46" t="s">
        <v>131</v>
      </c>
      <c r="B345" s="47" t="s">
        <v>35</v>
      </c>
      <c r="C345" s="48" t="s">
        <v>36</v>
      </c>
      <c r="D345" s="49">
        <v>19959.34</v>
      </c>
      <c r="E345" s="47">
        <v>0.0</v>
      </c>
      <c r="F345" s="50">
        <v>19959.0</v>
      </c>
      <c r="G345" s="51">
        <v>19959.0</v>
      </c>
      <c r="H345" s="52">
        <v>8.05001157E8</v>
      </c>
      <c r="I345" s="48" t="str">
        <f t="shared" si="133"/>
        <v>#REF!</v>
      </c>
      <c r="J345" s="46">
        <v>19959.0</v>
      </c>
      <c r="K345" s="53" t="str">
        <f t="shared" si="134"/>
        <v>#REF!</v>
      </c>
      <c r="L345" s="54" t="str">
        <f t="shared" si="135"/>
        <v>#REF!</v>
      </c>
      <c r="M345" s="54" t="s">
        <v>741</v>
      </c>
      <c r="N345" s="52" t="s">
        <v>742</v>
      </c>
      <c r="O345" s="55">
        <v>42334.0</v>
      </c>
    </row>
    <row r="346" ht="25.5" customHeight="1">
      <c r="A346" s="46" t="s">
        <v>131</v>
      </c>
      <c r="B346" s="47" t="s">
        <v>39</v>
      </c>
      <c r="C346" s="48" t="s">
        <v>40</v>
      </c>
      <c r="D346" s="49">
        <v>267778.84</v>
      </c>
      <c r="E346" s="47">
        <v>0.0</v>
      </c>
      <c r="F346" s="50">
        <v>267779.0</v>
      </c>
      <c r="G346" s="51">
        <v>267779.0</v>
      </c>
      <c r="H346" s="52">
        <v>9.00156264E8</v>
      </c>
      <c r="I346" s="48" t="str">
        <f t="shared" si="133"/>
        <v>#REF!</v>
      </c>
      <c r="J346" s="46">
        <v>267779.0</v>
      </c>
      <c r="K346" s="53" t="str">
        <f t="shared" si="134"/>
        <v>#REF!</v>
      </c>
      <c r="L346" s="54" t="str">
        <f t="shared" si="135"/>
        <v>#REF!</v>
      </c>
      <c r="M346" s="54" t="s">
        <v>743</v>
      </c>
      <c r="N346" s="52" t="s">
        <v>744</v>
      </c>
      <c r="O346" s="55">
        <v>42334.0</v>
      </c>
    </row>
    <row r="347" ht="25.5" customHeight="1">
      <c r="A347" s="46" t="s">
        <v>131</v>
      </c>
      <c r="B347" s="47" t="s">
        <v>41</v>
      </c>
      <c r="C347" s="48" t="s">
        <v>42</v>
      </c>
      <c r="D347" s="49">
        <v>4.950620475E7</v>
      </c>
      <c r="E347" s="47">
        <v>0.0</v>
      </c>
      <c r="F347" s="50">
        <v>4.9506205E7</v>
      </c>
      <c r="G347" s="51">
        <v>4.9506205E7</v>
      </c>
      <c r="H347" s="52">
        <v>8.90982264E8</v>
      </c>
      <c r="I347" s="48" t="str">
        <f t="shared" si="133"/>
        <v>#REF!</v>
      </c>
      <c r="J347" s="46">
        <v>4.9506205E7</v>
      </c>
      <c r="K347" s="53" t="str">
        <f t="shared" si="134"/>
        <v>#REF!</v>
      </c>
      <c r="L347" s="54" t="str">
        <f t="shared" si="135"/>
        <v>#REF!</v>
      </c>
      <c r="M347" s="54" t="s">
        <v>745</v>
      </c>
      <c r="N347" s="52" t="s">
        <v>746</v>
      </c>
      <c r="O347" s="55">
        <v>42328.0</v>
      </c>
    </row>
    <row r="348" ht="25.5" customHeight="1">
      <c r="A348" s="46" t="s">
        <v>131</v>
      </c>
      <c r="B348" s="47" t="s">
        <v>59</v>
      </c>
      <c r="C348" s="48" t="s">
        <v>60</v>
      </c>
      <c r="D348" s="49">
        <v>5648056.3</v>
      </c>
      <c r="E348" s="47">
        <v>0.0</v>
      </c>
      <c r="F348" s="50">
        <v>5648056.0</v>
      </c>
      <c r="G348" s="51">
        <v>5648056.0</v>
      </c>
      <c r="H348" s="52">
        <v>8.90907297E8</v>
      </c>
      <c r="I348" s="48" t="str">
        <f t="shared" si="133"/>
        <v>#REF!</v>
      </c>
      <c r="J348" s="46">
        <v>5648056.0</v>
      </c>
      <c r="K348" s="53" t="str">
        <f t="shared" si="134"/>
        <v>#REF!</v>
      </c>
      <c r="L348" s="54" t="str">
        <f t="shared" si="135"/>
        <v>#REF!</v>
      </c>
      <c r="M348" s="54" t="s">
        <v>747</v>
      </c>
      <c r="N348" s="52" t="s">
        <v>748</v>
      </c>
      <c r="O348" s="55">
        <v>42331.0</v>
      </c>
    </row>
    <row r="349" ht="25.5" customHeight="1">
      <c r="A349" s="46" t="s">
        <v>133</v>
      </c>
      <c r="B349" s="47" t="s">
        <v>17</v>
      </c>
      <c r="C349" s="48" t="s">
        <v>18</v>
      </c>
      <c r="D349" s="49">
        <v>0.0</v>
      </c>
      <c r="E349" s="47">
        <v>0.0</v>
      </c>
      <c r="F349" s="50">
        <v>0.0</v>
      </c>
      <c r="G349" s="51">
        <v>0.0</v>
      </c>
      <c r="H349" s="52"/>
      <c r="I349" s="48"/>
      <c r="J349" s="46"/>
      <c r="K349" s="53"/>
      <c r="L349" s="54"/>
      <c r="M349" s="54"/>
      <c r="N349" s="52"/>
      <c r="O349" s="55"/>
    </row>
    <row r="350" ht="25.5" customHeight="1">
      <c r="A350" s="46" t="s">
        <v>133</v>
      </c>
      <c r="B350" s="47" t="s">
        <v>19</v>
      </c>
      <c r="C350" s="48" t="s">
        <v>20</v>
      </c>
      <c r="D350" s="49">
        <v>97495.26</v>
      </c>
      <c r="E350" s="47">
        <v>26252.259999999995</v>
      </c>
      <c r="F350" s="50">
        <v>71243.0</v>
      </c>
      <c r="G350" s="51">
        <v>71243.0</v>
      </c>
      <c r="H350" s="52">
        <v>8.00140949E8</v>
      </c>
      <c r="I350" s="48" t="str">
        <f t="shared" ref="I350:I351" si="136">+VLOOKUP(H350,'[2]IPS CTA BANCARIA (2)'!$B$1:$I$186,2,0)</f>
        <v>#REF!</v>
      </c>
      <c r="J350" s="46">
        <v>71243.0</v>
      </c>
      <c r="K350" s="53" t="str">
        <f t="shared" ref="K350:K351" si="137">+VLOOKUP(H350,'[2]IPS CTA BANCARIA (2)'!$B$1:$I$186,4,0)</f>
        <v>#REF!</v>
      </c>
      <c r="L350" s="54" t="str">
        <f t="shared" ref="L350:L351" si="138">+VLOOKUP(H350,'[2]IPS CTA BANCARIA (2)'!$B$1:$I$186,5,0)</f>
        <v>#REF!</v>
      </c>
      <c r="M350" s="54" t="s">
        <v>749</v>
      </c>
      <c r="N350" s="52" t="s">
        <v>750</v>
      </c>
      <c r="O350" s="55">
        <v>42334.0</v>
      </c>
    </row>
    <row r="351" ht="25.5" customHeight="1">
      <c r="A351" s="46" t="s">
        <v>133</v>
      </c>
      <c r="B351" s="47" t="s">
        <v>21</v>
      </c>
      <c r="C351" s="48" t="s">
        <v>22</v>
      </c>
      <c r="D351" s="49">
        <v>113053.24</v>
      </c>
      <c r="E351" s="47">
        <v>30441.240000000005</v>
      </c>
      <c r="F351" s="50">
        <v>82612.0</v>
      </c>
      <c r="G351" s="51">
        <v>82612.0</v>
      </c>
      <c r="H351" s="52">
        <v>8.00130907E8</v>
      </c>
      <c r="I351" s="48" t="str">
        <f t="shared" si="136"/>
        <v>#REF!</v>
      </c>
      <c r="J351" s="46">
        <v>82612.0</v>
      </c>
      <c r="K351" s="53" t="str">
        <f t="shared" si="137"/>
        <v>#REF!</v>
      </c>
      <c r="L351" s="54" t="str">
        <f t="shared" si="138"/>
        <v>#REF!</v>
      </c>
      <c r="M351" s="54" t="s">
        <v>751</v>
      </c>
      <c r="N351" s="52" t="s">
        <v>752</v>
      </c>
      <c r="O351" s="55">
        <v>42334.0</v>
      </c>
    </row>
    <row r="352" ht="25.5" customHeight="1">
      <c r="A352" s="46" t="s">
        <v>133</v>
      </c>
      <c r="B352" s="47" t="s">
        <v>25</v>
      </c>
      <c r="C352" s="48" t="s">
        <v>26</v>
      </c>
      <c r="D352" s="49">
        <v>14145.49</v>
      </c>
      <c r="E352" s="47">
        <v>14145.49</v>
      </c>
      <c r="F352" s="50">
        <v>0.0</v>
      </c>
      <c r="G352" s="51">
        <v>0.0</v>
      </c>
      <c r="H352" s="52"/>
      <c r="I352" s="48"/>
      <c r="J352" s="46"/>
      <c r="K352" s="53"/>
      <c r="L352" s="54"/>
      <c r="M352" s="54"/>
      <c r="N352" s="52"/>
      <c r="O352" s="55"/>
    </row>
    <row r="353" ht="25.5" customHeight="1">
      <c r="A353" s="46" t="s">
        <v>133</v>
      </c>
      <c r="B353" s="47" t="s">
        <v>27</v>
      </c>
      <c r="C353" s="48" t="s">
        <v>28</v>
      </c>
      <c r="D353" s="49">
        <v>2520784.43</v>
      </c>
      <c r="E353" s="47">
        <v>678765.4300000002</v>
      </c>
      <c r="F353" s="50">
        <v>1842019.0</v>
      </c>
      <c r="G353" s="51">
        <v>1842019.0</v>
      </c>
      <c r="H353" s="52">
        <v>8.00088702E8</v>
      </c>
      <c r="I353" s="48" t="str">
        <f t="shared" ref="I353:I357" si="139">+VLOOKUP(H353,'[2]IPS CTA BANCARIA (2)'!$B$1:$I$186,2,0)</f>
        <v>#REF!</v>
      </c>
      <c r="J353" s="46">
        <v>1842019.0</v>
      </c>
      <c r="K353" s="53" t="str">
        <f t="shared" ref="K353:K357" si="140">+VLOOKUP(H353,'[2]IPS CTA BANCARIA (2)'!$B$1:$I$186,4,0)</f>
        <v>#REF!</v>
      </c>
      <c r="L353" s="54" t="str">
        <f t="shared" ref="L353:L357" si="141">+VLOOKUP(H353,'[2]IPS CTA BANCARIA (2)'!$B$1:$I$186,5,0)</f>
        <v>#REF!</v>
      </c>
      <c r="M353" s="54" t="s">
        <v>753</v>
      </c>
      <c r="N353" s="52" t="s">
        <v>754</v>
      </c>
      <c r="O353" s="55">
        <v>42332.0</v>
      </c>
    </row>
    <row r="354" ht="25.5" customHeight="1">
      <c r="A354" s="46" t="s">
        <v>133</v>
      </c>
      <c r="B354" s="47" t="s">
        <v>29</v>
      </c>
      <c r="C354" s="48" t="s">
        <v>30</v>
      </c>
      <c r="D354" s="49">
        <v>442523.14</v>
      </c>
      <c r="E354" s="47">
        <v>119157.14000000001</v>
      </c>
      <c r="F354" s="50">
        <v>323366.0</v>
      </c>
      <c r="G354" s="51">
        <v>323366.0</v>
      </c>
      <c r="H354" s="52">
        <v>8.00250119E8</v>
      </c>
      <c r="I354" s="48" t="str">
        <f t="shared" si="139"/>
        <v>#REF!</v>
      </c>
      <c r="J354" s="46">
        <v>323366.0</v>
      </c>
      <c r="K354" s="53" t="str">
        <f t="shared" si="140"/>
        <v>#REF!</v>
      </c>
      <c r="L354" s="54" t="str">
        <f t="shared" si="141"/>
        <v>#REF!</v>
      </c>
      <c r="M354" s="54" t="s">
        <v>755</v>
      </c>
      <c r="N354" s="52" t="s">
        <v>756</v>
      </c>
      <c r="O354" s="55">
        <v>42332.0</v>
      </c>
    </row>
    <row r="355" ht="25.5" customHeight="1">
      <c r="A355" s="46" t="s">
        <v>133</v>
      </c>
      <c r="B355" s="47" t="s">
        <v>31</v>
      </c>
      <c r="C355" s="48" t="s">
        <v>32</v>
      </c>
      <c r="D355" s="49">
        <v>469668.86</v>
      </c>
      <c r="E355" s="47">
        <v>126466.85999999999</v>
      </c>
      <c r="F355" s="50">
        <v>343202.0</v>
      </c>
      <c r="G355" s="51">
        <v>343202.0</v>
      </c>
      <c r="H355" s="52">
        <v>8.05000427E8</v>
      </c>
      <c r="I355" s="48" t="str">
        <f t="shared" si="139"/>
        <v>#REF!</v>
      </c>
      <c r="J355" s="46">
        <v>343202.0</v>
      </c>
      <c r="K355" s="53" t="str">
        <f t="shared" si="140"/>
        <v>#REF!</v>
      </c>
      <c r="L355" s="54" t="str">
        <f t="shared" si="141"/>
        <v>#REF!</v>
      </c>
      <c r="M355" s="54" t="s">
        <v>757</v>
      </c>
      <c r="N355" s="52" t="s">
        <v>758</v>
      </c>
      <c r="O355" s="55">
        <v>42333.0</v>
      </c>
    </row>
    <row r="356" ht="25.5" customHeight="1">
      <c r="A356" s="46" t="s">
        <v>133</v>
      </c>
      <c r="B356" s="47" t="s">
        <v>39</v>
      </c>
      <c r="C356" s="48" t="s">
        <v>40</v>
      </c>
      <c r="D356" s="49">
        <v>568920.88</v>
      </c>
      <c r="E356" s="47">
        <v>153191.88</v>
      </c>
      <c r="F356" s="50">
        <v>415729.0</v>
      </c>
      <c r="G356" s="51">
        <v>415729.0</v>
      </c>
      <c r="H356" s="52">
        <v>9.00156264E8</v>
      </c>
      <c r="I356" s="48" t="str">
        <f t="shared" si="139"/>
        <v>#REF!</v>
      </c>
      <c r="J356" s="46">
        <v>415729.0</v>
      </c>
      <c r="K356" s="53" t="str">
        <f t="shared" si="140"/>
        <v>#REF!</v>
      </c>
      <c r="L356" s="54" t="str">
        <f t="shared" si="141"/>
        <v>#REF!</v>
      </c>
      <c r="M356" s="54" t="s">
        <v>759</v>
      </c>
      <c r="N356" s="52" t="s">
        <v>760</v>
      </c>
      <c r="O356" s="55">
        <v>42334.0</v>
      </c>
    </row>
    <row r="357" ht="25.5" customHeight="1">
      <c r="A357" s="46" t="s">
        <v>133</v>
      </c>
      <c r="B357" s="47" t="s">
        <v>41</v>
      </c>
      <c r="C357" s="48" t="s">
        <v>42</v>
      </c>
      <c r="D357" s="49">
        <v>6.01621387E7</v>
      </c>
      <c r="E357" s="47">
        <v>1.6189373700000003E7</v>
      </c>
      <c r="F357" s="50">
        <v>4.3972765E7</v>
      </c>
      <c r="G357" s="51">
        <v>4.3972765E7</v>
      </c>
      <c r="H357" s="52">
        <v>8.90981726E8</v>
      </c>
      <c r="I357" s="48" t="str">
        <f t="shared" si="139"/>
        <v>#REF!</v>
      </c>
      <c r="J357" s="46">
        <v>4.3972765E7</v>
      </c>
      <c r="K357" s="53" t="str">
        <f t="shared" si="140"/>
        <v>#REF!</v>
      </c>
      <c r="L357" s="54" t="str">
        <f t="shared" si="141"/>
        <v>#REF!</v>
      </c>
      <c r="M357" s="54" t="s">
        <v>761</v>
      </c>
      <c r="N357" s="52" t="s">
        <v>762</v>
      </c>
      <c r="O357" s="55">
        <v>42328.0</v>
      </c>
    </row>
    <row r="358" ht="25.5" customHeight="1">
      <c r="A358" s="46" t="s">
        <v>135</v>
      </c>
      <c r="B358" s="47" t="s">
        <v>49</v>
      </c>
      <c r="C358" s="48" t="s">
        <v>50</v>
      </c>
      <c r="D358" s="49">
        <v>0.0</v>
      </c>
      <c r="E358" s="47">
        <v>0.0</v>
      </c>
      <c r="F358" s="50">
        <v>0.0</v>
      </c>
      <c r="G358" s="51">
        <v>0.0</v>
      </c>
      <c r="H358" s="52"/>
      <c r="I358" s="48"/>
      <c r="J358" s="46"/>
      <c r="K358" s="53"/>
      <c r="L358" s="54"/>
      <c r="M358" s="54"/>
      <c r="N358" s="52"/>
      <c r="O358" s="55"/>
    </row>
    <row r="359" ht="25.5" customHeight="1">
      <c r="A359" s="46" t="s">
        <v>135</v>
      </c>
      <c r="B359" s="47" t="s">
        <v>74</v>
      </c>
      <c r="C359" s="48" t="s">
        <v>75</v>
      </c>
      <c r="D359" s="49">
        <v>504033.05</v>
      </c>
      <c r="E359" s="47">
        <v>0.0</v>
      </c>
      <c r="F359" s="50">
        <v>504033.0</v>
      </c>
      <c r="G359" s="51">
        <v>504033.0</v>
      </c>
      <c r="H359" s="52">
        <v>8.90980757E8</v>
      </c>
      <c r="I359" s="48" t="str">
        <f>+VLOOKUP(H359,'[2]IPS CTA BANCARIA (2)'!$B$1:$I$186,2,0)</f>
        <v>#REF!</v>
      </c>
      <c r="J359" s="46">
        <v>504033.0</v>
      </c>
      <c r="K359" s="53" t="str">
        <f>+VLOOKUP(H359,'[2]IPS CTA BANCARIA (2)'!$B$1:$I$186,4,0)</f>
        <v>#REF!</v>
      </c>
      <c r="L359" s="54" t="str">
        <f>+VLOOKUP(H359,'[2]IPS CTA BANCARIA (2)'!$B$1:$I$186,5,0)</f>
        <v>#REF!</v>
      </c>
      <c r="M359" s="54" t="s">
        <v>763</v>
      </c>
      <c r="N359" s="52" t="s">
        <v>764</v>
      </c>
      <c r="O359" s="55">
        <v>42332.0</v>
      </c>
    </row>
    <row r="360" ht="25.5" customHeight="1">
      <c r="A360" s="46" t="s">
        <v>135</v>
      </c>
      <c r="B360" s="47" t="s">
        <v>27</v>
      </c>
      <c r="C360" s="48" t="s">
        <v>28</v>
      </c>
      <c r="D360" s="49">
        <v>0.0</v>
      </c>
      <c r="E360" s="47">
        <v>0.0</v>
      </c>
      <c r="F360" s="50">
        <v>0.0</v>
      </c>
      <c r="G360" s="51">
        <v>0.0</v>
      </c>
      <c r="H360" s="52"/>
      <c r="I360" s="48"/>
      <c r="J360" s="46"/>
      <c r="K360" s="53"/>
      <c r="L360" s="54"/>
      <c r="M360" s="54"/>
      <c r="N360" s="52"/>
      <c r="O360" s="55"/>
    </row>
    <row r="361" ht="25.5" customHeight="1">
      <c r="A361" s="46" t="s">
        <v>135</v>
      </c>
      <c r="B361" s="47" t="s">
        <v>29</v>
      </c>
      <c r="C361" s="48" t="s">
        <v>30</v>
      </c>
      <c r="D361" s="49">
        <v>17871.76</v>
      </c>
      <c r="E361" s="47">
        <v>0.0</v>
      </c>
      <c r="F361" s="50">
        <v>17872.0</v>
      </c>
      <c r="G361" s="51">
        <v>17872.0</v>
      </c>
      <c r="H361" s="52">
        <v>8.00250119E8</v>
      </c>
      <c r="I361" s="48" t="str">
        <f>+VLOOKUP(H361,'[2]IPS CTA BANCARIA (2)'!$B$1:$I$186,2,0)</f>
        <v>#REF!</v>
      </c>
      <c r="J361" s="46">
        <v>17872.0</v>
      </c>
      <c r="K361" s="53" t="str">
        <f>+VLOOKUP(H361,'[2]IPS CTA BANCARIA (2)'!$B$1:$I$186,4,0)</f>
        <v>#REF!</v>
      </c>
      <c r="L361" s="54" t="str">
        <f>+VLOOKUP(H361,'[2]IPS CTA BANCARIA (2)'!$B$1:$I$186,5,0)</f>
        <v>#REF!</v>
      </c>
      <c r="M361" s="54" t="s">
        <v>765</v>
      </c>
      <c r="N361" s="52" t="s">
        <v>766</v>
      </c>
      <c r="O361" s="55">
        <v>42332.0</v>
      </c>
    </row>
    <row r="362" ht="25.5" customHeight="1">
      <c r="A362" s="46" t="s">
        <v>135</v>
      </c>
      <c r="B362" s="47" t="s">
        <v>31</v>
      </c>
      <c r="C362" s="48" t="s">
        <v>32</v>
      </c>
      <c r="D362" s="49">
        <v>0.0</v>
      </c>
      <c r="E362" s="47">
        <v>0.0</v>
      </c>
      <c r="F362" s="50">
        <v>0.0</v>
      </c>
      <c r="G362" s="51">
        <v>0.0</v>
      </c>
      <c r="H362" s="52"/>
      <c r="I362" s="48"/>
      <c r="J362" s="46"/>
      <c r="K362" s="53"/>
      <c r="L362" s="54"/>
      <c r="M362" s="54"/>
      <c r="N362" s="52"/>
      <c r="O362" s="55"/>
    </row>
    <row r="363" ht="25.5" customHeight="1">
      <c r="A363" s="46" t="s">
        <v>135</v>
      </c>
      <c r="B363" s="47" t="s">
        <v>39</v>
      </c>
      <c r="C363" s="48" t="s">
        <v>40</v>
      </c>
      <c r="D363" s="49">
        <v>6974.74</v>
      </c>
      <c r="E363" s="47">
        <v>0.0</v>
      </c>
      <c r="F363" s="50">
        <v>6975.0</v>
      </c>
      <c r="G363" s="51">
        <v>6975.0</v>
      </c>
      <c r="H363" s="52">
        <v>9.00156264E8</v>
      </c>
      <c r="I363" s="48" t="str">
        <f t="shared" ref="I363:I364" si="142">+VLOOKUP(H363,'[2]IPS CTA BANCARIA (2)'!$B$1:$I$186,2,0)</f>
        <v>#REF!</v>
      </c>
      <c r="J363" s="46">
        <v>6975.0</v>
      </c>
      <c r="K363" s="53" t="str">
        <f t="shared" ref="K363:K364" si="143">+VLOOKUP(H363,'[2]IPS CTA BANCARIA (2)'!$B$1:$I$186,4,0)</f>
        <v>#REF!</v>
      </c>
      <c r="L363" s="54" t="str">
        <f t="shared" ref="L363:L364" si="144">+VLOOKUP(H363,'[2]IPS CTA BANCARIA (2)'!$B$1:$I$186,5,0)</f>
        <v>#REF!</v>
      </c>
      <c r="M363" s="54" t="s">
        <v>767</v>
      </c>
      <c r="N363" s="52" t="s">
        <v>768</v>
      </c>
      <c r="O363" s="55">
        <v>42334.0</v>
      </c>
    </row>
    <row r="364" ht="25.5" customHeight="1">
      <c r="A364" s="46" t="s">
        <v>135</v>
      </c>
      <c r="B364" s="47" t="s">
        <v>45</v>
      </c>
      <c r="C364" s="48" t="s">
        <v>46</v>
      </c>
      <c r="D364" s="49">
        <v>2007166.45</v>
      </c>
      <c r="E364" s="47">
        <v>0.0</v>
      </c>
      <c r="F364" s="50">
        <v>2007166.0</v>
      </c>
      <c r="G364" s="51">
        <v>2007166.0</v>
      </c>
      <c r="H364" s="52">
        <v>8.9098467E8</v>
      </c>
      <c r="I364" s="48" t="str">
        <f t="shared" si="142"/>
        <v>#REF!</v>
      </c>
      <c r="J364" s="46">
        <v>2007166.0</v>
      </c>
      <c r="K364" s="53" t="str">
        <f t="shared" si="143"/>
        <v>#REF!</v>
      </c>
      <c r="L364" s="54" t="str">
        <f t="shared" si="144"/>
        <v>#REF!</v>
      </c>
      <c r="M364" s="54" t="s">
        <v>769</v>
      </c>
      <c r="N364" s="52" t="s">
        <v>770</v>
      </c>
      <c r="O364" s="55">
        <v>42334.0</v>
      </c>
    </row>
    <row r="365" ht="25.5" customHeight="1">
      <c r="A365" s="46" t="s">
        <v>137</v>
      </c>
      <c r="B365" s="47" t="s">
        <v>17</v>
      </c>
      <c r="C365" s="48" t="s">
        <v>18</v>
      </c>
      <c r="D365" s="49">
        <v>0.0</v>
      </c>
      <c r="E365" s="47">
        <v>0.0</v>
      </c>
      <c r="F365" s="50">
        <v>0.0</v>
      </c>
      <c r="G365" s="51">
        <v>0.0</v>
      </c>
      <c r="H365" s="52"/>
      <c r="I365" s="48"/>
      <c r="J365" s="46"/>
      <c r="K365" s="53"/>
      <c r="L365" s="54"/>
      <c r="M365" s="54"/>
      <c r="N365" s="52"/>
      <c r="O365" s="55"/>
    </row>
    <row r="366" ht="25.5" customHeight="1">
      <c r="A366" s="46" t="s">
        <v>137</v>
      </c>
      <c r="B366" s="47" t="s">
        <v>21</v>
      </c>
      <c r="C366" s="48" t="s">
        <v>22</v>
      </c>
      <c r="D366" s="49">
        <v>25891.19</v>
      </c>
      <c r="E366" s="47">
        <v>0.0</v>
      </c>
      <c r="F366" s="50">
        <v>25891.0</v>
      </c>
      <c r="G366" s="51">
        <v>25891.0</v>
      </c>
      <c r="H366" s="52">
        <v>8.00130907E8</v>
      </c>
      <c r="I366" s="48" t="str">
        <f t="shared" ref="I366:I371" si="145">+VLOOKUP(H366,'[2]IPS CTA BANCARIA (2)'!$B$1:$I$186,2,0)</f>
        <v>#REF!</v>
      </c>
      <c r="J366" s="46">
        <v>25891.0</v>
      </c>
      <c r="K366" s="53" t="str">
        <f t="shared" ref="K366:K371" si="146">+VLOOKUP(H366,'[2]IPS CTA BANCARIA (2)'!$B$1:$I$186,4,0)</f>
        <v>#REF!</v>
      </c>
      <c r="L366" s="54" t="str">
        <f t="shared" ref="L366:L371" si="147">+VLOOKUP(H366,'[2]IPS CTA BANCARIA (2)'!$B$1:$I$186,5,0)</f>
        <v>#REF!</v>
      </c>
      <c r="M366" s="54" t="s">
        <v>771</v>
      </c>
      <c r="N366" s="52" t="s">
        <v>772</v>
      </c>
      <c r="O366" s="55">
        <v>42334.0</v>
      </c>
    </row>
    <row r="367" ht="25.5" customHeight="1">
      <c r="A367" s="46" t="s">
        <v>137</v>
      </c>
      <c r="B367" s="47" t="s">
        <v>27</v>
      </c>
      <c r="C367" s="48" t="s">
        <v>28</v>
      </c>
      <c r="D367" s="49">
        <v>940187.28</v>
      </c>
      <c r="E367" s="47">
        <v>0.0</v>
      </c>
      <c r="F367" s="50">
        <v>940187.0</v>
      </c>
      <c r="G367" s="51">
        <v>940187.0</v>
      </c>
      <c r="H367" s="52">
        <v>8.00088702E8</v>
      </c>
      <c r="I367" s="48" t="str">
        <f t="shared" si="145"/>
        <v>#REF!</v>
      </c>
      <c r="J367" s="46">
        <v>940187.0</v>
      </c>
      <c r="K367" s="53" t="str">
        <f t="shared" si="146"/>
        <v>#REF!</v>
      </c>
      <c r="L367" s="54" t="str">
        <f t="shared" si="147"/>
        <v>#REF!</v>
      </c>
      <c r="M367" s="54" t="s">
        <v>773</v>
      </c>
      <c r="N367" s="52" t="s">
        <v>774</v>
      </c>
      <c r="O367" s="55">
        <v>42332.0</v>
      </c>
    </row>
    <row r="368" ht="25.5" customHeight="1">
      <c r="A368" s="46" t="s">
        <v>137</v>
      </c>
      <c r="B368" s="47" t="s">
        <v>29</v>
      </c>
      <c r="C368" s="48" t="s">
        <v>30</v>
      </c>
      <c r="D368" s="49">
        <v>706460.44</v>
      </c>
      <c r="E368" s="47">
        <v>0.0</v>
      </c>
      <c r="F368" s="50">
        <v>706460.0</v>
      </c>
      <c r="G368" s="51">
        <v>706460.0</v>
      </c>
      <c r="H368" s="52">
        <v>8.90905097E8</v>
      </c>
      <c r="I368" s="48" t="str">
        <f t="shared" si="145"/>
        <v>#REF!</v>
      </c>
      <c r="J368" s="46">
        <v>706460.0</v>
      </c>
      <c r="K368" s="53" t="str">
        <f t="shared" si="146"/>
        <v>#REF!</v>
      </c>
      <c r="L368" s="54" t="str">
        <f t="shared" si="147"/>
        <v>#REF!</v>
      </c>
      <c r="M368" s="54">
        <v>2.01500073209E11</v>
      </c>
      <c r="N368" s="52" t="s">
        <v>775</v>
      </c>
      <c r="O368" s="55">
        <v>42334.0</v>
      </c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5.5" customHeight="1">
      <c r="A369" s="46" t="s">
        <v>137</v>
      </c>
      <c r="B369" s="47" t="s">
        <v>31</v>
      </c>
      <c r="C369" s="48" t="s">
        <v>32</v>
      </c>
      <c r="D369" s="49">
        <v>802037.4</v>
      </c>
      <c r="E369" s="47">
        <v>0.0</v>
      </c>
      <c r="F369" s="50">
        <v>802037.0</v>
      </c>
      <c r="G369" s="51">
        <v>802037.0</v>
      </c>
      <c r="H369" s="52">
        <v>8.05000427E8</v>
      </c>
      <c r="I369" s="48" t="str">
        <f t="shared" si="145"/>
        <v>#REF!</v>
      </c>
      <c r="J369" s="46">
        <v>802037.0</v>
      </c>
      <c r="K369" s="53" t="str">
        <f t="shared" si="146"/>
        <v>#REF!</v>
      </c>
      <c r="L369" s="54" t="str">
        <f t="shared" si="147"/>
        <v>#REF!</v>
      </c>
      <c r="M369" s="54" t="s">
        <v>776</v>
      </c>
      <c r="N369" s="52" t="s">
        <v>777</v>
      </c>
      <c r="O369" s="55">
        <v>42332.0</v>
      </c>
    </row>
    <row r="370" ht="25.5" customHeight="1">
      <c r="A370" s="46" t="s">
        <v>137</v>
      </c>
      <c r="B370" s="47" t="s">
        <v>39</v>
      </c>
      <c r="C370" s="48" t="s">
        <v>40</v>
      </c>
      <c r="D370" s="49">
        <v>172805.85</v>
      </c>
      <c r="E370" s="47">
        <v>0.0</v>
      </c>
      <c r="F370" s="50">
        <v>172806.0</v>
      </c>
      <c r="G370" s="51">
        <v>172806.0</v>
      </c>
      <c r="H370" s="52">
        <v>9.00156264E8</v>
      </c>
      <c r="I370" s="48" t="str">
        <f t="shared" si="145"/>
        <v>#REF!</v>
      </c>
      <c r="J370" s="46">
        <v>172806.0</v>
      </c>
      <c r="K370" s="53" t="str">
        <f t="shared" si="146"/>
        <v>#REF!</v>
      </c>
      <c r="L370" s="54" t="str">
        <f t="shared" si="147"/>
        <v>#REF!</v>
      </c>
      <c r="M370" s="54" t="s">
        <v>778</v>
      </c>
      <c r="N370" s="52" t="s">
        <v>779</v>
      </c>
      <c r="O370" s="55">
        <v>42334.0</v>
      </c>
    </row>
    <row r="371" ht="25.5" customHeight="1">
      <c r="A371" s="46" t="s">
        <v>137</v>
      </c>
      <c r="B371" s="47" t="s">
        <v>41</v>
      </c>
      <c r="C371" s="48" t="s">
        <v>42</v>
      </c>
      <c r="D371" s="49">
        <v>3.625749784E7</v>
      </c>
      <c r="E371" s="47">
        <v>0.0</v>
      </c>
      <c r="F371" s="50">
        <v>3.6257498E7</v>
      </c>
      <c r="G371" s="51">
        <v>3.6257498E7</v>
      </c>
      <c r="H371" s="52">
        <v>8.90980066E8</v>
      </c>
      <c r="I371" s="48" t="str">
        <f t="shared" si="145"/>
        <v>#REF!</v>
      </c>
      <c r="J371" s="46">
        <v>3.6257498E7</v>
      </c>
      <c r="K371" s="53" t="str">
        <f t="shared" si="146"/>
        <v>#REF!</v>
      </c>
      <c r="L371" s="54" t="str">
        <f t="shared" si="147"/>
        <v>#REF!</v>
      </c>
      <c r="M371" s="54" t="s">
        <v>780</v>
      </c>
      <c r="N371" s="52" t="s">
        <v>781</v>
      </c>
      <c r="O371" s="55">
        <v>42326.0</v>
      </c>
    </row>
    <row r="372" ht="25.5" customHeight="1">
      <c r="A372" s="46" t="s">
        <v>139</v>
      </c>
      <c r="B372" s="47" t="s">
        <v>17</v>
      </c>
      <c r="C372" s="48" t="s">
        <v>18</v>
      </c>
      <c r="D372" s="49">
        <v>0.0</v>
      </c>
      <c r="E372" s="47">
        <v>0.0</v>
      </c>
      <c r="F372" s="50">
        <v>0.0</v>
      </c>
      <c r="G372" s="51">
        <v>0.0</v>
      </c>
      <c r="H372" s="52"/>
      <c r="I372" s="48"/>
      <c r="J372" s="46"/>
      <c r="K372" s="53"/>
      <c r="L372" s="54"/>
      <c r="M372" s="54"/>
      <c r="N372" s="52"/>
      <c r="O372" s="55"/>
    </row>
    <row r="373" ht="25.5" customHeight="1">
      <c r="A373" s="46" t="s">
        <v>139</v>
      </c>
      <c r="B373" s="47" t="s">
        <v>27</v>
      </c>
      <c r="C373" s="48" t="s">
        <v>28</v>
      </c>
      <c r="D373" s="49">
        <v>0.0</v>
      </c>
      <c r="E373" s="47">
        <v>0.0</v>
      </c>
      <c r="F373" s="50">
        <v>0.0</v>
      </c>
      <c r="G373" s="51">
        <v>0.0</v>
      </c>
      <c r="H373" s="52"/>
      <c r="I373" s="48"/>
      <c r="J373" s="46"/>
      <c r="K373" s="53"/>
      <c r="L373" s="54"/>
      <c r="M373" s="54"/>
      <c r="N373" s="52"/>
      <c r="O373" s="55"/>
    </row>
    <row r="374" ht="25.5" customHeight="1">
      <c r="A374" s="46" t="s">
        <v>139</v>
      </c>
      <c r="B374" s="47" t="s">
        <v>29</v>
      </c>
      <c r="C374" s="48" t="s">
        <v>30</v>
      </c>
      <c r="D374" s="49">
        <v>747351.81</v>
      </c>
      <c r="E374" s="47">
        <v>0.0</v>
      </c>
      <c r="F374" s="50">
        <v>747352.0</v>
      </c>
      <c r="G374" s="51">
        <v>747352.0</v>
      </c>
      <c r="H374" s="52">
        <v>8.9098237E8</v>
      </c>
      <c r="I374" s="48" t="str">
        <f>+VLOOKUP(H374,'[2]IPS CTA BANCARIA (2)'!$B$1:$I$186,2,0)</f>
        <v>#REF!</v>
      </c>
      <c r="J374" s="46">
        <v>747352.0</v>
      </c>
      <c r="K374" s="53" t="str">
        <f>+VLOOKUP(H374,'[2]IPS CTA BANCARIA (2)'!$B$1:$I$186,4,0)</f>
        <v>#REF!</v>
      </c>
      <c r="L374" s="54" t="str">
        <f>+VLOOKUP(H374,'[2]IPS CTA BANCARIA (2)'!$B$1:$I$186,5,0)</f>
        <v>#REF!</v>
      </c>
      <c r="M374" s="54" t="s">
        <v>782</v>
      </c>
      <c r="N374" s="52" t="s">
        <v>783</v>
      </c>
      <c r="O374" s="55">
        <v>42332.0</v>
      </c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5.5" customHeight="1">
      <c r="A375" s="46" t="s">
        <v>139</v>
      </c>
      <c r="B375" s="47" t="s">
        <v>31</v>
      </c>
      <c r="C375" s="48" t="s">
        <v>32</v>
      </c>
      <c r="D375" s="49">
        <v>0.0</v>
      </c>
      <c r="E375" s="47">
        <v>0.0</v>
      </c>
      <c r="F375" s="50">
        <v>0.0</v>
      </c>
      <c r="G375" s="51">
        <v>0.0</v>
      </c>
      <c r="H375" s="52"/>
      <c r="I375" s="48"/>
      <c r="J375" s="46"/>
      <c r="K375" s="53"/>
      <c r="L375" s="54"/>
      <c r="M375" s="54"/>
      <c r="N375" s="52"/>
      <c r="O375" s="55"/>
    </row>
    <row r="376" ht="25.5" customHeight="1">
      <c r="A376" s="46" t="s">
        <v>139</v>
      </c>
      <c r="B376" s="47" t="s">
        <v>39</v>
      </c>
      <c r="C376" s="48" t="s">
        <v>40</v>
      </c>
      <c r="D376" s="49">
        <v>607043.14</v>
      </c>
      <c r="E376" s="47">
        <v>0.0</v>
      </c>
      <c r="F376" s="50">
        <v>607043.0</v>
      </c>
      <c r="G376" s="51">
        <v>607043.0</v>
      </c>
      <c r="H376" s="52">
        <v>9.00156264E8</v>
      </c>
      <c r="I376" s="48" t="str">
        <f t="shared" ref="I376:I377" si="148">+VLOOKUP(H376,'[2]IPS CTA BANCARIA (2)'!$B$1:$I$186,2,0)</f>
        <v>#REF!</v>
      </c>
      <c r="J376" s="46">
        <v>607043.0</v>
      </c>
      <c r="K376" s="53" t="str">
        <f t="shared" ref="K376:K377" si="149">+VLOOKUP(H376,'[2]IPS CTA BANCARIA (2)'!$B$1:$I$186,4,0)</f>
        <v>#REF!</v>
      </c>
      <c r="L376" s="54" t="str">
        <f t="shared" ref="L376:L377" si="150">+VLOOKUP(H376,'[2]IPS CTA BANCARIA (2)'!$B$1:$I$186,5,0)</f>
        <v>#REF!</v>
      </c>
      <c r="M376" s="54" t="s">
        <v>784</v>
      </c>
      <c r="N376" s="52" t="s">
        <v>785</v>
      </c>
      <c r="O376" s="55">
        <v>42334.0</v>
      </c>
    </row>
    <row r="377" ht="25.5" customHeight="1">
      <c r="A377" s="46" t="s">
        <v>139</v>
      </c>
      <c r="B377" s="47" t="s">
        <v>41</v>
      </c>
      <c r="C377" s="48" t="s">
        <v>42</v>
      </c>
      <c r="D377" s="49">
        <v>5.966617805E7</v>
      </c>
      <c r="E377" s="47">
        <v>0.0</v>
      </c>
      <c r="F377" s="50">
        <v>5.9666178E7</v>
      </c>
      <c r="G377" s="51">
        <v>5.9666178E7</v>
      </c>
      <c r="H377" s="52">
        <v>8.11016192E8</v>
      </c>
      <c r="I377" s="48" t="str">
        <f t="shared" si="148"/>
        <v>#REF!</v>
      </c>
      <c r="J377" s="46">
        <v>5.9666178E7</v>
      </c>
      <c r="K377" s="53" t="str">
        <f t="shared" si="149"/>
        <v>#REF!</v>
      </c>
      <c r="L377" s="54" t="str">
        <f t="shared" si="150"/>
        <v>#REF!</v>
      </c>
      <c r="M377" s="54" t="s">
        <v>786</v>
      </c>
      <c r="N377" s="52" t="s">
        <v>787</v>
      </c>
      <c r="O377" s="55">
        <v>42328.0</v>
      </c>
    </row>
    <row r="378" ht="25.5" customHeight="1">
      <c r="A378" s="46" t="s">
        <v>141</v>
      </c>
      <c r="B378" s="47" t="s">
        <v>17</v>
      </c>
      <c r="C378" s="48" t="s">
        <v>18</v>
      </c>
      <c r="D378" s="49">
        <v>0.0</v>
      </c>
      <c r="E378" s="47">
        <v>0.0</v>
      </c>
      <c r="F378" s="50">
        <v>0.0</v>
      </c>
      <c r="G378" s="51">
        <v>0.0</v>
      </c>
      <c r="H378" s="52"/>
      <c r="I378" s="48"/>
      <c r="J378" s="46"/>
      <c r="K378" s="53"/>
      <c r="L378" s="54"/>
      <c r="M378" s="54"/>
      <c r="N378" s="52"/>
      <c r="O378" s="55"/>
    </row>
    <row r="379" ht="25.5" customHeight="1">
      <c r="A379" s="46" t="s">
        <v>141</v>
      </c>
      <c r="B379" s="47" t="s">
        <v>49</v>
      </c>
      <c r="C379" s="48" t="s">
        <v>50</v>
      </c>
      <c r="D379" s="49">
        <v>0.0</v>
      </c>
      <c r="E379" s="47">
        <v>0.0</v>
      </c>
      <c r="F379" s="50">
        <v>0.0</v>
      </c>
      <c r="G379" s="51">
        <v>0.0</v>
      </c>
      <c r="H379" s="52"/>
      <c r="I379" s="48"/>
      <c r="J379" s="46"/>
      <c r="K379" s="53"/>
      <c r="L379" s="54"/>
      <c r="M379" s="54"/>
      <c r="N379" s="52"/>
      <c r="O379" s="55"/>
    </row>
    <row r="380" ht="25.5" customHeight="1">
      <c r="A380" s="46" t="s">
        <v>141</v>
      </c>
      <c r="B380" s="47" t="s">
        <v>74</v>
      </c>
      <c r="C380" s="48" t="s">
        <v>75</v>
      </c>
      <c r="D380" s="49">
        <v>1.449352342E7</v>
      </c>
      <c r="E380" s="47">
        <v>0.0</v>
      </c>
      <c r="F380" s="50">
        <v>1.4493523E7</v>
      </c>
      <c r="G380" s="51">
        <v>1.4493523E7</v>
      </c>
      <c r="H380" s="52">
        <v>8.90980757E8</v>
      </c>
      <c r="I380" s="48" t="str">
        <f t="shared" ref="I380:I381" si="151">+VLOOKUP(H380,'[2]IPS CTA BANCARIA (2)'!$B$1:$I$186,2,0)</f>
        <v>#REF!</v>
      </c>
      <c r="J380" s="46">
        <v>1.4493523E7</v>
      </c>
      <c r="K380" s="53" t="str">
        <f t="shared" ref="K380:K381" si="152">+VLOOKUP(H380,'[2]IPS CTA BANCARIA (2)'!$B$1:$I$186,4,0)</f>
        <v>#REF!</v>
      </c>
      <c r="L380" s="54" t="str">
        <f t="shared" ref="L380:L381" si="153">+VLOOKUP(H380,'[2]IPS CTA BANCARIA (2)'!$B$1:$I$186,5,0)</f>
        <v>#REF!</v>
      </c>
      <c r="M380" s="54" t="s">
        <v>788</v>
      </c>
      <c r="N380" s="52" t="s">
        <v>789</v>
      </c>
      <c r="O380" s="55">
        <v>42332.0</v>
      </c>
    </row>
    <row r="381" ht="25.5" customHeight="1">
      <c r="A381" s="46" t="s">
        <v>141</v>
      </c>
      <c r="B381" s="47" t="s">
        <v>21</v>
      </c>
      <c r="C381" s="48" t="s">
        <v>22</v>
      </c>
      <c r="D381" s="49">
        <v>3103.2</v>
      </c>
      <c r="E381" s="47">
        <v>0.0</v>
      </c>
      <c r="F381" s="50">
        <v>3103.0</v>
      </c>
      <c r="G381" s="51">
        <v>3103.0</v>
      </c>
      <c r="H381" s="52">
        <v>8.00130907E8</v>
      </c>
      <c r="I381" s="48" t="str">
        <f t="shared" si="151"/>
        <v>#REF!</v>
      </c>
      <c r="J381" s="46">
        <v>3103.0</v>
      </c>
      <c r="K381" s="53" t="str">
        <f t="shared" si="152"/>
        <v>#REF!</v>
      </c>
      <c r="L381" s="54" t="str">
        <f t="shared" si="153"/>
        <v>#REF!</v>
      </c>
      <c r="M381" s="54" t="s">
        <v>790</v>
      </c>
      <c r="N381" s="52" t="s">
        <v>791</v>
      </c>
      <c r="O381" s="55">
        <v>42334.0</v>
      </c>
    </row>
    <row r="382" ht="25.5" customHeight="1">
      <c r="A382" s="46" t="s">
        <v>141</v>
      </c>
      <c r="B382" s="47" t="s">
        <v>27</v>
      </c>
      <c r="C382" s="48" t="s">
        <v>28</v>
      </c>
      <c r="D382" s="49">
        <v>0.0</v>
      </c>
      <c r="E382" s="47">
        <v>0.0</v>
      </c>
      <c r="F382" s="50">
        <v>0.0</v>
      </c>
      <c r="G382" s="51">
        <v>0.0</v>
      </c>
      <c r="H382" s="52"/>
      <c r="I382" s="48"/>
      <c r="J382" s="46"/>
      <c r="K382" s="53"/>
      <c r="L382" s="54"/>
      <c r="M382" s="54"/>
      <c r="N382" s="52"/>
      <c r="O382" s="55"/>
    </row>
    <row r="383" ht="25.5" customHeight="1">
      <c r="A383" s="46" t="s">
        <v>141</v>
      </c>
      <c r="B383" s="47" t="s">
        <v>29</v>
      </c>
      <c r="C383" s="48" t="s">
        <v>30</v>
      </c>
      <c r="D383" s="49">
        <v>3384845.58</v>
      </c>
      <c r="E383" s="47">
        <v>0.0</v>
      </c>
      <c r="F383" s="50">
        <v>3384846.0</v>
      </c>
      <c r="G383" s="51">
        <v>3384846.0</v>
      </c>
      <c r="H383" s="52">
        <v>8.00138311E8</v>
      </c>
      <c r="I383" s="48" t="str">
        <f t="shared" ref="I383:I389" si="154">+VLOOKUP(H383,'[2]IPS CTA BANCARIA (2)'!$B$1:$I$186,2,0)</f>
        <v>#REF!</v>
      </c>
      <c r="J383" s="46">
        <v>2489252.0</v>
      </c>
      <c r="K383" s="53" t="str">
        <f t="shared" ref="K383:K389" si="155">+VLOOKUP(H383,'[2]IPS CTA BANCARIA (2)'!$B$1:$I$186,4,0)</f>
        <v>#REF!</v>
      </c>
      <c r="L383" s="54" t="str">
        <f t="shared" ref="L383:L389" si="156">+VLOOKUP(H383,'[2]IPS CTA BANCARIA (2)'!$B$1:$I$186,5,0)</f>
        <v>#REF!</v>
      </c>
      <c r="M383" s="54" t="s">
        <v>792</v>
      </c>
      <c r="N383" s="52" t="s">
        <v>793</v>
      </c>
      <c r="O383" s="55">
        <v>42332.0</v>
      </c>
    </row>
    <row r="384" ht="25.5" customHeight="1">
      <c r="A384" s="46" t="s">
        <v>141</v>
      </c>
      <c r="B384" s="47" t="s">
        <v>29</v>
      </c>
      <c r="C384" s="48" t="s">
        <v>30</v>
      </c>
      <c r="D384" s="49"/>
      <c r="E384" s="47"/>
      <c r="F384" s="50"/>
      <c r="G384" s="51"/>
      <c r="H384" s="52">
        <v>8.90901826E8</v>
      </c>
      <c r="I384" s="48" t="str">
        <f t="shared" si="154"/>
        <v>#REF!</v>
      </c>
      <c r="J384" s="46">
        <v>895594.0</v>
      </c>
      <c r="K384" s="53" t="str">
        <f t="shared" si="155"/>
        <v>#REF!</v>
      </c>
      <c r="L384" s="54" t="str">
        <f t="shared" si="156"/>
        <v>#REF!</v>
      </c>
      <c r="M384" s="54" t="s">
        <v>794</v>
      </c>
      <c r="N384" s="52" t="s">
        <v>795</v>
      </c>
      <c r="O384" s="55">
        <v>42332.0</v>
      </c>
    </row>
    <row r="385" ht="25.5" customHeight="1">
      <c r="A385" s="46" t="s">
        <v>141</v>
      </c>
      <c r="B385" s="47" t="s">
        <v>31</v>
      </c>
      <c r="C385" s="48" t="s">
        <v>32</v>
      </c>
      <c r="D385" s="49">
        <v>512264.34</v>
      </c>
      <c r="E385" s="47">
        <v>0.0</v>
      </c>
      <c r="F385" s="50">
        <v>512264.0</v>
      </c>
      <c r="G385" s="51">
        <v>512264.0</v>
      </c>
      <c r="H385" s="52">
        <v>8.05000427E8</v>
      </c>
      <c r="I385" s="48" t="str">
        <f t="shared" si="154"/>
        <v>#REF!</v>
      </c>
      <c r="J385" s="46">
        <v>512264.0</v>
      </c>
      <c r="K385" s="53" t="str">
        <f t="shared" si="155"/>
        <v>#REF!</v>
      </c>
      <c r="L385" s="54" t="str">
        <f t="shared" si="156"/>
        <v>#REF!</v>
      </c>
      <c r="M385" s="54" t="s">
        <v>796</v>
      </c>
      <c r="N385" s="52" t="s">
        <v>797</v>
      </c>
      <c r="O385" s="55">
        <v>42333.0</v>
      </c>
    </row>
    <row r="386" ht="25.5" customHeight="1">
      <c r="A386" s="46" t="s">
        <v>141</v>
      </c>
      <c r="B386" s="47" t="s">
        <v>35</v>
      </c>
      <c r="C386" s="48" t="s">
        <v>36</v>
      </c>
      <c r="D386" s="49">
        <v>15226.86</v>
      </c>
      <c r="E386" s="47">
        <v>0.0</v>
      </c>
      <c r="F386" s="50">
        <v>15227.0</v>
      </c>
      <c r="G386" s="51">
        <v>15227.0</v>
      </c>
      <c r="H386" s="52">
        <v>8.05001157E8</v>
      </c>
      <c r="I386" s="48" t="str">
        <f t="shared" si="154"/>
        <v>#REF!</v>
      </c>
      <c r="J386" s="46">
        <v>15227.0</v>
      </c>
      <c r="K386" s="53" t="str">
        <f t="shared" si="155"/>
        <v>#REF!</v>
      </c>
      <c r="L386" s="54" t="str">
        <f t="shared" si="156"/>
        <v>#REF!</v>
      </c>
      <c r="M386" s="54" t="s">
        <v>798</v>
      </c>
      <c r="N386" s="52"/>
      <c r="O386" s="55"/>
    </row>
    <row r="387" ht="25.5" customHeight="1">
      <c r="A387" s="46" t="s">
        <v>141</v>
      </c>
      <c r="B387" s="47" t="s">
        <v>39</v>
      </c>
      <c r="C387" s="48" t="s">
        <v>40</v>
      </c>
      <c r="D387" s="49">
        <v>274193.35</v>
      </c>
      <c r="E387" s="47">
        <v>0.0</v>
      </c>
      <c r="F387" s="50">
        <v>274193.0</v>
      </c>
      <c r="G387" s="51">
        <v>274193.0</v>
      </c>
      <c r="H387" s="52">
        <v>9.00156264E8</v>
      </c>
      <c r="I387" s="48" t="str">
        <f t="shared" si="154"/>
        <v>#REF!</v>
      </c>
      <c r="J387" s="46">
        <v>274193.0</v>
      </c>
      <c r="K387" s="53" t="str">
        <f t="shared" si="155"/>
        <v>#REF!</v>
      </c>
      <c r="L387" s="54" t="str">
        <f t="shared" si="156"/>
        <v>#REF!</v>
      </c>
      <c r="M387" s="54" t="s">
        <v>799</v>
      </c>
      <c r="N387" s="52" t="s">
        <v>800</v>
      </c>
      <c r="O387" s="55">
        <v>42334.0</v>
      </c>
    </row>
    <row r="388" ht="25.5" customHeight="1">
      <c r="A388" s="46" t="s">
        <v>141</v>
      </c>
      <c r="B388" s="47" t="s">
        <v>41</v>
      </c>
      <c r="C388" s="48" t="s">
        <v>42</v>
      </c>
      <c r="D388" s="49">
        <v>2.023301439E7</v>
      </c>
      <c r="E388" s="47">
        <v>0.0</v>
      </c>
      <c r="F388" s="50">
        <v>2.0233014E7</v>
      </c>
      <c r="G388" s="51">
        <v>2.0233014E7</v>
      </c>
      <c r="H388" s="52">
        <v>8.90981137E8</v>
      </c>
      <c r="I388" s="48" t="str">
        <f t="shared" si="154"/>
        <v>#REF!</v>
      </c>
      <c r="J388" s="46">
        <v>2.0233014E7</v>
      </c>
      <c r="K388" s="53" t="str">
        <f t="shared" si="155"/>
        <v>#REF!</v>
      </c>
      <c r="L388" s="54" t="str">
        <f t="shared" si="156"/>
        <v>#REF!</v>
      </c>
      <c r="M388" s="54" t="s">
        <v>801</v>
      </c>
      <c r="N388" s="52" t="s">
        <v>802</v>
      </c>
      <c r="O388" s="55">
        <v>42328.0</v>
      </c>
    </row>
    <row r="389" ht="25.5" customHeight="1">
      <c r="A389" s="46" t="s">
        <v>141</v>
      </c>
      <c r="B389" s="47" t="s">
        <v>45</v>
      </c>
      <c r="C389" s="48" t="s">
        <v>46</v>
      </c>
      <c r="D389" s="49">
        <v>1.8776150786E8</v>
      </c>
      <c r="E389" s="47">
        <v>0.0</v>
      </c>
      <c r="F389" s="50">
        <v>1.87761508E8</v>
      </c>
      <c r="G389" s="51">
        <v>1.87761508E8</v>
      </c>
      <c r="H389" s="52">
        <v>8.00138311E8</v>
      </c>
      <c r="I389" s="48" t="str">
        <f t="shared" si="154"/>
        <v>#REF!</v>
      </c>
      <c r="J389" s="46">
        <v>1.87761508E8</v>
      </c>
      <c r="K389" s="53" t="str">
        <f t="shared" si="155"/>
        <v>#REF!</v>
      </c>
      <c r="L389" s="54" t="str">
        <f t="shared" si="156"/>
        <v>#REF!</v>
      </c>
      <c r="M389" s="54" t="s">
        <v>803</v>
      </c>
      <c r="N389" s="52" t="s">
        <v>804</v>
      </c>
      <c r="O389" s="55">
        <v>42334.0</v>
      </c>
    </row>
    <row r="390" ht="25.5" customHeight="1">
      <c r="A390" s="46" t="s">
        <v>143</v>
      </c>
      <c r="B390" s="47" t="s">
        <v>17</v>
      </c>
      <c r="C390" s="48" t="s">
        <v>18</v>
      </c>
      <c r="D390" s="49">
        <v>0.0</v>
      </c>
      <c r="E390" s="47">
        <v>0.0</v>
      </c>
      <c r="F390" s="50">
        <v>0.0</v>
      </c>
      <c r="G390" s="51">
        <v>0.0</v>
      </c>
      <c r="H390" s="52"/>
      <c r="I390" s="48"/>
      <c r="J390" s="46"/>
      <c r="K390" s="53"/>
      <c r="L390" s="54"/>
      <c r="M390" s="54"/>
      <c r="N390" s="52"/>
      <c r="O390" s="55"/>
    </row>
    <row r="391" ht="25.5" customHeight="1">
      <c r="A391" s="46" t="s">
        <v>143</v>
      </c>
      <c r="B391" s="47" t="s">
        <v>27</v>
      </c>
      <c r="C391" s="48" t="s">
        <v>28</v>
      </c>
      <c r="D391" s="49">
        <v>0.0</v>
      </c>
      <c r="E391" s="47">
        <v>0.0</v>
      </c>
      <c r="F391" s="50">
        <v>0.0</v>
      </c>
      <c r="G391" s="51">
        <v>0.0</v>
      </c>
      <c r="H391" s="52"/>
      <c r="I391" s="48"/>
      <c r="J391" s="46"/>
      <c r="K391" s="53"/>
      <c r="L391" s="54"/>
      <c r="M391" s="54"/>
      <c r="N391" s="52"/>
      <c r="O391" s="55"/>
    </row>
    <row r="392" ht="25.5" customHeight="1">
      <c r="A392" s="46" t="s">
        <v>143</v>
      </c>
      <c r="B392" s="47" t="s">
        <v>29</v>
      </c>
      <c r="C392" s="48" t="s">
        <v>30</v>
      </c>
      <c r="D392" s="49">
        <v>19407.78</v>
      </c>
      <c r="E392" s="47">
        <v>0.0</v>
      </c>
      <c r="F392" s="50">
        <v>19408.0</v>
      </c>
      <c r="G392" s="51">
        <v>19408.0</v>
      </c>
      <c r="H392" s="52">
        <v>8.00250119E8</v>
      </c>
      <c r="I392" s="48" t="str">
        <f t="shared" ref="I392:I395" si="157">+VLOOKUP(H392,'[2]IPS CTA BANCARIA (2)'!$B$1:$I$186,2,0)</f>
        <v>#REF!</v>
      </c>
      <c r="J392" s="46">
        <v>19408.0</v>
      </c>
      <c r="K392" s="53" t="str">
        <f t="shared" ref="K392:K395" si="158">+VLOOKUP(H392,'[2]IPS CTA BANCARIA (2)'!$B$1:$I$186,4,0)</f>
        <v>#REF!</v>
      </c>
      <c r="L392" s="54" t="str">
        <f t="shared" ref="L392:L395" si="159">+VLOOKUP(H392,'[2]IPS CTA BANCARIA (2)'!$B$1:$I$186,5,0)</f>
        <v>#REF!</v>
      </c>
      <c r="M392" s="54" t="s">
        <v>805</v>
      </c>
      <c r="N392" s="52" t="s">
        <v>806</v>
      </c>
      <c r="O392" s="55">
        <v>42332.0</v>
      </c>
    </row>
    <row r="393" ht="25.5" customHeight="1">
      <c r="A393" s="46" t="s">
        <v>143</v>
      </c>
      <c r="B393" s="47" t="s">
        <v>31</v>
      </c>
      <c r="C393" s="48" t="s">
        <v>32</v>
      </c>
      <c r="D393" s="49">
        <v>142815.71</v>
      </c>
      <c r="E393" s="47">
        <v>0.0</v>
      </c>
      <c r="F393" s="50">
        <v>142816.0</v>
      </c>
      <c r="G393" s="51">
        <v>142816.0</v>
      </c>
      <c r="H393" s="52">
        <v>8.05000427E8</v>
      </c>
      <c r="I393" s="48" t="str">
        <f t="shared" si="157"/>
        <v>#REF!</v>
      </c>
      <c r="J393" s="46">
        <v>142816.0</v>
      </c>
      <c r="K393" s="53" t="str">
        <f t="shared" si="158"/>
        <v>#REF!</v>
      </c>
      <c r="L393" s="54" t="str">
        <f t="shared" si="159"/>
        <v>#REF!</v>
      </c>
      <c r="M393" s="54" t="s">
        <v>807</v>
      </c>
      <c r="N393" s="52" t="s">
        <v>808</v>
      </c>
      <c r="O393" s="55">
        <v>42333.0</v>
      </c>
    </row>
    <row r="394" ht="25.5" customHeight="1">
      <c r="A394" s="46" t="s">
        <v>143</v>
      </c>
      <c r="B394" s="47" t="s">
        <v>39</v>
      </c>
      <c r="C394" s="48" t="s">
        <v>40</v>
      </c>
      <c r="D394" s="49">
        <v>9340.46</v>
      </c>
      <c r="E394" s="47">
        <v>0.0</v>
      </c>
      <c r="F394" s="50">
        <v>9340.0</v>
      </c>
      <c r="G394" s="51">
        <v>9340.0</v>
      </c>
      <c r="H394" s="52">
        <v>9.00156264E8</v>
      </c>
      <c r="I394" s="48" t="str">
        <f t="shared" si="157"/>
        <v>#REF!</v>
      </c>
      <c r="J394" s="46">
        <v>9340.0</v>
      </c>
      <c r="K394" s="53" t="str">
        <f t="shared" si="158"/>
        <v>#REF!</v>
      </c>
      <c r="L394" s="54" t="str">
        <f t="shared" si="159"/>
        <v>#REF!</v>
      </c>
      <c r="M394" s="54" t="s">
        <v>809</v>
      </c>
      <c r="N394" s="52" t="s">
        <v>810</v>
      </c>
      <c r="O394" s="55">
        <v>42334.0</v>
      </c>
    </row>
    <row r="395" ht="25.5" customHeight="1">
      <c r="A395" s="46" t="s">
        <v>143</v>
      </c>
      <c r="B395" s="47" t="s">
        <v>41</v>
      </c>
      <c r="C395" s="48" t="s">
        <v>42</v>
      </c>
      <c r="D395" s="49">
        <v>2543556.05</v>
      </c>
      <c r="E395" s="47">
        <v>0.0</v>
      </c>
      <c r="F395" s="50">
        <v>2543556.0</v>
      </c>
      <c r="G395" s="51">
        <v>2543556.0</v>
      </c>
      <c r="H395" s="52">
        <v>9.00625317E8</v>
      </c>
      <c r="I395" s="48" t="str">
        <f t="shared" si="157"/>
        <v>#REF!</v>
      </c>
      <c r="J395" s="46">
        <v>2543556.0</v>
      </c>
      <c r="K395" s="53" t="str">
        <f t="shared" si="158"/>
        <v>#REF!</v>
      </c>
      <c r="L395" s="54" t="str">
        <f t="shared" si="159"/>
        <v>#REF!</v>
      </c>
      <c r="M395" s="54" t="s">
        <v>811</v>
      </c>
      <c r="N395" s="52" t="s">
        <v>812</v>
      </c>
      <c r="O395" s="55">
        <v>42328.0</v>
      </c>
    </row>
    <row r="396" ht="25.5" customHeight="1">
      <c r="A396" s="46" t="s">
        <v>145</v>
      </c>
      <c r="B396" s="47" t="s">
        <v>17</v>
      </c>
      <c r="C396" s="48" t="s">
        <v>18</v>
      </c>
      <c r="D396" s="49">
        <v>0.0</v>
      </c>
      <c r="E396" s="47">
        <v>0.0</v>
      </c>
      <c r="F396" s="50">
        <v>0.0</v>
      </c>
      <c r="G396" s="51">
        <v>0.0</v>
      </c>
      <c r="H396" s="52"/>
      <c r="I396" s="48"/>
      <c r="J396" s="46"/>
      <c r="K396" s="53"/>
      <c r="L396" s="54"/>
      <c r="M396" s="54"/>
      <c r="N396" s="52"/>
      <c r="O396" s="55"/>
    </row>
    <row r="397" ht="25.5" customHeight="1">
      <c r="A397" s="46" t="s">
        <v>145</v>
      </c>
      <c r="B397" s="47" t="s">
        <v>49</v>
      </c>
      <c r="C397" s="48" t="s">
        <v>50</v>
      </c>
      <c r="D397" s="49">
        <v>0.0</v>
      </c>
      <c r="E397" s="47">
        <v>0.0</v>
      </c>
      <c r="F397" s="50">
        <v>0.0</v>
      </c>
      <c r="G397" s="51">
        <v>0.0</v>
      </c>
      <c r="H397" s="52"/>
      <c r="I397" s="48"/>
      <c r="J397" s="46"/>
      <c r="K397" s="53"/>
      <c r="L397" s="54"/>
      <c r="M397" s="54"/>
      <c r="N397" s="52"/>
      <c r="O397" s="55"/>
    </row>
    <row r="398" ht="25.5" customHeight="1">
      <c r="A398" s="46" t="s">
        <v>145</v>
      </c>
      <c r="B398" s="47" t="s">
        <v>19</v>
      </c>
      <c r="C398" s="48" t="s">
        <v>20</v>
      </c>
      <c r="D398" s="49">
        <v>2218.69</v>
      </c>
      <c r="E398" s="47">
        <v>2218.69</v>
      </c>
      <c r="F398" s="50">
        <v>0.0</v>
      </c>
      <c r="G398" s="51">
        <v>0.0</v>
      </c>
      <c r="H398" s="52"/>
      <c r="I398" s="48"/>
      <c r="J398" s="46"/>
      <c r="K398" s="53"/>
      <c r="L398" s="54"/>
      <c r="M398" s="54"/>
      <c r="N398" s="52"/>
      <c r="O398" s="55"/>
    </row>
    <row r="399" ht="25.5" customHeight="1">
      <c r="A399" s="46" t="s">
        <v>145</v>
      </c>
      <c r="B399" s="47" t="s">
        <v>21</v>
      </c>
      <c r="C399" s="48" t="s">
        <v>22</v>
      </c>
      <c r="D399" s="49">
        <v>14430.06</v>
      </c>
      <c r="E399" s="47">
        <v>14430.06</v>
      </c>
      <c r="F399" s="50">
        <v>0.0</v>
      </c>
      <c r="G399" s="51">
        <v>0.0</v>
      </c>
      <c r="H399" s="52"/>
      <c r="I399" s="48"/>
      <c r="J399" s="46"/>
      <c r="K399" s="53"/>
      <c r="L399" s="54"/>
      <c r="M399" s="54"/>
      <c r="N399" s="52"/>
      <c r="O399" s="55"/>
    </row>
    <row r="400" ht="25.5" customHeight="1">
      <c r="A400" s="46" t="s">
        <v>145</v>
      </c>
      <c r="B400" s="47" t="s">
        <v>25</v>
      </c>
      <c r="C400" s="48" t="s">
        <v>26</v>
      </c>
      <c r="D400" s="49">
        <v>251.5</v>
      </c>
      <c r="E400" s="47">
        <v>251.5</v>
      </c>
      <c r="F400" s="50">
        <v>0.0</v>
      </c>
      <c r="G400" s="51">
        <v>0.0</v>
      </c>
      <c r="H400" s="52"/>
      <c r="I400" s="48"/>
      <c r="J400" s="46"/>
      <c r="K400" s="53"/>
      <c r="L400" s="54"/>
      <c r="M400" s="54"/>
      <c r="N400" s="52"/>
      <c r="O400" s="55"/>
    </row>
    <row r="401" ht="25.5" customHeight="1">
      <c r="A401" s="46" t="s">
        <v>145</v>
      </c>
      <c r="B401" s="47" t="s">
        <v>27</v>
      </c>
      <c r="C401" s="48" t="s">
        <v>28</v>
      </c>
      <c r="D401" s="49">
        <v>39745.38</v>
      </c>
      <c r="E401" s="47">
        <v>39745.38</v>
      </c>
      <c r="F401" s="50">
        <v>0.0</v>
      </c>
      <c r="G401" s="51">
        <v>0.0</v>
      </c>
      <c r="H401" s="52"/>
      <c r="I401" s="48"/>
      <c r="J401" s="46"/>
      <c r="K401" s="53"/>
      <c r="L401" s="54"/>
      <c r="M401" s="54"/>
      <c r="N401" s="52"/>
      <c r="O401" s="55"/>
    </row>
    <row r="402" ht="25.5" customHeight="1">
      <c r="A402" s="46" t="s">
        <v>145</v>
      </c>
      <c r="B402" s="47" t="s">
        <v>29</v>
      </c>
      <c r="C402" s="48" t="s">
        <v>30</v>
      </c>
      <c r="D402" s="49">
        <v>13665.06</v>
      </c>
      <c r="E402" s="47">
        <v>13665.06</v>
      </c>
      <c r="F402" s="50">
        <v>0.0</v>
      </c>
      <c r="G402" s="51">
        <v>0.0</v>
      </c>
      <c r="H402" s="52"/>
      <c r="I402" s="48"/>
      <c r="J402" s="46"/>
      <c r="K402" s="53"/>
      <c r="L402" s="54"/>
      <c r="M402" s="54"/>
      <c r="N402" s="52"/>
      <c r="O402" s="55"/>
    </row>
    <row r="403" ht="25.5" customHeight="1">
      <c r="A403" s="46" t="s">
        <v>145</v>
      </c>
      <c r="B403" s="47" t="s">
        <v>31</v>
      </c>
      <c r="C403" s="48" t="s">
        <v>32</v>
      </c>
      <c r="D403" s="49">
        <v>12313.47</v>
      </c>
      <c r="E403" s="47">
        <v>12313.47</v>
      </c>
      <c r="F403" s="50">
        <v>0.0</v>
      </c>
      <c r="G403" s="51">
        <v>0.0</v>
      </c>
      <c r="H403" s="52"/>
      <c r="I403" s="48"/>
      <c r="J403" s="46"/>
      <c r="K403" s="53"/>
      <c r="L403" s="54"/>
      <c r="M403" s="54"/>
      <c r="N403" s="52"/>
      <c r="O403" s="55"/>
    </row>
    <row r="404" ht="25.5" customHeight="1">
      <c r="A404" s="46" t="s">
        <v>145</v>
      </c>
      <c r="B404" s="47" t="s">
        <v>35</v>
      </c>
      <c r="C404" s="48" t="s">
        <v>36</v>
      </c>
      <c r="D404" s="49">
        <v>232.51</v>
      </c>
      <c r="E404" s="47">
        <v>232.51</v>
      </c>
      <c r="F404" s="50">
        <v>0.0</v>
      </c>
      <c r="G404" s="51">
        <v>0.0</v>
      </c>
      <c r="H404" s="52"/>
      <c r="I404" s="48"/>
      <c r="J404" s="46"/>
      <c r="K404" s="53"/>
      <c r="L404" s="54"/>
      <c r="M404" s="54"/>
      <c r="N404" s="52"/>
      <c r="O404" s="55"/>
    </row>
    <row r="405" ht="25.5" customHeight="1">
      <c r="A405" s="46" t="s">
        <v>145</v>
      </c>
      <c r="B405" s="47" t="s">
        <v>37</v>
      </c>
      <c r="C405" s="48" t="s">
        <v>38</v>
      </c>
      <c r="D405" s="49">
        <v>21.52</v>
      </c>
      <c r="E405" s="47">
        <v>21.52</v>
      </c>
      <c r="F405" s="50">
        <v>0.0</v>
      </c>
      <c r="G405" s="51">
        <v>0.0</v>
      </c>
      <c r="H405" s="52"/>
      <c r="I405" s="48"/>
      <c r="J405" s="46"/>
      <c r="K405" s="53"/>
      <c r="L405" s="54"/>
      <c r="M405" s="54"/>
      <c r="N405" s="52"/>
      <c r="O405" s="55"/>
    </row>
    <row r="406" ht="25.5" customHeight="1">
      <c r="A406" s="46" t="s">
        <v>145</v>
      </c>
      <c r="B406" s="47" t="s">
        <v>39</v>
      </c>
      <c r="C406" s="48" t="s">
        <v>40</v>
      </c>
      <c r="D406" s="49">
        <v>13581.12</v>
      </c>
      <c r="E406" s="47">
        <v>13581.12</v>
      </c>
      <c r="F406" s="50">
        <v>0.0</v>
      </c>
      <c r="G406" s="51">
        <v>0.0</v>
      </c>
      <c r="H406" s="52"/>
      <c r="I406" s="48"/>
      <c r="J406" s="46"/>
      <c r="K406" s="53"/>
      <c r="L406" s="54"/>
      <c r="M406" s="54"/>
      <c r="N406" s="52"/>
      <c r="O406" s="55"/>
    </row>
    <row r="407" ht="25.5" customHeight="1">
      <c r="A407" s="46" t="s">
        <v>145</v>
      </c>
      <c r="B407" s="47" t="s">
        <v>41</v>
      </c>
      <c r="C407" s="48" t="s">
        <v>42</v>
      </c>
      <c r="D407" s="49">
        <v>1619804.69</v>
      </c>
      <c r="E407" s="47">
        <v>1619804.69</v>
      </c>
      <c r="F407" s="50">
        <v>0.0</v>
      </c>
      <c r="G407" s="51">
        <v>0.0</v>
      </c>
      <c r="H407" s="52"/>
      <c r="I407" s="48"/>
      <c r="J407" s="46"/>
      <c r="K407" s="53"/>
      <c r="L407" s="54"/>
      <c r="M407" s="54"/>
      <c r="N407" s="52"/>
      <c r="O407" s="55"/>
    </row>
    <row r="408" ht="25.5" customHeight="1">
      <c r="A408" s="46" t="s">
        <v>147</v>
      </c>
      <c r="B408" s="47" t="s">
        <v>17</v>
      </c>
      <c r="C408" s="48" t="s">
        <v>18</v>
      </c>
      <c r="D408" s="49">
        <v>0.0</v>
      </c>
      <c r="E408" s="47">
        <v>0.0</v>
      </c>
      <c r="F408" s="50">
        <v>0.0</v>
      </c>
      <c r="G408" s="51">
        <v>0.0</v>
      </c>
      <c r="H408" s="52"/>
      <c r="I408" s="48"/>
      <c r="J408" s="46"/>
      <c r="K408" s="53"/>
      <c r="L408" s="54"/>
      <c r="M408" s="54"/>
      <c r="N408" s="52"/>
      <c r="O408" s="55"/>
    </row>
    <row r="409" ht="25.5" customHeight="1">
      <c r="A409" s="46" t="s">
        <v>147</v>
      </c>
      <c r="B409" s="47" t="s">
        <v>49</v>
      </c>
      <c r="C409" s="48" t="s">
        <v>50</v>
      </c>
      <c r="D409" s="49">
        <v>0.0</v>
      </c>
      <c r="E409" s="47">
        <v>0.0</v>
      </c>
      <c r="F409" s="50">
        <v>0.0</v>
      </c>
      <c r="G409" s="51">
        <v>0.0</v>
      </c>
      <c r="H409" s="52"/>
      <c r="I409" s="48"/>
      <c r="J409" s="46"/>
      <c r="K409" s="53"/>
      <c r="L409" s="54"/>
      <c r="M409" s="54"/>
      <c r="N409" s="52"/>
      <c r="O409" s="55"/>
    </row>
    <row r="410" ht="25.5" customHeight="1">
      <c r="A410" s="46" t="s">
        <v>147</v>
      </c>
      <c r="B410" s="47" t="s">
        <v>19</v>
      </c>
      <c r="C410" s="48" t="s">
        <v>20</v>
      </c>
      <c r="D410" s="49">
        <v>116782.39</v>
      </c>
      <c r="E410" s="47">
        <v>0.0</v>
      </c>
      <c r="F410" s="50">
        <v>116782.0</v>
      </c>
      <c r="G410" s="51">
        <v>116782.0</v>
      </c>
      <c r="H410" s="52">
        <v>8.00140949E8</v>
      </c>
      <c r="I410" s="48" t="str">
        <f>+VLOOKUP(H410,'[2]IPS CTA BANCARIA (2)'!$B$1:$I$186,2,0)</f>
        <v>#REF!</v>
      </c>
      <c r="J410" s="46">
        <v>116782.0</v>
      </c>
      <c r="K410" s="53" t="str">
        <f>+VLOOKUP(H410,'[2]IPS CTA BANCARIA (2)'!$B$1:$I$186,4,0)</f>
        <v>#REF!</v>
      </c>
      <c r="L410" s="54" t="str">
        <f>+VLOOKUP(H410,'[2]IPS CTA BANCARIA (2)'!$B$1:$I$186,5,0)</f>
        <v>#REF!</v>
      </c>
      <c r="M410" s="54" t="s">
        <v>813</v>
      </c>
      <c r="N410" s="52" t="s">
        <v>814</v>
      </c>
      <c r="O410" s="55">
        <v>42334.0</v>
      </c>
    </row>
    <row r="411" ht="25.5" customHeight="1">
      <c r="A411" s="46" t="s">
        <v>147</v>
      </c>
      <c r="B411" s="47" t="s">
        <v>27</v>
      </c>
      <c r="C411" s="48" t="s">
        <v>28</v>
      </c>
      <c r="D411" s="49">
        <v>0.0</v>
      </c>
      <c r="E411" s="47">
        <v>0.0</v>
      </c>
      <c r="F411" s="50">
        <v>0.0</v>
      </c>
      <c r="G411" s="51">
        <v>0.0</v>
      </c>
      <c r="H411" s="52"/>
      <c r="I411" s="48"/>
      <c r="J411" s="46"/>
      <c r="K411" s="53"/>
      <c r="L411" s="54"/>
      <c r="M411" s="54"/>
      <c r="N411" s="52"/>
      <c r="O411" s="55"/>
    </row>
    <row r="412" ht="25.5" customHeight="1">
      <c r="A412" s="46" t="s">
        <v>147</v>
      </c>
      <c r="B412" s="47" t="s">
        <v>29</v>
      </c>
      <c r="C412" s="48" t="s">
        <v>30</v>
      </c>
      <c r="D412" s="49">
        <v>650452.28</v>
      </c>
      <c r="E412" s="47">
        <v>0.0</v>
      </c>
      <c r="F412" s="50">
        <v>650452.0</v>
      </c>
      <c r="G412" s="51">
        <v>650452.0</v>
      </c>
      <c r="H412" s="52">
        <v>8.90980181E8</v>
      </c>
      <c r="I412" s="48" t="str">
        <f t="shared" ref="I412:I415" si="160">+VLOOKUP(H412,'[2]IPS CTA BANCARIA (2)'!$B$1:$I$186,2,0)</f>
        <v>#REF!</v>
      </c>
      <c r="J412" s="46">
        <v>650452.0</v>
      </c>
      <c r="K412" s="53" t="str">
        <f t="shared" ref="K412:K415" si="161">+VLOOKUP(H412,'[2]IPS CTA BANCARIA (2)'!$B$1:$I$186,4,0)</f>
        <v>#REF!</v>
      </c>
      <c r="L412" s="54" t="str">
        <f t="shared" ref="L412:L415" si="162">+VLOOKUP(H412,'[2]IPS CTA BANCARIA (2)'!$B$1:$I$186,5,0)</f>
        <v>#REF!</v>
      </c>
      <c r="M412" s="54" t="s">
        <v>815</v>
      </c>
      <c r="N412" s="52" t="s">
        <v>816</v>
      </c>
      <c r="O412" s="55">
        <v>42332.0</v>
      </c>
    </row>
    <row r="413" ht="25.5" customHeight="1">
      <c r="A413" s="46" t="s">
        <v>147</v>
      </c>
      <c r="B413" s="47" t="s">
        <v>31</v>
      </c>
      <c r="C413" s="48" t="s">
        <v>32</v>
      </c>
      <c r="D413" s="49">
        <v>559466.22</v>
      </c>
      <c r="E413" s="47">
        <v>0.0</v>
      </c>
      <c r="F413" s="50">
        <v>559466.0</v>
      </c>
      <c r="G413" s="51">
        <v>559466.0</v>
      </c>
      <c r="H413" s="52">
        <v>8.05000427E8</v>
      </c>
      <c r="I413" s="48" t="str">
        <f t="shared" si="160"/>
        <v>#REF!</v>
      </c>
      <c r="J413" s="46">
        <v>559466.0</v>
      </c>
      <c r="K413" s="53" t="str">
        <f t="shared" si="161"/>
        <v>#REF!</v>
      </c>
      <c r="L413" s="54" t="str">
        <f t="shared" si="162"/>
        <v>#REF!</v>
      </c>
      <c r="M413" s="54" t="s">
        <v>817</v>
      </c>
      <c r="N413" s="52" t="s">
        <v>818</v>
      </c>
      <c r="O413" s="55">
        <v>42333.0</v>
      </c>
    </row>
    <row r="414" ht="25.5" customHeight="1">
      <c r="A414" s="46" t="s">
        <v>147</v>
      </c>
      <c r="B414" s="47" t="s">
        <v>39</v>
      </c>
      <c r="C414" s="48" t="s">
        <v>40</v>
      </c>
      <c r="D414" s="49">
        <v>376414.36</v>
      </c>
      <c r="E414" s="47">
        <v>0.0</v>
      </c>
      <c r="F414" s="50">
        <v>376414.0</v>
      </c>
      <c r="G414" s="51">
        <v>376414.0</v>
      </c>
      <c r="H414" s="52">
        <v>9.00156264E8</v>
      </c>
      <c r="I414" s="48" t="str">
        <f t="shared" si="160"/>
        <v>#REF!</v>
      </c>
      <c r="J414" s="46">
        <v>376414.0</v>
      </c>
      <c r="K414" s="53" t="str">
        <f t="shared" si="161"/>
        <v>#REF!</v>
      </c>
      <c r="L414" s="54" t="str">
        <f t="shared" si="162"/>
        <v>#REF!</v>
      </c>
      <c r="M414" s="54" t="s">
        <v>819</v>
      </c>
      <c r="N414" s="52" t="s">
        <v>820</v>
      </c>
      <c r="O414" s="55">
        <v>42334.0</v>
      </c>
    </row>
    <row r="415" ht="25.5" customHeight="1">
      <c r="A415" s="46" t="s">
        <v>147</v>
      </c>
      <c r="B415" s="47" t="s">
        <v>41</v>
      </c>
      <c r="C415" s="48" t="s">
        <v>42</v>
      </c>
      <c r="D415" s="49">
        <v>4.641530875E7</v>
      </c>
      <c r="E415" s="47">
        <v>0.0</v>
      </c>
      <c r="F415" s="50">
        <v>4.6415309E7</v>
      </c>
      <c r="G415" s="51">
        <v>4.6415309E7</v>
      </c>
      <c r="H415" s="52">
        <v>8.90981726E8</v>
      </c>
      <c r="I415" s="48" t="str">
        <f t="shared" si="160"/>
        <v>#REF!</v>
      </c>
      <c r="J415" s="46">
        <v>4.6415309E7</v>
      </c>
      <c r="K415" s="53" t="str">
        <f t="shared" si="161"/>
        <v>#REF!</v>
      </c>
      <c r="L415" s="54" t="str">
        <f t="shared" si="162"/>
        <v>#REF!</v>
      </c>
      <c r="M415" s="54" t="s">
        <v>821</v>
      </c>
      <c r="N415" s="52" t="s">
        <v>822</v>
      </c>
      <c r="O415" s="55">
        <v>42328.0</v>
      </c>
    </row>
    <row r="416" ht="25.5" customHeight="1">
      <c r="A416" s="46" t="s">
        <v>149</v>
      </c>
      <c r="B416" s="47" t="s">
        <v>17</v>
      </c>
      <c r="C416" s="48" t="s">
        <v>18</v>
      </c>
      <c r="D416" s="49">
        <v>0.0</v>
      </c>
      <c r="E416" s="47">
        <v>0.0</v>
      </c>
      <c r="F416" s="50">
        <v>0.0</v>
      </c>
      <c r="G416" s="51">
        <v>0.0</v>
      </c>
      <c r="H416" s="52"/>
      <c r="I416" s="48"/>
      <c r="J416" s="46"/>
      <c r="K416" s="53"/>
      <c r="L416" s="54"/>
      <c r="M416" s="54"/>
      <c r="N416" s="52"/>
      <c r="O416" s="55"/>
    </row>
    <row r="417" ht="25.5" customHeight="1">
      <c r="A417" s="46" t="s">
        <v>149</v>
      </c>
      <c r="B417" s="47" t="s">
        <v>49</v>
      </c>
      <c r="C417" s="48" t="s">
        <v>50</v>
      </c>
      <c r="D417" s="49">
        <v>0.0</v>
      </c>
      <c r="E417" s="47">
        <v>0.0</v>
      </c>
      <c r="F417" s="50">
        <v>0.0</v>
      </c>
      <c r="G417" s="51">
        <v>0.0</v>
      </c>
      <c r="H417" s="52"/>
      <c r="I417" s="48"/>
      <c r="J417" s="46"/>
      <c r="K417" s="53"/>
      <c r="L417" s="54"/>
      <c r="M417" s="54"/>
      <c r="N417" s="52"/>
      <c r="O417" s="55"/>
    </row>
    <row r="418" ht="25.5" customHeight="1">
      <c r="A418" s="46" t="s">
        <v>149</v>
      </c>
      <c r="B418" s="47" t="s">
        <v>74</v>
      </c>
      <c r="C418" s="48" t="s">
        <v>75</v>
      </c>
      <c r="D418" s="49">
        <v>911316.12</v>
      </c>
      <c r="E418" s="47">
        <v>0.0</v>
      </c>
      <c r="F418" s="50">
        <v>911316.0</v>
      </c>
      <c r="G418" s="51">
        <v>911316.0</v>
      </c>
      <c r="H418" s="52">
        <v>8.90980757E8</v>
      </c>
      <c r="I418" s="48" t="str">
        <f t="shared" ref="I418:I419" si="163">+VLOOKUP(H418,'[2]IPS CTA BANCARIA (2)'!$B$1:$I$186,2,0)</f>
        <v>#REF!</v>
      </c>
      <c r="J418" s="46">
        <v>911316.0</v>
      </c>
      <c r="K418" s="53" t="str">
        <f t="shared" ref="K418:K419" si="164">+VLOOKUP(H418,'[2]IPS CTA BANCARIA (2)'!$B$1:$I$186,4,0)</f>
        <v>#REF!</v>
      </c>
      <c r="L418" s="54" t="str">
        <f t="shared" ref="L418:L419" si="165">+VLOOKUP(H418,'[2]IPS CTA BANCARIA (2)'!$B$1:$I$186,5,0)</f>
        <v>#REF!</v>
      </c>
      <c r="M418" s="54" t="s">
        <v>823</v>
      </c>
      <c r="N418" s="52" t="s">
        <v>824</v>
      </c>
      <c r="O418" s="55">
        <v>42332.0</v>
      </c>
    </row>
    <row r="419" ht="25.5" customHeight="1">
      <c r="A419" s="46" t="s">
        <v>149</v>
      </c>
      <c r="B419" s="47" t="s">
        <v>19</v>
      </c>
      <c r="C419" s="48" t="s">
        <v>20</v>
      </c>
      <c r="D419" s="49">
        <v>626.38</v>
      </c>
      <c r="E419" s="47">
        <v>0.0</v>
      </c>
      <c r="F419" s="50">
        <v>626.0</v>
      </c>
      <c r="G419" s="51">
        <v>626.0</v>
      </c>
      <c r="H419" s="52">
        <v>8.00140949E8</v>
      </c>
      <c r="I419" s="48" t="str">
        <f t="shared" si="163"/>
        <v>#REF!</v>
      </c>
      <c r="J419" s="46">
        <v>626.0</v>
      </c>
      <c r="K419" s="53" t="str">
        <f t="shared" si="164"/>
        <v>#REF!</v>
      </c>
      <c r="L419" s="54" t="str">
        <f t="shared" si="165"/>
        <v>#REF!</v>
      </c>
      <c r="M419" s="54" t="s">
        <v>825</v>
      </c>
      <c r="N419" s="52" t="s">
        <v>826</v>
      </c>
      <c r="O419" s="55">
        <v>42334.0</v>
      </c>
    </row>
    <row r="420" ht="25.5" customHeight="1">
      <c r="A420" s="46" t="s">
        <v>149</v>
      </c>
      <c r="B420" s="47" t="s">
        <v>21</v>
      </c>
      <c r="C420" s="48" t="s">
        <v>22</v>
      </c>
      <c r="D420" s="49">
        <v>166.56</v>
      </c>
      <c r="E420" s="47">
        <v>0.0</v>
      </c>
      <c r="F420" s="50">
        <v>167.0</v>
      </c>
      <c r="G420" s="51">
        <v>167.0</v>
      </c>
      <c r="H420" s="52"/>
      <c r="I420" s="48"/>
      <c r="J420" s="46"/>
      <c r="K420" s="53"/>
      <c r="L420" s="54"/>
      <c r="M420" s="54"/>
      <c r="N420" s="52"/>
      <c r="O420" s="55"/>
    </row>
    <row r="421" ht="25.5" customHeight="1">
      <c r="A421" s="46" t="s">
        <v>149</v>
      </c>
      <c r="B421" s="47" t="s">
        <v>27</v>
      </c>
      <c r="C421" s="48" t="s">
        <v>28</v>
      </c>
      <c r="D421" s="49">
        <v>0.0</v>
      </c>
      <c r="E421" s="47">
        <v>0.0</v>
      </c>
      <c r="F421" s="50">
        <v>0.0</v>
      </c>
      <c r="G421" s="51">
        <v>0.0</v>
      </c>
      <c r="H421" s="52"/>
      <c r="I421" s="48"/>
      <c r="J421" s="46"/>
      <c r="K421" s="53"/>
      <c r="L421" s="54"/>
      <c r="M421" s="54"/>
      <c r="N421" s="52"/>
      <c r="O421" s="55"/>
    </row>
    <row r="422" ht="25.5" customHeight="1">
      <c r="A422" s="46" t="s">
        <v>149</v>
      </c>
      <c r="B422" s="47" t="s">
        <v>29</v>
      </c>
      <c r="C422" s="48" t="s">
        <v>30</v>
      </c>
      <c r="D422" s="49">
        <v>73040.39</v>
      </c>
      <c r="E422" s="47">
        <v>0.0</v>
      </c>
      <c r="F422" s="50">
        <v>73040.0</v>
      </c>
      <c r="G422" s="51">
        <v>73040.0</v>
      </c>
      <c r="H422" s="52">
        <v>8.00250119E8</v>
      </c>
      <c r="I422" s="48" t="str">
        <f>+VLOOKUP(H422,'[2]IPS CTA BANCARIA (2)'!$B$1:$I$186,2,0)</f>
        <v>#REF!</v>
      </c>
      <c r="J422" s="46">
        <v>73040.0</v>
      </c>
      <c r="K422" s="53" t="str">
        <f>+VLOOKUP(H422,'[2]IPS CTA BANCARIA (2)'!$B$1:$I$186,4,0)</f>
        <v>#REF!</v>
      </c>
      <c r="L422" s="54" t="str">
        <f>+VLOOKUP(H422,'[2]IPS CTA BANCARIA (2)'!$B$1:$I$186,5,0)</f>
        <v>#REF!</v>
      </c>
      <c r="M422" s="54" t="s">
        <v>827</v>
      </c>
      <c r="N422" s="52" t="s">
        <v>828</v>
      </c>
      <c r="O422" s="55">
        <v>42332.0</v>
      </c>
    </row>
    <row r="423" ht="25.5" customHeight="1">
      <c r="A423" s="46" t="s">
        <v>149</v>
      </c>
      <c r="B423" s="47" t="s">
        <v>31</v>
      </c>
      <c r="C423" s="48" t="s">
        <v>32</v>
      </c>
      <c r="D423" s="49">
        <v>0.0</v>
      </c>
      <c r="E423" s="47">
        <v>0.0</v>
      </c>
      <c r="F423" s="50">
        <v>0.0</v>
      </c>
      <c r="G423" s="51">
        <v>0.0</v>
      </c>
      <c r="H423" s="52"/>
      <c r="I423" s="48"/>
      <c r="J423" s="46"/>
      <c r="K423" s="53"/>
      <c r="L423" s="54"/>
      <c r="M423" s="54"/>
      <c r="N423" s="52"/>
      <c r="O423" s="55"/>
    </row>
    <row r="424" ht="25.5" customHeight="1">
      <c r="A424" s="46" t="s">
        <v>149</v>
      </c>
      <c r="B424" s="47" t="s">
        <v>39</v>
      </c>
      <c r="C424" s="48" t="s">
        <v>40</v>
      </c>
      <c r="D424" s="49">
        <v>6931.01</v>
      </c>
      <c r="E424" s="47">
        <v>0.0</v>
      </c>
      <c r="F424" s="50">
        <v>6931.0</v>
      </c>
      <c r="G424" s="51">
        <v>6931.0</v>
      </c>
      <c r="H424" s="52">
        <v>9.00156264E8</v>
      </c>
      <c r="I424" s="48" t="str">
        <f t="shared" ref="I424:I426" si="166">+VLOOKUP(H424,'[2]IPS CTA BANCARIA (2)'!$B$1:$I$186,2,0)</f>
        <v>#REF!</v>
      </c>
      <c r="J424" s="46">
        <v>6931.0</v>
      </c>
      <c r="K424" s="53" t="str">
        <f t="shared" ref="K424:K426" si="167">+VLOOKUP(H424,'[2]IPS CTA BANCARIA (2)'!$B$1:$I$186,4,0)</f>
        <v>#REF!</v>
      </c>
      <c r="L424" s="54" t="str">
        <f t="shared" ref="L424:L426" si="168">+VLOOKUP(H424,'[2]IPS CTA BANCARIA (2)'!$B$1:$I$186,5,0)</f>
        <v>#REF!</v>
      </c>
      <c r="M424" s="54" t="s">
        <v>829</v>
      </c>
      <c r="N424" s="52" t="s">
        <v>830</v>
      </c>
      <c r="O424" s="55">
        <v>42334.0</v>
      </c>
    </row>
    <row r="425" ht="25.5" customHeight="1">
      <c r="A425" s="46" t="s">
        <v>149</v>
      </c>
      <c r="B425" s="47" t="s">
        <v>41</v>
      </c>
      <c r="C425" s="48" t="s">
        <v>42</v>
      </c>
      <c r="D425" s="49">
        <v>886091.06</v>
      </c>
      <c r="E425" s="47">
        <v>0.0</v>
      </c>
      <c r="F425" s="50">
        <v>886091.0</v>
      </c>
      <c r="G425" s="51">
        <v>886091.0</v>
      </c>
      <c r="H425" s="52">
        <v>9.00625317E8</v>
      </c>
      <c r="I425" s="48" t="str">
        <f t="shared" si="166"/>
        <v>#REF!</v>
      </c>
      <c r="J425" s="46">
        <v>886091.0</v>
      </c>
      <c r="K425" s="53" t="str">
        <f t="shared" si="167"/>
        <v>#REF!</v>
      </c>
      <c r="L425" s="54" t="str">
        <f t="shared" si="168"/>
        <v>#REF!</v>
      </c>
      <c r="M425" s="54" t="s">
        <v>831</v>
      </c>
      <c r="N425" s="52" t="s">
        <v>832</v>
      </c>
      <c r="O425" s="55">
        <v>42328.0</v>
      </c>
    </row>
    <row r="426" ht="25.5" customHeight="1">
      <c r="A426" s="46" t="s">
        <v>149</v>
      </c>
      <c r="B426" s="47" t="s">
        <v>45</v>
      </c>
      <c r="C426" s="48" t="s">
        <v>46</v>
      </c>
      <c r="D426" s="49">
        <v>3273593.48</v>
      </c>
      <c r="E426" s="47">
        <v>0.0</v>
      </c>
      <c r="F426" s="50">
        <v>3273593.0</v>
      </c>
      <c r="G426" s="51">
        <v>3273593.0</v>
      </c>
      <c r="H426" s="52">
        <v>8.90906991E8</v>
      </c>
      <c r="I426" s="48" t="str">
        <f t="shared" si="166"/>
        <v>#REF!</v>
      </c>
      <c r="J426" s="46">
        <v>3273593.0</v>
      </c>
      <c r="K426" s="53" t="str">
        <f t="shared" si="167"/>
        <v>#REF!</v>
      </c>
      <c r="L426" s="54" t="str">
        <f t="shared" si="168"/>
        <v>#REF!</v>
      </c>
      <c r="M426" s="54" t="s">
        <v>833</v>
      </c>
      <c r="N426" s="52" t="s">
        <v>834</v>
      </c>
      <c r="O426" s="55">
        <v>42334.0</v>
      </c>
    </row>
    <row r="427" ht="25.5" customHeight="1">
      <c r="A427" s="46" t="s">
        <v>151</v>
      </c>
      <c r="B427" s="47" t="s">
        <v>49</v>
      </c>
      <c r="C427" s="48" t="s">
        <v>50</v>
      </c>
      <c r="D427" s="49">
        <v>0.0</v>
      </c>
      <c r="E427" s="47">
        <v>0.0</v>
      </c>
      <c r="F427" s="50">
        <v>0.0</v>
      </c>
      <c r="G427" s="51">
        <v>0.0</v>
      </c>
      <c r="H427" s="52"/>
      <c r="I427" s="48"/>
      <c r="J427" s="46"/>
      <c r="K427" s="53"/>
      <c r="L427" s="54"/>
      <c r="M427" s="54"/>
      <c r="N427" s="52"/>
      <c r="O427" s="55"/>
    </row>
    <row r="428" ht="25.5" customHeight="1">
      <c r="A428" s="46" t="s">
        <v>151</v>
      </c>
      <c r="B428" s="47" t="s">
        <v>27</v>
      </c>
      <c r="C428" s="48" t="s">
        <v>28</v>
      </c>
      <c r="D428" s="49">
        <v>0.0</v>
      </c>
      <c r="E428" s="47">
        <v>0.0</v>
      </c>
      <c r="F428" s="50">
        <v>0.0</v>
      </c>
      <c r="G428" s="51">
        <v>0.0</v>
      </c>
      <c r="H428" s="52"/>
      <c r="I428" s="48"/>
      <c r="J428" s="46"/>
      <c r="K428" s="53"/>
      <c r="L428" s="54"/>
      <c r="M428" s="54"/>
      <c r="N428" s="52"/>
      <c r="O428" s="55"/>
    </row>
    <row r="429" ht="25.5" customHeight="1">
      <c r="A429" s="46" t="s">
        <v>151</v>
      </c>
      <c r="B429" s="47" t="s">
        <v>29</v>
      </c>
      <c r="C429" s="48" t="s">
        <v>30</v>
      </c>
      <c r="D429" s="49">
        <v>96388.64</v>
      </c>
      <c r="E429" s="47">
        <v>0.0</v>
      </c>
      <c r="F429" s="50">
        <v>96389.0</v>
      </c>
      <c r="G429" s="51">
        <v>96389.0</v>
      </c>
      <c r="H429" s="52">
        <v>8.00250119E8</v>
      </c>
      <c r="I429" s="48" t="str">
        <f t="shared" ref="I429:I432" si="169">+VLOOKUP(H429,'[2]IPS CTA BANCARIA (2)'!$B$1:$I$186,2,0)</f>
        <v>#REF!</v>
      </c>
      <c r="J429" s="46">
        <v>96389.0</v>
      </c>
      <c r="K429" s="53" t="str">
        <f t="shared" ref="K429:K432" si="170">+VLOOKUP(H429,'[2]IPS CTA BANCARIA (2)'!$B$1:$I$186,4,0)</f>
        <v>#REF!</v>
      </c>
      <c r="L429" s="54" t="str">
        <f t="shared" ref="L429:L432" si="171">+VLOOKUP(H429,'[2]IPS CTA BANCARIA (2)'!$B$1:$I$186,5,0)</f>
        <v>#REF!</v>
      </c>
      <c r="M429" s="54" t="s">
        <v>835</v>
      </c>
      <c r="N429" s="52" t="s">
        <v>836</v>
      </c>
      <c r="O429" s="55">
        <v>42332.0</v>
      </c>
    </row>
    <row r="430" ht="25.5" customHeight="1">
      <c r="A430" s="46" t="s">
        <v>151</v>
      </c>
      <c r="B430" s="47" t="s">
        <v>67</v>
      </c>
      <c r="C430" s="48" t="s">
        <v>68</v>
      </c>
      <c r="D430" s="49">
        <v>5043.8</v>
      </c>
      <c r="E430" s="47">
        <v>0.0</v>
      </c>
      <c r="F430" s="50">
        <v>5044.0</v>
      </c>
      <c r="G430" s="51">
        <v>5044.0</v>
      </c>
      <c r="H430" s="52">
        <v>8.30074184E8</v>
      </c>
      <c r="I430" s="48" t="str">
        <f t="shared" si="169"/>
        <v>#REF!</v>
      </c>
      <c r="J430" s="46">
        <v>5044.0</v>
      </c>
      <c r="K430" s="53" t="str">
        <f t="shared" si="170"/>
        <v>#REF!</v>
      </c>
      <c r="L430" s="54" t="str">
        <f t="shared" si="171"/>
        <v>#REF!</v>
      </c>
      <c r="M430" s="54" t="s">
        <v>837</v>
      </c>
      <c r="N430" s="52" t="s">
        <v>838</v>
      </c>
      <c r="O430" s="55">
        <v>42334.0</v>
      </c>
    </row>
    <row r="431" ht="25.5" customHeight="1">
      <c r="A431" s="46" t="s">
        <v>151</v>
      </c>
      <c r="B431" s="47" t="s">
        <v>39</v>
      </c>
      <c r="C431" s="48" t="s">
        <v>40</v>
      </c>
      <c r="D431" s="49">
        <v>50629.56</v>
      </c>
      <c r="E431" s="47">
        <v>0.0</v>
      </c>
      <c r="F431" s="50">
        <v>50630.0</v>
      </c>
      <c r="G431" s="51">
        <v>50630.0</v>
      </c>
      <c r="H431" s="52">
        <v>9.00156264E8</v>
      </c>
      <c r="I431" s="48" t="str">
        <f t="shared" si="169"/>
        <v>#REF!</v>
      </c>
      <c r="J431" s="46">
        <v>50630.0</v>
      </c>
      <c r="K431" s="53" t="str">
        <f t="shared" si="170"/>
        <v>#REF!</v>
      </c>
      <c r="L431" s="54" t="str">
        <f t="shared" si="171"/>
        <v>#REF!</v>
      </c>
      <c r="M431" s="54" t="s">
        <v>839</v>
      </c>
      <c r="N431" s="52" t="s">
        <v>840</v>
      </c>
      <c r="O431" s="55">
        <v>42334.0</v>
      </c>
    </row>
    <row r="432" ht="25.5" customHeight="1">
      <c r="A432" s="46" t="s">
        <v>151</v>
      </c>
      <c r="B432" s="47" t="s">
        <v>59</v>
      </c>
      <c r="C432" s="48" t="s">
        <v>60</v>
      </c>
      <c r="D432" s="49">
        <v>1.7659123E7</v>
      </c>
      <c r="E432" s="47">
        <v>0.0</v>
      </c>
      <c r="F432" s="50">
        <v>1.7659123E7</v>
      </c>
      <c r="G432" s="51">
        <v>1.7659123E7</v>
      </c>
      <c r="H432" s="52">
        <v>8.90901826E8</v>
      </c>
      <c r="I432" s="48" t="str">
        <f t="shared" si="169"/>
        <v>#REF!</v>
      </c>
      <c r="J432" s="46">
        <v>1.7659123E7</v>
      </c>
      <c r="K432" s="53" t="str">
        <f t="shared" si="170"/>
        <v>#REF!</v>
      </c>
      <c r="L432" s="54" t="str">
        <f t="shared" si="171"/>
        <v>#REF!</v>
      </c>
      <c r="M432" s="54" t="s">
        <v>841</v>
      </c>
      <c r="N432" s="52" t="s">
        <v>842</v>
      </c>
      <c r="O432" s="55">
        <v>42331.0</v>
      </c>
    </row>
    <row r="433" ht="25.5" customHeight="1">
      <c r="A433" s="46" t="s">
        <v>153</v>
      </c>
      <c r="B433" s="47" t="s">
        <v>17</v>
      </c>
      <c r="C433" s="48" t="s">
        <v>18</v>
      </c>
      <c r="D433" s="49">
        <v>0.0</v>
      </c>
      <c r="E433" s="47">
        <v>0.0</v>
      </c>
      <c r="F433" s="50">
        <v>0.0</v>
      </c>
      <c r="G433" s="51">
        <v>0.0</v>
      </c>
      <c r="H433" s="52"/>
      <c r="I433" s="48"/>
      <c r="J433" s="46"/>
      <c r="K433" s="53"/>
      <c r="L433" s="54"/>
      <c r="M433" s="54"/>
      <c r="N433" s="52"/>
      <c r="O433" s="55"/>
    </row>
    <row r="434" ht="25.5" customHeight="1">
      <c r="A434" s="46" t="s">
        <v>153</v>
      </c>
      <c r="B434" s="47" t="s">
        <v>19</v>
      </c>
      <c r="C434" s="48" t="s">
        <v>20</v>
      </c>
      <c r="D434" s="49">
        <v>109389.83</v>
      </c>
      <c r="E434" s="47">
        <v>0.0</v>
      </c>
      <c r="F434" s="50">
        <v>109390.0</v>
      </c>
      <c r="G434" s="51">
        <v>109390.0</v>
      </c>
      <c r="H434" s="52">
        <v>8.00140949E8</v>
      </c>
      <c r="I434" s="48" t="str">
        <f t="shared" ref="I434:I440" si="172">+VLOOKUP(H434,'[2]IPS CTA BANCARIA (2)'!$B$1:$I$186,2,0)</f>
        <v>#REF!</v>
      </c>
      <c r="J434" s="46">
        <v>109390.0</v>
      </c>
      <c r="K434" s="53" t="str">
        <f t="shared" ref="K434:K440" si="173">+VLOOKUP(H434,'[2]IPS CTA BANCARIA (2)'!$B$1:$I$186,4,0)</f>
        <v>#REF!</v>
      </c>
      <c r="L434" s="54" t="str">
        <f t="shared" ref="L434:L440" si="174">+VLOOKUP(H434,'[2]IPS CTA BANCARIA (2)'!$B$1:$I$186,5,0)</f>
        <v>#REF!</v>
      </c>
      <c r="M434" s="54" t="s">
        <v>843</v>
      </c>
      <c r="N434" s="52" t="s">
        <v>844</v>
      </c>
      <c r="O434" s="55">
        <v>42334.0</v>
      </c>
    </row>
    <row r="435" ht="25.5" customHeight="1">
      <c r="A435" s="46" t="s">
        <v>153</v>
      </c>
      <c r="B435" s="47" t="s">
        <v>21</v>
      </c>
      <c r="C435" s="48" t="s">
        <v>22</v>
      </c>
      <c r="D435" s="49">
        <v>698826.83</v>
      </c>
      <c r="E435" s="47">
        <v>0.0</v>
      </c>
      <c r="F435" s="50">
        <v>698827.0</v>
      </c>
      <c r="G435" s="51">
        <v>698827.0</v>
      </c>
      <c r="H435" s="52">
        <v>8.00130907E8</v>
      </c>
      <c r="I435" s="48" t="str">
        <f t="shared" si="172"/>
        <v>#REF!</v>
      </c>
      <c r="J435" s="46">
        <v>698827.0</v>
      </c>
      <c r="K435" s="53" t="str">
        <f t="shared" si="173"/>
        <v>#REF!</v>
      </c>
      <c r="L435" s="54" t="str">
        <f t="shared" si="174"/>
        <v>#REF!</v>
      </c>
      <c r="M435" s="54" t="s">
        <v>845</v>
      </c>
      <c r="N435" s="52" t="s">
        <v>846</v>
      </c>
      <c r="O435" s="55">
        <v>42334.0</v>
      </c>
    </row>
    <row r="436" ht="25.5" customHeight="1">
      <c r="A436" s="46" t="s">
        <v>153</v>
      </c>
      <c r="B436" s="47" t="s">
        <v>27</v>
      </c>
      <c r="C436" s="48" t="s">
        <v>28</v>
      </c>
      <c r="D436" s="49">
        <v>2986924.84</v>
      </c>
      <c r="E436" s="47">
        <v>0.0</v>
      </c>
      <c r="F436" s="50">
        <v>2986925.0</v>
      </c>
      <c r="G436" s="51">
        <v>2986925.0</v>
      </c>
      <c r="H436" s="52">
        <v>8.00088702E8</v>
      </c>
      <c r="I436" s="48" t="str">
        <f t="shared" si="172"/>
        <v>#REF!</v>
      </c>
      <c r="J436" s="46">
        <v>2986925.0</v>
      </c>
      <c r="K436" s="53" t="str">
        <f t="shared" si="173"/>
        <v>#REF!</v>
      </c>
      <c r="L436" s="54" t="str">
        <f t="shared" si="174"/>
        <v>#REF!</v>
      </c>
      <c r="M436" s="54" t="s">
        <v>847</v>
      </c>
      <c r="N436" s="52" t="s">
        <v>848</v>
      </c>
      <c r="O436" s="55">
        <v>42332.0</v>
      </c>
    </row>
    <row r="437" ht="25.5" customHeight="1">
      <c r="A437" s="46" t="s">
        <v>153</v>
      </c>
      <c r="B437" s="47" t="s">
        <v>29</v>
      </c>
      <c r="C437" s="48" t="s">
        <v>30</v>
      </c>
      <c r="D437" s="49">
        <v>571057.94</v>
      </c>
      <c r="E437" s="47">
        <v>0.0</v>
      </c>
      <c r="F437" s="50">
        <v>571058.0</v>
      </c>
      <c r="G437" s="51">
        <v>571058.0</v>
      </c>
      <c r="H437" s="52">
        <v>8.90980727E8</v>
      </c>
      <c r="I437" s="48" t="str">
        <f t="shared" si="172"/>
        <v>#REF!</v>
      </c>
      <c r="J437" s="46">
        <v>571058.0</v>
      </c>
      <c r="K437" s="53" t="str">
        <f t="shared" si="173"/>
        <v>#REF!</v>
      </c>
      <c r="L437" s="54" t="str">
        <f t="shared" si="174"/>
        <v>#REF!</v>
      </c>
      <c r="M437" s="54" t="s">
        <v>849</v>
      </c>
      <c r="N437" s="52" t="s">
        <v>850</v>
      </c>
      <c r="O437" s="55">
        <v>42332.0</v>
      </c>
    </row>
    <row r="438" ht="25.5" customHeight="1">
      <c r="A438" s="46" t="s">
        <v>153</v>
      </c>
      <c r="B438" s="47" t="s">
        <v>31</v>
      </c>
      <c r="C438" s="48" t="s">
        <v>32</v>
      </c>
      <c r="D438" s="49">
        <v>687475.4</v>
      </c>
      <c r="E438" s="47">
        <v>0.0</v>
      </c>
      <c r="F438" s="50">
        <v>687475.0</v>
      </c>
      <c r="G438" s="51">
        <v>687475.0</v>
      </c>
      <c r="H438" s="52">
        <v>8.05000427E8</v>
      </c>
      <c r="I438" s="48" t="str">
        <f t="shared" si="172"/>
        <v>#REF!</v>
      </c>
      <c r="J438" s="46">
        <v>687475.0</v>
      </c>
      <c r="K438" s="53" t="str">
        <f t="shared" si="173"/>
        <v>#REF!</v>
      </c>
      <c r="L438" s="54" t="str">
        <f t="shared" si="174"/>
        <v>#REF!</v>
      </c>
      <c r="M438" s="54" t="s">
        <v>851</v>
      </c>
      <c r="N438" s="52" t="s">
        <v>852</v>
      </c>
      <c r="O438" s="55">
        <v>42333.0</v>
      </c>
    </row>
    <row r="439" ht="25.5" customHeight="1">
      <c r="A439" s="46" t="s">
        <v>153</v>
      </c>
      <c r="B439" s="47" t="s">
        <v>39</v>
      </c>
      <c r="C439" s="48" t="s">
        <v>40</v>
      </c>
      <c r="D439" s="49">
        <v>1171344.43</v>
      </c>
      <c r="E439" s="47">
        <v>0.0</v>
      </c>
      <c r="F439" s="50">
        <v>1171344.0</v>
      </c>
      <c r="G439" s="51">
        <v>1171344.0</v>
      </c>
      <c r="H439" s="52">
        <v>9.00156264E8</v>
      </c>
      <c r="I439" s="48" t="str">
        <f t="shared" si="172"/>
        <v>#REF!</v>
      </c>
      <c r="J439" s="46">
        <v>1171344.0</v>
      </c>
      <c r="K439" s="53" t="str">
        <f t="shared" si="173"/>
        <v>#REF!</v>
      </c>
      <c r="L439" s="54" t="str">
        <f t="shared" si="174"/>
        <v>#REF!</v>
      </c>
      <c r="M439" s="54" t="s">
        <v>853</v>
      </c>
      <c r="N439" s="52" t="s">
        <v>854</v>
      </c>
      <c r="O439" s="55">
        <v>42334.0</v>
      </c>
    </row>
    <row r="440" ht="25.5" customHeight="1">
      <c r="A440" s="46" t="s">
        <v>153</v>
      </c>
      <c r="B440" s="47" t="s">
        <v>41</v>
      </c>
      <c r="C440" s="48" t="s">
        <v>42</v>
      </c>
      <c r="D440" s="49">
        <v>6.305578973E7</v>
      </c>
      <c r="E440" s="47">
        <v>0.0</v>
      </c>
      <c r="F440" s="50">
        <v>6.305579E7</v>
      </c>
      <c r="G440" s="51">
        <v>6.305579E7</v>
      </c>
      <c r="H440" s="52">
        <v>8.90907254E8</v>
      </c>
      <c r="I440" s="48" t="str">
        <f t="shared" si="172"/>
        <v>#REF!</v>
      </c>
      <c r="J440" s="46">
        <v>6.305579E7</v>
      </c>
      <c r="K440" s="53" t="str">
        <f t="shared" si="173"/>
        <v>#REF!</v>
      </c>
      <c r="L440" s="54" t="str">
        <f t="shared" si="174"/>
        <v>#REF!</v>
      </c>
      <c r="M440" s="54" t="s">
        <v>855</v>
      </c>
      <c r="N440" s="52" t="s">
        <v>856</v>
      </c>
      <c r="O440" s="55">
        <v>42328.0</v>
      </c>
    </row>
    <row r="441" ht="25.5" customHeight="1">
      <c r="A441" s="46" t="s">
        <v>155</v>
      </c>
      <c r="B441" s="47" t="s">
        <v>17</v>
      </c>
      <c r="C441" s="48" t="s">
        <v>18</v>
      </c>
      <c r="D441" s="49">
        <v>0.0</v>
      </c>
      <c r="E441" s="47">
        <v>0.0</v>
      </c>
      <c r="F441" s="50">
        <v>0.0</v>
      </c>
      <c r="G441" s="51">
        <v>0.0</v>
      </c>
      <c r="H441" s="52"/>
      <c r="I441" s="48"/>
      <c r="J441" s="46"/>
      <c r="K441" s="53"/>
      <c r="L441" s="54"/>
      <c r="M441" s="54"/>
      <c r="N441" s="52"/>
      <c r="O441" s="55"/>
    </row>
    <row r="442" ht="25.5" customHeight="1">
      <c r="A442" s="46" t="s">
        <v>155</v>
      </c>
      <c r="B442" s="47" t="s">
        <v>21</v>
      </c>
      <c r="C442" s="48" t="s">
        <v>22</v>
      </c>
      <c r="D442" s="49">
        <v>31206.46</v>
      </c>
      <c r="E442" s="47">
        <v>0.0</v>
      </c>
      <c r="F442" s="50">
        <v>31206.0</v>
      </c>
      <c r="G442" s="51">
        <v>31206.0</v>
      </c>
      <c r="H442" s="52">
        <v>8.00130907E8</v>
      </c>
      <c r="I442" s="48" t="str">
        <f>+VLOOKUP(H442,'[2]IPS CTA BANCARIA (2)'!$B$1:$I$186,2,0)</f>
        <v>#REF!</v>
      </c>
      <c r="J442" s="46">
        <v>31206.0</v>
      </c>
      <c r="K442" s="53" t="str">
        <f>+VLOOKUP(H442,'[2]IPS CTA BANCARIA (2)'!$B$1:$I$186,4,0)</f>
        <v>#REF!</v>
      </c>
      <c r="L442" s="54" t="str">
        <f>+VLOOKUP(H442,'[2]IPS CTA BANCARIA (2)'!$B$1:$I$186,5,0)</f>
        <v>#REF!</v>
      </c>
      <c r="M442" s="54" t="s">
        <v>857</v>
      </c>
      <c r="N442" s="52" t="s">
        <v>858</v>
      </c>
      <c r="O442" s="55">
        <v>42334.0</v>
      </c>
    </row>
    <row r="443" ht="25.5" customHeight="1">
      <c r="A443" s="46" t="s">
        <v>155</v>
      </c>
      <c r="B443" s="47" t="s">
        <v>27</v>
      </c>
      <c r="C443" s="48" t="s">
        <v>28</v>
      </c>
      <c r="D443" s="49">
        <v>0.0</v>
      </c>
      <c r="E443" s="47">
        <v>0.0</v>
      </c>
      <c r="F443" s="50">
        <v>0.0</v>
      </c>
      <c r="G443" s="51">
        <v>0.0</v>
      </c>
      <c r="H443" s="52"/>
      <c r="I443" s="48"/>
      <c r="J443" s="46"/>
      <c r="K443" s="53"/>
      <c r="L443" s="54"/>
      <c r="M443" s="54"/>
      <c r="N443" s="52"/>
      <c r="O443" s="55"/>
    </row>
    <row r="444" ht="25.5" customHeight="1">
      <c r="A444" s="46" t="s">
        <v>155</v>
      </c>
      <c r="B444" s="47" t="s">
        <v>29</v>
      </c>
      <c r="C444" s="48" t="s">
        <v>30</v>
      </c>
      <c r="D444" s="49">
        <v>944629.55</v>
      </c>
      <c r="E444" s="47">
        <v>0.0</v>
      </c>
      <c r="F444" s="50">
        <v>944630.0</v>
      </c>
      <c r="G444" s="51">
        <v>944630.0</v>
      </c>
      <c r="H444" s="52">
        <v>8.90902151E8</v>
      </c>
      <c r="I444" s="48" t="str">
        <f>+VLOOKUP(H444,'[2]IPS CTA BANCARIA (2)'!$B$1:$I$186,2,0)</f>
        <v>#REF!</v>
      </c>
      <c r="J444" s="46">
        <v>944630.0</v>
      </c>
      <c r="K444" s="53" t="str">
        <f>+VLOOKUP(H444,'[2]IPS CTA BANCARIA (2)'!$B$1:$I$186,4,0)</f>
        <v>#REF!</v>
      </c>
      <c r="L444" s="54" t="str">
        <f>+VLOOKUP(H444,'[2]IPS CTA BANCARIA (2)'!$B$1:$I$186,5,0)</f>
        <v>#REF!</v>
      </c>
      <c r="M444" s="54" t="s">
        <v>859</v>
      </c>
      <c r="N444" s="52" t="s">
        <v>860</v>
      </c>
      <c r="O444" s="55">
        <v>42332.0</v>
      </c>
    </row>
    <row r="445" ht="25.5" customHeight="1">
      <c r="A445" s="46" t="s">
        <v>155</v>
      </c>
      <c r="B445" s="47" t="s">
        <v>31</v>
      </c>
      <c r="C445" s="48" t="s">
        <v>32</v>
      </c>
      <c r="D445" s="49">
        <v>0.0</v>
      </c>
      <c r="E445" s="47">
        <v>0.0</v>
      </c>
      <c r="F445" s="50">
        <v>0.0</v>
      </c>
      <c r="G445" s="51">
        <v>0.0</v>
      </c>
      <c r="H445" s="52"/>
      <c r="I445" s="48"/>
      <c r="J445" s="46"/>
      <c r="K445" s="53"/>
      <c r="L445" s="54"/>
      <c r="M445" s="54"/>
      <c r="N445" s="52"/>
      <c r="O445" s="55"/>
    </row>
    <row r="446" ht="25.5" customHeight="1">
      <c r="A446" s="46" t="s">
        <v>155</v>
      </c>
      <c r="B446" s="47" t="s">
        <v>39</v>
      </c>
      <c r="C446" s="48" t="s">
        <v>40</v>
      </c>
      <c r="D446" s="49">
        <v>238965.69</v>
      </c>
      <c r="E446" s="47">
        <v>0.0</v>
      </c>
      <c r="F446" s="50">
        <v>238966.0</v>
      </c>
      <c r="G446" s="51">
        <v>238966.0</v>
      </c>
      <c r="H446" s="52">
        <v>9.00156264E8</v>
      </c>
      <c r="I446" s="48" t="str">
        <f t="shared" ref="I446:I447" si="175">+VLOOKUP(H446,'[2]IPS CTA BANCARIA (2)'!$B$1:$I$186,2,0)</f>
        <v>#REF!</v>
      </c>
      <c r="J446" s="46">
        <v>238966.0</v>
      </c>
      <c r="K446" s="53" t="str">
        <f t="shared" ref="K446:K447" si="176">+VLOOKUP(H446,'[2]IPS CTA BANCARIA (2)'!$B$1:$I$186,4,0)</f>
        <v>#REF!</v>
      </c>
      <c r="L446" s="54" t="str">
        <f t="shared" ref="L446:L447" si="177">+VLOOKUP(H446,'[2]IPS CTA BANCARIA (2)'!$B$1:$I$186,5,0)</f>
        <v>#REF!</v>
      </c>
      <c r="M446" s="54" t="s">
        <v>861</v>
      </c>
      <c r="N446" s="52" t="s">
        <v>862</v>
      </c>
      <c r="O446" s="55">
        <v>42334.0</v>
      </c>
    </row>
    <row r="447" ht="25.5" customHeight="1">
      <c r="A447" s="46" t="s">
        <v>155</v>
      </c>
      <c r="B447" s="47" t="s">
        <v>41</v>
      </c>
      <c r="C447" s="48" t="s">
        <v>42</v>
      </c>
      <c r="D447" s="49">
        <v>4.76691873E7</v>
      </c>
      <c r="E447" s="47">
        <v>0.0</v>
      </c>
      <c r="F447" s="50">
        <v>4.7669187E7</v>
      </c>
      <c r="G447" s="51">
        <v>4.7669187E7</v>
      </c>
      <c r="H447" s="52">
        <v>8.90982264E8</v>
      </c>
      <c r="I447" s="48" t="str">
        <f t="shared" si="175"/>
        <v>#REF!</v>
      </c>
      <c r="J447" s="46">
        <v>4.7669187E7</v>
      </c>
      <c r="K447" s="53" t="str">
        <f t="shared" si="176"/>
        <v>#REF!</v>
      </c>
      <c r="L447" s="54" t="str">
        <f t="shared" si="177"/>
        <v>#REF!</v>
      </c>
      <c r="M447" s="54" t="s">
        <v>863</v>
      </c>
      <c r="N447" s="52" t="s">
        <v>864</v>
      </c>
      <c r="O447" s="55">
        <v>42328.0</v>
      </c>
    </row>
    <row r="448" ht="25.5" customHeight="1">
      <c r="A448" s="46" t="s">
        <v>157</v>
      </c>
      <c r="B448" s="47" t="s">
        <v>17</v>
      </c>
      <c r="C448" s="48" t="s">
        <v>18</v>
      </c>
      <c r="D448" s="49">
        <v>0.0</v>
      </c>
      <c r="E448" s="47">
        <v>0.0</v>
      </c>
      <c r="F448" s="50">
        <v>0.0</v>
      </c>
      <c r="G448" s="51">
        <v>0.0</v>
      </c>
      <c r="H448" s="52"/>
      <c r="I448" s="48"/>
      <c r="J448" s="46"/>
      <c r="K448" s="53"/>
      <c r="L448" s="54"/>
      <c r="M448" s="54"/>
      <c r="N448" s="52"/>
      <c r="O448" s="55"/>
    </row>
    <row r="449" ht="25.5" customHeight="1">
      <c r="A449" s="46" t="s">
        <v>157</v>
      </c>
      <c r="B449" s="47" t="s">
        <v>21</v>
      </c>
      <c r="C449" s="48" t="s">
        <v>22</v>
      </c>
      <c r="D449" s="49">
        <v>52.92</v>
      </c>
      <c r="E449" s="47">
        <v>0.0</v>
      </c>
      <c r="F449" s="50">
        <v>53.0</v>
      </c>
      <c r="G449" s="51">
        <v>53.0</v>
      </c>
      <c r="H449" s="52"/>
      <c r="I449" s="48"/>
      <c r="J449" s="46"/>
      <c r="K449" s="53"/>
      <c r="L449" s="54"/>
      <c r="M449" s="54"/>
      <c r="N449" s="52"/>
      <c r="O449" s="55"/>
    </row>
    <row r="450" ht="25.5" customHeight="1">
      <c r="A450" s="46" t="s">
        <v>157</v>
      </c>
      <c r="B450" s="47" t="s">
        <v>27</v>
      </c>
      <c r="C450" s="48" t="s">
        <v>28</v>
      </c>
      <c r="D450" s="49">
        <v>0.0</v>
      </c>
      <c r="E450" s="47">
        <v>0.0</v>
      </c>
      <c r="F450" s="50">
        <v>0.0</v>
      </c>
      <c r="G450" s="51">
        <v>0.0</v>
      </c>
      <c r="H450" s="52"/>
      <c r="I450" s="48"/>
      <c r="J450" s="46"/>
      <c r="K450" s="53"/>
      <c r="L450" s="54"/>
      <c r="M450" s="54"/>
      <c r="N450" s="52"/>
      <c r="O450" s="55"/>
    </row>
    <row r="451" ht="25.5" customHeight="1">
      <c r="A451" s="46" t="s">
        <v>157</v>
      </c>
      <c r="B451" s="47" t="s">
        <v>29</v>
      </c>
      <c r="C451" s="48" t="s">
        <v>30</v>
      </c>
      <c r="D451" s="49">
        <v>19637.69</v>
      </c>
      <c r="E451" s="47">
        <v>0.0</v>
      </c>
      <c r="F451" s="50">
        <v>19638.0</v>
      </c>
      <c r="G451" s="51">
        <v>19638.0</v>
      </c>
      <c r="H451" s="52">
        <v>8.00250119E8</v>
      </c>
      <c r="I451" s="48" t="str">
        <f>+VLOOKUP(H451,'[2]IPS CTA BANCARIA (2)'!$B$1:$I$186,2,0)</f>
        <v>#REF!</v>
      </c>
      <c r="J451" s="46">
        <v>19638.0</v>
      </c>
      <c r="K451" s="53" t="str">
        <f>+VLOOKUP(H451,'[2]IPS CTA BANCARIA (2)'!$B$1:$I$186,4,0)</f>
        <v>#REF!</v>
      </c>
      <c r="L451" s="54" t="str">
        <f>+VLOOKUP(H451,'[2]IPS CTA BANCARIA (2)'!$B$1:$I$186,5,0)</f>
        <v>#REF!</v>
      </c>
      <c r="M451" s="54" t="s">
        <v>865</v>
      </c>
      <c r="N451" s="52" t="s">
        <v>866</v>
      </c>
      <c r="O451" s="55">
        <v>42332.0</v>
      </c>
    </row>
    <row r="452" ht="25.5" customHeight="1">
      <c r="A452" s="46" t="s">
        <v>157</v>
      </c>
      <c r="B452" s="47" t="s">
        <v>31</v>
      </c>
      <c r="C452" s="48" t="s">
        <v>32</v>
      </c>
      <c r="D452" s="49">
        <v>0.0</v>
      </c>
      <c r="E452" s="47">
        <v>0.0</v>
      </c>
      <c r="F452" s="50">
        <v>0.0</v>
      </c>
      <c r="G452" s="51">
        <v>0.0</v>
      </c>
      <c r="H452" s="52"/>
      <c r="I452" s="48"/>
      <c r="J452" s="46"/>
      <c r="K452" s="53"/>
      <c r="L452" s="54"/>
      <c r="M452" s="54"/>
      <c r="N452" s="52"/>
      <c r="O452" s="55"/>
    </row>
    <row r="453" ht="25.5" customHeight="1">
      <c r="A453" s="46" t="s">
        <v>157</v>
      </c>
      <c r="B453" s="47" t="s">
        <v>33</v>
      </c>
      <c r="C453" s="48" t="s">
        <v>34</v>
      </c>
      <c r="D453" s="49">
        <v>455.32</v>
      </c>
      <c r="E453" s="47">
        <v>0.0</v>
      </c>
      <c r="F453" s="50">
        <v>455.0</v>
      </c>
      <c r="G453" s="51">
        <v>455.0</v>
      </c>
      <c r="H453" s="52">
        <v>8.30003564E8</v>
      </c>
      <c r="I453" s="48" t="str">
        <f t="shared" ref="I453:I456" si="178">+VLOOKUP(H453,'[2]IPS CTA BANCARIA (2)'!$B$1:$I$186,2,0)</f>
        <v>#REF!</v>
      </c>
      <c r="J453" s="46">
        <v>455.0</v>
      </c>
      <c r="K453" s="53" t="str">
        <f t="shared" ref="K453:K456" si="179">+VLOOKUP(H453,'[2]IPS CTA BANCARIA (2)'!$B$1:$I$186,4,0)</f>
        <v>#REF!</v>
      </c>
      <c r="L453" s="54" t="str">
        <f t="shared" ref="L453:L456" si="180">+VLOOKUP(H453,'[2]IPS CTA BANCARIA (2)'!$B$1:$I$186,5,0)</f>
        <v>#REF!</v>
      </c>
      <c r="M453" s="54" t="s">
        <v>867</v>
      </c>
      <c r="N453" s="52" t="s">
        <v>868</v>
      </c>
      <c r="O453" s="55">
        <v>42334.0</v>
      </c>
    </row>
    <row r="454" ht="25.5" customHeight="1">
      <c r="A454" s="46" t="s">
        <v>157</v>
      </c>
      <c r="B454" s="47" t="s">
        <v>39</v>
      </c>
      <c r="C454" s="48" t="s">
        <v>40</v>
      </c>
      <c r="D454" s="49">
        <v>9524.62</v>
      </c>
      <c r="E454" s="47">
        <v>0.0</v>
      </c>
      <c r="F454" s="50">
        <v>9525.0</v>
      </c>
      <c r="G454" s="51">
        <v>9525.0</v>
      </c>
      <c r="H454" s="52">
        <v>9.00156264E8</v>
      </c>
      <c r="I454" s="48" t="str">
        <f t="shared" si="178"/>
        <v>#REF!</v>
      </c>
      <c r="J454" s="46">
        <v>9525.0</v>
      </c>
      <c r="K454" s="53" t="str">
        <f t="shared" si="179"/>
        <v>#REF!</v>
      </c>
      <c r="L454" s="54" t="str">
        <f t="shared" si="180"/>
        <v>#REF!</v>
      </c>
      <c r="M454" s="54" t="s">
        <v>869</v>
      </c>
      <c r="N454" s="52" t="s">
        <v>870</v>
      </c>
      <c r="O454" s="55">
        <v>42334.0</v>
      </c>
    </row>
    <row r="455" ht="25.5" customHeight="1">
      <c r="A455" s="46" t="s">
        <v>157</v>
      </c>
      <c r="B455" s="47" t="s">
        <v>41</v>
      </c>
      <c r="C455" s="48" t="s">
        <v>42</v>
      </c>
      <c r="D455" s="49">
        <v>798343.14</v>
      </c>
      <c r="E455" s="47">
        <v>0.0</v>
      </c>
      <c r="F455" s="50">
        <v>798343.0</v>
      </c>
      <c r="G455" s="51">
        <v>798343.0</v>
      </c>
      <c r="H455" s="52">
        <v>9.00625317E8</v>
      </c>
      <c r="I455" s="48" t="str">
        <f t="shared" si="178"/>
        <v>#REF!</v>
      </c>
      <c r="J455" s="46">
        <v>798343.0</v>
      </c>
      <c r="K455" s="53" t="str">
        <f t="shared" si="179"/>
        <v>#REF!</v>
      </c>
      <c r="L455" s="54" t="str">
        <f t="shared" si="180"/>
        <v>#REF!</v>
      </c>
      <c r="M455" s="54" t="s">
        <v>871</v>
      </c>
      <c r="N455" s="52" t="s">
        <v>872</v>
      </c>
      <c r="O455" s="55">
        <v>42328.0</v>
      </c>
    </row>
    <row r="456" ht="25.5" customHeight="1">
      <c r="A456" s="46" t="s">
        <v>157</v>
      </c>
      <c r="B456" s="47" t="s">
        <v>59</v>
      </c>
      <c r="C456" s="48" t="s">
        <v>60</v>
      </c>
      <c r="D456" s="49">
        <v>374580.31</v>
      </c>
      <c r="E456" s="47">
        <v>0.0</v>
      </c>
      <c r="F456" s="50">
        <v>374580.0</v>
      </c>
      <c r="G456" s="51">
        <v>374580.0</v>
      </c>
      <c r="H456" s="52">
        <v>8.90981848E8</v>
      </c>
      <c r="I456" s="48" t="str">
        <f t="shared" si="178"/>
        <v>#REF!</v>
      </c>
      <c r="J456" s="46">
        <v>374580.0</v>
      </c>
      <c r="K456" s="53" t="str">
        <f t="shared" si="179"/>
        <v>#REF!</v>
      </c>
      <c r="L456" s="54" t="str">
        <f t="shared" si="180"/>
        <v>#REF!</v>
      </c>
      <c r="M456" s="54" t="s">
        <v>873</v>
      </c>
      <c r="N456" s="52" t="s">
        <v>874</v>
      </c>
      <c r="O456" s="55">
        <v>42331.0</v>
      </c>
    </row>
    <row r="457" ht="25.5" customHeight="1">
      <c r="A457" s="46" t="s">
        <v>159</v>
      </c>
      <c r="B457" s="47" t="s">
        <v>17</v>
      </c>
      <c r="C457" s="48" t="s">
        <v>18</v>
      </c>
      <c r="D457" s="49">
        <v>0.0</v>
      </c>
      <c r="E457" s="47">
        <v>0.0</v>
      </c>
      <c r="F457" s="50">
        <v>0.0</v>
      </c>
      <c r="G457" s="51">
        <v>0.0</v>
      </c>
      <c r="H457" s="52"/>
      <c r="I457" s="48"/>
      <c r="J457" s="46"/>
      <c r="K457" s="53"/>
      <c r="L457" s="54"/>
      <c r="M457" s="54"/>
      <c r="N457" s="52"/>
      <c r="O457" s="55"/>
    </row>
    <row r="458" ht="25.5" customHeight="1">
      <c r="A458" s="46" t="s">
        <v>159</v>
      </c>
      <c r="B458" s="47" t="s">
        <v>49</v>
      </c>
      <c r="C458" s="48" t="s">
        <v>50</v>
      </c>
      <c r="D458" s="49">
        <v>0.0</v>
      </c>
      <c r="E458" s="47">
        <v>0.0</v>
      </c>
      <c r="F458" s="50">
        <v>0.0</v>
      </c>
      <c r="G458" s="51">
        <v>0.0</v>
      </c>
      <c r="H458" s="52"/>
      <c r="I458" s="48"/>
      <c r="J458" s="46"/>
      <c r="K458" s="53"/>
      <c r="L458" s="54"/>
      <c r="M458" s="54"/>
      <c r="N458" s="52"/>
      <c r="O458" s="55"/>
    </row>
    <row r="459" ht="25.5" customHeight="1">
      <c r="A459" s="46" t="s">
        <v>159</v>
      </c>
      <c r="B459" s="47" t="s">
        <v>21</v>
      </c>
      <c r="C459" s="48" t="s">
        <v>22</v>
      </c>
      <c r="D459" s="49">
        <v>2578.56</v>
      </c>
      <c r="E459" s="47">
        <v>0.0</v>
      </c>
      <c r="F459" s="50">
        <v>2579.0</v>
      </c>
      <c r="G459" s="51">
        <v>2579.0</v>
      </c>
      <c r="H459" s="52">
        <v>8.00130907E8</v>
      </c>
      <c r="I459" s="48" t="str">
        <f>+VLOOKUP(H459,'[2]IPS CTA BANCARIA (2)'!$B$1:$I$186,2,0)</f>
        <v>#REF!</v>
      </c>
      <c r="J459" s="46">
        <v>2579.0</v>
      </c>
      <c r="K459" s="53" t="str">
        <f>+VLOOKUP(H459,'[2]IPS CTA BANCARIA (2)'!$B$1:$I$186,4,0)</f>
        <v>#REF!</v>
      </c>
      <c r="L459" s="54" t="str">
        <f>+VLOOKUP(H459,'[2]IPS CTA BANCARIA (2)'!$B$1:$I$186,5,0)</f>
        <v>#REF!</v>
      </c>
      <c r="M459" s="54" t="s">
        <v>875</v>
      </c>
      <c r="N459" s="52" t="s">
        <v>876</v>
      </c>
      <c r="O459" s="55">
        <v>42334.0</v>
      </c>
    </row>
    <row r="460" ht="25.5" customHeight="1">
      <c r="A460" s="46" t="s">
        <v>159</v>
      </c>
      <c r="B460" s="47" t="s">
        <v>27</v>
      </c>
      <c r="C460" s="48" t="s">
        <v>28</v>
      </c>
      <c r="D460" s="49">
        <v>0.0</v>
      </c>
      <c r="E460" s="47">
        <v>0.0</v>
      </c>
      <c r="F460" s="50">
        <v>0.0</v>
      </c>
      <c r="G460" s="51">
        <v>0.0</v>
      </c>
      <c r="H460" s="52"/>
      <c r="I460" s="48"/>
      <c r="J460" s="46"/>
      <c r="K460" s="53"/>
      <c r="L460" s="54"/>
      <c r="M460" s="54"/>
      <c r="N460" s="52"/>
      <c r="O460" s="55"/>
    </row>
    <row r="461" ht="25.5" customHeight="1">
      <c r="A461" s="46" t="s">
        <v>159</v>
      </c>
      <c r="B461" s="47" t="s">
        <v>29</v>
      </c>
      <c r="C461" s="48" t="s">
        <v>30</v>
      </c>
      <c r="D461" s="49">
        <v>199165.56</v>
      </c>
      <c r="E461" s="47">
        <v>0.0</v>
      </c>
      <c r="F461" s="50">
        <v>199166.0</v>
      </c>
      <c r="G461" s="51">
        <v>199166.0</v>
      </c>
      <c r="H461" s="52">
        <v>8.00250119E8</v>
      </c>
      <c r="I461" s="48" t="str">
        <f t="shared" ref="I461:I463" si="181">+VLOOKUP(H461,'[2]IPS CTA BANCARIA (2)'!$B$1:$I$186,2,0)</f>
        <v>#REF!</v>
      </c>
      <c r="J461" s="46">
        <v>199166.0</v>
      </c>
      <c r="K461" s="53" t="str">
        <f t="shared" ref="K461:K463" si="182">+VLOOKUP(H461,'[2]IPS CTA BANCARIA (2)'!$B$1:$I$186,4,0)</f>
        <v>#REF!</v>
      </c>
      <c r="L461" s="54" t="str">
        <f t="shared" ref="L461:L463" si="183">+VLOOKUP(H461,'[2]IPS CTA BANCARIA (2)'!$B$1:$I$186,5,0)</f>
        <v>#REF!</v>
      </c>
      <c r="M461" s="54" t="s">
        <v>877</v>
      </c>
      <c r="N461" s="52" t="s">
        <v>878</v>
      </c>
      <c r="O461" s="55">
        <v>42332.0</v>
      </c>
    </row>
    <row r="462" ht="25.5" customHeight="1">
      <c r="A462" s="46" t="s">
        <v>159</v>
      </c>
      <c r="B462" s="47" t="s">
        <v>39</v>
      </c>
      <c r="C462" s="48" t="s">
        <v>40</v>
      </c>
      <c r="D462" s="49">
        <v>40608.0</v>
      </c>
      <c r="E462" s="47">
        <v>0.0</v>
      </c>
      <c r="F462" s="50">
        <v>40608.0</v>
      </c>
      <c r="G462" s="51">
        <v>40608.0</v>
      </c>
      <c r="H462" s="52">
        <v>9.00156264E8</v>
      </c>
      <c r="I462" s="48" t="str">
        <f t="shared" si="181"/>
        <v>#REF!</v>
      </c>
      <c r="J462" s="46">
        <v>40608.0</v>
      </c>
      <c r="K462" s="53" t="str">
        <f t="shared" si="182"/>
        <v>#REF!</v>
      </c>
      <c r="L462" s="54" t="str">
        <f t="shared" si="183"/>
        <v>#REF!</v>
      </c>
      <c r="M462" s="54" t="s">
        <v>879</v>
      </c>
      <c r="N462" s="52" t="s">
        <v>880</v>
      </c>
      <c r="O462" s="55">
        <v>42334.0</v>
      </c>
    </row>
    <row r="463" ht="25.5" customHeight="1">
      <c r="A463" s="46" t="s">
        <v>159</v>
      </c>
      <c r="B463" s="47" t="s">
        <v>41</v>
      </c>
      <c r="C463" s="48" t="s">
        <v>42</v>
      </c>
      <c r="D463" s="49">
        <v>6467537.88</v>
      </c>
      <c r="E463" s="47">
        <v>0.0</v>
      </c>
      <c r="F463" s="50">
        <v>6467538.0</v>
      </c>
      <c r="G463" s="51">
        <v>6467538.0</v>
      </c>
      <c r="H463" s="52">
        <v>9.00625317E8</v>
      </c>
      <c r="I463" s="48" t="str">
        <f t="shared" si="181"/>
        <v>#REF!</v>
      </c>
      <c r="J463" s="46">
        <v>6467538.0</v>
      </c>
      <c r="K463" s="53" t="str">
        <f t="shared" si="182"/>
        <v>#REF!</v>
      </c>
      <c r="L463" s="54" t="str">
        <f t="shared" si="183"/>
        <v>#REF!</v>
      </c>
      <c r="M463" s="54" t="s">
        <v>881</v>
      </c>
      <c r="N463" s="52" t="s">
        <v>882</v>
      </c>
      <c r="O463" s="55">
        <v>42328.0</v>
      </c>
    </row>
    <row r="464" ht="25.5" customHeight="1">
      <c r="A464" s="46" t="s">
        <v>161</v>
      </c>
      <c r="B464" s="47" t="s">
        <v>17</v>
      </c>
      <c r="C464" s="48" t="s">
        <v>18</v>
      </c>
      <c r="D464" s="49">
        <v>0.0</v>
      </c>
      <c r="E464" s="47">
        <v>0.0</v>
      </c>
      <c r="F464" s="50">
        <v>0.0</v>
      </c>
      <c r="G464" s="51">
        <v>0.0</v>
      </c>
      <c r="H464" s="52"/>
      <c r="I464" s="48"/>
      <c r="J464" s="46"/>
      <c r="K464" s="53"/>
      <c r="L464" s="54"/>
      <c r="M464" s="54"/>
      <c r="N464" s="52"/>
      <c r="O464" s="55"/>
    </row>
    <row r="465" ht="25.5" customHeight="1">
      <c r="A465" s="46" t="s">
        <v>161</v>
      </c>
      <c r="B465" s="47" t="s">
        <v>49</v>
      </c>
      <c r="C465" s="48" t="s">
        <v>50</v>
      </c>
      <c r="D465" s="49">
        <v>0.0</v>
      </c>
      <c r="E465" s="47">
        <v>0.0</v>
      </c>
      <c r="F465" s="50">
        <v>0.0</v>
      </c>
      <c r="G465" s="51">
        <v>0.0</v>
      </c>
      <c r="H465" s="52"/>
      <c r="I465" s="48"/>
      <c r="J465" s="46"/>
      <c r="K465" s="53"/>
      <c r="L465" s="54"/>
      <c r="M465" s="54"/>
      <c r="N465" s="52"/>
      <c r="O465" s="55"/>
    </row>
    <row r="466" ht="25.5" customHeight="1">
      <c r="A466" s="46" t="s">
        <v>161</v>
      </c>
      <c r="B466" s="47" t="s">
        <v>21</v>
      </c>
      <c r="C466" s="48" t="s">
        <v>22</v>
      </c>
      <c r="D466" s="49">
        <v>40419.04</v>
      </c>
      <c r="E466" s="47">
        <v>0.0</v>
      </c>
      <c r="F466" s="50">
        <v>40419.0</v>
      </c>
      <c r="G466" s="51">
        <v>40419.0</v>
      </c>
      <c r="H466" s="52">
        <v>8.00130907E8</v>
      </c>
      <c r="I466" s="48" t="str">
        <f t="shared" ref="I466:I472" si="184">+VLOOKUP(H466,'[2]IPS CTA BANCARIA (2)'!$B$1:$I$186,2,0)</f>
        <v>#REF!</v>
      </c>
      <c r="J466" s="46">
        <v>40419.0</v>
      </c>
      <c r="K466" s="53" t="str">
        <f t="shared" ref="K466:K472" si="185">+VLOOKUP(H466,'[2]IPS CTA BANCARIA (2)'!$B$1:$I$186,4,0)</f>
        <v>#REF!</v>
      </c>
      <c r="L466" s="54" t="str">
        <f t="shared" ref="L466:L472" si="186">+VLOOKUP(H466,'[2]IPS CTA BANCARIA (2)'!$B$1:$I$186,5,0)</f>
        <v>#REF!</v>
      </c>
      <c r="M466" s="54" t="s">
        <v>883</v>
      </c>
      <c r="N466" s="52" t="s">
        <v>884</v>
      </c>
      <c r="O466" s="55">
        <v>42334.0</v>
      </c>
    </row>
    <row r="467" ht="25.5" customHeight="1">
      <c r="A467" s="46" t="s">
        <v>161</v>
      </c>
      <c r="B467" s="47" t="s">
        <v>27</v>
      </c>
      <c r="C467" s="48" t="s">
        <v>28</v>
      </c>
      <c r="D467" s="49">
        <v>273772.05</v>
      </c>
      <c r="E467" s="47">
        <v>0.0</v>
      </c>
      <c r="F467" s="50">
        <v>273772.0</v>
      </c>
      <c r="G467" s="51">
        <v>273772.0</v>
      </c>
      <c r="H467" s="52">
        <v>8.00088702E8</v>
      </c>
      <c r="I467" s="48" t="str">
        <f t="shared" si="184"/>
        <v>#REF!</v>
      </c>
      <c r="J467" s="46">
        <v>273772.0</v>
      </c>
      <c r="K467" s="53" t="str">
        <f t="shared" si="185"/>
        <v>#REF!</v>
      </c>
      <c r="L467" s="54" t="str">
        <f t="shared" si="186"/>
        <v>#REF!</v>
      </c>
      <c r="M467" s="54" t="s">
        <v>885</v>
      </c>
      <c r="N467" s="52" t="s">
        <v>886</v>
      </c>
      <c r="O467" s="55">
        <v>42332.0</v>
      </c>
    </row>
    <row r="468" ht="25.5" customHeight="1">
      <c r="A468" s="46" t="s">
        <v>161</v>
      </c>
      <c r="B468" s="47" t="s">
        <v>29</v>
      </c>
      <c r="C468" s="48" t="s">
        <v>30</v>
      </c>
      <c r="D468" s="49">
        <v>76471.96</v>
      </c>
      <c r="E468" s="47">
        <v>0.0</v>
      </c>
      <c r="F468" s="50">
        <v>76472.0</v>
      </c>
      <c r="G468" s="51">
        <v>76472.0</v>
      </c>
      <c r="H468" s="52">
        <v>8.00250119E8</v>
      </c>
      <c r="I468" s="48" t="str">
        <f t="shared" si="184"/>
        <v>#REF!</v>
      </c>
      <c r="J468" s="46">
        <v>76472.0</v>
      </c>
      <c r="K468" s="53" t="str">
        <f t="shared" si="185"/>
        <v>#REF!</v>
      </c>
      <c r="L468" s="54" t="str">
        <f t="shared" si="186"/>
        <v>#REF!</v>
      </c>
      <c r="M468" s="54" t="s">
        <v>887</v>
      </c>
      <c r="N468" s="52" t="s">
        <v>888</v>
      </c>
      <c r="O468" s="55">
        <v>42332.0</v>
      </c>
    </row>
    <row r="469" ht="25.5" customHeight="1">
      <c r="A469" s="46" t="s">
        <v>161</v>
      </c>
      <c r="B469" s="47" t="s">
        <v>31</v>
      </c>
      <c r="C469" s="48" t="s">
        <v>32</v>
      </c>
      <c r="D469" s="49">
        <v>215647.86</v>
      </c>
      <c r="E469" s="47">
        <v>0.0</v>
      </c>
      <c r="F469" s="50">
        <v>215648.0</v>
      </c>
      <c r="G469" s="51">
        <v>215648.0</v>
      </c>
      <c r="H469" s="52">
        <v>8.05000427E8</v>
      </c>
      <c r="I469" s="48" t="str">
        <f t="shared" si="184"/>
        <v>#REF!</v>
      </c>
      <c r="J469" s="46">
        <v>215648.0</v>
      </c>
      <c r="K469" s="53" t="str">
        <f t="shared" si="185"/>
        <v>#REF!</v>
      </c>
      <c r="L469" s="54" t="str">
        <f t="shared" si="186"/>
        <v>#REF!</v>
      </c>
      <c r="M469" s="54" t="s">
        <v>889</v>
      </c>
      <c r="N469" s="52" t="s">
        <v>890</v>
      </c>
      <c r="O469" s="55">
        <v>42333.0</v>
      </c>
    </row>
    <row r="470" ht="25.5" customHeight="1">
      <c r="A470" s="46" t="s">
        <v>161</v>
      </c>
      <c r="B470" s="47" t="s">
        <v>33</v>
      </c>
      <c r="C470" s="48" t="s">
        <v>34</v>
      </c>
      <c r="D470" s="49">
        <v>8487.47</v>
      </c>
      <c r="E470" s="47">
        <v>0.0</v>
      </c>
      <c r="F470" s="50">
        <v>8487.0</v>
      </c>
      <c r="G470" s="51">
        <v>8487.0</v>
      </c>
      <c r="H470" s="52">
        <v>8.30003564E8</v>
      </c>
      <c r="I470" s="48" t="str">
        <f t="shared" si="184"/>
        <v>#REF!</v>
      </c>
      <c r="J470" s="46">
        <v>8487.0</v>
      </c>
      <c r="K470" s="53" t="str">
        <f t="shared" si="185"/>
        <v>#REF!</v>
      </c>
      <c r="L470" s="54" t="str">
        <f t="shared" si="186"/>
        <v>#REF!</v>
      </c>
      <c r="M470" s="54" t="s">
        <v>891</v>
      </c>
      <c r="N470" s="52" t="s">
        <v>892</v>
      </c>
      <c r="O470" s="55">
        <v>42334.0</v>
      </c>
    </row>
    <row r="471" ht="25.5" customHeight="1">
      <c r="A471" s="46" t="s">
        <v>161</v>
      </c>
      <c r="B471" s="47" t="s">
        <v>39</v>
      </c>
      <c r="C471" s="48" t="s">
        <v>40</v>
      </c>
      <c r="D471" s="49">
        <v>121425.35</v>
      </c>
      <c r="E471" s="47">
        <v>0.0</v>
      </c>
      <c r="F471" s="50">
        <v>121425.0</v>
      </c>
      <c r="G471" s="51">
        <v>121425.0</v>
      </c>
      <c r="H471" s="52">
        <v>9.00156264E8</v>
      </c>
      <c r="I471" s="48" t="str">
        <f t="shared" si="184"/>
        <v>#REF!</v>
      </c>
      <c r="J471" s="46">
        <v>121425.0</v>
      </c>
      <c r="K471" s="53" t="str">
        <f t="shared" si="185"/>
        <v>#REF!</v>
      </c>
      <c r="L471" s="54" t="str">
        <f t="shared" si="186"/>
        <v>#REF!</v>
      </c>
      <c r="M471" s="54" t="s">
        <v>893</v>
      </c>
      <c r="N471" s="52" t="s">
        <v>894</v>
      </c>
      <c r="O471" s="55">
        <v>42334.0</v>
      </c>
    </row>
    <row r="472" ht="25.5" customHeight="1">
      <c r="A472" s="46" t="s">
        <v>161</v>
      </c>
      <c r="B472" s="47" t="s">
        <v>41</v>
      </c>
      <c r="C472" s="48" t="s">
        <v>42</v>
      </c>
      <c r="D472" s="49">
        <v>9603509.27</v>
      </c>
      <c r="E472" s="47">
        <v>0.0</v>
      </c>
      <c r="F472" s="50">
        <v>9603509.0</v>
      </c>
      <c r="G472" s="51">
        <v>9603509.0</v>
      </c>
      <c r="H472" s="52">
        <v>8.90981137E8</v>
      </c>
      <c r="I472" s="48" t="str">
        <f t="shared" si="184"/>
        <v>#REF!</v>
      </c>
      <c r="J472" s="46">
        <v>9603509.0</v>
      </c>
      <c r="K472" s="53" t="str">
        <f t="shared" si="185"/>
        <v>#REF!</v>
      </c>
      <c r="L472" s="54" t="str">
        <f t="shared" si="186"/>
        <v>#REF!</v>
      </c>
      <c r="M472" s="54" t="s">
        <v>895</v>
      </c>
      <c r="N472" s="52" t="s">
        <v>896</v>
      </c>
      <c r="O472" s="55">
        <v>42328.0</v>
      </c>
    </row>
    <row r="473" ht="25.5" customHeight="1">
      <c r="A473" s="46" t="s">
        <v>161</v>
      </c>
      <c r="B473" s="47" t="s">
        <v>59</v>
      </c>
      <c r="C473" s="48" t="s">
        <v>60</v>
      </c>
      <c r="D473" s="49">
        <v>0.0</v>
      </c>
      <c r="E473" s="47">
        <v>0.0</v>
      </c>
      <c r="F473" s="50">
        <v>0.0</v>
      </c>
      <c r="G473" s="51">
        <v>0.0</v>
      </c>
      <c r="H473" s="52"/>
      <c r="I473" s="48"/>
      <c r="J473" s="46"/>
      <c r="K473" s="53"/>
      <c r="L473" s="54"/>
      <c r="M473" s="54"/>
      <c r="N473" s="52"/>
      <c r="O473" s="55"/>
    </row>
    <row r="474" ht="25.5" customHeight="1">
      <c r="A474" s="46" t="s">
        <v>163</v>
      </c>
      <c r="B474" s="47" t="s">
        <v>17</v>
      </c>
      <c r="C474" s="48" t="s">
        <v>18</v>
      </c>
      <c r="D474" s="49">
        <v>0.0</v>
      </c>
      <c r="E474" s="47">
        <v>0.0</v>
      </c>
      <c r="F474" s="50">
        <v>0.0</v>
      </c>
      <c r="G474" s="51">
        <v>0.0</v>
      </c>
      <c r="H474" s="52"/>
      <c r="I474" s="48"/>
      <c r="J474" s="46"/>
      <c r="K474" s="53"/>
      <c r="L474" s="54"/>
      <c r="M474" s="54"/>
      <c r="N474" s="52"/>
      <c r="O474" s="55"/>
    </row>
    <row r="475" ht="25.5" customHeight="1">
      <c r="A475" s="46" t="s">
        <v>163</v>
      </c>
      <c r="B475" s="47" t="s">
        <v>29</v>
      </c>
      <c r="C475" s="48" t="s">
        <v>30</v>
      </c>
      <c r="D475" s="49">
        <v>0.0</v>
      </c>
      <c r="E475" s="47">
        <v>0.0</v>
      </c>
      <c r="F475" s="50">
        <v>0.0</v>
      </c>
      <c r="G475" s="51">
        <v>0.0</v>
      </c>
      <c r="H475" s="52"/>
      <c r="I475" s="48"/>
      <c r="J475" s="46"/>
      <c r="K475" s="53"/>
      <c r="L475" s="54"/>
      <c r="M475" s="54"/>
      <c r="N475" s="52"/>
      <c r="O475" s="55"/>
    </row>
    <row r="476" ht="25.5" customHeight="1">
      <c r="A476" s="46" t="s">
        <v>163</v>
      </c>
      <c r="B476" s="47" t="s">
        <v>31</v>
      </c>
      <c r="C476" s="48" t="s">
        <v>32</v>
      </c>
      <c r="D476" s="49">
        <v>0.0</v>
      </c>
      <c r="E476" s="47">
        <v>0.0</v>
      </c>
      <c r="F476" s="50">
        <v>0.0</v>
      </c>
      <c r="G476" s="51">
        <v>0.0</v>
      </c>
      <c r="H476" s="52"/>
      <c r="I476" s="48"/>
      <c r="J476" s="46"/>
      <c r="K476" s="53"/>
      <c r="L476" s="54"/>
      <c r="M476" s="54"/>
      <c r="N476" s="52"/>
      <c r="O476" s="55"/>
    </row>
    <row r="477" ht="25.5" customHeight="1">
      <c r="A477" s="46" t="s">
        <v>163</v>
      </c>
      <c r="B477" s="47" t="s">
        <v>39</v>
      </c>
      <c r="C477" s="48" t="s">
        <v>40</v>
      </c>
      <c r="D477" s="49">
        <v>0.0</v>
      </c>
      <c r="E477" s="47">
        <v>0.0</v>
      </c>
      <c r="F477" s="50">
        <v>0.0</v>
      </c>
      <c r="G477" s="51">
        <v>0.0</v>
      </c>
      <c r="H477" s="52"/>
      <c r="I477" s="48"/>
      <c r="J477" s="46"/>
      <c r="K477" s="53"/>
      <c r="L477" s="54"/>
      <c r="M477" s="54"/>
      <c r="N477" s="52"/>
      <c r="O477" s="55"/>
    </row>
    <row r="478" ht="25.5" customHeight="1">
      <c r="A478" s="46" t="s">
        <v>163</v>
      </c>
      <c r="B478" s="47" t="s">
        <v>41</v>
      </c>
      <c r="C478" s="48" t="s">
        <v>42</v>
      </c>
      <c r="D478" s="49">
        <v>0.0</v>
      </c>
      <c r="E478" s="47">
        <v>0.0</v>
      </c>
      <c r="F478" s="50">
        <v>0.0</v>
      </c>
      <c r="G478" s="51">
        <v>0.0</v>
      </c>
      <c r="H478" s="52"/>
      <c r="I478" s="48"/>
      <c r="J478" s="46"/>
      <c r="K478" s="53"/>
      <c r="L478" s="54"/>
      <c r="M478" s="54"/>
      <c r="N478" s="52"/>
      <c r="O478" s="55"/>
    </row>
    <row r="479" ht="25.5" customHeight="1">
      <c r="A479" s="46" t="s">
        <v>165</v>
      </c>
      <c r="B479" s="47" t="s">
        <v>17</v>
      </c>
      <c r="C479" s="48" t="s">
        <v>18</v>
      </c>
      <c r="D479" s="49">
        <v>0.0</v>
      </c>
      <c r="E479" s="47">
        <v>0.0</v>
      </c>
      <c r="F479" s="50">
        <v>0.0</v>
      </c>
      <c r="G479" s="51">
        <v>0.0</v>
      </c>
      <c r="H479" s="52"/>
      <c r="I479" s="48"/>
      <c r="J479" s="46"/>
      <c r="K479" s="53"/>
      <c r="L479" s="54"/>
      <c r="M479" s="54"/>
      <c r="N479" s="52"/>
      <c r="O479" s="55"/>
    </row>
    <row r="480" ht="25.5" customHeight="1">
      <c r="A480" s="46" t="s">
        <v>165</v>
      </c>
      <c r="B480" s="47" t="s">
        <v>49</v>
      </c>
      <c r="C480" s="48" t="s">
        <v>50</v>
      </c>
      <c r="D480" s="49">
        <v>0.0</v>
      </c>
      <c r="E480" s="47">
        <v>0.0</v>
      </c>
      <c r="F480" s="50">
        <v>0.0</v>
      </c>
      <c r="G480" s="51">
        <v>0.0</v>
      </c>
      <c r="H480" s="52"/>
      <c r="I480" s="48"/>
      <c r="J480" s="46"/>
      <c r="K480" s="53"/>
      <c r="L480" s="54"/>
      <c r="M480" s="54"/>
      <c r="N480" s="52"/>
      <c r="O480" s="55"/>
    </row>
    <row r="481" ht="25.5" customHeight="1">
      <c r="A481" s="46" t="s">
        <v>165</v>
      </c>
      <c r="B481" s="47" t="s">
        <v>27</v>
      </c>
      <c r="C481" s="48" t="s">
        <v>28</v>
      </c>
      <c r="D481" s="49">
        <v>0.0</v>
      </c>
      <c r="E481" s="47">
        <v>0.0</v>
      </c>
      <c r="F481" s="50">
        <v>0.0</v>
      </c>
      <c r="G481" s="51">
        <v>0.0</v>
      </c>
      <c r="H481" s="52"/>
      <c r="I481" s="48"/>
      <c r="J481" s="46"/>
      <c r="K481" s="53"/>
      <c r="L481" s="54"/>
      <c r="M481" s="54"/>
      <c r="N481" s="52"/>
      <c r="O481" s="55"/>
    </row>
    <row r="482" ht="25.5" customHeight="1">
      <c r="A482" s="46" t="s">
        <v>165</v>
      </c>
      <c r="B482" s="47" t="s">
        <v>29</v>
      </c>
      <c r="C482" s="48" t="s">
        <v>30</v>
      </c>
      <c r="D482" s="49">
        <v>491067.75</v>
      </c>
      <c r="E482" s="47">
        <v>0.0</v>
      </c>
      <c r="F482" s="50">
        <v>491068.0</v>
      </c>
      <c r="G482" s="51">
        <v>491068.0</v>
      </c>
      <c r="H482" s="52">
        <v>8.00250119E8</v>
      </c>
      <c r="I482" s="48" t="str">
        <f>+VLOOKUP(H482,'[2]IPS CTA BANCARIA (2)'!$B$1:$I$186,2,0)</f>
        <v>#REF!</v>
      </c>
      <c r="J482" s="46">
        <v>491068.0</v>
      </c>
      <c r="K482" s="53" t="str">
        <f>+VLOOKUP(H482,'[2]IPS CTA BANCARIA (2)'!$B$1:$I$186,4,0)</f>
        <v>#REF!</v>
      </c>
      <c r="L482" s="54" t="str">
        <f>+VLOOKUP(H482,'[2]IPS CTA BANCARIA (2)'!$B$1:$I$186,5,0)</f>
        <v>#REF!</v>
      </c>
      <c r="M482" s="54" t="s">
        <v>897</v>
      </c>
      <c r="N482" s="52" t="s">
        <v>898</v>
      </c>
      <c r="O482" s="55">
        <v>42332.0</v>
      </c>
    </row>
    <row r="483" ht="25.5" customHeight="1">
      <c r="A483" s="46" t="s">
        <v>165</v>
      </c>
      <c r="B483" s="47" t="s">
        <v>31</v>
      </c>
      <c r="C483" s="48" t="s">
        <v>32</v>
      </c>
      <c r="D483" s="49">
        <v>0.0</v>
      </c>
      <c r="E483" s="47">
        <v>0.0</v>
      </c>
      <c r="F483" s="50">
        <v>0.0</v>
      </c>
      <c r="G483" s="51">
        <v>0.0</v>
      </c>
      <c r="H483" s="52"/>
      <c r="I483" s="48"/>
      <c r="J483" s="46"/>
      <c r="K483" s="53"/>
      <c r="L483" s="54"/>
      <c r="M483" s="54"/>
      <c r="N483" s="52"/>
      <c r="O483" s="55"/>
    </row>
    <row r="484" ht="25.5" customHeight="1">
      <c r="A484" s="46" t="s">
        <v>165</v>
      </c>
      <c r="B484" s="47" t="s">
        <v>39</v>
      </c>
      <c r="C484" s="48" t="s">
        <v>40</v>
      </c>
      <c r="D484" s="49">
        <v>144794.8</v>
      </c>
      <c r="E484" s="47">
        <v>0.0</v>
      </c>
      <c r="F484" s="50">
        <v>144795.0</v>
      </c>
      <c r="G484" s="51">
        <v>144795.0</v>
      </c>
      <c r="H484" s="52">
        <v>9.00156264E8</v>
      </c>
      <c r="I484" s="48" t="str">
        <f t="shared" ref="I484:I485" si="187">+VLOOKUP(H484,'[2]IPS CTA BANCARIA (2)'!$B$1:$I$186,2,0)</f>
        <v>#REF!</v>
      </c>
      <c r="J484" s="46">
        <v>144795.0</v>
      </c>
      <c r="K484" s="53" t="str">
        <f t="shared" ref="K484:K485" si="188">+VLOOKUP(H484,'[2]IPS CTA BANCARIA (2)'!$B$1:$I$186,4,0)</f>
        <v>#REF!</v>
      </c>
      <c r="L484" s="54" t="str">
        <f t="shared" ref="L484:L485" si="189">+VLOOKUP(H484,'[2]IPS CTA BANCARIA (2)'!$B$1:$I$186,5,0)</f>
        <v>#REF!</v>
      </c>
      <c r="M484" s="54" t="s">
        <v>899</v>
      </c>
      <c r="N484" s="52" t="s">
        <v>900</v>
      </c>
      <c r="O484" s="55">
        <v>42334.0</v>
      </c>
    </row>
    <row r="485" ht="25.5" customHeight="1">
      <c r="A485" s="46" t="s">
        <v>165</v>
      </c>
      <c r="B485" s="47" t="s">
        <v>41</v>
      </c>
      <c r="C485" s="48" t="s">
        <v>42</v>
      </c>
      <c r="D485" s="49">
        <v>2.982270245E7</v>
      </c>
      <c r="E485" s="47">
        <v>0.0</v>
      </c>
      <c r="F485" s="50">
        <v>2.9822702E7</v>
      </c>
      <c r="G485" s="51">
        <v>2.9822702E7</v>
      </c>
      <c r="H485" s="52">
        <v>8.90980066E8</v>
      </c>
      <c r="I485" s="48" t="str">
        <f t="shared" si="187"/>
        <v>#REF!</v>
      </c>
      <c r="J485" s="46">
        <v>2.9822702E7</v>
      </c>
      <c r="K485" s="53" t="str">
        <f t="shared" si="188"/>
        <v>#REF!</v>
      </c>
      <c r="L485" s="54" t="str">
        <f t="shared" si="189"/>
        <v>#REF!</v>
      </c>
      <c r="M485" s="54" t="s">
        <v>901</v>
      </c>
      <c r="N485" s="52" t="s">
        <v>902</v>
      </c>
      <c r="O485" s="55">
        <v>42326.0</v>
      </c>
    </row>
    <row r="486" ht="25.5" customHeight="1">
      <c r="A486" s="46" t="s">
        <v>167</v>
      </c>
      <c r="B486" s="47" t="s">
        <v>17</v>
      </c>
      <c r="C486" s="48" t="s">
        <v>18</v>
      </c>
      <c r="D486" s="49">
        <v>0.0</v>
      </c>
      <c r="E486" s="47">
        <v>0.0</v>
      </c>
      <c r="F486" s="50">
        <v>0.0</v>
      </c>
      <c r="G486" s="51">
        <v>0.0</v>
      </c>
      <c r="H486" s="52"/>
      <c r="I486" s="48"/>
      <c r="J486" s="46"/>
      <c r="K486" s="53"/>
      <c r="L486" s="54"/>
      <c r="M486" s="54"/>
      <c r="N486" s="52"/>
      <c r="O486" s="55"/>
    </row>
    <row r="487" ht="25.5" customHeight="1">
      <c r="A487" s="46" t="s">
        <v>167</v>
      </c>
      <c r="B487" s="47" t="s">
        <v>29</v>
      </c>
      <c r="C487" s="48" t="s">
        <v>30</v>
      </c>
      <c r="D487" s="49">
        <v>259082.88</v>
      </c>
      <c r="E487" s="47">
        <v>0.0</v>
      </c>
      <c r="F487" s="50">
        <v>259083.0</v>
      </c>
      <c r="G487" s="51">
        <v>259083.0</v>
      </c>
      <c r="H487" s="52">
        <v>8.00250119E8</v>
      </c>
      <c r="I487" s="48" t="str">
        <f>+VLOOKUP(H487,'[2]IPS CTA BANCARIA (2)'!$B$1:$I$186,2,0)</f>
        <v>#REF!</v>
      </c>
      <c r="J487" s="46">
        <v>259083.0</v>
      </c>
      <c r="K487" s="53" t="str">
        <f>+VLOOKUP(H487,'[2]IPS CTA BANCARIA (2)'!$B$1:$I$186,4,0)</f>
        <v>#REF!</v>
      </c>
      <c r="L487" s="54" t="str">
        <f>+VLOOKUP(H487,'[2]IPS CTA BANCARIA (2)'!$B$1:$I$186,5,0)</f>
        <v>#REF!</v>
      </c>
      <c r="M487" s="54" t="s">
        <v>903</v>
      </c>
      <c r="N487" s="52" t="s">
        <v>904</v>
      </c>
      <c r="O487" s="55">
        <v>42332.0</v>
      </c>
    </row>
    <row r="488" ht="25.5" customHeight="1">
      <c r="A488" s="46" t="s">
        <v>167</v>
      </c>
      <c r="B488" s="47" t="s">
        <v>31</v>
      </c>
      <c r="C488" s="48" t="s">
        <v>32</v>
      </c>
      <c r="D488" s="49">
        <v>0.0</v>
      </c>
      <c r="E488" s="47">
        <v>0.0</v>
      </c>
      <c r="F488" s="50">
        <v>0.0</v>
      </c>
      <c r="G488" s="51">
        <v>0.0</v>
      </c>
      <c r="H488" s="52"/>
      <c r="I488" s="48"/>
      <c r="J488" s="46"/>
      <c r="K488" s="53"/>
      <c r="L488" s="54"/>
      <c r="M488" s="54"/>
      <c r="N488" s="52"/>
      <c r="O488" s="55"/>
    </row>
    <row r="489" ht="25.5" customHeight="1">
      <c r="A489" s="46" t="s">
        <v>167</v>
      </c>
      <c r="B489" s="47" t="s">
        <v>39</v>
      </c>
      <c r="C489" s="48" t="s">
        <v>40</v>
      </c>
      <c r="D489" s="49">
        <v>76647.22</v>
      </c>
      <c r="E489" s="47">
        <v>0.0</v>
      </c>
      <c r="F489" s="50">
        <v>76647.0</v>
      </c>
      <c r="G489" s="51">
        <v>76647.0</v>
      </c>
      <c r="H489" s="52">
        <v>9.00156264E8</v>
      </c>
      <c r="I489" s="48" t="str">
        <f t="shared" ref="I489:I491" si="190">+VLOOKUP(H489,'[2]IPS CTA BANCARIA (2)'!$B$1:$I$186,2,0)</f>
        <v>#REF!</v>
      </c>
      <c r="J489" s="46">
        <v>76647.0</v>
      </c>
      <c r="K489" s="53" t="str">
        <f t="shared" ref="K489:K491" si="191">+VLOOKUP(H489,'[2]IPS CTA BANCARIA (2)'!$B$1:$I$186,4,0)</f>
        <v>#REF!</v>
      </c>
      <c r="L489" s="54" t="str">
        <f t="shared" ref="L489:L491" si="192">+VLOOKUP(H489,'[2]IPS CTA BANCARIA (2)'!$B$1:$I$186,5,0)</f>
        <v>#REF!</v>
      </c>
      <c r="M489" s="54" t="s">
        <v>905</v>
      </c>
      <c r="N489" s="52" t="s">
        <v>906</v>
      </c>
      <c r="O489" s="55">
        <v>42334.0</v>
      </c>
    </row>
    <row r="490" ht="25.5" customHeight="1">
      <c r="A490" s="46" t="s">
        <v>167</v>
      </c>
      <c r="B490" s="47" t="s">
        <v>41</v>
      </c>
      <c r="C490" s="48" t="s">
        <v>42</v>
      </c>
      <c r="D490" s="49">
        <v>1203312.06</v>
      </c>
      <c r="E490" s="47">
        <v>0.0</v>
      </c>
      <c r="F490" s="50">
        <v>1203312.0</v>
      </c>
      <c r="G490" s="51">
        <v>1203312.0</v>
      </c>
      <c r="H490" s="52">
        <v>9.00625317E8</v>
      </c>
      <c r="I490" s="48" t="str">
        <f t="shared" si="190"/>
        <v>#REF!</v>
      </c>
      <c r="J490" s="46">
        <v>1203312.0</v>
      </c>
      <c r="K490" s="53" t="str">
        <f t="shared" si="191"/>
        <v>#REF!</v>
      </c>
      <c r="L490" s="54" t="str">
        <f t="shared" si="192"/>
        <v>#REF!</v>
      </c>
      <c r="M490" s="54" t="s">
        <v>907</v>
      </c>
      <c r="N490" s="52" t="s">
        <v>908</v>
      </c>
      <c r="O490" s="55">
        <v>42328.0</v>
      </c>
    </row>
    <row r="491" ht="25.5" customHeight="1">
      <c r="A491" s="46" t="s">
        <v>167</v>
      </c>
      <c r="B491" s="47" t="s">
        <v>45</v>
      </c>
      <c r="C491" s="48" t="s">
        <v>46</v>
      </c>
      <c r="D491" s="49">
        <v>8349563.84</v>
      </c>
      <c r="E491" s="47">
        <v>0.0</v>
      </c>
      <c r="F491" s="50">
        <v>8349564.0</v>
      </c>
      <c r="G491" s="51">
        <v>8349564.0</v>
      </c>
      <c r="H491" s="52">
        <v>8.00068653E8</v>
      </c>
      <c r="I491" s="48" t="str">
        <f t="shared" si="190"/>
        <v>#REF!</v>
      </c>
      <c r="J491" s="46">
        <v>8349564.0</v>
      </c>
      <c r="K491" s="53" t="str">
        <f t="shared" si="191"/>
        <v>#REF!</v>
      </c>
      <c r="L491" s="54" t="str">
        <f t="shared" si="192"/>
        <v>#REF!</v>
      </c>
      <c r="M491" s="54" t="s">
        <v>909</v>
      </c>
      <c r="N491" s="52" t="s">
        <v>910</v>
      </c>
      <c r="O491" s="55">
        <v>42334.0</v>
      </c>
    </row>
    <row r="492" ht="25.5" customHeight="1">
      <c r="A492" s="46" t="s">
        <v>169</v>
      </c>
      <c r="B492" s="47" t="s">
        <v>17</v>
      </c>
      <c r="C492" s="48" t="s">
        <v>18</v>
      </c>
      <c r="D492" s="49">
        <v>0.0</v>
      </c>
      <c r="E492" s="47">
        <v>0.0</v>
      </c>
      <c r="F492" s="50">
        <v>0.0</v>
      </c>
      <c r="G492" s="51">
        <v>0.0</v>
      </c>
      <c r="H492" s="52"/>
      <c r="I492" s="48"/>
      <c r="J492" s="46"/>
      <c r="K492" s="53"/>
      <c r="L492" s="54"/>
      <c r="M492" s="54"/>
      <c r="N492" s="52"/>
      <c r="O492" s="55"/>
    </row>
    <row r="493" ht="25.5" customHeight="1">
      <c r="A493" s="46" t="s">
        <v>169</v>
      </c>
      <c r="B493" s="47" t="s">
        <v>49</v>
      </c>
      <c r="C493" s="48" t="s">
        <v>50</v>
      </c>
      <c r="D493" s="49">
        <v>0.0</v>
      </c>
      <c r="E493" s="47">
        <v>0.0</v>
      </c>
      <c r="F493" s="50">
        <v>0.0</v>
      </c>
      <c r="G493" s="51">
        <v>0.0</v>
      </c>
      <c r="H493" s="52"/>
      <c r="I493" s="48"/>
      <c r="J493" s="46"/>
      <c r="K493" s="53"/>
      <c r="L493" s="54"/>
      <c r="M493" s="54"/>
      <c r="N493" s="52"/>
      <c r="O493" s="55"/>
    </row>
    <row r="494" ht="25.5" customHeight="1">
      <c r="A494" s="46" t="s">
        <v>169</v>
      </c>
      <c r="B494" s="47" t="s">
        <v>19</v>
      </c>
      <c r="C494" s="48" t="s">
        <v>20</v>
      </c>
      <c r="D494" s="49">
        <v>523537.07</v>
      </c>
      <c r="E494" s="47">
        <v>86670.07</v>
      </c>
      <c r="F494" s="50">
        <v>436867.0</v>
      </c>
      <c r="G494" s="51">
        <v>436867.0</v>
      </c>
      <c r="H494" s="52">
        <v>8.00140949E8</v>
      </c>
      <c r="I494" s="48" t="str">
        <f t="shared" ref="I494:I495" si="193">+VLOOKUP(H494,'[2]IPS CTA BANCARIA (2)'!$B$1:$I$186,2,0)</f>
        <v>#REF!</v>
      </c>
      <c r="J494" s="46">
        <v>436867.0</v>
      </c>
      <c r="K494" s="53" t="str">
        <f t="shared" ref="K494:K495" si="194">+VLOOKUP(H494,'[2]IPS CTA BANCARIA (2)'!$B$1:$I$186,4,0)</f>
        <v>#REF!</v>
      </c>
      <c r="L494" s="54" t="str">
        <f t="shared" ref="L494:L495" si="195">+VLOOKUP(H494,'[2]IPS CTA BANCARIA (2)'!$B$1:$I$186,5,0)</f>
        <v>#REF!</v>
      </c>
      <c r="M494" s="54" t="s">
        <v>911</v>
      </c>
      <c r="N494" s="52"/>
      <c r="O494" s="55"/>
    </row>
    <row r="495" ht="25.5" customHeight="1">
      <c r="A495" s="46" t="s">
        <v>169</v>
      </c>
      <c r="B495" s="47" t="s">
        <v>21</v>
      </c>
      <c r="C495" s="48" t="s">
        <v>22</v>
      </c>
      <c r="D495" s="49">
        <v>6163547.91</v>
      </c>
      <c r="E495" s="47">
        <v>1020358.9100000001</v>
      </c>
      <c r="F495" s="50">
        <v>5143189.0</v>
      </c>
      <c r="G495" s="51">
        <v>5143189.0</v>
      </c>
      <c r="H495" s="52">
        <v>8.00130907E8</v>
      </c>
      <c r="I495" s="48" t="str">
        <f t="shared" si="193"/>
        <v>#REF!</v>
      </c>
      <c r="J495" s="46">
        <v>5143189.0</v>
      </c>
      <c r="K495" s="53" t="str">
        <f t="shared" si="194"/>
        <v>#REF!</v>
      </c>
      <c r="L495" s="54" t="str">
        <f t="shared" si="195"/>
        <v>#REF!</v>
      </c>
      <c r="M495" s="54" t="s">
        <v>912</v>
      </c>
      <c r="N495" s="52" t="s">
        <v>913</v>
      </c>
      <c r="O495" s="55">
        <v>42334.0</v>
      </c>
    </row>
    <row r="496" ht="25.5" customHeight="1">
      <c r="A496" s="46" t="s">
        <v>169</v>
      </c>
      <c r="B496" s="47" t="s">
        <v>25</v>
      </c>
      <c r="C496" s="48" t="s">
        <v>26</v>
      </c>
      <c r="D496" s="49">
        <v>252858.29</v>
      </c>
      <c r="E496" s="47">
        <v>252858.29</v>
      </c>
      <c r="F496" s="50">
        <v>0.0</v>
      </c>
      <c r="G496" s="51">
        <v>0.0</v>
      </c>
      <c r="H496" s="52"/>
      <c r="I496" s="48"/>
      <c r="J496" s="46"/>
      <c r="K496" s="53"/>
      <c r="L496" s="54"/>
      <c r="M496" s="54"/>
      <c r="N496" s="52"/>
      <c r="O496" s="55"/>
    </row>
    <row r="497" ht="25.5" customHeight="1">
      <c r="A497" s="46" t="s">
        <v>169</v>
      </c>
      <c r="B497" s="47" t="s">
        <v>27</v>
      </c>
      <c r="C497" s="48" t="s">
        <v>28</v>
      </c>
      <c r="D497" s="49">
        <v>8675359.83</v>
      </c>
      <c r="E497" s="47">
        <v>1436182.83</v>
      </c>
      <c r="F497" s="50">
        <v>7239177.0</v>
      </c>
      <c r="G497" s="51">
        <v>7239177.0</v>
      </c>
      <c r="H497" s="52">
        <v>8.00088702E8</v>
      </c>
      <c r="I497" s="48" t="str">
        <f t="shared" ref="I497:I499" si="196">+VLOOKUP(H497,'[2]IPS CTA BANCARIA (2)'!$B$1:$I$186,2,0)</f>
        <v>#REF!</v>
      </c>
      <c r="J497" s="46">
        <v>7239177.0</v>
      </c>
      <c r="K497" s="53" t="str">
        <f t="shared" ref="K497:K499" si="197">+VLOOKUP(H497,'[2]IPS CTA BANCARIA (2)'!$B$1:$I$186,4,0)</f>
        <v>#REF!</v>
      </c>
      <c r="L497" s="54" t="str">
        <f t="shared" ref="L497:L499" si="198">+VLOOKUP(H497,'[2]IPS CTA BANCARIA (2)'!$B$1:$I$186,5,0)</f>
        <v>#REF!</v>
      </c>
      <c r="M497" s="54" t="s">
        <v>914</v>
      </c>
      <c r="N497" s="52" t="s">
        <v>915</v>
      </c>
      <c r="O497" s="55">
        <v>42332.0</v>
      </c>
    </row>
    <row r="498" ht="25.5" customHeight="1">
      <c r="A498" s="46" t="s">
        <v>169</v>
      </c>
      <c r="B498" s="47" t="s">
        <v>29</v>
      </c>
      <c r="C498" s="48" t="s">
        <v>30</v>
      </c>
      <c r="D498" s="49">
        <v>4308092.95</v>
      </c>
      <c r="E498" s="47">
        <v>713193.9500000002</v>
      </c>
      <c r="F498" s="50">
        <v>3594899.0</v>
      </c>
      <c r="G498" s="51">
        <v>3594899.0</v>
      </c>
      <c r="H498" s="52">
        <v>8.90980066E8</v>
      </c>
      <c r="I498" s="48" t="str">
        <f t="shared" si="196"/>
        <v>#REF!</v>
      </c>
      <c r="J498" s="46">
        <v>3594899.0</v>
      </c>
      <c r="K498" s="53" t="str">
        <f t="shared" si="197"/>
        <v>#REF!</v>
      </c>
      <c r="L498" s="54" t="str">
        <f t="shared" si="198"/>
        <v>#REF!</v>
      </c>
      <c r="M498" s="54" t="s">
        <v>916</v>
      </c>
      <c r="N498" s="52" t="s">
        <v>917</v>
      </c>
      <c r="O498" s="55">
        <v>42332.0</v>
      </c>
    </row>
    <row r="499" ht="25.5" customHeight="1">
      <c r="A499" s="46" t="s">
        <v>169</v>
      </c>
      <c r="B499" s="47" t="s">
        <v>31</v>
      </c>
      <c r="C499" s="48" t="s">
        <v>32</v>
      </c>
      <c r="D499" s="49">
        <v>2096418.11</v>
      </c>
      <c r="E499" s="47">
        <v>347056.1100000001</v>
      </c>
      <c r="F499" s="50">
        <v>1749362.0</v>
      </c>
      <c r="G499" s="51">
        <v>1749362.0</v>
      </c>
      <c r="H499" s="52">
        <v>8.05000427E8</v>
      </c>
      <c r="I499" s="48" t="str">
        <f t="shared" si="196"/>
        <v>#REF!</v>
      </c>
      <c r="J499" s="46">
        <v>1749362.0</v>
      </c>
      <c r="K499" s="53" t="str">
        <f t="shared" si="197"/>
        <v>#REF!</v>
      </c>
      <c r="L499" s="54" t="str">
        <f t="shared" si="198"/>
        <v>#REF!</v>
      </c>
      <c r="M499" s="54" t="s">
        <v>918</v>
      </c>
      <c r="N499" s="52" t="s">
        <v>919</v>
      </c>
      <c r="O499" s="55">
        <v>42333.0</v>
      </c>
    </row>
    <row r="500" ht="25.5" customHeight="1">
      <c r="A500" s="46" t="s">
        <v>169</v>
      </c>
      <c r="B500" s="47" t="s">
        <v>35</v>
      </c>
      <c r="C500" s="48" t="s">
        <v>36</v>
      </c>
      <c r="D500" s="49">
        <v>171036.2</v>
      </c>
      <c r="E500" s="47">
        <v>171036.2</v>
      </c>
      <c r="F500" s="50">
        <v>0.0</v>
      </c>
      <c r="G500" s="51">
        <v>0.0</v>
      </c>
      <c r="H500" s="52"/>
      <c r="I500" s="48"/>
      <c r="J500" s="46"/>
      <c r="K500" s="53"/>
      <c r="L500" s="54"/>
      <c r="M500" s="54"/>
      <c r="N500" s="52"/>
      <c r="O500" s="55"/>
    </row>
    <row r="501" ht="25.5" customHeight="1">
      <c r="A501" s="46" t="s">
        <v>169</v>
      </c>
      <c r="B501" s="47" t="s">
        <v>37</v>
      </c>
      <c r="C501" s="48" t="s">
        <v>38</v>
      </c>
      <c r="D501" s="49">
        <v>780341.44</v>
      </c>
      <c r="E501" s="47">
        <v>129183.43999999994</v>
      </c>
      <c r="F501" s="50">
        <v>651158.0</v>
      </c>
      <c r="G501" s="51">
        <v>651158.0</v>
      </c>
      <c r="H501" s="52">
        <v>8.90980066E8</v>
      </c>
      <c r="I501" s="48" t="str">
        <f t="shared" ref="I501:I503" si="199">+VLOOKUP(H501,'[2]IPS CTA BANCARIA (2)'!$B$1:$I$186,2,0)</f>
        <v>#REF!</v>
      </c>
      <c r="J501" s="46">
        <v>651158.0</v>
      </c>
      <c r="K501" s="53" t="str">
        <f t="shared" ref="K501:K503" si="200">+VLOOKUP(H501,'[2]IPS CTA BANCARIA (2)'!$B$1:$I$186,4,0)</f>
        <v>#REF!</v>
      </c>
      <c r="L501" s="54" t="str">
        <f t="shared" ref="L501:L503" si="201">+VLOOKUP(H501,'[2]IPS CTA BANCARIA (2)'!$B$1:$I$186,5,0)</f>
        <v>#REF!</v>
      </c>
      <c r="M501" s="54" t="s">
        <v>920</v>
      </c>
      <c r="N501" s="52" t="s">
        <v>921</v>
      </c>
      <c r="O501" s="55">
        <v>42334.0</v>
      </c>
    </row>
    <row r="502" ht="25.5" customHeight="1">
      <c r="A502" s="46" t="s">
        <v>169</v>
      </c>
      <c r="B502" s="47" t="s">
        <v>39</v>
      </c>
      <c r="C502" s="48" t="s">
        <v>40</v>
      </c>
      <c r="D502" s="49">
        <v>2642741.04</v>
      </c>
      <c r="E502" s="47">
        <v>437499.04000000004</v>
      </c>
      <c r="F502" s="50">
        <v>2205242.0</v>
      </c>
      <c r="G502" s="51">
        <v>2205242.0</v>
      </c>
      <c r="H502" s="52">
        <v>9.00156264E8</v>
      </c>
      <c r="I502" s="48" t="str">
        <f t="shared" si="199"/>
        <v>#REF!</v>
      </c>
      <c r="J502" s="46">
        <v>2205242.0</v>
      </c>
      <c r="K502" s="53" t="str">
        <f t="shared" si="200"/>
        <v>#REF!</v>
      </c>
      <c r="L502" s="54" t="str">
        <f t="shared" si="201"/>
        <v>#REF!</v>
      </c>
      <c r="M502" s="54" t="s">
        <v>922</v>
      </c>
      <c r="N502" s="52" t="s">
        <v>923</v>
      </c>
      <c r="O502" s="55">
        <v>42334.0</v>
      </c>
    </row>
    <row r="503" ht="25.5" customHeight="1">
      <c r="A503" s="46" t="s">
        <v>169</v>
      </c>
      <c r="B503" s="47" t="s">
        <v>41</v>
      </c>
      <c r="C503" s="48" t="s">
        <v>42</v>
      </c>
      <c r="D503" s="49">
        <v>3.3199786416E8</v>
      </c>
      <c r="E503" s="47">
        <v>5.4607662160000026E7</v>
      </c>
      <c r="F503" s="50">
        <v>2.77390202E8</v>
      </c>
      <c r="G503" s="51">
        <v>2.77390202E8</v>
      </c>
      <c r="H503" s="52">
        <v>8.90985703E8</v>
      </c>
      <c r="I503" s="48" t="str">
        <f t="shared" si="199"/>
        <v>#REF!</v>
      </c>
      <c r="J503" s="46">
        <v>2.77390202E8</v>
      </c>
      <c r="K503" s="53" t="str">
        <f t="shared" si="200"/>
        <v>#REF!</v>
      </c>
      <c r="L503" s="54" t="str">
        <f t="shared" si="201"/>
        <v>#REF!</v>
      </c>
      <c r="M503" s="54" t="s">
        <v>924</v>
      </c>
      <c r="N503" s="52" t="s">
        <v>925</v>
      </c>
      <c r="O503" s="55">
        <v>42326.0</v>
      </c>
    </row>
    <row r="504" ht="25.5" customHeight="1">
      <c r="A504" s="46" t="s">
        <v>171</v>
      </c>
      <c r="B504" s="47" t="s">
        <v>17</v>
      </c>
      <c r="C504" s="48" t="s">
        <v>18</v>
      </c>
      <c r="D504" s="49">
        <v>0.0</v>
      </c>
      <c r="E504" s="47">
        <v>0.0</v>
      </c>
      <c r="F504" s="50">
        <v>0.0</v>
      </c>
      <c r="G504" s="51">
        <v>0.0</v>
      </c>
      <c r="H504" s="52"/>
      <c r="I504" s="48"/>
      <c r="J504" s="46"/>
      <c r="K504" s="53"/>
      <c r="L504" s="54"/>
      <c r="M504" s="54"/>
      <c r="N504" s="52"/>
      <c r="O504" s="55"/>
    </row>
    <row r="505" ht="25.5" customHeight="1">
      <c r="A505" s="46" t="s">
        <v>171</v>
      </c>
      <c r="B505" s="47" t="s">
        <v>27</v>
      </c>
      <c r="C505" s="48" t="s">
        <v>28</v>
      </c>
      <c r="D505" s="49">
        <v>0.0</v>
      </c>
      <c r="E505" s="47">
        <v>0.0</v>
      </c>
      <c r="F505" s="50">
        <v>0.0</v>
      </c>
      <c r="G505" s="51">
        <v>0.0</v>
      </c>
      <c r="H505" s="52"/>
      <c r="I505" s="48"/>
      <c r="J505" s="46"/>
      <c r="K505" s="53"/>
      <c r="L505" s="54"/>
      <c r="M505" s="54"/>
      <c r="N505" s="52"/>
      <c r="O505" s="55"/>
    </row>
    <row r="506" ht="25.5" customHeight="1">
      <c r="A506" s="46" t="s">
        <v>171</v>
      </c>
      <c r="B506" s="47" t="s">
        <v>29</v>
      </c>
      <c r="C506" s="48" t="s">
        <v>30</v>
      </c>
      <c r="D506" s="49">
        <v>248649.57</v>
      </c>
      <c r="E506" s="47">
        <v>0.0</v>
      </c>
      <c r="F506" s="50">
        <v>248650.0</v>
      </c>
      <c r="G506" s="51">
        <v>248650.0</v>
      </c>
      <c r="H506" s="52">
        <v>8.00250119E8</v>
      </c>
      <c r="I506" s="48" t="str">
        <f t="shared" ref="I506:I508" si="202">+VLOOKUP(H506,'[2]IPS CTA BANCARIA (2)'!$B$1:$I$186,2,0)</f>
        <v>#REF!</v>
      </c>
      <c r="J506" s="46">
        <v>248650.0</v>
      </c>
      <c r="K506" s="53" t="str">
        <f t="shared" ref="K506:K508" si="203">+VLOOKUP(H506,'[2]IPS CTA BANCARIA (2)'!$B$1:$I$186,4,0)</f>
        <v>#REF!</v>
      </c>
      <c r="L506" s="54" t="str">
        <f t="shared" ref="L506:L508" si="204">+VLOOKUP(H506,'[2]IPS CTA BANCARIA (2)'!$B$1:$I$186,5,0)</f>
        <v>#REF!</v>
      </c>
      <c r="M506" s="54" t="s">
        <v>926</v>
      </c>
      <c r="N506" s="52" t="s">
        <v>927</v>
      </c>
      <c r="O506" s="55">
        <v>42332.0</v>
      </c>
    </row>
    <row r="507" ht="25.5" customHeight="1">
      <c r="A507" s="46" t="s">
        <v>171</v>
      </c>
      <c r="B507" s="47" t="s">
        <v>39</v>
      </c>
      <c r="C507" s="48" t="s">
        <v>40</v>
      </c>
      <c r="D507" s="49">
        <v>74881.62</v>
      </c>
      <c r="E507" s="47">
        <v>0.0</v>
      </c>
      <c r="F507" s="50">
        <v>74882.0</v>
      </c>
      <c r="G507" s="51">
        <v>74882.0</v>
      </c>
      <c r="H507" s="52">
        <v>9.00156264E8</v>
      </c>
      <c r="I507" s="48" t="str">
        <f t="shared" si="202"/>
        <v>#REF!</v>
      </c>
      <c r="J507" s="46">
        <v>74882.0</v>
      </c>
      <c r="K507" s="53" t="str">
        <f t="shared" si="203"/>
        <v>#REF!</v>
      </c>
      <c r="L507" s="54" t="str">
        <f t="shared" si="204"/>
        <v>#REF!</v>
      </c>
      <c r="M507" s="54" t="s">
        <v>928</v>
      </c>
      <c r="N507" s="52" t="s">
        <v>929</v>
      </c>
      <c r="O507" s="55">
        <v>42334.0</v>
      </c>
    </row>
    <row r="508" ht="25.5" customHeight="1">
      <c r="A508" s="46" t="s">
        <v>171</v>
      </c>
      <c r="B508" s="47" t="s">
        <v>41</v>
      </c>
      <c r="C508" s="48" t="s">
        <v>42</v>
      </c>
      <c r="D508" s="49">
        <v>1.876939081E7</v>
      </c>
      <c r="E508" s="47">
        <v>0.0</v>
      </c>
      <c r="F508" s="50">
        <v>1.8769391E7</v>
      </c>
      <c r="G508" s="51">
        <v>1.8769391E7</v>
      </c>
      <c r="H508" s="52">
        <v>8.90981137E8</v>
      </c>
      <c r="I508" s="48" t="str">
        <f t="shared" si="202"/>
        <v>#REF!</v>
      </c>
      <c r="J508" s="46">
        <v>1.8769391E7</v>
      </c>
      <c r="K508" s="53" t="str">
        <f t="shared" si="203"/>
        <v>#REF!</v>
      </c>
      <c r="L508" s="54" t="str">
        <f t="shared" si="204"/>
        <v>#REF!</v>
      </c>
      <c r="M508" s="54" t="s">
        <v>930</v>
      </c>
      <c r="N508" s="52" t="s">
        <v>931</v>
      </c>
      <c r="O508" s="55">
        <v>42328.0</v>
      </c>
    </row>
    <row r="509" ht="25.5" customHeight="1">
      <c r="A509" s="46" t="s">
        <v>173</v>
      </c>
      <c r="B509" s="47" t="s">
        <v>17</v>
      </c>
      <c r="C509" s="48" t="s">
        <v>18</v>
      </c>
      <c r="D509" s="49">
        <v>0.0</v>
      </c>
      <c r="E509" s="47">
        <v>0.0</v>
      </c>
      <c r="F509" s="50">
        <v>0.0</v>
      </c>
      <c r="G509" s="51">
        <v>0.0</v>
      </c>
      <c r="H509" s="52"/>
      <c r="I509" s="48"/>
      <c r="J509" s="46"/>
      <c r="K509" s="53"/>
      <c r="L509" s="54"/>
      <c r="M509" s="54"/>
      <c r="N509" s="52"/>
      <c r="O509" s="55"/>
    </row>
    <row r="510" ht="25.5" customHeight="1">
      <c r="A510" s="46" t="s">
        <v>173</v>
      </c>
      <c r="B510" s="47" t="s">
        <v>74</v>
      </c>
      <c r="C510" s="48" t="s">
        <v>75</v>
      </c>
      <c r="D510" s="49">
        <v>5788894.88</v>
      </c>
      <c r="E510" s="47">
        <v>0.0</v>
      </c>
      <c r="F510" s="50">
        <v>5788895.0</v>
      </c>
      <c r="G510" s="51">
        <v>5788895.0</v>
      </c>
      <c r="H510" s="52">
        <v>8.90980757E8</v>
      </c>
      <c r="I510" s="48" t="str">
        <f t="shared" ref="I510:I511" si="205">+VLOOKUP(H510,'[2]IPS CTA BANCARIA (2)'!$B$1:$I$186,2,0)</f>
        <v>#REF!</v>
      </c>
      <c r="J510" s="46">
        <v>5788895.0</v>
      </c>
      <c r="K510" s="53" t="str">
        <f t="shared" ref="K510:K511" si="206">+VLOOKUP(H510,'[2]IPS CTA BANCARIA (2)'!$B$1:$I$186,4,0)</f>
        <v>#REF!</v>
      </c>
      <c r="L510" s="54" t="str">
        <f t="shared" ref="L510:L511" si="207">+VLOOKUP(H510,'[2]IPS CTA BANCARIA (2)'!$B$1:$I$186,5,0)</f>
        <v>#REF!</v>
      </c>
      <c r="M510" s="54" t="s">
        <v>932</v>
      </c>
      <c r="N510" s="52" t="s">
        <v>933</v>
      </c>
      <c r="O510" s="55">
        <v>42332.0</v>
      </c>
    </row>
    <row r="511" ht="25.5" customHeight="1">
      <c r="A511" s="46" t="s">
        <v>173</v>
      </c>
      <c r="B511" s="47" t="s">
        <v>19</v>
      </c>
      <c r="C511" s="48" t="s">
        <v>20</v>
      </c>
      <c r="D511" s="49">
        <v>26100.44</v>
      </c>
      <c r="E511" s="47">
        <v>0.0</v>
      </c>
      <c r="F511" s="50">
        <v>26100.0</v>
      </c>
      <c r="G511" s="51">
        <v>26100.0</v>
      </c>
      <c r="H511" s="52">
        <v>8.00140949E8</v>
      </c>
      <c r="I511" s="48" t="str">
        <f t="shared" si="205"/>
        <v>#REF!</v>
      </c>
      <c r="J511" s="46">
        <v>26100.0</v>
      </c>
      <c r="K511" s="53" t="str">
        <f t="shared" si="206"/>
        <v>#REF!</v>
      </c>
      <c r="L511" s="54" t="str">
        <f t="shared" si="207"/>
        <v>#REF!</v>
      </c>
      <c r="M511" s="54" t="s">
        <v>934</v>
      </c>
      <c r="N511" s="52" t="s">
        <v>935</v>
      </c>
      <c r="O511" s="55">
        <v>42334.0</v>
      </c>
    </row>
    <row r="512" ht="25.5" customHeight="1">
      <c r="A512" s="46" t="s">
        <v>173</v>
      </c>
      <c r="B512" s="47" t="s">
        <v>27</v>
      </c>
      <c r="C512" s="48" t="s">
        <v>28</v>
      </c>
      <c r="D512" s="49">
        <v>0.0</v>
      </c>
      <c r="E512" s="47">
        <v>0.0</v>
      </c>
      <c r="F512" s="50">
        <v>0.0</v>
      </c>
      <c r="G512" s="51">
        <v>0.0</v>
      </c>
      <c r="H512" s="52"/>
      <c r="I512" s="48"/>
      <c r="J512" s="46"/>
      <c r="K512" s="53"/>
      <c r="L512" s="54"/>
      <c r="M512" s="54"/>
      <c r="N512" s="52"/>
      <c r="O512" s="55"/>
    </row>
    <row r="513" ht="25.5" customHeight="1">
      <c r="A513" s="46" t="s">
        <v>173</v>
      </c>
      <c r="B513" s="47" t="s">
        <v>29</v>
      </c>
      <c r="C513" s="48" t="s">
        <v>30</v>
      </c>
      <c r="D513" s="49">
        <v>443729.55</v>
      </c>
      <c r="E513" s="47">
        <v>0.0</v>
      </c>
      <c r="F513" s="50">
        <v>443730.0</v>
      </c>
      <c r="G513" s="51">
        <v>443730.0</v>
      </c>
      <c r="H513" s="52">
        <v>8.00250119E8</v>
      </c>
      <c r="I513" s="48" t="str">
        <f>+VLOOKUP(H513,'[2]IPS CTA BANCARIA (2)'!$B$1:$I$186,2,0)</f>
        <v>#REF!</v>
      </c>
      <c r="J513" s="46">
        <v>443730.0</v>
      </c>
      <c r="K513" s="53" t="str">
        <f>+VLOOKUP(H513,'[2]IPS CTA BANCARIA (2)'!$B$1:$I$186,4,0)</f>
        <v>#REF!</v>
      </c>
      <c r="L513" s="54" t="str">
        <f>+VLOOKUP(H513,'[2]IPS CTA BANCARIA (2)'!$B$1:$I$186,5,0)</f>
        <v>#REF!</v>
      </c>
      <c r="M513" s="54" t="s">
        <v>936</v>
      </c>
      <c r="N513" s="52" t="s">
        <v>937</v>
      </c>
      <c r="O513" s="55">
        <v>42332.0</v>
      </c>
    </row>
    <row r="514" ht="25.5" customHeight="1">
      <c r="A514" s="46" t="s">
        <v>173</v>
      </c>
      <c r="B514" s="47" t="s">
        <v>31</v>
      </c>
      <c r="C514" s="48" t="s">
        <v>32</v>
      </c>
      <c r="D514" s="49">
        <v>0.0</v>
      </c>
      <c r="E514" s="47">
        <v>0.0</v>
      </c>
      <c r="F514" s="50">
        <v>0.0</v>
      </c>
      <c r="G514" s="51">
        <v>0.0</v>
      </c>
      <c r="H514" s="52"/>
      <c r="I514" s="48"/>
      <c r="J514" s="46"/>
      <c r="K514" s="53"/>
      <c r="L514" s="54"/>
      <c r="M514" s="54"/>
      <c r="N514" s="52"/>
      <c r="O514" s="55"/>
    </row>
    <row r="515" ht="25.5" customHeight="1">
      <c r="A515" s="46" t="s">
        <v>173</v>
      </c>
      <c r="B515" s="47" t="s">
        <v>39</v>
      </c>
      <c r="C515" s="48" t="s">
        <v>40</v>
      </c>
      <c r="D515" s="49">
        <v>268105.83</v>
      </c>
      <c r="E515" s="47">
        <v>0.0</v>
      </c>
      <c r="F515" s="50">
        <v>268106.0</v>
      </c>
      <c r="G515" s="51">
        <v>268106.0</v>
      </c>
      <c r="H515" s="52">
        <v>9.00156264E8</v>
      </c>
      <c r="I515" s="48" t="str">
        <f t="shared" ref="I515:I516" si="208">+VLOOKUP(H515,'[2]IPS CTA BANCARIA (2)'!$B$1:$I$186,2,0)</f>
        <v>#REF!</v>
      </c>
      <c r="J515" s="46">
        <v>268106.0</v>
      </c>
      <c r="K515" s="53" t="str">
        <f t="shared" ref="K515:K516" si="209">+VLOOKUP(H515,'[2]IPS CTA BANCARIA (2)'!$B$1:$I$186,4,0)</f>
        <v>#REF!</v>
      </c>
      <c r="L515" s="54" t="str">
        <f t="shared" ref="L515:L516" si="210">+VLOOKUP(H515,'[2]IPS CTA BANCARIA (2)'!$B$1:$I$186,5,0)</f>
        <v>#REF!</v>
      </c>
      <c r="M515" s="54" t="s">
        <v>938</v>
      </c>
      <c r="N515" s="52" t="s">
        <v>939</v>
      </c>
      <c r="O515" s="55">
        <v>42334.0</v>
      </c>
    </row>
    <row r="516" ht="25.5" customHeight="1">
      <c r="A516" s="46" t="s">
        <v>173</v>
      </c>
      <c r="B516" s="47" t="s">
        <v>41</v>
      </c>
      <c r="C516" s="48" t="s">
        <v>42</v>
      </c>
      <c r="D516" s="49">
        <v>2.99262743E7</v>
      </c>
      <c r="E516" s="47">
        <v>0.0</v>
      </c>
      <c r="F516" s="50">
        <v>2.9926274E7</v>
      </c>
      <c r="G516" s="51">
        <v>2.9926274E7</v>
      </c>
      <c r="H516" s="52">
        <v>8.90980066E8</v>
      </c>
      <c r="I516" s="48" t="str">
        <f t="shared" si="208"/>
        <v>#REF!</v>
      </c>
      <c r="J516" s="46">
        <v>2.9926274E7</v>
      </c>
      <c r="K516" s="53" t="str">
        <f t="shared" si="209"/>
        <v>#REF!</v>
      </c>
      <c r="L516" s="54" t="str">
        <f t="shared" si="210"/>
        <v>#REF!</v>
      </c>
      <c r="M516" s="54" t="s">
        <v>940</v>
      </c>
      <c r="N516" s="52" t="s">
        <v>941</v>
      </c>
      <c r="O516" s="55">
        <v>42326.0</v>
      </c>
    </row>
    <row r="517" ht="25.5" customHeight="1">
      <c r="A517" s="46" t="s">
        <v>175</v>
      </c>
      <c r="B517" s="47" t="s">
        <v>19</v>
      </c>
      <c r="C517" s="48" t="s">
        <v>20</v>
      </c>
      <c r="D517" s="49">
        <v>0.0</v>
      </c>
      <c r="E517" s="47">
        <v>0.0</v>
      </c>
      <c r="F517" s="50">
        <v>0.0</v>
      </c>
      <c r="G517" s="51">
        <v>0.0</v>
      </c>
      <c r="H517" s="52"/>
      <c r="I517" s="48"/>
      <c r="J517" s="46"/>
      <c r="K517" s="53"/>
      <c r="L517" s="54"/>
      <c r="M517" s="54"/>
      <c r="N517" s="52"/>
      <c r="O517" s="55"/>
    </row>
    <row r="518" ht="25.5" customHeight="1">
      <c r="A518" s="46" t="s">
        <v>175</v>
      </c>
      <c r="B518" s="47" t="s">
        <v>21</v>
      </c>
      <c r="C518" s="48" t="s">
        <v>22</v>
      </c>
      <c r="D518" s="49">
        <v>6620.68</v>
      </c>
      <c r="E518" s="47">
        <v>0.0</v>
      </c>
      <c r="F518" s="50">
        <v>6621.0</v>
      </c>
      <c r="G518" s="51">
        <v>6621.0</v>
      </c>
      <c r="H518" s="52">
        <v>8.00130907E8</v>
      </c>
      <c r="I518" s="48" t="str">
        <f t="shared" ref="I518:I522" si="211">+VLOOKUP(H518,'[2]IPS CTA BANCARIA (2)'!$B$1:$I$186,2,0)</f>
        <v>#REF!</v>
      </c>
      <c r="J518" s="46">
        <v>6621.0</v>
      </c>
      <c r="K518" s="53" t="str">
        <f t="shared" ref="K518:K522" si="212">+VLOOKUP(H518,'[2]IPS CTA BANCARIA (2)'!$B$1:$I$186,4,0)</f>
        <v>#REF!</v>
      </c>
      <c r="L518" s="54" t="str">
        <f t="shared" ref="L518:L522" si="213">+VLOOKUP(H518,'[2]IPS CTA BANCARIA (2)'!$B$1:$I$186,5,0)</f>
        <v>#REF!</v>
      </c>
      <c r="M518" s="54" t="s">
        <v>942</v>
      </c>
      <c r="N518" s="52" t="s">
        <v>943</v>
      </c>
      <c r="O518" s="55">
        <v>42334.0</v>
      </c>
    </row>
    <row r="519" ht="25.5" customHeight="1">
      <c r="A519" s="46" t="s">
        <v>175</v>
      </c>
      <c r="B519" s="47" t="s">
        <v>29</v>
      </c>
      <c r="C519" s="48" t="s">
        <v>30</v>
      </c>
      <c r="D519" s="49">
        <v>139259.21</v>
      </c>
      <c r="E519" s="47">
        <v>0.0</v>
      </c>
      <c r="F519" s="50">
        <v>139259.0</v>
      </c>
      <c r="G519" s="51">
        <v>139259.0</v>
      </c>
      <c r="H519" s="52">
        <v>8.00250119E8</v>
      </c>
      <c r="I519" s="48" t="str">
        <f t="shared" si="211"/>
        <v>#REF!</v>
      </c>
      <c r="J519" s="46">
        <v>139259.0</v>
      </c>
      <c r="K519" s="53" t="str">
        <f t="shared" si="212"/>
        <v>#REF!</v>
      </c>
      <c r="L519" s="54" t="str">
        <f t="shared" si="213"/>
        <v>#REF!</v>
      </c>
      <c r="M519" s="54" t="s">
        <v>944</v>
      </c>
      <c r="N519" s="52" t="s">
        <v>945</v>
      </c>
      <c r="O519" s="55">
        <v>42332.0</v>
      </c>
    </row>
    <row r="520" ht="25.5" customHeight="1">
      <c r="A520" s="46" t="s">
        <v>175</v>
      </c>
      <c r="B520" s="47" t="s">
        <v>31</v>
      </c>
      <c r="C520" s="48" t="s">
        <v>32</v>
      </c>
      <c r="D520" s="49">
        <v>305674.94</v>
      </c>
      <c r="E520" s="47">
        <v>0.0</v>
      </c>
      <c r="F520" s="50">
        <v>305675.0</v>
      </c>
      <c r="G520" s="51">
        <v>305675.0</v>
      </c>
      <c r="H520" s="52">
        <v>8.05000427E8</v>
      </c>
      <c r="I520" s="48" t="str">
        <f t="shared" si="211"/>
        <v>#REF!</v>
      </c>
      <c r="J520" s="46">
        <v>305675.0</v>
      </c>
      <c r="K520" s="53" t="str">
        <f t="shared" si="212"/>
        <v>#REF!</v>
      </c>
      <c r="L520" s="54" t="str">
        <f t="shared" si="213"/>
        <v>#REF!</v>
      </c>
      <c r="M520" s="54" t="s">
        <v>946</v>
      </c>
      <c r="N520" s="52" t="s">
        <v>947</v>
      </c>
      <c r="O520" s="55">
        <v>42333.0</v>
      </c>
    </row>
    <row r="521" ht="25.5" customHeight="1">
      <c r="A521" s="46" t="s">
        <v>175</v>
      </c>
      <c r="B521" s="47" t="s">
        <v>39</v>
      </c>
      <c r="C521" s="48" t="s">
        <v>40</v>
      </c>
      <c r="D521" s="49">
        <v>295276.77</v>
      </c>
      <c r="E521" s="47">
        <v>0.0</v>
      </c>
      <c r="F521" s="50">
        <v>295277.0</v>
      </c>
      <c r="G521" s="51">
        <v>295277.0</v>
      </c>
      <c r="H521" s="52">
        <v>9.00156264E8</v>
      </c>
      <c r="I521" s="48" t="str">
        <f t="shared" si="211"/>
        <v>#REF!</v>
      </c>
      <c r="J521" s="46">
        <v>295277.0</v>
      </c>
      <c r="K521" s="53" t="str">
        <f t="shared" si="212"/>
        <v>#REF!</v>
      </c>
      <c r="L521" s="54" t="str">
        <f t="shared" si="213"/>
        <v>#REF!</v>
      </c>
      <c r="M521" s="54" t="s">
        <v>948</v>
      </c>
      <c r="N521" s="52" t="s">
        <v>949</v>
      </c>
      <c r="O521" s="55">
        <v>42334.0</v>
      </c>
    </row>
    <row r="522" ht="25.5" customHeight="1">
      <c r="A522" s="46" t="s">
        <v>175</v>
      </c>
      <c r="B522" s="47" t="s">
        <v>45</v>
      </c>
      <c r="C522" s="48" t="s">
        <v>46</v>
      </c>
      <c r="D522" s="49">
        <v>3.18070894E7</v>
      </c>
      <c r="E522" s="47">
        <v>0.0</v>
      </c>
      <c r="F522" s="50">
        <v>3.1807089E7</v>
      </c>
      <c r="G522" s="51">
        <v>3.1807089E7</v>
      </c>
      <c r="H522" s="52">
        <v>8.90980765E8</v>
      </c>
      <c r="I522" s="48" t="str">
        <f t="shared" si="211"/>
        <v>#REF!</v>
      </c>
      <c r="J522" s="46">
        <v>3.1807089E7</v>
      </c>
      <c r="K522" s="53" t="str">
        <f t="shared" si="212"/>
        <v>#REF!</v>
      </c>
      <c r="L522" s="54" t="str">
        <f t="shared" si="213"/>
        <v>#REF!</v>
      </c>
      <c r="M522" s="54" t="s">
        <v>950</v>
      </c>
      <c r="N522" s="52" t="s">
        <v>951</v>
      </c>
      <c r="O522" s="55">
        <v>42334.0</v>
      </c>
    </row>
    <row r="523" ht="25.5" customHeight="1">
      <c r="A523" s="46" t="s">
        <v>177</v>
      </c>
      <c r="B523" s="47" t="s">
        <v>17</v>
      </c>
      <c r="C523" s="48" t="s">
        <v>18</v>
      </c>
      <c r="D523" s="49">
        <v>0.0</v>
      </c>
      <c r="E523" s="47">
        <v>0.0</v>
      </c>
      <c r="F523" s="50">
        <v>0.0</v>
      </c>
      <c r="G523" s="51">
        <v>0.0</v>
      </c>
      <c r="H523" s="52"/>
      <c r="I523" s="48"/>
      <c r="J523" s="46"/>
      <c r="K523" s="53"/>
      <c r="L523" s="54"/>
      <c r="M523" s="54"/>
      <c r="N523" s="52"/>
      <c r="O523" s="55"/>
    </row>
    <row r="524" ht="25.5" customHeight="1">
      <c r="A524" s="46" t="s">
        <v>177</v>
      </c>
      <c r="B524" s="47" t="s">
        <v>49</v>
      </c>
      <c r="C524" s="48" t="s">
        <v>50</v>
      </c>
      <c r="D524" s="49">
        <v>0.0</v>
      </c>
      <c r="E524" s="47">
        <v>0.0</v>
      </c>
      <c r="F524" s="50">
        <v>0.0</v>
      </c>
      <c r="G524" s="51">
        <v>0.0</v>
      </c>
      <c r="H524" s="52"/>
      <c r="I524" s="48"/>
      <c r="J524" s="46"/>
      <c r="K524" s="53"/>
      <c r="L524" s="54"/>
      <c r="M524" s="54"/>
      <c r="N524" s="52"/>
      <c r="O524" s="55"/>
    </row>
    <row r="525" ht="25.5" customHeight="1">
      <c r="A525" s="46" t="s">
        <v>177</v>
      </c>
      <c r="B525" s="47" t="s">
        <v>19</v>
      </c>
      <c r="C525" s="48" t="s">
        <v>20</v>
      </c>
      <c r="D525" s="49">
        <v>1904.72</v>
      </c>
      <c r="E525" s="47">
        <v>0.0</v>
      </c>
      <c r="F525" s="50">
        <v>1905.0</v>
      </c>
      <c r="G525" s="51">
        <v>1905.0</v>
      </c>
      <c r="H525" s="52">
        <v>8.00140949E8</v>
      </c>
      <c r="I525" s="48" t="str">
        <f t="shared" ref="I525:I533" si="214">+VLOOKUP(H525,'[2]IPS CTA BANCARIA (2)'!$B$1:$I$186,2,0)</f>
        <v>#REF!</v>
      </c>
      <c r="J525" s="46">
        <v>1905.0</v>
      </c>
      <c r="K525" s="53" t="str">
        <f t="shared" ref="K525:K533" si="215">+VLOOKUP(H525,'[2]IPS CTA BANCARIA (2)'!$B$1:$I$186,4,0)</f>
        <v>#REF!</v>
      </c>
      <c r="L525" s="54" t="str">
        <f t="shared" ref="L525:L533" si="216">+VLOOKUP(H525,'[2]IPS CTA BANCARIA (2)'!$B$1:$I$186,5,0)</f>
        <v>#REF!</v>
      </c>
      <c r="M525" s="54" t="s">
        <v>952</v>
      </c>
      <c r="N525" s="52"/>
      <c r="O525" s="55"/>
    </row>
    <row r="526" ht="25.5" customHeight="1">
      <c r="A526" s="46" t="s">
        <v>177</v>
      </c>
      <c r="B526" s="47" t="s">
        <v>21</v>
      </c>
      <c r="C526" s="48" t="s">
        <v>22</v>
      </c>
      <c r="D526" s="49">
        <v>11619.03</v>
      </c>
      <c r="E526" s="47">
        <v>0.0</v>
      </c>
      <c r="F526" s="50">
        <v>11619.0</v>
      </c>
      <c r="G526" s="51">
        <v>11619.0</v>
      </c>
      <c r="H526" s="52">
        <v>8.00130907E8</v>
      </c>
      <c r="I526" s="48" t="str">
        <f t="shared" si="214"/>
        <v>#REF!</v>
      </c>
      <c r="J526" s="46">
        <v>11619.0</v>
      </c>
      <c r="K526" s="53" t="str">
        <f t="shared" si="215"/>
        <v>#REF!</v>
      </c>
      <c r="L526" s="54" t="str">
        <f t="shared" si="216"/>
        <v>#REF!</v>
      </c>
      <c r="M526" s="54" t="s">
        <v>953</v>
      </c>
      <c r="N526" s="52" t="s">
        <v>954</v>
      </c>
      <c r="O526" s="55">
        <v>42334.0</v>
      </c>
    </row>
    <row r="527" ht="25.5" customHeight="1">
      <c r="A527" s="46" t="s">
        <v>177</v>
      </c>
      <c r="B527" s="47" t="s">
        <v>25</v>
      </c>
      <c r="C527" s="48" t="s">
        <v>26</v>
      </c>
      <c r="D527" s="49">
        <v>970.02</v>
      </c>
      <c r="E527" s="47">
        <v>0.0</v>
      </c>
      <c r="F527" s="50">
        <v>970.0</v>
      </c>
      <c r="G527" s="51">
        <v>970.0</v>
      </c>
      <c r="H527" s="52">
        <v>8.0025144E8</v>
      </c>
      <c r="I527" s="48" t="str">
        <f t="shared" si="214"/>
        <v>#REF!</v>
      </c>
      <c r="J527" s="46">
        <v>970.0</v>
      </c>
      <c r="K527" s="53" t="str">
        <f t="shared" si="215"/>
        <v>#REF!</v>
      </c>
      <c r="L527" s="54" t="str">
        <f t="shared" si="216"/>
        <v>#REF!</v>
      </c>
      <c r="M527" s="54" t="s">
        <v>955</v>
      </c>
      <c r="N527" s="52" t="s">
        <v>956</v>
      </c>
      <c r="O527" s="55">
        <v>42334.0</v>
      </c>
    </row>
    <row r="528" ht="25.5" customHeight="1">
      <c r="A528" s="46" t="s">
        <v>177</v>
      </c>
      <c r="B528" s="47" t="s">
        <v>27</v>
      </c>
      <c r="C528" s="48" t="s">
        <v>28</v>
      </c>
      <c r="D528" s="49">
        <v>1694527.02</v>
      </c>
      <c r="E528" s="47">
        <v>0.0</v>
      </c>
      <c r="F528" s="50">
        <v>1694527.0</v>
      </c>
      <c r="G528" s="51">
        <v>1694527.0</v>
      </c>
      <c r="H528" s="52">
        <v>8.00088702E8</v>
      </c>
      <c r="I528" s="48" t="str">
        <f t="shared" si="214"/>
        <v>#REF!</v>
      </c>
      <c r="J528" s="46">
        <v>1694527.0</v>
      </c>
      <c r="K528" s="53" t="str">
        <f t="shared" si="215"/>
        <v>#REF!</v>
      </c>
      <c r="L528" s="54" t="str">
        <f t="shared" si="216"/>
        <v>#REF!</v>
      </c>
      <c r="M528" s="54" t="s">
        <v>957</v>
      </c>
      <c r="N528" s="52" t="s">
        <v>958</v>
      </c>
      <c r="O528" s="55">
        <v>42332.0</v>
      </c>
    </row>
    <row r="529" ht="25.5" customHeight="1">
      <c r="A529" s="46" t="s">
        <v>177</v>
      </c>
      <c r="B529" s="47" t="s">
        <v>29</v>
      </c>
      <c r="C529" s="48" t="s">
        <v>30</v>
      </c>
      <c r="D529" s="49">
        <v>264620.6</v>
      </c>
      <c r="E529" s="47">
        <v>0.0</v>
      </c>
      <c r="F529" s="50">
        <v>264621.0</v>
      </c>
      <c r="G529" s="51">
        <v>264621.0</v>
      </c>
      <c r="H529" s="52">
        <v>8.00250119E8</v>
      </c>
      <c r="I529" s="48" t="str">
        <f t="shared" si="214"/>
        <v>#REF!</v>
      </c>
      <c r="J529" s="46">
        <v>264621.0</v>
      </c>
      <c r="K529" s="53" t="str">
        <f t="shared" si="215"/>
        <v>#REF!</v>
      </c>
      <c r="L529" s="54" t="str">
        <f t="shared" si="216"/>
        <v>#REF!</v>
      </c>
      <c r="M529" s="54" t="s">
        <v>959</v>
      </c>
      <c r="N529" s="52" t="s">
        <v>960</v>
      </c>
      <c r="O529" s="55">
        <v>42332.0</v>
      </c>
    </row>
    <row r="530" ht="25.5" customHeight="1">
      <c r="A530" s="46" t="s">
        <v>177</v>
      </c>
      <c r="B530" s="47" t="s">
        <v>31</v>
      </c>
      <c r="C530" s="48" t="s">
        <v>32</v>
      </c>
      <c r="D530" s="49">
        <v>1705736.14</v>
      </c>
      <c r="E530" s="47">
        <v>0.0</v>
      </c>
      <c r="F530" s="50">
        <v>1705736.0</v>
      </c>
      <c r="G530" s="51">
        <v>1705736.0</v>
      </c>
      <c r="H530" s="52">
        <v>8.05000427E8</v>
      </c>
      <c r="I530" s="48" t="str">
        <f t="shared" si="214"/>
        <v>#REF!</v>
      </c>
      <c r="J530" s="46">
        <v>1705736.0</v>
      </c>
      <c r="K530" s="53" t="str">
        <f t="shared" si="215"/>
        <v>#REF!</v>
      </c>
      <c r="L530" s="54" t="str">
        <f t="shared" si="216"/>
        <v>#REF!</v>
      </c>
      <c r="M530" s="54" t="s">
        <v>961</v>
      </c>
      <c r="N530" s="52" t="s">
        <v>962</v>
      </c>
      <c r="O530" s="55">
        <v>42333.0</v>
      </c>
    </row>
    <row r="531" ht="25.5" customHeight="1">
      <c r="A531" s="46" t="s">
        <v>177</v>
      </c>
      <c r="B531" s="47" t="s">
        <v>39</v>
      </c>
      <c r="C531" s="48" t="s">
        <v>40</v>
      </c>
      <c r="D531" s="49">
        <v>384488.29</v>
      </c>
      <c r="E531" s="47">
        <v>0.0</v>
      </c>
      <c r="F531" s="50">
        <v>384488.0</v>
      </c>
      <c r="G531" s="51">
        <v>384488.0</v>
      </c>
      <c r="H531" s="52">
        <v>9.00156264E8</v>
      </c>
      <c r="I531" s="48" t="str">
        <f t="shared" si="214"/>
        <v>#REF!</v>
      </c>
      <c r="J531" s="46">
        <v>384488.0</v>
      </c>
      <c r="K531" s="53" t="str">
        <f t="shared" si="215"/>
        <v>#REF!</v>
      </c>
      <c r="L531" s="54" t="str">
        <f t="shared" si="216"/>
        <v>#REF!</v>
      </c>
      <c r="M531" s="54" t="s">
        <v>963</v>
      </c>
      <c r="N531" s="52" t="s">
        <v>964</v>
      </c>
      <c r="O531" s="55">
        <v>42334.0</v>
      </c>
    </row>
    <row r="532" ht="25.5" customHeight="1">
      <c r="A532" s="46" t="s">
        <v>177</v>
      </c>
      <c r="B532" s="47" t="s">
        <v>41</v>
      </c>
      <c r="C532" s="48" t="s">
        <v>42</v>
      </c>
      <c r="D532" s="49">
        <v>1.927173378E7</v>
      </c>
      <c r="E532" s="47">
        <v>0.0</v>
      </c>
      <c r="F532" s="50">
        <v>1.9271734E7</v>
      </c>
      <c r="G532" s="51">
        <v>1.9271734E7</v>
      </c>
      <c r="H532" s="52">
        <v>8.90981137E8</v>
      </c>
      <c r="I532" s="48" t="str">
        <f t="shared" si="214"/>
        <v>#REF!</v>
      </c>
      <c r="J532" s="46">
        <v>1.9271734E7</v>
      </c>
      <c r="K532" s="53" t="str">
        <f t="shared" si="215"/>
        <v>#REF!</v>
      </c>
      <c r="L532" s="54" t="str">
        <f t="shared" si="216"/>
        <v>#REF!</v>
      </c>
      <c r="M532" s="54" t="s">
        <v>965</v>
      </c>
      <c r="N532" s="52" t="s">
        <v>966</v>
      </c>
      <c r="O532" s="55">
        <v>42328.0</v>
      </c>
    </row>
    <row r="533" ht="25.5" customHeight="1">
      <c r="A533" s="46" t="s">
        <v>177</v>
      </c>
      <c r="B533" s="47" t="s">
        <v>59</v>
      </c>
      <c r="C533" s="48" t="s">
        <v>60</v>
      </c>
      <c r="D533" s="49">
        <v>2.01063144E7</v>
      </c>
      <c r="E533" s="47">
        <v>0.0</v>
      </c>
      <c r="F533" s="50">
        <v>2.0106314E7</v>
      </c>
      <c r="G533" s="51">
        <v>2.0106314E7</v>
      </c>
      <c r="H533" s="52">
        <v>8.00193392E8</v>
      </c>
      <c r="I533" s="48" t="str">
        <f t="shared" si="214"/>
        <v>#REF!</v>
      </c>
      <c r="J533" s="46">
        <v>2.0106314E7</v>
      </c>
      <c r="K533" s="53" t="str">
        <f t="shared" si="215"/>
        <v>#REF!</v>
      </c>
      <c r="L533" s="54" t="str">
        <f t="shared" si="216"/>
        <v>#REF!</v>
      </c>
      <c r="M533" s="54" t="s">
        <v>967</v>
      </c>
      <c r="N533" s="52" t="s">
        <v>968</v>
      </c>
      <c r="O533" s="55">
        <v>42331.0</v>
      </c>
    </row>
    <row r="534" ht="25.5" customHeight="1">
      <c r="A534" s="46" t="s">
        <v>179</v>
      </c>
      <c r="B534" s="47" t="s">
        <v>17</v>
      </c>
      <c r="C534" s="48" t="s">
        <v>18</v>
      </c>
      <c r="D534" s="49">
        <v>0.0</v>
      </c>
      <c r="E534" s="47">
        <v>0.0</v>
      </c>
      <c r="F534" s="50">
        <v>0.0</v>
      </c>
      <c r="G534" s="51">
        <v>0.0</v>
      </c>
      <c r="H534" s="52"/>
      <c r="I534" s="48"/>
      <c r="J534" s="46"/>
      <c r="K534" s="53"/>
      <c r="L534" s="54"/>
      <c r="M534" s="54"/>
      <c r="N534" s="52"/>
      <c r="O534" s="55"/>
    </row>
    <row r="535" ht="25.5" customHeight="1">
      <c r="A535" s="46" t="s">
        <v>179</v>
      </c>
      <c r="B535" s="47" t="s">
        <v>49</v>
      </c>
      <c r="C535" s="48" t="s">
        <v>50</v>
      </c>
      <c r="D535" s="49">
        <v>0.0</v>
      </c>
      <c r="E535" s="47">
        <v>0.0</v>
      </c>
      <c r="F535" s="50">
        <v>0.0</v>
      </c>
      <c r="G535" s="51">
        <v>0.0</v>
      </c>
      <c r="H535" s="52"/>
      <c r="I535" s="48"/>
      <c r="J535" s="46"/>
      <c r="K535" s="53"/>
      <c r="L535" s="54"/>
      <c r="M535" s="54"/>
      <c r="N535" s="52"/>
      <c r="O535" s="55"/>
    </row>
    <row r="536" ht="25.5" customHeight="1">
      <c r="A536" s="46" t="s">
        <v>179</v>
      </c>
      <c r="B536" s="47" t="s">
        <v>25</v>
      </c>
      <c r="C536" s="48" t="s">
        <v>26</v>
      </c>
      <c r="D536" s="49">
        <v>10240.86</v>
      </c>
      <c r="E536" s="47">
        <v>10240.86</v>
      </c>
      <c r="F536" s="50">
        <v>0.0</v>
      </c>
      <c r="G536" s="51">
        <v>0.0</v>
      </c>
      <c r="H536" s="52"/>
      <c r="I536" s="48"/>
      <c r="J536" s="46"/>
      <c r="K536" s="53"/>
      <c r="L536" s="54"/>
      <c r="M536" s="54"/>
      <c r="N536" s="52"/>
      <c r="O536" s="55"/>
    </row>
    <row r="537" ht="25.5" customHeight="1">
      <c r="A537" s="46" t="s">
        <v>179</v>
      </c>
      <c r="B537" s="47" t="s">
        <v>27</v>
      </c>
      <c r="C537" s="48" t="s">
        <v>28</v>
      </c>
      <c r="D537" s="49">
        <v>3587115.0</v>
      </c>
      <c r="E537" s="47">
        <v>184164.0</v>
      </c>
      <c r="F537" s="50">
        <v>3402951.0</v>
      </c>
      <c r="G537" s="51">
        <v>3402951.0</v>
      </c>
      <c r="H537" s="52">
        <v>8.00088702E8</v>
      </c>
      <c r="I537" s="48" t="str">
        <f t="shared" ref="I537:I540" si="217">+VLOOKUP(H537,'[2]IPS CTA BANCARIA (2)'!$B$1:$I$186,2,0)</f>
        <v>#REF!</v>
      </c>
      <c r="J537" s="46">
        <v>3402951.0</v>
      </c>
      <c r="K537" s="53" t="str">
        <f t="shared" ref="K537:K540" si="218">+VLOOKUP(H537,'[2]IPS CTA BANCARIA (2)'!$B$1:$I$186,4,0)</f>
        <v>#REF!</v>
      </c>
      <c r="L537" s="54" t="str">
        <f t="shared" ref="L537:L540" si="219">+VLOOKUP(H537,'[2]IPS CTA BANCARIA (2)'!$B$1:$I$186,5,0)</f>
        <v>#REF!</v>
      </c>
      <c r="M537" s="54" t="s">
        <v>969</v>
      </c>
      <c r="N537" s="52" t="s">
        <v>970</v>
      </c>
      <c r="O537" s="55">
        <v>42332.0</v>
      </c>
    </row>
    <row r="538" ht="25.5" customHeight="1">
      <c r="A538" s="46" t="s">
        <v>179</v>
      </c>
      <c r="B538" s="47" t="s">
        <v>31</v>
      </c>
      <c r="C538" s="48" t="s">
        <v>32</v>
      </c>
      <c r="D538" s="49">
        <v>762864.32</v>
      </c>
      <c r="E538" s="47">
        <v>39165.31999999995</v>
      </c>
      <c r="F538" s="50">
        <v>723699.0</v>
      </c>
      <c r="G538" s="51">
        <v>723699.0</v>
      </c>
      <c r="H538" s="52">
        <v>8.05000427E8</v>
      </c>
      <c r="I538" s="48" t="str">
        <f t="shared" si="217"/>
        <v>#REF!</v>
      </c>
      <c r="J538" s="46">
        <v>723699.0</v>
      </c>
      <c r="K538" s="53" t="str">
        <f t="shared" si="218"/>
        <v>#REF!</v>
      </c>
      <c r="L538" s="54" t="str">
        <f t="shared" si="219"/>
        <v>#REF!</v>
      </c>
      <c r="M538" s="54" t="s">
        <v>971</v>
      </c>
      <c r="N538" s="52" t="s">
        <v>972</v>
      </c>
      <c r="O538" s="55">
        <v>42333.0</v>
      </c>
    </row>
    <row r="539" ht="25.5" customHeight="1">
      <c r="A539" s="46" t="s">
        <v>179</v>
      </c>
      <c r="B539" s="47" t="s">
        <v>39</v>
      </c>
      <c r="C539" s="48" t="s">
        <v>40</v>
      </c>
      <c r="D539" s="49">
        <v>1051155.04</v>
      </c>
      <c r="E539" s="47">
        <v>53967.04000000004</v>
      </c>
      <c r="F539" s="50">
        <v>997188.0</v>
      </c>
      <c r="G539" s="51">
        <v>997188.0</v>
      </c>
      <c r="H539" s="52">
        <v>9.00156264E8</v>
      </c>
      <c r="I539" s="48" t="str">
        <f t="shared" si="217"/>
        <v>#REF!</v>
      </c>
      <c r="J539" s="46">
        <v>997188.0</v>
      </c>
      <c r="K539" s="53" t="str">
        <f t="shared" si="218"/>
        <v>#REF!</v>
      </c>
      <c r="L539" s="54" t="str">
        <f t="shared" si="219"/>
        <v>#REF!</v>
      </c>
      <c r="M539" s="54" t="s">
        <v>973</v>
      </c>
      <c r="N539" s="52" t="s">
        <v>974</v>
      </c>
      <c r="O539" s="55">
        <v>42334.0</v>
      </c>
    </row>
    <row r="540" ht="25.5" customHeight="1">
      <c r="A540" s="46" t="s">
        <v>179</v>
      </c>
      <c r="B540" s="47" t="s">
        <v>41</v>
      </c>
      <c r="C540" s="48" t="s">
        <v>42</v>
      </c>
      <c r="D540" s="49">
        <v>1.2809784978E8</v>
      </c>
      <c r="E540" s="47">
        <v>6566876.780000001</v>
      </c>
      <c r="F540" s="50">
        <v>1.21530973E8</v>
      </c>
      <c r="G540" s="51">
        <v>1.21530973E8</v>
      </c>
      <c r="H540" s="52">
        <v>8.11016192E8</v>
      </c>
      <c r="I540" s="48" t="str">
        <f t="shared" si="217"/>
        <v>#REF!</v>
      </c>
      <c r="J540" s="46">
        <v>1.21530973E8</v>
      </c>
      <c r="K540" s="53" t="str">
        <f t="shared" si="218"/>
        <v>#REF!</v>
      </c>
      <c r="L540" s="54" t="str">
        <f t="shared" si="219"/>
        <v>#REF!</v>
      </c>
      <c r="M540" s="54" t="s">
        <v>975</v>
      </c>
      <c r="N540" s="52" t="s">
        <v>976</v>
      </c>
      <c r="O540" s="55">
        <v>42328.0</v>
      </c>
    </row>
    <row r="541" ht="25.5" customHeight="1">
      <c r="A541" s="46" t="s">
        <v>181</v>
      </c>
      <c r="B541" s="47" t="s">
        <v>17</v>
      </c>
      <c r="C541" s="48" t="s">
        <v>18</v>
      </c>
      <c r="D541" s="49">
        <v>0.0</v>
      </c>
      <c r="E541" s="47">
        <v>0.0</v>
      </c>
      <c r="F541" s="50">
        <v>0.0</v>
      </c>
      <c r="G541" s="51">
        <v>0.0</v>
      </c>
      <c r="H541" s="52"/>
      <c r="I541" s="48"/>
      <c r="J541" s="46"/>
      <c r="K541" s="53"/>
      <c r="L541" s="54"/>
      <c r="M541" s="54"/>
      <c r="N541" s="52"/>
      <c r="O541" s="55"/>
    </row>
    <row r="542" ht="25.5" customHeight="1">
      <c r="A542" s="46" t="s">
        <v>181</v>
      </c>
      <c r="B542" s="47" t="s">
        <v>27</v>
      </c>
      <c r="C542" s="48" t="s">
        <v>28</v>
      </c>
      <c r="D542" s="49">
        <v>0.0</v>
      </c>
      <c r="E542" s="47">
        <v>0.0</v>
      </c>
      <c r="F542" s="50">
        <v>0.0</v>
      </c>
      <c r="G542" s="51">
        <v>0.0</v>
      </c>
      <c r="H542" s="52"/>
      <c r="I542" s="48"/>
      <c r="J542" s="46"/>
      <c r="K542" s="53"/>
      <c r="L542" s="54"/>
      <c r="M542" s="54"/>
      <c r="N542" s="52"/>
      <c r="O542" s="55"/>
    </row>
    <row r="543" ht="25.5" customHeight="1">
      <c r="A543" s="46" t="s">
        <v>181</v>
      </c>
      <c r="B543" s="47" t="s">
        <v>29</v>
      </c>
      <c r="C543" s="48" t="s">
        <v>30</v>
      </c>
      <c r="D543" s="49">
        <v>1296564.7</v>
      </c>
      <c r="E543" s="47">
        <v>0.0</v>
      </c>
      <c r="F543" s="50">
        <v>1296565.0</v>
      </c>
      <c r="G543" s="51">
        <v>1296565.0</v>
      </c>
      <c r="H543" s="52">
        <v>8.11013792E8</v>
      </c>
      <c r="I543" s="48" t="str">
        <f t="shared" ref="I543:I546" si="220">+VLOOKUP(H543,'[2]IPS CTA BANCARIA (2)'!$B$1:$I$186,2,0)</f>
        <v>#REF!</v>
      </c>
      <c r="J543" s="46">
        <v>1296565.0</v>
      </c>
      <c r="K543" s="53" t="str">
        <f t="shared" ref="K543:K546" si="221">+VLOOKUP(H543,'[2]IPS CTA BANCARIA (2)'!$B$1:$I$186,4,0)</f>
        <v>#REF!</v>
      </c>
      <c r="L543" s="54" t="str">
        <f t="shared" ref="L543:L546" si="222">+VLOOKUP(H543,'[2]IPS CTA BANCARIA (2)'!$B$1:$I$186,5,0)</f>
        <v>#REF!</v>
      </c>
      <c r="M543" s="54" t="s">
        <v>977</v>
      </c>
      <c r="N543" s="52" t="s">
        <v>978</v>
      </c>
      <c r="O543" s="55">
        <v>42332.0</v>
      </c>
    </row>
    <row r="544" ht="25.5" customHeight="1">
      <c r="A544" s="46" t="s">
        <v>181</v>
      </c>
      <c r="B544" s="47" t="s">
        <v>31</v>
      </c>
      <c r="C544" s="48" t="s">
        <v>32</v>
      </c>
      <c r="D544" s="49">
        <v>1386007.27</v>
      </c>
      <c r="E544" s="47">
        <v>0.0</v>
      </c>
      <c r="F544" s="50">
        <v>1386007.0</v>
      </c>
      <c r="G544" s="51">
        <v>1386007.0</v>
      </c>
      <c r="H544" s="52">
        <v>8.05000427E8</v>
      </c>
      <c r="I544" s="48" t="str">
        <f t="shared" si="220"/>
        <v>#REF!</v>
      </c>
      <c r="J544" s="46">
        <v>1386007.0</v>
      </c>
      <c r="K544" s="53" t="str">
        <f t="shared" si="221"/>
        <v>#REF!</v>
      </c>
      <c r="L544" s="54" t="str">
        <f t="shared" si="222"/>
        <v>#REF!</v>
      </c>
      <c r="M544" s="54" t="s">
        <v>979</v>
      </c>
      <c r="N544" s="52" t="s">
        <v>980</v>
      </c>
      <c r="O544" s="55">
        <v>42333.0</v>
      </c>
    </row>
    <row r="545" ht="25.5" customHeight="1">
      <c r="A545" s="46" t="s">
        <v>181</v>
      </c>
      <c r="B545" s="47" t="s">
        <v>39</v>
      </c>
      <c r="C545" s="48" t="s">
        <v>40</v>
      </c>
      <c r="D545" s="49">
        <v>1486067.19</v>
      </c>
      <c r="E545" s="47">
        <v>0.0</v>
      </c>
      <c r="F545" s="50">
        <v>1486067.0</v>
      </c>
      <c r="G545" s="51">
        <v>1486067.0</v>
      </c>
      <c r="H545" s="52">
        <v>9.00156264E8</v>
      </c>
      <c r="I545" s="48" t="str">
        <f t="shared" si="220"/>
        <v>#REF!</v>
      </c>
      <c r="J545" s="46">
        <v>1486067.0</v>
      </c>
      <c r="K545" s="53" t="str">
        <f t="shared" si="221"/>
        <v>#REF!</v>
      </c>
      <c r="L545" s="54" t="str">
        <f t="shared" si="222"/>
        <v>#REF!</v>
      </c>
      <c r="M545" s="54" t="s">
        <v>981</v>
      </c>
      <c r="N545" s="52" t="s">
        <v>982</v>
      </c>
      <c r="O545" s="55">
        <v>42334.0</v>
      </c>
    </row>
    <row r="546" ht="25.5" customHeight="1">
      <c r="A546" s="46" t="s">
        <v>181</v>
      </c>
      <c r="B546" s="47" t="s">
        <v>41</v>
      </c>
      <c r="C546" s="48" t="s">
        <v>42</v>
      </c>
      <c r="D546" s="49">
        <v>7.268037084E7</v>
      </c>
      <c r="E546" s="47">
        <v>0.0</v>
      </c>
      <c r="F546" s="50">
        <v>7.2680371E7</v>
      </c>
      <c r="G546" s="51">
        <v>7.2680371E7</v>
      </c>
      <c r="H546" s="52">
        <v>8.90907254E8</v>
      </c>
      <c r="I546" s="48" t="str">
        <f t="shared" si="220"/>
        <v>#REF!</v>
      </c>
      <c r="J546" s="46">
        <v>7.2680371E7</v>
      </c>
      <c r="K546" s="53" t="str">
        <f t="shared" si="221"/>
        <v>#REF!</v>
      </c>
      <c r="L546" s="54" t="str">
        <f t="shared" si="222"/>
        <v>#REF!</v>
      </c>
      <c r="M546" s="54" t="s">
        <v>983</v>
      </c>
      <c r="N546" s="52" t="s">
        <v>984</v>
      </c>
      <c r="O546" s="55">
        <v>42328.0</v>
      </c>
    </row>
    <row r="547" ht="25.5" customHeight="1">
      <c r="A547" s="46" t="s">
        <v>183</v>
      </c>
      <c r="B547" s="47" t="s">
        <v>17</v>
      </c>
      <c r="C547" s="48" t="s">
        <v>18</v>
      </c>
      <c r="D547" s="49">
        <v>0.0</v>
      </c>
      <c r="E547" s="47">
        <v>0.0</v>
      </c>
      <c r="F547" s="50">
        <v>0.0</v>
      </c>
      <c r="G547" s="51">
        <v>0.0</v>
      </c>
      <c r="H547" s="52"/>
      <c r="I547" s="48"/>
      <c r="J547" s="46"/>
      <c r="K547" s="53"/>
      <c r="L547" s="54"/>
      <c r="M547" s="54"/>
      <c r="N547" s="52"/>
      <c r="O547" s="55"/>
    </row>
    <row r="548" ht="25.5" customHeight="1">
      <c r="A548" s="46" t="s">
        <v>183</v>
      </c>
      <c r="B548" s="47" t="s">
        <v>49</v>
      </c>
      <c r="C548" s="48" t="s">
        <v>50</v>
      </c>
      <c r="D548" s="49">
        <v>0.0</v>
      </c>
      <c r="E548" s="47">
        <v>0.0</v>
      </c>
      <c r="F548" s="50">
        <v>0.0</v>
      </c>
      <c r="G548" s="51">
        <v>0.0</v>
      </c>
      <c r="H548" s="52"/>
      <c r="I548" s="48"/>
      <c r="J548" s="46"/>
      <c r="K548" s="53"/>
      <c r="L548" s="54"/>
      <c r="M548" s="54"/>
      <c r="N548" s="52"/>
      <c r="O548" s="55"/>
    </row>
    <row r="549" ht="25.5" customHeight="1">
      <c r="A549" s="46" t="s">
        <v>183</v>
      </c>
      <c r="B549" s="47" t="s">
        <v>21</v>
      </c>
      <c r="C549" s="48" t="s">
        <v>22</v>
      </c>
      <c r="D549" s="49">
        <v>20547.32</v>
      </c>
      <c r="E549" s="47">
        <v>0.0</v>
      </c>
      <c r="F549" s="50">
        <v>20547.0</v>
      </c>
      <c r="G549" s="51">
        <v>20547.0</v>
      </c>
      <c r="H549" s="52">
        <v>8.00130907E8</v>
      </c>
      <c r="I549" s="48" t="str">
        <f t="shared" ref="I549:I554" si="223">+VLOOKUP(H549,'[2]IPS CTA BANCARIA (2)'!$B$1:$I$186,2,0)</f>
        <v>#REF!</v>
      </c>
      <c r="J549" s="46">
        <v>20547.0</v>
      </c>
      <c r="K549" s="53" t="str">
        <f t="shared" ref="K549:K554" si="224">+VLOOKUP(H549,'[2]IPS CTA BANCARIA (2)'!$B$1:$I$186,4,0)</f>
        <v>#REF!</v>
      </c>
      <c r="L549" s="54" t="str">
        <f t="shared" ref="L549:L554" si="225">+VLOOKUP(H549,'[2]IPS CTA BANCARIA (2)'!$B$1:$I$186,5,0)</f>
        <v>#REF!</v>
      </c>
      <c r="M549" s="54" t="s">
        <v>985</v>
      </c>
      <c r="N549" s="52" t="s">
        <v>986</v>
      </c>
      <c r="O549" s="55">
        <v>42334.0</v>
      </c>
    </row>
    <row r="550" ht="25.5" customHeight="1">
      <c r="A550" s="46" t="s">
        <v>183</v>
      </c>
      <c r="B550" s="47" t="s">
        <v>27</v>
      </c>
      <c r="C550" s="48" t="s">
        <v>28</v>
      </c>
      <c r="D550" s="49">
        <v>56922.5</v>
      </c>
      <c r="E550" s="47">
        <v>0.0</v>
      </c>
      <c r="F550" s="50">
        <v>56923.0</v>
      </c>
      <c r="G550" s="51">
        <v>56923.0</v>
      </c>
      <c r="H550" s="52">
        <v>8.00088702E8</v>
      </c>
      <c r="I550" s="48" t="str">
        <f t="shared" si="223"/>
        <v>#REF!</v>
      </c>
      <c r="J550" s="46">
        <v>56923.0</v>
      </c>
      <c r="K550" s="53" t="str">
        <f t="shared" si="224"/>
        <v>#REF!</v>
      </c>
      <c r="L550" s="54" t="str">
        <f t="shared" si="225"/>
        <v>#REF!</v>
      </c>
      <c r="M550" s="54" t="s">
        <v>987</v>
      </c>
      <c r="N550" s="52" t="s">
        <v>988</v>
      </c>
      <c r="O550" s="55">
        <v>42332.0</v>
      </c>
    </row>
    <row r="551" ht="25.5" customHeight="1">
      <c r="A551" s="46" t="s">
        <v>183</v>
      </c>
      <c r="B551" s="47" t="s">
        <v>29</v>
      </c>
      <c r="C551" s="48" t="s">
        <v>30</v>
      </c>
      <c r="D551" s="49">
        <v>108479.16</v>
      </c>
      <c r="E551" s="47">
        <v>0.0</v>
      </c>
      <c r="F551" s="50">
        <v>108479.0</v>
      </c>
      <c r="G551" s="51">
        <v>108479.0</v>
      </c>
      <c r="H551" s="52">
        <v>8.00250119E8</v>
      </c>
      <c r="I551" s="48" t="str">
        <f t="shared" si="223"/>
        <v>#REF!</v>
      </c>
      <c r="J551" s="46">
        <v>108479.0</v>
      </c>
      <c r="K551" s="53" t="str">
        <f t="shared" si="224"/>
        <v>#REF!</v>
      </c>
      <c r="L551" s="54" t="str">
        <f t="shared" si="225"/>
        <v>#REF!</v>
      </c>
      <c r="M551" s="54" t="s">
        <v>989</v>
      </c>
      <c r="N551" s="52" t="s">
        <v>990</v>
      </c>
      <c r="O551" s="55">
        <v>42332.0</v>
      </c>
    </row>
    <row r="552" ht="25.5" customHeight="1">
      <c r="A552" s="46" t="s">
        <v>183</v>
      </c>
      <c r="B552" s="47" t="s">
        <v>31</v>
      </c>
      <c r="C552" s="48" t="s">
        <v>32</v>
      </c>
      <c r="D552" s="49">
        <v>393429.62</v>
      </c>
      <c r="E552" s="47">
        <v>0.0</v>
      </c>
      <c r="F552" s="50">
        <v>393430.0</v>
      </c>
      <c r="G552" s="51">
        <v>393430.0</v>
      </c>
      <c r="H552" s="52">
        <v>8.05000427E8</v>
      </c>
      <c r="I552" s="48" t="str">
        <f t="shared" si="223"/>
        <v>#REF!</v>
      </c>
      <c r="J552" s="46">
        <v>393430.0</v>
      </c>
      <c r="K552" s="53" t="str">
        <f t="shared" si="224"/>
        <v>#REF!</v>
      </c>
      <c r="L552" s="54" t="str">
        <f t="shared" si="225"/>
        <v>#REF!</v>
      </c>
      <c r="M552" s="54" t="s">
        <v>991</v>
      </c>
      <c r="N552" s="52" t="s">
        <v>992</v>
      </c>
      <c r="O552" s="55">
        <v>42333.0</v>
      </c>
    </row>
    <row r="553" ht="25.5" customHeight="1">
      <c r="A553" s="46" t="s">
        <v>183</v>
      </c>
      <c r="B553" s="47" t="s">
        <v>39</v>
      </c>
      <c r="C553" s="48" t="s">
        <v>40</v>
      </c>
      <c r="D553" s="49">
        <v>63209.78</v>
      </c>
      <c r="E553" s="47">
        <v>0.0</v>
      </c>
      <c r="F553" s="50">
        <v>63210.0</v>
      </c>
      <c r="G553" s="51">
        <v>63210.0</v>
      </c>
      <c r="H553" s="52">
        <v>9.00156264E8</v>
      </c>
      <c r="I553" s="48" t="str">
        <f t="shared" si="223"/>
        <v>#REF!</v>
      </c>
      <c r="J553" s="46">
        <v>63210.0</v>
      </c>
      <c r="K553" s="53" t="str">
        <f t="shared" si="224"/>
        <v>#REF!</v>
      </c>
      <c r="L553" s="54" t="str">
        <f t="shared" si="225"/>
        <v>#REF!</v>
      </c>
      <c r="M553" s="54" t="s">
        <v>993</v>
      </c>
      <c r="N553" s="52" t="s">
        <v>994</v>
      </c>
      <c r="O553" s="55">
        <v>42334.0</v>
      </c>
    </row>
    <row r="554" ht="25.5" customHeight="1">
      <c r="A554" s="46" t="s">
        <v>183</v>
      </c>
      <c r="B554" s="47" t="s">
        <v>41</v>
      </c>
      <c r="C554" s="48" t="s">
        <v>42</v>
      </c>
      <c r="D554" s="49">
        <v>1.090572062E7</v>
      </c>
      <c r="E554" s="47">
        <v>0.0</v>
      </c>
      <c r="F554" s="50">
        <v>1.0905721E7</v>
      </c>
      <c r="G554" s="51">
        <v>1.0905721E7</v>
      </c>
      <c r="H554" s="52">
        <v>8.90981137E8</v>
      </c>
      <c r="I554" s="48" t="str">
        <f t="shared" si="223"/>
        <v>#REF!</v>
      </c>
      <c r="J554" s="46">
        <v>1.0905721E7</v>
      </c>
      <c r="K554" s="53" t="str">
        <f t="shared" si="224"/>
        <v>#REF!</v>
      </c>
      <c r="L554" s="54" t="str">
        <f t="shared" si="225"/>
        <v>#REF!</v>
      </c>
      <c r="M554" s="54" t="s">
        <v>995</v>
      </c>
      <c r="N554" s="52" t="s">
        <v>996</v>
      </c>
      <c r="O554" s="55">
        <v>42328.0</v>
      </c>
    </row>
    <row r="555" ht="25.5" customHeight="1">
      <c r="A555" s="46" t="s">
        <v>185</v>
      </c>
      <c r="B555" s="47" t="s">
        <v>17</v>
      </c>
      <c r="C555" s="48" t="s">
        <v>18</v>
      </c>
      <c r="D555" s="49">
        <v>0.0</v>
      </c>
      <c r="E555" s="47">
        <v>0.0</v>
      </c>
      <c r="F555" s="50">
        <v>0.0</v>
      </c>
      <c r="G555" s="51">
        <v>0.0</v>
      </c>
      <c r="H555" s="52"/>
      <c r="I555" s="48"/>
      <c r="J555" s="46"/>
      <c r="K555" s="53"/>
      <c r="L555" s="54"/>
      <c r="M555" s="54"/>
      <c r="N555" s="52"/>
      <c r="O555" s="55"/>
    </row>
    <row r="556" ht="25.5" customHeight="1">
      <c r="A556" s="46" t="s">
        <v>185</v>
      </c>
      <c r="B556" s="47" t="s">
        <v>49</v>
      </c>
      <c r="C556" s="48" t="s">
        <v>50</v>
      </c>
      <c r="D556" s="49">
        <v>0.0</v>
      </c>
      <c r="E556" s="47">
        <v>0.0</v>
      </c>
      <c r="F556" s="50">
        <v>0.0</v>
      </c>
      <c r="G556" s="51">
        <v>0.0</v>
      </c>
      <c r="H556" s="52"/>
      <c r="I556" s="48"/>
      <c r="J556" s="46"/>
      <c r="K556" s="53"/>
      <c r="L556" s="54"/>
      <c r="M556" s="54"/>
      <c r="N556" s="52"/>
      <c r="O556" s="55"/>
    </row>
    <row r="557" ht="25.5" customHeight="1">
      <c r="A557" s="46" t="s">
        <v>185</v>
      </c>
      <c r="B557" s="47" t="s">
        <v>21</v>
      </c>
      <c r="C557" s="48" t="s">
        <v>22</v>
      </c>
      <c r="D557" s="49">
        <v>10934.08</v>
      </c>
      <c r="E557" s="47">
        <v>0.0</v>
      </c>
      <c r="F557" s="50">
        <v>10934.0</v>
      </c>
      <c r="G557" s="51">
        <v>10934.0</v>
      </c>
      <c r="H557" s="52">
        <v>8.00130907E8</v>
      </c>
      <c r="I557" s="48" t="str">
        <f>+VLOOKUP(H557,'[2]IPS CTA BANCARIA (2)'!$B$1:$I$186,2,0)</f>
        <v>#REF!</v>
      </c>
      <c r="J557" s="46">
        <v>10934.0</v>
      </c>
      <c r="K557" s="53" t="str">
        <f>+VLOOKUP(H557,'[2]IPS CTA BANCARIA (2)'!$B$1:$I$186,4,0)</f>
        <v>#REF!</v>
      </c>
      <c r="L557" s="54" t="str">
        <f>+VLOOKUP(H557,'[2]IPS CTA BANCARIA (2)'!$B$1:$I$186,5,0)</f>
        <v>#REF!</v>
      </c>
      <c r="M557" s="54" t="s">
        <v>997</v>
      </c>
      <c r="N557" s="52" t="s">
        <v>998</v>
      </c>
      <c r="O557" s="55">
        <v>42334.0</v>
      </c>
    </row>
    <row r="558" ht="25.5" customHeight="1">
      <c r="A558" s="46" t="s">
        <v>185</v>
      </c>
      <c r="B558" s="47" t="s">
        <v>27</v>
      </c>
      <c r="C558" s="48" t="s">
        <v>28</v>
      </c>
      <c r="D558" s="49">
        <v>0.0</v>
      </c>
      <c r="E558" s="47">
        <v>0.0</v>
      </c>
      <c r="F558" s="50">
        <v>0.0</v>
      </c>
      <c r="G558" s="51">
        <v>0.0</v>
      </c>
      <c r="H558" s="52"/>
      <c r="I558" s="48"/>
      <c r="J558" s="46"/>
      <c r="K558" s="53"/>
      <c r="L558" s="54"/>
      <c r="M558" s="54"/>
      <c r="N558" s="52"/>
      <c r="O558" s="55"/>
    </row>
    <row r="559" ht="25.5" customHeight="1">
      <c r="A559" s="46" t="s">
        <v>185</v>
      </c>
      <c r="B559" s="47" t="s">
        <v>29</v>
      </c>
      <c r="C559" s="48" t="s">
        <v>30</v>
      </c>
      <c r="D559" s="49">
        <v>1007451.03</v>
      </c>
      <c r="E559" s="47">
        <v>0.0</v>
      </c>
      <c r="F559" s="50">
        <v>1007451.0</v>
      </c>
      <c r="G559" s="51">
        <v>1007451.0</v>
      </c>
      <c r="H559" s="52">
        <v>8.90982139E8</v>
      </c>
      <c r="I559" s="48" t="str">
        <f>+VLOOKUP(H559,'[2]IPS CTA BANCARIA (2)'!$B$1:$I$186,2,0)</f>
        <v>#REF!</v>
      </c>
      <c r="J559" s="46">
        <v>1007451.0</v>
      </c>
      <c r="K559" s="53" t="str">
        <f>+VLOOKUP(H559,'[2]IPS CTA BANCARIA (2)'!$B$1:$I$186,4,0)</f>
        <v>#REF!</v>
      </c>
      <c r="L559" s="54" t="str">
        <f>+VLOOKUP(H559,'[2]IPS CTA BANCARIA (2)'!$B$1:$I$186,5,0)</f>
        <v>#REF!</v>
      </c>
      <c r="M559" s="54" t="s">
        <v>999</v>
      </c>
      <c r="N559" s="52" t="s">
        <v>1000</v>
      </c>
      <c r="O559" s="55">
        <v>42332.0</v>
      </c>
    </row>
    <row r="560" ht="25.5" customHeight="1">
      <c r="A560" s="46" t="s">
        <v>185</v>
      </c>
      <c r="B560" s="47" t="s">
        <v>31</v>
      </c>
      <c r="C560" s="48" t="s">
        <v>32</v>
      </c>
      <c r="D560" s="49">
        <v>0.0</v>
      </c>
      <c r="E560" s="47">
        <v>0.0</v>
      </c>
      <c r="F560" s="50">
        <v>0.0</v>
      </c>
      <c r="G560" s="51">
        <v>0.0</v>
      </c>
      <c r="H560" s="52"/>
      <c r="I560" s="48"/>
      <c r="J560" s="46"/>
      <c r="K560" s="53"/>
      <c r="L560" s="54"/>
      <c r="M560" s="54"/>
      <c r="N560" s="52"/>
      <c r="O560" s="55"/>
    </row>
    <row r="561" ht="25.5" customHeight="1">
      <c r="A561" s="46" t="s">
        <v>185</v>
      </c>
      <c r="B561" s="47" t="s">
        <v>39</v>
      </c>
      <c r="C561" s="48" t="s">
        <v>40</v>
      </c>
      <c r="D561" s="49">
        <v>189256.37</v>
      </c>
      <c r="E561" s="47">
        <v>0.0</v>
      </c>
      <c r="F561" s="50">
        <v>189256.0</v>
      </c>
      <c r="G561" s="51">
        <v>189256.0</v>
      </c>
      <c r="H561" s="52">
        <v>9.00156264E8</v>
      </c>
      <c r="I561" s="48" t="str">
        <f t="shared" ref="I561:I562" si="226">+VLOOKUP(H561,'[2]IPS CTA BANCARIA (2)'!$B$1:$I$186,2,0)</f>
        <v>#REF!</v>
      </c>
      <c r="J561" s="46">
        <v>189256.0</v>
      </c>
      <c r="K561" s="53" t="str">
        <f t="shared" ref="K561:K562" si="227">+VLOOKUP(H561,'[2]IPS CTA BANCARIA (2)'!$B$1:$I$186,4,0)</f>
        <v>#REF!</v>
      </c>
      <c r="L561" s="54" t="str">
        <f t="shared" ref="L561:L562" si="228">+VLOOKUP(H561,'[2]IPS CTA BANCARIA (2)'!$B$1:$I$186,5,0)</f>
        <v>#REF!</v>
      </c>
      <c r="M561" s="54" t="s">
        <v>1001</v>
      </c>
      <c r="N561" s="52" t="s">
        <v>1002</v>
      </c>
      <c r="O561" s="55">
        <v>42334.0</v>
      </c>
    </row>
    <row r="562" ht="25.5" customHeight="1">
      <c r="A562" s="46" t="s">
        <v>185</v>
      </c>
      <c r="B562" s="47" t="s">
        <v>41</v>
      </c>
      <c r="C562" s="48" t="s">
        <v>42</v>
      </c>
      <c r="D562" s="49">
        <v>5.651789052E7</v>
      </c>
      <c r="E562" s="47">
        <v>0.0</v>
      </c>
      <c r="F562" s="50">
        <v>5.6517891E7</v>
      </c>
      <c r="G562" s="51">
        <v>5.6517891E7</v>
      </c>
      <c r="H562" s="52">
        <v>8.90982264E8</v>
      </c>
      <c r="I562" s="48" t="str">
        <f t="shared" si="226"/>
        <v>#REF!</v>
      </c>
      <c r="J562" s="46">
        <v>5.6517891E7</v>
      </c>
      <c r="K562" s="53" t="str">
        <f t="shared" si="227"/>
        <v>#REF!</v>
      </c>
      <c r="L562" s="54" t="str">
        <f t="shared" si="228"/>
        <v>#REF!</v>
      </c>
      <c r="M562" s="54" t="s">
        <v>1003</v>
      </c>
      <c r="N562" s="52" t="s">
        <v>1004</v>
      </c>
      <c r="O562" s="55">
        <v>42328.0</v>
      </c>
    </row>
    <row r="563" ht="25.5" customHeight="1">
      <c r="A563" s="46" t="s">
        <v>187</v>
      </c>
      <c r="B563" s="47" t="s">
        <v>17</v>
      </c>
      <c r="C563" s="48" t="s">
        <v>18</v>
      </c>
      <c r="D563" s="49">
        <v>0.0</v>
      </c>
      <c r="E563" s="47">
        <v>0.0</v>
      </c>
      <c r="F563" s="50">
        <v>0.0</v>
      </c>
      <c r="G563" s="51">
        <v>0.0</v>
      </c>
      <c r="H563" s="52"/>
      <c r="I563" s="48"/>
      <c r="J563" s="46"/>
      <c r="K563" s="53"/>
      <c r="L563" s="54"/>
      <c r="M563" s="54"/>
      <c r="N563" s="52"/>
      <c r="O563" s="55"/>
    </row>
    <row r="564" ht="25.5" customHeight="1">
      <c r="A564" s="46" t="s">
        <v>187</v>
      </c>
      <c r="B564" s="47" t="s">
        <v>49</v>
      </c>
      <c r="C564" s="48" t="s">
        <v>50</v>
      </c>
      <c r="D564" s="49">
        <v>0.0</v>
      </c>
      <c r="E564" s="47">
        <v>0.0</v>
      </c>
      <c r="F564" s="50">
        <v>0.0</v>
      </c>
      <c r="G564" s="51">
        <v>0.0</v>
      </c>
      <c r="H564" s="52"/>
      <c r="I564" s="48"/>
      <c r="J564" s="46"/>
      <c r="K564" s="53"/>
      <c r="L564" s="54"/>
      <c r="M564" s="54"/>
      <c r="N564" s="52"/>
      <c r="O564" s="55"/>
    </row>
    <row r="565" ht="25.5" customHeight="1">
      <c r="A565" s="46" t="s">
        <v>187</v>
      </c>
      <c r="B565" s="47" t="s">
        <v>27</v>
      </c>
      <c r="C565" s="48" t="s">
        <v>28</v>
      </c>
      <c r="D565" s="49">
        <v>0.0</v>
      </c>
      <c r="E565" s="47">
        <v>0.0</v>
      </c>
      <c r="F565" s="50">
        <v>0.0</v>
      </c>
      <c r="G565" s="51">
        <v>0.0</v>
      </c>
      <c r="H565" s="52"/>
      <c r="I565" s="48"/>
      <c r="J565" s="46"/>
      <c r="K565" s="53"/>
      <c r="L565" s="54"/>
      <c r="M565" s="54"/>
      <c r="N565" s="52"/>
      <c r="O565" s="55"/>
    </row>
    <row r="566" ht="25.5" customHeight="1">
      <c r="A566" s="46" t="s">
        <v>187</v>
      </c>
      <c r="B566" s="47" t="s">
        <v>29</v>
      </c>
      <c r="C566" s="48" t="s">
        <v>30</v>
      </c>
      <c r="D566" s="49">
        <v>1629429.97</v>
      </c>
      <c r="E566" s="47">
        <v>0.0</v>
      </c>
      <c r="F566" s="50">
        <v>1629430.0</v>
      </c>
      <c r="G566" s="51">
        <v>1629430.0</v>
      </c>
      <c r="H566" s="52">
        <v>8.90906966E8</v>
      </c>
      <c r="I566" s="48" t="str">
        <f t="shared" ref="I566:I569" si="229">+VLOOKUP(H566,'[2]IPS CTA BANCARIA (2)'!$B$1:$I$186,2,0)</f>
        <v>#REF!</v>
      </c>
      <c r="J566" s="46">
        <v>1629430.0</v>
      </c>
      <c r="K566" s="53" t="str">
        <f t="shared" ref="K566:K569" si="230">+VLOOKUP(H566,'[2]IPS CTA BANCARIA (2)'!$B$1:$I$186,4,0)</f>
        <v>#REF!</v>
      </c>
      <c r="L566" s="54" t="str">
        <f t="shared" ref="L566:L569" si="231">+VLOOKUP(H566,'[2]IPS CTA BANCARIA (2)'!$B$1:$I$186,5,0)</f>
        <v>#REF!</v>
      </c>
      <c r="M566" s="54" t="s">
        <v>1005</v>
      </c>
      <c r="N566" s="52" t="s">
        <v>1006</v>
      </c>
      <c r="O566" s="55">
        <v>42332.0</v>
      </c>
    </row>
    <row r="567" ht="25.5" customHeight="1">
      <c r="A567" s="46" t="s">
        <v>187</v>
      </c>
      <c r="B567" s="47" t="s">
        <v>31</v>
      </c>
      <c r="C567" s="48" t="s">
        <v>32</v>
      </c>
      <c r="D567" s="49">
        <v>588029.54</v>
      </c>
      <c r="E567" s="47">
        <v>0.0</v>
      </c>
      <c r="F567" s="50">
        <v>588030.0</v>
      </c>
      <c r="G567" s="51">
        <v>588030.0</v>
      </c>
      <c r="H567" s="52">
        <v>8.05000427E8</v>
      </c>
      <c r="I567" s="48" t="str">
        <f t="shared" si="229"/>
        <v>#REF!</v>
      </c>
      <c r="J567" s="46">
        <v>588030.0</v>
      </c>
      <c r="K567" s="53" t="str">
        <f t="shared" si="230"/>
        <v>#REF!</v>
      </c>
      <c r="L567" s="54" t="str">
        <f t="shared" si="231"/>
        <v>#REF!</v>
      </c>
      <c r="M567" s="54" t="s">
        <v>1007</v>
      </c>
      <c r="N567" s="52" t="s">
        <v>1008</v>
      </c>
      <c r="O567" s="55">
        <v>42333.0</v>
      </c>
    </row>
    <row r="568" ht="25.5" customHeight="1">
      <c r="A568" s="46" t="s">
        <v>187</v>
      </c>
      <c r="B568" s="47" t="s">
        <v>39</v>
      </c>
      <c r="C568" s="48" t="s">
        <v>40</v>
      </c>
      <c r="D568" s="49">
        <v>496021.69</v>
      </c>
      <c r="E568" s="47">
        <v>0.0</v>
      </c>
      <c r="F568" s="50">
        <v>496022.0</v>
      </c>
      <c r="G568" s="51">
        <v>496022.0</v>
      </c>
      <c r="H568" s="52">
        <v>9.00156264E8</v>
      </c>
      <c r="I568" s="48" t="str">
        <f t="shared" si="229"/>
        <v>#REF!</v>
      </c>
      <c r="J568" s="46">
        <v>496022.0</v>
      </c>
      <c r="K568" s="53" t="str">
        <f t="shared" si="230"/>
        <v>#REF!</v>
      </c>
      <c r="L568" s="54" t="str">
        <f t="shared" si="231"/>
        <v>#REF!</v>
      </c>
      <c r="M568" s="54" t="s">
        <v>1009</v>
      </c>
      <c r="N568" s="52" t="s">
        <v>1010</v>
      </c>
      <c r="O568" s="55">
        <v>42334.0</v>
      </c>
    </row>
    <row r="569" ht="25.5" customHeight="1">
      <c r="A569" s="46" t="s">
        <v>187</v>
      </c>
      <c r="B569" s="47" t="s">
        <v>41</v>
      </c>
      <c r="C569" s="48" t="s">
        <v>42</v>
      </c>
      <c r="D569" s="49">
        <v>5.65096878E7</v>
      </c>
      <c r="E569" s="47">
        <v>0.0</v>
      </c>
      <c r="F569" s="50">
        <v>5.6509688E7</v>
      </c>
      <c r="G569" s="51">
        <v>5.6509688E7</v>
      </c>
      <c r="H569" s="52">
        <v>8.90982264E8</v>
      </c>
      <c r="I569" s="48" t="str">
        <f t="shared" si="229"/>
        <v>#REF!</v>
      </c>
      <c r="J569" s="46">
        <v>5.6509688E7</v>
      </c>
      <c r="K569" s="53" t="str">
        <f t="shared" si="230"/>
        <v>#REF!</v>
      </c>
      <c r="L569" s="54" t="str">
        <f t="shared" si="231"/>
        <v>#REF!</v>
      </c>
      <c r="M569" s="54" t="s">
        <v>1011</v>
      </c>
      <c r="N569" s="52" t="s">
        <v>1012</v>
      </c>
      <c r="O569" s="55">
        <v>42328.0</v>
      </c>
    </row>
    <row r="570" ht="25.5" customHeight="1">
      <c r="A570" s="46" t="s">
        <v>189</v>
      </c>
      <c r="B570" s="47" t="s">
        <v>49</v>
      </c>
      <c r="C570" s="48" t="s">
        <v>50</v>
      </c>
      <c r="D570" s="49">
        <v>0.0</v>
      </c>
      <c r="E570" s="47">
        <v>0.0</v>
      </c>
      <c r="F570" s="50">
        <v>0.0</v>
      </c>
      <c r="G570" s="51">
        <v>0.0</v>
      </c>
      <c r="H570" s="52"/>
      <c r="I570" s="48"/>
      <c r="J570" s="46"/>
      <c r="K570" s="53"/>
      <c r="L570" s="54"/>
      <c r="M570" s="54"/>
      <c r="N570" s="52"/>
      <c r="O570" s="55"/>
    </row>
    <row r="571" ht="25.5" customHeight="1">
      <c r="A571" s="46" t="s">
        <v>189</v>
      </c>
      <c r="B571" s="47" t="s">
        <v>21</v>
      </c>
      <c r="C571" s="48" t="s">
        <v>22</v>
      </c>
      <c r="D571" s="49">
        <v>194602.85</v>
      </c>
      <c r="E571" s="47">
        <v>0.0</v>
      </c>
      <c r="F571" s="50">
        <v>194603.0</v>
      </c>
      <c r="G571" s="51">
        <v>194603.0</v>
      </c>
      <c r="H571" s="52">
        <v>8.00130907E8</v>
      </c>
      <c r="I571" s="48" t="str">
        <f t="shared" ref="I571:I576" si="232">+VLOOKUP(H571,'[2]IPS CTA BANCARIA (2)'!$B$1:$I$186,2,0)</f>
        <v>#REF!</v>
      </c>
      <c r="J571" s="46">
        <v>194603.0</v>
      </c>
      <c r="K571" s="53" t="str">
        <f t="shared" ref="K571:K576" si="233">+VLOOKUP(H571,'[2]IPS CTA BANCARIA (2)'!$B$1:$I$186,4,0)</f>
        <v>#REF!</v>
      </c>
      <c r="L571" s="54" t="str">
        <f t="shared" ref="L571:L576" si="234">+VLOOKUP(H571,'[2]IPS CTA BANCARIA (2)'!$B$1:$I$186,5,0)</f>
        <v>#REF!</v>
      </c>
      <c r="M571" s="54" t="s">
        <v>1013</v>
      </c>
      <c r="N571" s="52" t="s">
        <v>1014</v>
      </c>
      <c r="O571" s="55">
        <v>42334.0</v>
      </c>
    </row>
    <row r="572" ht="25.5" customHeight="1">
      <c r="A572" s="46" t="s">
        <v>189</v>
      </c>
      <c r="B572" s="47" t="s">
        <v>27</v>
      </c>
      <c r="C572" s="48" t="s">
        <v>28</v>
      </c>
      <c r="D572" s="49">
        <v>1410773.64</v>
      </c>
      <c r="E572" s="47">
        <v>0.0</v>
      </c>
      <c r="F572" s="50">
        <v>1410774.0</v>
      </c>
      <c r="G572" s="51">
        <v>1410774.0</v>
      </c>
      <c r="H572" s="52">
        <v>8.00088702E8</v>
      </c>
      <c r="I572" s="48" t="str">
        <f t="shared" si="232"/>
        <v>#REF!</v>
      </c>
      <c r="J572" s="46">
        <v>1410774.0</v>
      </c>
      <c r="K572" s="53" t="str">
        <f t="shared" si="233"/>
        <v>#REF!</v>
      </c>
      <c r="L572" s="54" t="str">
        <f t="shared" si="234"/>
        <v>#REF!</v>
      </c>
      <c r="M572" s="54" t="s">
        <v>1015</v>
      </c>
      <c r="N572" s="52" t="s">
        <v>1016</v>
      </c>
      <c r="O572" s="55">
        <v>42332.0</v>
      </c>
    </row>
    <row r="573" ht="25.5" customHeight="1">
      <c r="A573" s="46" t="s">
        <v>189</v>
      </c>
      <c r="B573" s="47" t="s">
        <v>29</v>
      </c>
      <c r="C573" s="48" t="s">
        <v>30</v>
      </c>
      <c r="D573" s="49">
        <v>675999.2</v>
      </c>
      <c r="E573" s="47">
        <v>0.0</v>
      </c>
      <c r="F573" s="50">
        <v>675999.0</v>
      </c>
      <c r="G573" s="51">
        <v>675999.0</v>
      </c>
      <c r="H573" s="52">
        <v>8.90980752E8</v>
      </c>
      <c r="I573" s="48" t="str">
        <f t="shared" si="232"/>
        <v>#REF!</v>
      </c>
      <c r="J573" s="46">
        <v>675999.0</v>
      </c>
      <c r="K573" s="53" t="str">
        <f t="shared" si="233"/>
        <v>#REF!</v>
      </c>
      <c r="L573" s="54" t="str">
        <f t="shared" si="234"/>
        <v>#REF!</v>
      </c>
      <c r="M573" s="54" t="s">
        <v>1017</v>
      </c>
      <c r="N573" s="52" t="s">
        <v>1018</v>
      </c>
      <c r="O573" s="55">
        <v>42332.0</v>
      </c>
    </row>
    <row r="574" ht="25.5" customHeight="1">
      <c r="A574" s="46" t="s">
        <v>189</v>
      </c>
      <c r="B574" s="47" t="s">
        <v>31</v>
      </c>
      <c r="C574" s="48" t="s">
        <v>32</v>
      </c>
      <c r="D574" s="49">
        <v>1639461.94</v>
      </c>
      <c r="E574" s="47">
        <v>0.0</v>
      </c>
      <c r="F574" s="50">
        <v>1639462.0</v>
      </c>
      <c r="G574" s="51">
        <v>1639462.0</v>
      </c>
      <c r="H574" s="52">
        <v>8.05000427E8</v>
      </c>
      <c r="I574" s="48" t="str">
        <f t="shared" si="232"/>
        <v>#REF!</v>
      </c>
      <c r="J574" s="46">
        <v>1639462.0</v>
      </c>
      <c r="K574" s="53" t="str">
        <f t="shared" si="233"/>
        <v>#REF!</v>
      </c>
      <c r="L574" s="54" t="str">
        <f t="shared" si="234"/>
        <v>#REF!</v>
      </c>
      <c r="M574" s="54" t="s">
        <v>1019</v>
      </c>
      <c r="N574" s="52" t="s">
        <v>1020</v>
      </c>
      <c r="O574" s="55">
        <v>42333.0</v>
      </c>
    </row>
    <row r="575" ht="25.5" customHeight="1">
      <c r="A575" s="46" t="s">
        <v>189</v>
      </c>
      <c r="B575" s="47" t="s">
        <v>39</v>
      </c>
      <c r="C575" s="48" t="s">
        <v>40</v>
      </c>
      <c r="D575" s="49">
        <v>794114.6</v>
      </c>
      <c r="E575" s="47">
        <v>0.0</v>
      </c>
      <c r="F575" s="50">
        <v>794115.0</v>
      </c>
      <c r="G575" s="51">
        <v>794115.0</v>
      </c>
      <c r="H575" s="52">
        <v>9.00156264E8</v>
      </c>
      <c r="I575" s="48" t="str">
        <f t="shared" si="232"/>
        <v>#REF!</v>
      </c>
      <c r="J575" s="46">
        <v>794115.0</v>
      </c>
      <c r="K575" s="53" t="str">
        <f t="shared" si="233"/>
        <v>#REF!</v>
      </c>
      <c r="L575" s="54" t="str">
        <f t="shared" si="234"/>
        <v>#REF!</v>
      </c>
      <c r="M575" s="54" t="s">
        <v>1021</v>
      </c>
      <c r="N575" s="52" t="s">
        <v>1022</v>
      </c>
      <c r="O575" s="55">
        <v>42334.0</v>
      </c>
    </row>
    <row r="576" ht="25.5" customHeight="1">
      <c r="A576" s="46" t="s">
        <v>189</v>
      </c>
      <c r="B576" s="47" t="s">
        <v>41</v>
      </c>
      <c r="C576" s="48" t="s">
        <v>42</v>
      </c>
      <c r="D576" s="49">
        <v>1.6459712177E8</v>
      </c>
      <c r="E576" s="47">
        <v>0.0</v>
      </c>
      <c r="F576" s="50">
        <v>1.64597122E8</v>
      </c>
      <c r="G576" s="51">
        <v>1.64597122E8</v>
      </c>
      <c r="H576" s="52">
        <v>8.90905166E8</v>
      </c>
      <c r="I576" s="48" t="str">
        <f t="shared" si="232"/>
        <v>#REF!</v>
      </c>
      <c r="J576" s="46">
        <v>1.64597122E8</v>
      </c>
      <c r="K576" s="53" t="str">
        <f t="shared" si="233"/>
        <v>#REF!</v>
      </c>
      <c r="L576" s="54" t="str">
        <f t="shared" si="234"/>
        <v>#REF!</v>
      </c>
      <c r="M576" s="54" t="s">
        <v>1023</v>
      </c>
      <c r="N576" s="52" t="s">
        <v>1024</v>
      </c>
      <c r="O576" s="55">
        <v>42328.0</v>
      </c>
    </row>
    <row r="577" ht="25.5" customHeight="1">
      <c r="A577" s="46" t="s">
        <v>191</v>
      </c>
      <c r="B577" s="47" t="s">
        <v>49</v>
      </c>
      <c r="C577" s="48" t="s">
        <v>50</v>
      </c>
      <c r="D577" s="49">
        <v>0.0</v>
      </c>
      <c r="E577" s="47">
        <v>0.0</v>
      </c>
      <c r="F577" s="50">
        <v>0.0</v>
      </c>
      <c r="G577" s="51">
        <v>0.0</v>
      </c>
      <c r="H577" s="52"/>
      <c r="I577" s="48"/>
      <c r="J577" s="46"/>
      <c r="K577" s="53"/>
      <c r="L577" s="54"/>
      <c r="M577" s="54"/>
      <c r="N577" s="52"/>
      <c r="O577" s="55"/>
    </row>
    <row r="578" ht="25.5" customHeight="1">
      <c r="A578" s="46" t="s">
        <v>191</v>
      </c>
      <c r="B578" s="47" t="s">
        <v>27</v>
      </c>
      <c r="C578" s="48" t="s">
        <v>28</v>
      </c>
      <c r="D578" s="49">
        <v>0.0</v>
      </c>
      <c r="E578" s="47">
        <v>0.0</v>
      </c>
      <c r="F578" s="50">
        <v>0.0</v>
      </c>
      <c r="G578" s="51">
        <v>0.0</v>
      </c>
      <c r="H578" s="52"/>
      <c r="I578" s="48"/>
      <c r="J578" s="46"/>
      <c r="K578" s="53"/>
      <c r="L578" s="54"/>
      <c r="M578" s="54"/>
      <c r="N578" s="52"/>
      <c r="O578" s="55"/>
    </row>
    <row r="579" ht="25.5" customHeight="1">
      <c r="A579" s="46" t="s">
        <v>191</v>
      </c>
      <c r="B579" s="47" t="s">
        <v>29</v>
      </c>
      <c r="C579" s="48" t="s">
        <v>30</v>
      </c>
      <c r="D579" s="49">
        <v>268180.11</v>
      </c>
      <c r="E579" s="47">
        <v>0.0</v>
      </c>
      <c r="F579" s="50">
        <v>268180.0</v>
      </c>
      <c r="G579" s="51">
        <v>268180.0</v>
      </c>
      <c r="H579" s="52">
        <v>8.00250119E8</v>
      </c>
      <c r="I579" s="48" t="str">
        <f t="shared" ref="I579:I581" si="235">+VLOOKUP(H579,'[2]IPS CTA BANCARIA (2)'!$B$1:$I$186,2,0)</f>
        <v>#REF!</v>
      </c>
      <c r="J579" s="46">
        <v>268180.0</v>
      </c>
      <c r="K579" s="53" t="str">
        <f t="shared" ref="K579:K581" si="236">+VLOOKUP(H579,'[2]IPS CTA BANCARIA (2)'!$B$1:$I$186,4,0)</f>
        <v>#REF!</v>
      </c>
      <c r="L579" s="54" t="str">
        <f t="shared" ref="L579:L581" si="237">+VLOOKUP(H579,'[2]IPS CTA BANCARIA (2)'!$B$1:$I$186,5,0)</f>
        <v>#REF!</v>
      </c>
      <c r="M579" s="54" t="s">
        <v>1025</v>
      </c>
      <c r="N579" s="52" t="s">
        <v>1026</v>
      </c>
      <c r="O579" s="55">
        <v>42332.0</v>
      </c>
    </row>
    <row r="580" ht="25.5" customHeight="1">
      <c r="A580" s="46" t="s">
        <v>191</v>
      </c>
      <c r="B580" s="47" t="s">
        <v>39</v>
      </c>
      <c r="C580" s="48" t="s">
        <v>40</v>
      </c>
      <c r="D580" s="49">
        <v>167899.68</v>
      </c>
      <c r="E580" s="47">
        <v>0.0</v>
      </c>
      <c r="F580" s="50">
        <v>167900.0</v>
      </c>
      <c r="G580" s="51">
        <v>167900.0</v>
      </c>
      <c r="H580" s="52">
        <v>9.00156264E8</v>
      </c>
      <c r="I580" s="48" t="str">
        <f t="shared" si="235"/>
        <v>#REF!</v>
      </c>
      <c r="J580" s="46">
        <v>167900.0</v>
      </c>
      <c r="K580" s="53" t="str">
        <f t="shared" si="236"/>
        <v>#REF!</v>
      </c>
      <c r="L580" s="54" t="str">
        <f t="shared" si="237"/>
        <v>#REF!</v>
      </c>
      <c r="M580" s="54" t="s">
        <v>1027</v>
      </c>
      <c r="N580" s="52" t="s">
        <v>1028</v>
      </c>
      <c r="O580" s="55">
        <v>42334.0</v>
      </c>
    </row>
    <row r="581" ht="25.5" customHeight="1">
      <c r="A581" s="46" t="s">
        <v>191</v>
      </c>
      <c r="B581" s="47" t="s">
        <v>41</v>
      </c>
      <c r="C581" s="48" t="s">
        <v>42</v>
      </c>
      <c r="D581" s="49">
        <v>4.037286521E7</v>
      </c>
      <c r="E581" s="47">
        <v>0.0</v>
      </c>
      <c r="F581" s="50">
        <v>4.0372865E7</v>
      </c>
      <c r="G581" s="51">
        <v>4.0372865E7</v>
      </c>
      <c r="H581" s="52">
        <v>8.90981726E8</v>
      </c>
      <c r="I581" s="48" t="str">
        <f t="shared" si="235"/>
        <v>#REF!</v>
      </c>
      <c r="J581" s="46">
        <v>4.0372865E7</v>
      </c>
      <c r="K581" s="53" t="str">
        <f t="shared" si="236"/>
        <v>#REF!</v>
      </c>
      <c r="L581" s="54" t="str">
        <f t="shared" si="237"/>
        <v>#REF!</v>
      </c>
      <c r="M581" s="54" t="s">
        <v>1029</v>
      </c>
      <c r="N581" s="52" t="s">
        <v>1030</v>
      </c>
      <c r="O581" s="55">
        <v>42328.0</v>
      </c>
    </row>
    <row r="582" ht="25.5" customHeight="1">
      <c r="A582" s="46" t="s">
        <v>193</v>
      </c>
      <c r="B582" s="47" t="s">
        <v>17</v>
      </c>
      <c r="C582" s="48" t="s">
        <v>18</v>
      </c>
      <c r="D582" s="49">
        <v>0.0</v>
      </c>
      <c r="E582" s="47">
        <v>0.0</v>
      </c>
      <c r="F582" s="50">
        <v>0.0</v>
      </c>
      <c r="G582" s="51">
        <v>0.0</v>
      </c>
      <c r="H582" s="52"/>
      <c r="I582" s="48"/>
      <c r="J582" s="46"/>
      <c r="K582" s="53"/>
      <c r="L582" s="54"/>
      <c r="M582" s="54"/>
      <c r="N582" s="52"/>
      <c r="O582" s="55"/>
    </row>
    <row r="583" ht="25.5" customHeight="1">
      <c r="A583" s="46" t="s">
        <v>193</v>
      </c>
      <c r="B583" s="47" t="s">
        <v>74</v>
      </c>
      <c r="C583" s="48" t="s">
        <v>75</v>
      </c>
      <c r="D583" s="49">
        <v>4424950.0</v>
      </c>
      <c r="E583" s="47">
        <v>0.0</v>
      </c>
      <c r="F583" s="50">
        <v>4424950.0</v>
      </c>
      <c r="G583" s="51">
        <v>4424950.0</v>
      </c>
      <c r="H583" s="52">
        <v>8.90980757E8</v>
      </c>
      <c r="I583" s="48" t="str">
        <f>+VLOOKUP(H583,'[2]IPS CTA BANCARIA (2)'!$B$1:$I$186,2,0)</f>
        <v>#REF!</v>
      </c>
      <c r="J583" s="46">
        <v>4424950.0</v>
      </c>
      <c r="K583" s="53" t="str">
        <f>+VLOOKUP(H583,'[2]IPS CTA BANCARIA (2)'!$B$1:$I$186,4,0)</f>
        <v>#REF!</v>
      </c>
      <c r="L583" s="54" t="str">
        <f>+VLOOKUP(H583,'[2]IPS CTA BANCARIA (2)'!$B$1:$I$186,5,0)</f>
        <v>#REF!</v>
      </c>
      <c r="M583" s="54" t="s">
        <v>1031</v>
      </c>
      <c r="N583" s="52" t="s">
        <v>1032</v>
      </c>
      <c r="O583" s="55">
        <v>42332.0</v>
      </c>
    </row>
    <row r="584" ht="25.5" customHeight="1">
      <c r="A584" s="46" t="s">
        <v>193</v>
      </c>
      <c r="B584" s="47" t="s">
        <v>31</v>
      </c>
      <c r="C584" s="48" t="s">
        <v>32</v>
      </c>
      <c r="D584" s="49">
        <v>0.0</v>
      </c>
      <c r="E584" s="47">
        <v>0.0</v>
      </c>
      <c r="F584" s="50">
        <v>0.0</v>
      </c>
      <c r="G584" s="51">
        <v>0.0</v>
      </c>
      <c r="H584" s="52"/>
      <c r="I584" s="48"/>
      <c r="J584" s="46"/>
      <c r="K584" s="53"/>
      <c r="L584" s="54"/>
      <c r="M584" s="54"/>
      <c r="N584" s="52"/>
      <c r="O584" s="55"/>
    </row>
    <row r="585" ht="25.5" customHeight="1">
      <c r="A585" s="46" t="s">
        <v>193</v>
      </c>
      <c r="B585" s="47" t="s">
        <v>39</v>
      </c>
      <c r="C585" s="48" t="s">
        <v>40</v>
      </c>
      <c r="D585" s="49">
        <v>134735.57</v>
      </c>
      <c r="E585" s="47">
        <v>0.0</v>
      </c>
      <c r="F585" s="50">
        <v>134736.0</v>
      </c>
      <c r="G585" s="51">
        <v>134736.0</v>
      </c>
      <c r="H585" s="52">
        <v>9.00156264E8</v>
      </c>
      <c r="I585" s="48" t="str">
        <f t="shared" ref="I585:I586" si="238">+VLOOKUP(H585,'[2]IPS CTA BANCARIA (2)'!$B$1:$I$186,2,0)</f>
        <v>#REF!</v>
      </c>
      <c r="J585" s="46">
        <v>134736.0</v>
      </c>
      <c r="K585" s="53" t="str">
        <f t="shared" ref="K585:K586" si="239">+VLOOKUP(H585,'[2]IPS CTA BANCARIA (2)'!$B$1:$I$186,4,0)</f>
        <v>#REF!</v>
      </c>
      <c r="L585" s="54" t="str">
        <f t="shared" ref="L585:L586" si="240">+VLOOKUP(H585,'[2]IPS CTA BANCARIA (2)'!$B$1:$I$186,5,0)</f>
        <v>#REF!</v>
      </c>
      <c r="M585" s="54" t="s">
        <v>1033</v>
      </c>
      <c r="N585" s="52" t="s">
        <v>1034</v>
      </c>
      <c r="O585" s="55">
        <v>42334.0</v>
      </c>
    </row>
    <row r="586" ht="25.5" customHeight="1">
      <c r="A586" s="46" t="s">
        <v>193</v>
      </c>
      <c r="B586" s="47" t="s">
        <v>41</v>
      </c>
      <c r="C586" s="48" t="s">
        <v>42</v>
      </c>
      <c r="D586" s="49">
        <v>4845593.43</v>
      </c>
      <c r="E586" s="47">
        <v>0.0</v>
      </c>
      <c r="F586" s="50">
        <v>4845593.0</v>
      </c>
      <c r="G586" s="51">
        <v>4845593.0</v>
      </c>
      <c r="H586" s="52">
        <v>9.00625317E8</v>
      </c>
      <c r="I586" s="48" t="str">
        <f t="shared" si="238"/>
        <v>#REF!</v>
      </c>
      <c r="J586" s="46">
        <v>4845593.0</v>
      </c>
      <c r="K586" s="53" t="str">
        <f t="shared" si="239"/>
        <v>#REF!</v>
      </c>
      <c r="L586" s="54" t="str">
        <f t="shared" si="240"/>
        <v>#REF!</v>
      </c>
      <c r="M586" s="54" t="s">
        <v>1035</v>
      </c>
      <c r="N586" s="52" t="s">
        <v>1036</v>
      </c>
      <c r="O586" s="55">
        <v>42328.0</v>
      </c>
    </row>
    <row r="587" ht="25.5" customHeight="1">
      <c r="A587" s="46" t="s">
        <v>195</v>
      </c>
      <c r="B587" s="47" t="s">
        <v>17</v>
      </c>
      <c r="C587" s="48" t="s">
        <v>18</v>
      </c>
      <c r="D587" s="49">
        <v>0.0</v>
      </c>
      <c r="E587" s="47">
        <v>0.0</v>
      </c>
      <c r="F587" s="50">
        <v>0.0</v>
      </c>
      <c r="G587" s="51">
        <v>0.0</v>
      </c>
      <c r="H587" s="52"/>
      <c r="I587" s="48"/>
      <c r="J587" s="46"/>
      <c r="K587" s="53"/>
      <c r="L587" s="54"/>
      <c r="M587" s="54"/>
      <c r="N587" s="52"/>
      <c r="O587" s="55"/>
    </row>
    <row r="588" ht="25.5" customHeight="1">
      <c r="A588" s="46" t="s">
        <v>195</v>
      </c>
      <c r="B588" s="47" t="s">
        <v>49</v>
      </c>
      <c r="C588" s="48" t="s">
        <v>50</v>
      </c>
      <c r="D588" s="49">
        <v>0.0</v>
      </c>
      <c r="E588" s="47">
        <v>0.0</v>
      </c>
      <c r="F588" s="50">
        <v>0.0</v>
      </c>
      <c r="G588" s="51">
        <v>0.0</v>
      </c>
      <c r="H588" s="52"/>
      <c r="I588" s="48"/>
      <c r="J588" s="46"/>
      <c r="K588" s="53"/>
      <c r="L588" s="54"/>
      <c r="M588" s="54"/>
      <c r="N588" s="52"/>
      <c r="O588" s="55"/>
    </row>
    <row r="589" ht="25.5" customHeight="1">
      <c r="A589" s="46" t="s">
        <v>195</v>
      </c>
      <c r="B589" s="47" t="s">
        <v>74</v>
      </c>
      <c r="C589" s="48" t="s">
        <v>75</v>
      </c>
      <c r="D589" s="49">
        <v>9109414.82</v>
      </c>
      <c r="E589" s="47">
        <v>0.0</v>
      </c>
      <c r="F589" s="50">
        <v>9109415.0</v>
      </c>
      <c r="G589" s="51">
        <v>9109415.0</v>
      </c>
      <c r="H589" s="52">
        <v>8.90980757E8</v>
      </c>
      <c r="I589" s="48" t="str">
        <f>+VLOOKUP(H589,'[2]IPS CTA BANCARIA (2)'!$B$1:$I$186,2,0)</f>
        <v>#REF!</v>
      </c>
      <c r="J589" s="46">
        <v>9109415.0</v>
      </c>
      <c r="K589" s="53" t="str">
        <f>+VLOOKUP(H589,'[2]IPS CTA BANCARIA (2)'!$B$1:$I$186,4,0)</f>
        <v>#REF!</v>
      </c>
      <c r="L589" s="54" t="str">
        <f>+VLOOKUP(H589,'[2]IPS CTA BANCARIA (2)'!$B$1:$I$186,5,0)</f>
        <v>#REF!</v>
      </c>
      <c r="M589" s="54" t="s">
        <v>1037</v>
      </c>
      <c r="N589" s="52" t="s">
        <v>1038</v>
      </c>
      <c r="O589" s="55">
        <v>42332.0</v>
      </c>
    </row>
    <row r="590" ht="25.5" customHeight="1">
      <c r="A590" s="46" t="s">
        <v>195</v>
      </c>
      <c r="B590" s="47" t="s">
        <v>27</v>
      </c>
      <c r="C590" s="48" t="s">
        <v>28</v>
      </c>
      <c r="D590" s="49">
        <v>0.0</v>
      </c>
      <c r="E590" s="47">
        <v>0.0</v>
      </c>
      <c r="F590" s="50">
        <v>0.0</v>
      </c>
      <c r="G590" s="51">
        <v>0.0</v>
      </c>
      <c r="H590" s="52"/>
      <c r="I590" s="48"/>
      <c r="J590" s="46"/>
      <c r="K590" s="53"/>
      <c r="L590" s="54"/>
      <c r="M590" s="54"/>
      <c r="N590" s="52"/>
      <c r="O590" s="55"/>
    </row>
    <row r="591" ht="25.5" customHeight="1">
      <c r="A591" s="46" t="s">
        <v>195</v>
      </c>
      <c r="B591" s="47" t="s">
        <v>29</v>
      </c>
      <c r="C591" s="48" t="s">
        <v>30</v>
      </c>
      <c r="D591" s="49">
        <v>425828.45</v>
      </c>
      <c r="E591" s="47">
        <v>0.0</v>
      </c>
      <c r="F591" s="50">
        <v>425828.0</v>
      </c>
      <c r="G591" s="51">
        <v>425828.0</v>
      </c>
      <c r="H591" s="52">
        <v>8.00250119E8</v>
      </c>
      <c r="I591" s="48" t="str">
        <f t="shared" ref="I591:I596" si="241">+VLOOKUP(H591,'[2]IPS CTA BANCARIA (2)'!$B$1:$I$186,2,0)</f>
        <v>#REF!</v>
      </c>
      <c r="J591" s="46">
        <v>425828.0</v>
      </c>
      <c r="K591" s="53" t="str">
        <f t="shared" ref="K591:K596" si="242">+VLOOKUP(H591,'[2]IPS CTA BANCARIA (2)'!$B$1:$I$186,4,0)</f>
        <v>#REF!</v>
      </c>
      <c r="L591" s="54" t="str">
        <f t="shared" ref="L591:L596" si="243">+VLOOKUP(H591,'[2]IPS CTA BANCARIA (2)'!$B$1:$I$186,5,0)</f>
        <v>#REF!</v>
      </c>
      <c r="M591" s="54" t="s">
        <v>1039</v>
      </c>
      <c r="N591" s="52" t="s">
        <v>1040</v>
      </c>
      <c r="O591" s="55">
        <v>42332.0</v>
      </c>
    </row>
    <row r="592" ht="25.5" customHeight="1">
      <c r="A592" s="46" t="s">
        <v>195</v>
      </c>
      <c r="B592" s="47" t="s">
        <v>31</v>
      </c>
      <c r="C592" s="48" t="s">
        <v>32</v>
      </c>
      <c r="D592" s="49">
        <v>305081.06</v>
      </c>
      <c r="E592" s="47">
        <v>0.0</v>
      </c>
      <c r="F592" s="50">
        <v>305081.0</v>
      </c>
      <c r="G592" s="51">
        <v>305081.0</v>
      </c>
      <c r="H592" s="52">
        <v>8.05000427E8</v>
      </c>
      <c r="I592" s="48" t="str">
        <f t="shared" si="241"/>
        <v>#REF!</v>
      </c>
      <c r="J592" s="46">
        <v>305081.0</v>
      </c>
      <c r="K592" s="53" t="str">
        <f t="shared" si="242"/>
        <v>#REF!</v>
      </c>
      <c r="L592" s="54" t="str">
        <f t="shared" si="243"/>
        <v>#REF!</v>
      </c>
      <c r="M592" s="54" t="s">
        <v>1041</v>
      </c>
      <c r="N592" s="52" t="s">
        <v>1042</v>
      </c>
      <c r="O592" s="55">
        <v>42333.0</v>
      </c>
    </row>
    <row r="593" ht="25.5" customHeight="1">
      <c r="A593" s="46" t="s">
        <v>195</v>
      </c>
      <c r="B593" s="47" t="s">
        <v>39</v>
      </c>
      <c r="C593" s="48" t="s">
        <v>40</v>
      </c>
      <c r="D593" s="49">
        <v>191216.89</v>
      </c>
      <c r="E593" s="47">
        <v>0.0</v>
      </c>
      <c r="F593" s="50">
        <v>191217.0</v>
      </c>
      <c r="G593" s="51">
        <v>191217.0</v>
      </c>
      <c r="H593" s="52">
        <v>9.00156264E8</v>
      </c>
      <c r="I593" s="48" t="str">
        <f t="shared" si="241"/>
        <v>#REF!</v>
      </c>
      <c r="J593" s="46">
        <v>191217.0</v>
      </c>
      <c r="K593" s="53" t="str">
        <f t="shared" si="242"/>
        <v>#REF!</v>
      </c>
      <c r="L593" s="54" t="str">
        <f t="shared" si="243"/>
        <v>#REF!</v>
      </c>
      <c r="M593" s="54" t="s">
        <v>1043</v>
      </c>
      <c r="N593" s="52" t="s">
        <v>1044</v>
      </c>
      <c r="O593" s="55">
        <v>42334.0</v>
      </c>
    </row>
    <row r="594" ht="25.5" customHeight="1">
      <c r="A594" s="46" t="s">
        <v>195</v>
      </c>
      <c r="B594" s="47" t="s">
        <v>41</v>
      </c>
      <c r="C594" s="48" t="s">
        <v>42</v>
      </c>
      <c r="D594" s="49">
        <v>4.944344849E7</v>
      </c>
      <c r="E594" s="47">
        <v>0.0</v>
      </c>
      <c r="F594" s="50">
        <v>4.9443448E7</v>
      </c>
      <c r="G594" s="51">
        <v>4.9443448E7</v>
      </c>
      <c r="H594" s="52">
        <v>8.90907215E8</v>
      </c>
      <c r="I594" s="48" t="str">
        <f t="shared" si="241"/>
        <v>#REF!</v>
      </c>
      <c r="J594" s="46">
        <v>4.9443448E7</v>
      </c>
      <c r="K594" s="53" t="str">
        <f t="shared" si="242"/>
        <v>#REF!</v>
      </c>
      <c r="L594" s="54" t="str">
        <f t="shared" si="243"/>
        <v>#REF!</v>
      </c>
      <c r="M594" s="54" t="s">
        <v>1045</v>
      </c>
      <c r="N594" s="52" t="s">
        <v>1046</v>
      </c>
      <c r="O594" s="55">
        <v>42328.0</v>
      </c>
    </row>
    <row r="595" ht="25.5" customHeight="1">
      <c r="A595" s="46" t="s">
        <v>195</v>
      </c>
      <c r="B595" s="47" t="s">
        <v>78</v>
      </c>
      <c r="C595" s="48" t="s">
        <v>79</v>
      </c>
      <c r="D595" s="49">
        <v>2030171.29</v>
      </c>
      <c r="E595" s="47">
        <v>0.0</v>
      </c>
      <c r="F595" s="50">
        <v>2030171.0</v>
      </c>
      <c r="G595" s="51">
        <v>2030171.0</v>
      </c>
      <c r="H595" s="52">
        <v>8.90981268E8</v>
      </c>
      <c r="I595" s="48" t="str">
        <f t="shared" si="241"/>
        <v>#REF!</v>
      </c>
      <c r="J595" s="46">
        <v>504922.0</v>
      </c>
      <c r="K595" s="53" t="str">
        <f t="shared" si="242"/>
        <v>#REF!</v>
      </c>
      <c r="L595" s="54" t="str">
        <f t="shared" si="243"/>
        <v>#REF!</v>
      </c>
      <c r="M595" s="54" t="s">
        <v>1047</v>
      </c>
      <c r="N595" s="52" t="s">
        <v>1048</v>
      </c>
      <c r="O595" s="55">
        <v>42334.0</v>
      </c>
    </row>
    <row r="596" ht="25.5" customHeight="1">
      <c r="A596" s="46" t="s">
        <v>195</v>
      </c>
      <c r="B596" s="47" t="s">
        <v>78</v>
      </c>
      <c r="C596" s="48" t="s">
        <v>79</v>
      </c>
      <c r="D596" s="49"/>
      <c r="E596" s="47"/>
      <c r="F596" s="50"/>
      <c r="G596" s="51"/>
      <c r="H596" s="52">
        <v>9.00390423E8</v>
      </c>
      <c r="I596" s="48" t="str">
        <f t="shared" si="241"/>
        <v>#REF!</v>
      </c>
      <c r="J596" s="46">
        <v>1525249.0</v>
      </c>
      <c r="K596" s="53" t="str">
        <f t="shared" si="242"/>
        <v>#REF!</v>
      </c>
      <c r="L596" s="54" t="str">
        <f t="shared" si="243"/>
        <v>#REF!</v>
      </c>
      <c r="M596" s="54" t="s">
        <v>1049</v>
      </c>
      <c r="N596" s="52" t="s">
        <v>1050</v>
      </c>
      <c r="O596" s="55">
        <v>42334.0</v>
      </c>
    </row>
    <row r="597" ht="25.5" customHeight="1">
      <c r="A597" s="46" t="s">
        <v>197</v>
      </c>
      <c r="B597" s="47" t="s">
        <v>17</v>
      </c>
      <c r="C597" s="48" t="s">
        <v>18</v>
      </c>
      <c r="D597" s="49">
        <v>0.0</v>
      </c>
      <c r="E597" s="47">
        <v>0.0</v>
      </c>
      <c r="F597" s="50">
        <v>0.0</v>
      </c>
      <c r="G597" s="51">
        <v>0.0</v>
      </c>
      <c r="H597" s="52"/>
      <c r="I597" s="48"/>
      <c r="J597" s="46"/>
      <c r="K597" s="53"/>
      <c r="L597" s="54"/>
      <c r="M597" s="54"/>
      <c r="N597" s="52"/>
      <c r="O597" s="55"/>
    </row>
    <row r="598" ht="25.5" customHeight="1">
      <c r="A598" s="46" t="s">
        <v>197</v>
      </c>
      <c r="B598" s="47" t="s">
        <v>27</v>
      </c>
      <c r="C598" s="48" t="s">
        <v>28</v>
      </c>
      <c r="D598" s="49">
        <v>0.0</v>
      </c>
      <c r="E598" s="47">
        <v>0.0</v>
      </c>
      <c r="F598" s="50">
        <v>0.0</v>
      </c>
      <c r="G598" s="51">
        <v>0.0</v>
      </c>
      <c r="H598" s="52"/>
      <c r="I598" s="48"/>
      <c r="J598" s="46"/>
      <c r="K598" s="53"/>
      <c r="L598" s="54"/>
      <c r="M598" s="54"/>
      <c r="N598" s="52"/>
      <c r="O598" s="55"/>
    </row>
    <row r="599" ht="25.5" customHeight="1">
      <c r="A599" s="46" t="s">
        <v>197</v>
      </c>
      <c r="B599" s="47" t="s">
        <v>29</v>
      </c>
      <c r="C599" s="48" t="s">
        <v>30</v>
      </c>
      <c r="D599" s="49">
        <v>438937.08</v>
      </c>
      <c r="E599" s="47">
        <v>0.0</v>
      </c>
      <c r="F599" s="50">
        <v>438937.0</v>
      </c>
      <c r="G599" s="51">
        <v>438937.0</v>
      </c>
      <c r="H599" s="52">
        <v>8.00250119E8</v>
      </c>
      <c r="I599" s="48" t="str">
        <f t="shared" ref="I599:I602" si="244">+VLOOKUP(H599,'[2]IPS CTA BANCARIA (2)'!$B$1:$I$186,2,0)</f>
        <v>#REF!</v>
      </c>
      <c r="J599" s="46">
        <v>438937.0</v>
      </c>
      <c r="K599" s="53" t="str">
        <f t="shared" ref="K599:K602" si="245">+VLOOKUP(H599,'[2]IPS CTA BANCARIA (2)'!$B$1:$I$186,4,0)</f>
        <v>#REF!</v>
      </c>
      <c r="L599" s="54" t="str">
        <f t="shared" ref="L599:L602" si="246">+VLOOKUP(H599,'[2]IPS CTA BANCARIA (2)'!$B$1:$I$186,5,0)</f>
        <v>#REF!</v>
      </c>
      <c r="M599" s="54" t="s">
        <v>1051</v>
      </c>
      <c r="N599" s="52" t="s">
        <v>1052</v>
      </c>
      <c r="O599" s="55">
        <v>42332.0</v>
      </c>
    </row>
    <row r="600" ht="25.5" customHeight="1">
      <c r="A600" s="46" t="s">
        <v>197</v>
      </c>
      <c r="B600" s="47" t="s">
        <v>39</v>
      </c>
      <c r="C600" s="48" t="s">
        <v>40</v>
      </c>
      <c r="D600" s="49">
        <v>395408.03</v>
      </c>
      <c r="E600" s="47">
        <v>0.0</v>
      </c>
      <c r="F600" s="50">
        <v>395408.0</v>
      </c>
      <c r="G600" s="51">
        <v>395408.0</v>
      </c>
      <c r="H600" s="52">
        <v>9.00156264E8</v>
      </c>
      <c r="I600" s="48" t="str">
        <f t="shared" si="244"/>
        <v>#REF!</v>
      </c>
      <c r="J600" s="46">
        <v>395408.0</v>
      </c>
      <c r="K600" s="53" t="str">
        <f t="shared" si="245"/>
        <v>#REF!</v>
      </c>
      <c r="L600" s="54" t="str">
        <f t="shared" si="246"/>
        <v>#REF!</v>
      </c>
      <c r="M600" s="54" t="s">
        <v>1053</v>
      </c>
      <c r="N600" s="52" t="s">
        <v>1054</v>
      </c>
      <c r="O600" s="55">
        <v>42334.0</v>
      </c>
    </row>
    <row r="601" ht="25.5" customHeight="1">
      <c r="A601" s="46" t="s">
        <v>197</v>
      </c>
      <c r="B601" s="47" t="s">
        <v>41</v>
      </c>
      <c r="C601" s="48" t="s">
        <v>42</v>
      </c>
      <c r="D601" s="49">
        <v>4.523685737E7</v>
      </c>
      <c r="E601" s="47">
        <v>0.0</v>
      </c>
      <c r="F601" s="50">
        <v>4.5236857E7</v>
      </c>
      <c r="G601" s="51">
        <v>4.5236857E7</v>
      </c>
      <c r="H601" s="52">
        <v>8.90981726E8</v>
      </c>
      <c r="I601" s="48" t="str">
        <f t="shared" si="244"/>
        <v>#REF!</v>
      </c>
      <c r="J601" s="46">
        <v>4.5236857E7</v>
      </c>
      <c r="K601" s="53" t="str">
        <f t="shared" si="245"/>
        <v>#REF!</v>
      </c>
      <c r="L601" s="54" t="str">
        <f t="shared" si="246"/>
        <v>#REF!</v>
      </c>
      <c r="M601" s="54" t="s">
        <v>1055</v>
      </c>
      <c r="N601" s="52" t="s">
        <v>1056</v>
      </c>
      <c r="O601" s="55">
        <v>42328.0</v>
      </c>
    </row>
    <row r="602" ht="25.5" customHeight="1">
      <c r="A602" s="46" t="s">
        <v>197</v>
      </c>
      <c r="B602" s="47" t="s">
        <v>59</v>
      </c>
      <c r="C602" s="48" t="s">
        <v>60</v>
      </c>
      <c r="D602" s="49">
        <v>1921240.52</v>
      </c>
      <c r="E602" s="47">
        <v>0.0</v>
      </c>
      <c r="F602" s="50">
        <v>1921241.0</v>
      </c>
      <c r="G602" s="51">
        <v>1921241.0</v>
      </c>
      <c r="H602" s="52">
        <v>8.90981848E8</v>
      </c>
      <c r="I602" s="48" t="str">
        <f t="shared" si="244"/>
        <v>#REF!</v>
      </c>
      <c r="J602" s="46">
        <v>1921241.0</v>
      </c>
      <c r="K602" s="53" t="str">
        <f t="shared" si="245"/>
        <v>#REF!</v>
      </c>
      <c r="L602" s="54" t="str">
        <f t="shared" si="246"/>
        <v>#REF!</v>
      </c>
      <c r="M602" s="54" t="s">
        <v>1057</v>
      </c>
      <c r="N602" s="52" t="s">
        <v>1058</v>
      </c>
      <c r="O602" s="55">
        <v>42331.0</v>
      </c>
    </row>
    <row r="603" ht="25.5" customHeight="1">
      <c r="A603" s="46" t="s">
        <v>199</v>
      </c>
      <c r="B603" s="47" t="s">
        <v>17</v>
      </c>
      <c r="C603" s="48" t="s">
        <v>18</v>
      </c>
      <c r="D603" s="49">
        <v>0.0</v>
      </c>
      <c r="E603" s="47">
        <v>0.0</v>
      </c>
      <c r="F603" s="50">
        <v>0.0</v>
      </c>
      <c r="G603" s="51">
        <v>0.0</v>
      </c>
      <c r="H603" s="52"/>
      <c r="I603" s="48"/>
      <c r="J603" s="46"/>
      <c r="K603" s="53"/>
      <c r="L603" s="54"/>
      <c r="M603" s="54"/>
      <c r="N603" s="52"/>
      <c r="O603" s="55"/>
    </row>
    <row r="604" ht="25.5" customHeight="1">
      <c r="A604" s="46" t="s">
        <v>199</v>
      </c>
      <c r="B604" s="47" t="s">
        <v>49</v>
      </c>
      <c r="C604" s="48" t="s">
        <v>50</v>
      </c>
      <c r="D604" s="49">
        <v>0.0</v>
      </c>
      <c r="E604" s="47">
        <v>0.0</v>
      </c>
      <c r="F604" s="50">
        <v>0.0</v>
      </c>
      <c r="G604" s="51">
        <v>0.0</v>
      </c>
      <c r="H604" s="52"/>
      <c r="I604" s="48"/>
      <c r="J604" s="46"/>
      <c r="K604" s="53"/>
      <c r="L604" s="54"/>
      <c r="M604" s="54"/>
      <c r="N604" s="52"/>
      <c r="O604" s="55"/>
    </row>
    <row r="605" ht="25.5" customHeight="1">
      <c r="A605" s="46" t="s">
        <v>199</v>
      </c>
      <c r="B605" s="47" t="s">
        <v>74</v>
      </c>
      <c r="C605" s="48" t="s">
        <v>75</v>
      </c>
      <c r="D605" s="49">
        <v>4.285447051E7</v>
      </c>
      <c r="E605" s="47">
        <v>0.0</v>
      </c>
      <c r="F605" s="50">
        <v>4.2854471E7</v>
      </c>
      <c r="G605" s="51">
        <v>4.2854471E7</v>
      </c>
      <c r="H605" s="52">
        <v>8.90980757E8</v>
      </c>
      <c r="I605" s="48" t="str">
        <f t="shared" ref="I605:I606" si="247">+VLOOKUP(H605,'[2]IPS CTA BANCARIA (2)'!$B$1:$I$186,2,0)</f>
        <v>#REF!</v>
      </c>
      <c r="J605" s="46">
        <v>4.2854471E7</v>
      </c>
      <c r="K605" s="53" t="str">
        <f t="shared" ref="K605:K606" si="248">+VLOOKUP(H605,'[2]IPS CTA BANCARIA (2)'!$B$1:$I$186,4,0)</f>
        <v>#REF!</v>
      </c>
      <c r="L605" s="54" t="str">
        <f t="shared" ref="L605:L606" si="249">+VLOOKUP(H605,'[2]IPS CTA BANCARIA (2)'!$B$1:$I$186,5,0)</f>
        <v>#REF!</v>
      </c>
      <c r="M605" s="54" t="s">
        <v>1059</v>
      </c>
      <c r="N605" s="52" t="s">
        <v>1060</v>
      </c>
      <c r="O605" s="55">
        <v>42332.0</v>
      </c>
    </row>
    <row r="606" ht="25.5" customHeight="1">
      <c r="A606" s="46" t="s">
        <v>199</v>
      </c>
      <c r="B606" s="47" t="s">
        <v>21</v>
      </c>
      <c r="C606" s="48" t="s">
        <v>22</v>
      </c>
      <c r="D606" s="49">
        <v>11199.2</v>
      </c>
      <c r="E606" s="47">
        <v>0.0</v>
      </c>
      <c r="F606" s="50">
        <v>11199.0</v>
      </c>
      <c r="G606" s="51">
        <v>11199.0</v>
      </c>
      <c r="H606" s="52">
        <v>8.00130907E8</v>
      </c>
      <c r="I606" s="48" t="str">
        <f t="shared" si="247"/>
        <v>#REF!</v>
      </c>
      <c r="J606" s="46">
        <v>11199.0</v>
      </c>
      <c r="K606" s="53" t="str">
        <f t="shared" si="248"/>
        <v>#REF!</v>
      </c>
      <c r="L606" s="54" t="str">
        <f t="shared" si="249"/>
        <v>#REF!</v>
      </c>
      <c r="M606" s="54" t="s">
        <v>1061</v>
      </c>
      <c r="N606" s="52" t="s">
        <v>1062</v>
      </c>
      <c r="O606" s="55">
        <v>42334.0</v>
      </c>
    </row>
    <row r="607" ht="25.5" customHeight="1">
      <c r="A607" s="46" t="s">
        <v>199</v>
      </c>
      <c r="B607" s="47" t="s">
        <v>27</v>
      </c>
      <c r="C607" s="48" t="s">
        <v>28</v>
      </c>
      <c r="D607" s="49">
        <v>0.0</v>
      </c>
      <c r="E607" s="47">
        <v>0.0</v>
      </c>
      <c r="F607" s="50">
        <v>0.0</v>
      </c>
      <c r="G607" s="51">
        <v>0.0</v>
      </c>
      <c r="H607" s="52"/>
      <c r="I607" s="48"/>
      <c r="J607" s="46"/>
      <c r="K607" s="53"/>
      <c r="L607" s="54"/>
      <c r="M607" s="54"/>
      <c r="N607" s="52"/>
      <c r="O607" s="55"/>
    </row>
    <row r="608" ht="25.5" customHeight="1">
      <c r="A608" s="46" t="s">
        <v>199</v>
      </c>
      <c r="B608" s="47" t="s">
        <v>29</v>
      </c>
      <c r="C608" s="48" t="s">
        <v>30</v>
      </c>
      <c r="D608" s="49">
        <v>1407962.26</v>
      </c>
      <c r="E608" s="47">
        <v>0.0</v>
      </c>
      <c r="F608" s="50">
        <v>1407962.0</v>
      </c>
      <c r="G608" s="51">
        <v>1407962.0</v>
      </c>
      <c r="H608" s="52">
        <v>8.90985603E8</v>
      </c>
      <c r="I608" s="48" t="str">
        <f t="shared" ref="I608:I616" si="250">+VLOOKUP(H608,'[2]IPS CTA BANCARIA (2)'!$B$1:$I$186,2,0)</f>
        <v>#REF!</v>
      </c>
      <c r="J608" s="46">
        <v>1407962.0</v>
      </c>
      <c r="K608" s="53" t="str">
        <f t="shared" ref="K608:K616" si="251">+VLOOKUP(H608,'[2]IPS CTA BANCARIA (2)'!$B$1:$I$186,4,0)</f>
        <v>#REF!</v>
      </c>
      <c r="L608" s="54" t="str">
        <f t="shared" ref="L608:L616" si="252">+VLOOKUP(H608,'[2]IPS CTA BANCARIA (2)'!$B$1:$I$186,5,0)</f>
        <v>#REF!</v>
      </c>
      <c r="M608" s="54" t="s">
        <v>1063</v>
      </c>
      <c r="N608" s="52" t="s">
        <v>1064</v>
      </c>
      <c r="O608" s="55">
        <v>42332.0</v>
      </c>
    </row>
    <row r="609" ht="25.5" customHeight="1">
      <c r="A609" s="46" t="s">
        <v>199</v>
      </c>
      <c r="B609" s="47" t="s">
        <v>31</v>
      </c>
      <c r="C609" s="48" t="s">
        <v>32</v>
      </c>
      <c r="D609" s="49">
        <v>5200810.91</v>
      </c>
      <c r="E609" s="47">
        <v>0.0</v>
      </c>
      <c r="F609" s="50">
        <v>5200811.0</v>
      </c>
      <c r="G609" s="51">
        <v>5200811.0</v>
      </c>
      <c r="H609" s="52">
        <v>8.05000427E8</v>
      </c>
      <c r="I609" s="48" t="str">
        <f t="shared" si="250"/>
        <v>#REF!</v>
      </c>
      <c r="J609" s="46">
        <v>5200811.0</v>
      </c>
      <c r="K609" s="53" t="str">
        <f t="shared" si="251"/>
        <v>#REF!</v>
      </c>
      <c r="L609" s="54" t="str">
        <f t="shared" si="252"/>
        <v>#REF!</v>
      </c>
      <c r="M609" s="54" t="s">
        <v>1065</v>
      </c>
      <c r="N609" s="52" t="s">
        <v>1066</v>
      </c>
      <c r="O609" s="55">
        <v>42333.0</v>
      </c>
    </row>
    <row r="610" ht="25.5" customHeight="1">
      <c r="A610" s="46" t="s">
        <v>199</v>
      </c>
      <c r="B610" s="47" t="s">
        <v>39</v>
      </c>
      <c r="C610" s="48" t="s">
        <v>40</v>
      </c>
      <c r="D610" s="49">
        <v>1035661.67</v>
      </c>
      <c r="E610" s="47">
        <v>0.0</v>
      </c>
      <c r="F610" s="50">
        <v>1035662.0</v>
      </c>
      <c r="G610" s="51">
        <v>1035662.0</v>
      </c>
      <c r="H610" s="52">
        <v>9.00156264E8</v>
      </c>
      <c r="I610" s="48" t="str">
        <f t="shared" si="250"/>
        <v>#REF!</v>
      </c>
      <c r="J610" s="46">
        <v>1035662.0</v>
      </c>
      <c r="K610" s="53" t="str">
        <f t="shared" si="251"/>
        <v>#REF!</v>
      </c>
      <c r="L610" s="54" t="str">
        <f t="shared" si="252"/>
        <v>#REF!</v>
      </c>
      <c r="M610" s="54" t="s">
        <v>1067</v>
      </c>
      <c r="N610" s="52" t="s">
        <v>1068</v>
      </c>
      <c r="O610" s="55">
        <v>42334.0</v>
      </c>
    </row>
    <row r="611" ht="25.5" customHeight="1">
      <c r="A611" s="46" t="s">
        <v>199</v>
      </c>
      <c r="B611" s="47" t="s">
        <v>41</v>
      </c>
      <c r="C611" s="48" t="s">
        <v>42</v>
      </c>
      <c r="D611" s="49">
        <v>2.5897113971E8</v>
      </c>
      <c r="E611" s="47">
        <v>0.0</v>
      </c>
      <c r="F611" s="50">
        <v>2.5897114E8</v>
      </c>
      <c r="G611" s="51">
        <v>2.5897114E8</v>
      </c>
      <c r="H611" s="52">
        <v>8.90985703E8</v>
      </c>
      <c r="I611" s="48" t="str">
        <f t="shared" si="250"/>
        <v>#REF!</v>
      </c>
      <c r="J611" s="46">
        <v>2.5897114E8</v>
      </c>
      <c r="K611" s="53" t="str">
        <f t="shared" si="251"/>
        <v>#REF!</v>
      </c>
      <c r="L611" s="54" t="str">
        <f t="shared" si="252"/>
        <v>#REF!</v>
      </c>
      <c r="M611" s="54" t="s">
        <v>1069</v>
      </c>
      <c r="N611" s="52" t="s">
        <v>1070</v>
      </c>
      <c r="O611" s="55">
        <v>42326.0</v>
      </c>
    </row>
    <row r="612" ht="25.5" customHeight="1">
      <c r="A612" s="46" t="s">
        <v>199</v>
      </c>
      <c r="B612" s="47" t="s">
        <v>78</v>
      </c>
      <c r="C612" s="48" t="s">
        <v>79</v>
      </c>
      <c r="D612" s="49">
        <v>2.8881640174E8</v>
      </c>
      <c r="E612" s="47">
        <v>0.0</v>
      </c>
      <c r="F612" s="50">
        <v>2.88816402E8</v>
      </c>
      <c r="G612" s="51">
        <v>2.88816402E8</v>
      </c>
      <c r="H612" s="52">
        <v>8.90985603E8</v>
      </c>
      <c r="I612" s="48" t="str">
        <f t="shared" si="250"/>
        <v>#REF!</v>
      </c>
      <c r="J612" s="46">
        <v>8.6418019E7</v>
      </c>
      <c r="K612" s="53" t="str">
        <f t="shared" si="251"/>
        <v>#REF!</v>
      </c>
      <c r="L612" s="54" t="str">
        <f t="shared" si="252"/>
        <v>#REF!</v>
      </c>
      <c r="M612" s="54" t="s">
        <v>1071</v>
      </c>
      <c r="N612" s="52"/>
      <c r="O612" s="55"/>
    </row>
    <row r="613" ht="25.5" customHeight="1">
      <c r="A613" s="46" t="s">
        <v>199</v>
      </c>
      <c r="B613" s="47" t="s">
        <v>78</v>
      </c>
      <c r="C613" s="48" t="s">
        <v>79</v>
      </c>
      <c r="D613" s="49"/>
      <c r="E613" s="47"/>
      <c r="F613" s="50"/>
      <c r="G613" s="51"/>
      <c r="H613" s="52">
        <v>9.00509957E8</v>
      </c>
      <c r="I613" s="48" t="str">
        <f t="shared" si="250"/>
        <v>#REF!</v>
      </c>
      <c r="J613" s="46">
        <v>1956501.0</v>
      </c>
      <c r="K613" s="53" t="str">
        <f t="shared" si="251"/>
        <v>#REF!</v>
      </c>
      <c r="L613" s="54" t="str">
        <f t="shared" si="252"/>
        <v>#REF!</v>
      </c>
      <c r="M613" s="54" t="s">
        <v>1072</v>
      </c>
      <c r="N613" s="52" t="s">
        <v>1073</v>
      </c>
      <c r="O613" s="55">
        <v>42334.0</v>
      </c>
    </row>
    <row r="614" ht="25.5" customHeight="1">
      <c r="A614" s="46" t="s">
        <v>199</v>
      </c>
      <c r="B614" s="47" t="s">
        <v>78</v>
      </c>
      <c r="C614" s="48" t="s">
        <v>79</v>
      </c>
      <c r="D614" s="49"/>
      <c r="E614" s="47"/>
      <c r="F614" s="50"/>
      <c r="G614" s="51"/>
      <c r="H614" s="52">
        <v>9.00390423E8</v>
      </c>
      <c r="I614" s="48" t="str">
        <f t="shared" si="250"/>
        <v>#REF!</v>
      </c>
      <c r="J614" s="46">
        <v>6.1375316E7</v>
      </c>
      <c r="K614" s="53" t="str">
        <f t="shared" si="251"/>
        <v>#REF!</v>
      </c>
      <c r="L614" s="54" t="str">
        <f t="shared" si="252"/>
        <v>#REF!</v>
      </c>
      <c r="M614" s="54" t="s">
        <v>1074</v>
      </c>
      <c r="N614" s="52" t="s">
        <v>1075</v>
      </c>
      <c r="O614" s="55">
        <v>42334.0</v>
      </c>
    </row>
    <row r="615" ht="25.5" customHeight="1">
      <c r="A615" s="46" t="s">
        <v>199</v>
      </c>
      <c r="B615" s="47" t="s">
        <v>78</v>
      </c>
      <c r="C615" s="48" t="s">
        <v>79</v>
      </c>
      <c r="D615" s="49"/>
      <c r="E615" s="47"/>
      <c r="F615" s="50"/>
      <c r="G615" s="51"/>
      <c r="H615" s="52">
        <v>8.90905177E8</v>
      </c>
      <c r="I615" s="48" t="str">
        <f t="shared" si="250"/>
        <v>#REF!</v>
      </c>
      <c r="J615" s="46">
        <v>5.0E7</v>
      </c>
      <c r="K615" s="53" t="str">
        <f t="shared" si="251"/>
        <v>#REF!</v>
      </c>
      <c r="L615" s="54" t="str">
        <f t="shared" si="252"/>
        <v>#REF!</v>
      </c>
      <c r="M615" s="54" t="s">
        <v>1076</v>
      </c>
      <c r="N615" s="52" t="s">
        <v>1077</v>
      </c>
      <c r="O615" s="55">
        <v>42334.0</v>
      </c>
    </row>
    <row r="616" ht="25.5" customHeight="1">
      <c r="A616" s="46" t="s">
        <v>199</v>
      </c>
      <c r="B616" s="47" t="s">
        <v>78</v>
      </c>
      <c r="C616" s="48" t="s">
        <v>79</v>
      </c>
      <c r="D616" s="49"/>
      <c r="E616" s="47"/>
      <c r="F616" s="50"/>
      <c r="G616" s="51"/>
      <c r="H616" s="52">
        <v>8.00058016E8</v>
      </c>
      <c r="I616" s="48" t="str">
        <f t="shared" si="250"/>
        <v>#REF!</v>
      </c>
      <c r="J616" s="46">
        <v>8.9066566E7</v>
      </c>
      <c r="K616" s="53" t="str">
        <f t="shared" si="251"/>
        <v>#REF!</v>
      </c>
      <c r="L616" s="54" t="str">
        <f t="shared" si="252"/>
        <v>#REF!</v>
      </c>
      <c r="M616" s="54" t="s">
        <v>1078</v>
      </c>
      <c r="N616" s="52" t="s">
        <v>1079</v>
      </c>
      <c r="O616" s="55">
        <v>42334.0</v>
      </c>
    </row>
    <row r="617" ht="25.5" customHeight="1">
      <c r="A617" s="46" t="s">
        <v>201</v>
      </c>
      <c r="B617" s="47" t="s">
        <v>49</v>
      </c>
      <c r="C617" s="48" t="s">
        <v>50</v>
      </c>
      <c r="D617" s="49">
        <v>0.0</v>
      </c>
      <c r="E617" s="47">
        <v>0.0</v>
      </c>
      <c r="F617" s="50">
        <v>0.0</v>
      </c>
      <c r="G617" s="51">
        <v>0.0</v>
      </c>
      <c r="H617" s="52"/>
      <c r="I617" s="48"/>
      <c r="J617" s="46"/>
      <c r="K617" s="53"/>
      <c r="L617" s="54"/>
      <c r="M617" s="54"/>
      <c r="N617" s="52"/>
      <c r="O617" s="55"/>
    </row>
    <row r="618" ht="25.5" customHeight="1">
      <c r="A618" s="46" t="s">
        <v>201</v>
      </c>
      <c r="B618" s="47" t="s">
        <v>27</v>
      </c>
      <c r="C618" s="48" t="s">
        <v>28</v>
      </c>
      <c r="D618" s="49">
        <v>0.0</v>
      </c>
      <c r="E618" s="47">
        <v>0.0</v>
      </c>
      <c r="F618" s="50">
        <v>0.0</v>
      </c>
      <c r="G618" s="51">
        <v>0.0</v>
      </c>
      <c r="H618" s="52"/>
      <c r="I618" s="48"/>
      <c r="J618" s="46"/>
      <c r="K618" s="53"/>
      <c r="L618" s="54"/>
      <c r="M618" s="54"/>
      <c r="N618" s="52"/>
      <c r="O618" s="55"/>
    </row>
    <row r="619" ht="25.5" customHeight="1">
      <c r="A619" s="46" t="s">
        <v>201</v>
      </c>
      <c r="B619" s="47" t="s">
        <v>29</v>
      </c>
      <c r="C619" s="48" t="s">
        <v>30</v>
      </c>
      <c r="D619" s="49">
        <v>442090.08</v>
      </c>
      <c r="E619" s="47">
        <v>0.0</v>
      </c>
      <c r="F619" s="50">
        <v>442090.0</v>
      </c>
      <c r="G619" s="51">
        <v>442090.0</v>
      </c>
      <c r="H619" s="52">
        <v>8.00250119E8</v>
      </c>
      <c r="I619" s="48" t="str">
        <f t="shared" ref="I619:I622" si="253">+VLOOKUP(H619,'[2]IPS CTA BANCARIA (2)'!$B$1:$I$186,2,0)</f>
        <v>#REF!</v>
      </c>
      <c r="J619" s="46">
        <v>442090.0</v>
      </c>
      <c r="K619" s="53" t="str">
        <f t="shared" ref="K619:K622" si="254">+VLOOKUP(H619,'[2]IPS CTA BANCARIA (2)'!$B$1:$I$186,4,0)</f>
        <v>#REF!</v>
      </c>
      <c r="L619" s="54" t="str">
        <f t="shared" ref="L619:L622" si="255">+VLOOKUP(H619,'[2]IPS CTA BANCARIA (2)'!$B$1:$I$186,5,0)</f>
        <v>#REF!</v>
      </c>
      <c r="M619" s="54" t="s">
        <v>1080</v>
      </c>
      <c r="N619" s="52" t="s">
        <v>1081</v>
      </c>
      <c r="O619" s="55">
        <v>42332.0</v>
      </c>
    </row>
    <row r="620" ht="25.5" customHeight="1">
      <c r="A620" s="46" t="s">
        <v>201</v>
      </c>
      <c r="B620" s="47" t="s">
        <v>39</v>
      </c>
      <c r="C620" s="48" t="s">
        <v>40</v>
      </c>
      <c r="D620" s="49">
        <v>23061.53</v>
      </c>
      <c r="E620" s="47">
        <v>0.0</v>
      </c>
      <c r="F620" s="50">
        <v>23062.0</v>
      </c>
      <c r="G620" s="51">
        <v>23062.0</v>
      </c>
      <c r="H620" s="52">
        <v>9.00156264E8</v>
      </c>
      <c r="I620" s="48" t="str">
        <f t="shared" si="253"/>
        <v>#REF!</v>
      </c>
      <c r="J620" s="46">
        <v>23062.0</v>
      </c>
      <c r="K620" s="53" t="str">
        <f t="shared" si="254"/>
        <v>#REF!</v>
      </c>
      <c r="L620" s="54" t="str">
        <f t="shared" si="255"/>
        <v>#REF!</v>
      </c>
      <c r="M620" s="54" t="s">
        <v>1082</v>
      </c>
      <c r="N620" s="52" t="s">
        <v>1083</v>
      </c>
      <c r="O620" s="55">
        <v>42334.0</v>
      </c>
    </row>
    <row r="621" ht="25.5" customHeight="1">
      <c r="A621" s="46" t="s">
        <v>201</v>
      </c>
      <c r="B621" s="47" t="s">
        <v>78</v>
      </c>
      <c r="C621" s="48" t="s">
        <v>79</v>
      </c>
      <c r="D621" s="49">
        <v>696735.13</v>
      </c>
      <c r="E621" s="47">
        <v>0.0</v>
      </c>
      <c r="F621" s="50">
        <v>696735.0</v>
      </c>
      <c r="G621" s="51">
        <v>696735.0</v>
      </c>
      <c r="H621" s="52">
        <v>9.00390423E8</v>
      </c>
      <c r="I621" s="48" t="str">
        <f t="shared" si="253"/>
        <v>#REF!</v>
      </c>
      <c r="J621" s="46">
        <v>696735.0</v>
      </c>
      <c r="K621" s="53" t="str">
        <f t="shared" si="254"/>
        <v>#REF!</v>
      </c>
      <c r="L621" s="54" t="str">
        <f t="shared" si="255"/>
        <v>#REF!</v>
      </c>
      <c r="M621" s="54" t="s">
        <v>1084</v>
      </c>
      <c r="N621" s="52" t="s">
        <v>1085</v>
      </c>
      <c r="O621" s="55">
        <v>42334.0</v>
      </c>
    </row>
    <row r="622" ht="25.5" customHeight="1">
      <c r="A622" s="46" t="s">
        <v>201</v>
      </c>
      <c r="B622" s="47" t="s">
        <v>45</v>
      </c>
      <c r="C622" s="48" t="s">
        <v>46</v>
      </c>
      <c r="D622" s="49">
        <v>5.451351726E7</v>
      </c>
      <c r="E622" s="47">
        <v>0.0</v>
      </c>
      <c r="F622" s="50">
        <v>5.4513517E7</v>
      </c>
      <c r="G622" s="51">
        <v>5.4513517E7</v>
      </c>
      <c r="H622" s="52">
        <v>8.00138011E8</v>
      </c>
      <c r="I622" s="48" t="str">
        <f t="shared" si="253"/>
        <v>#REF!</v>
      </c>
      <c r="J622" s="46">
        <v>5.4513517E7</v>
      </c>
      <c r="K622" s="53" t="str">
        <f t="shared" si="254"/>
        <v>#REF!</v>
      </c>
      <c r="L622" s="54" t="str">
        <f t="shared" si="255"/>
        <v>#REF!</v>
      </c>
      <c r="M622" s="54" t="s">
        <v>1086</v>
      </c>
      <c r="N622" s="52" t="s">
        <v>1087</v>
      </c>
      <c r="O622" s="55">
        <v>42334.0</v>
      </c>
    </row>
    <row r="623" ht="25.5" customHeight="1">
      <c r="A623" s="46" t="s">
        <v>203</v>
      </c>
      <c r="B623" s="47" t="s">
        <v>17</v>
      </c>
      <c r="C623" s="48" t="s">
        <v>18</v>
      </c>
      <c r="D623" s="49">
        <v>0.0</v>
      </c>
      <c r="E623" s="47">
        <v>0.0</v>
      </c>
      <c r="F623" s="50">
        <v>0.0</v>
      </c>
      <c r="G623" s="51">
        <v>0.0</v>
      </c>
      <c r="H623" s="52"/>
      <c r="I623" s="48"/>
      <c r="J623" s="46"/>
      <c r="K623" s="53"/>
      <c r="L623" s="54"/>
      <c r="M623" s="54"/>
      <c r="N623" s="52"/>
      <c r="O623" s="55"/>
    </row>
    <row r="624" ht="25.5" customHeight="1">
      <c r="A624" s="46" t="s">
        <v>203</v>
      </c>
      <c r="B624" s="47" t="s">
        <v>27</v>
      </c>
      <c r="C624" s="48" t="s">
        <v>28</v>
      </c>
      <c r="D624" s="49">
        <v>0.0</v>
      </c>
      <c r="E624" s="47">
        <v>0.0</v>
      </c>
      <c r="F624" s="50">
        <v>0.0</v>
      </c>
      <c r="G624" s="51">
        <v>0.0</v>
      </c>
      <c r="H624" s="52"/>
      <c r="I624" s="48"/>
      <c r="J624" s="46"/>
      <c r="K624" s="53"/>
      <c r="L624" s="54"/>
      <c r="M624" s="54"/>
      <c r="N624" s="52"/>
      <c r="O624" s="55"/>
    </row>
    <row r="625" ht="25.5" customHeight="1">
      <c r="A625" s="46" t="s">
        <v>203</v>
      </c>
      <c r="B625" s="47" t="s">
        <v>29</v>
      </c>
      <c r="C625" s="48" t="s">
        <v>30</v>
      </c>
      <c r="D625" s="49">
        <v>18724.03</v>
      </c>
      <c r="E625" s="47">
        <v>0.0</v>
      </c>
      <c r="F625" s="50">
        <v>18724.0</v>
      </c>
      <c r="G625" s="51">
        <v>18724.0</v>
      </c>
      <c r="H625" s="52">
        <v>8.00250119E8</v>
      </c>
      <c r="I625" s="48" t="str">
        <f t="shared" ref="I625:I627" si="256">+VLOOKUP(H625,'[2]IPS CTA BANCARIA (2)'!$B$1:$I$186,2,0)</f>
        <v>#REF!</v>
      </c>
      <c r="J625" s="46">
        <v>18724.0</v>
      </c>
      <c r="K625" s="53" t="str">
        <f t="shared" ref="K625:K627" si="257">+VLOOKUP(H625,'[2]IPS CTA BANCARIA (2)'!$B$1:$I$186,4,0)</f>
        <v>#REF!</v>
      </c>
      <c r="L625" s="54" t="str">
        <f t="shared" ref="L625:L627" si="258">+VLOOKUP(H625,'[2]IPS CTA BANCARIA (2)'!$B$1:$I$186,5,0)</f>
        <v>#REF!</v>
      </c>
      <c r="M625" s="54" t="s">
        <v>1088</v>
      </c>
      <c r="N625" s="52" t="s">
        <v>1089</v>
      </c>
      <c r="O625" s="55">
        <v>42332.0</v>
      </c>
    </row>
    <row r="626" ht="25.5" customHeight="1">
      <c r="A626" s="46" t="s">
        <v>203</v>
      </c>
      <c r="B626" s="47" t="s">
        <v>39</v>
      </c>
      <c r="C626" s="48" t="s">
        <v>40</v>
      </c>
      <c r="D626" s="49">
        <v>8804.19</v>
      </c>
      <c r="E626" s="47">
        <v>0.0</v>
      </c>
      <c r="F626" s="50">
        <v>8804.0</v>
      </c>
      <c r="G626" s="51">
        <v>8804.0</v>
      </c>
      <c r="H626" s="52">
        <v>9.00156264E8</v>
      </c>
      <c r="I626" s="48" t="str">
        <f t="shared" si="256"/>
        <v>#REF!</v>
      </c>
      <c r="J626" s="46">
        <v>8804.0</v>
      </c>
      <c r="K626" s="53" t="str">
        <f t="shared" si="257"/>
        <v>#REF!</v>
      </c>
      <c r="L626" s="54" t="str">
        <f t="shared" si="258"/>
        <v>#REF!</v>
      </c>
      <c r="M626" s="54" t="s">
        <v>1090</v>
      </c>
      <c r="N626" s="52" t="s">
        <v>1091</v>
      </c>
      <c r="O626" s="55">
        <v>42334.0</v>
      </c>
    </row>
    <row r="627" ht="25.5" customHeight="1">
      <c r="A627" s="46" t="s">
        <v>203</v>
      </c>
      <c r="B627" s="47" t="s">
        <v>41</v>
      </c>
      <c r="C627" s="48" t="s">
        <v>42</v>
      </c>
      <c r="D627" s="49">
        <v>1520090.78</v>
      </c>
      <c r="E627" s="47">
        <v>0.0</v>
      </c>
      <c r="F627" s="50">
        <v>1520091.0</v>
      </c>
      <c r="G627" s="51">
        <v>1520091.0</v>
      </c>
      <c r="H627" s="52">
        <v>9.00625317E8</v>
      </c>
      <c r="I627" s="48" t="str">
        <f t="shared" si="256"/>
        <v>#REF!</v>
      </c>
      <c r="J627" s="46">
        <v>1520091.0</v>
      </c>
      <c r="K627" s="53" t="str">
        <f t="shared" si="257"/>
        <v>#REF!</v>
      </c>
      <c r="L627" s="54" t="str">
        <f t="shared" si="258"/>
        <v>#REF!</v>
      </c>
      <c r="M627" s="54" t="s">
        <v>1092</v>
      </c>
      <c r="N627" s="52" t="s">
        <v>1093</v>
      </c>
      <c r="O627" s="55">
        <v>42328.0</v>
      </c>
    </row>
    <row r="628" ht="25.5" customHeight="1">
      <c r="A628" s="46" t="s">
        <v>205</v>
      </c>
      <c r="B628" s="47" t="s">
        <v>17</v>
      </c>
      <c r="C628" s="48" t="s">
        <v>18</v>
      </c>
      <c r="D628" s="49">
        <v>0.0</v>
      </c>
      <c r="E628" s="47">
        <v>0.0</v>
      </c>
      <c r="F628" s="50">
        <v>0.0</v>
      </c>
      <c r="G628" s="51">
        <v>0.0</v>
      </c>
      <c r="H628" s="52"/>
      <c r="I628" s="48"/>
      <c r="J628" s="46"/>
      <c r="K628" s="53"/>
      <c r="L628" s="54"/>
      <c r="M628" s="54"/>
      <c r="N628" s="52"/>
      <c r="O628" s="55"/>
    </row>
    <row r="629" ht="25.5" customHeight="1">
      <c r="A629" s="46" t="s">
        <v>205</v>
      </c>
      <c r="B629" s="47" t="s">
        <v>21</v>
      </c>
      <c r="C629" s="48" t="s">
        <v>22</v>
      </c>
      <c r="D629" s="49">
        <v>0.0</v>
      </c>
      <c r="E629" s="47">
        <v>0.0</v>
      </c>
      <c r="F629" s="50">
        <v>0.0</v>
      </c>
      <c r="G629" s="51">
        <v>0.0</v>
      </c>
      <c r="H629" s="52"/>
      <c r="I629" s="48"/>
      <c r="J629" s="46"/>
      <c r="K629" s="53"/>
      <c r="L629" s="54"/>
      <c r="M629" s="54"/>
      <c r="N629" s="52"/>
      <c r="O629" s="55"/>
    </row>
    <row r="630" ht="25.5" customHeight="1">
      <c r="A630" s="46" t="s">
        <v>205</v>
      </c>
      <c r="B630" s="47" t="s">
        <v>27</v>
      </c>
      <c r="C630" s="48" t="s">
        <v>28</v>
      </c>
      <c r="D630" s="49">
        <v>0.0</v>
      </c>
      <c r="E630" s="47">
        <v>0.0</v>
      </c>
      <c r="F630" s="50">
        <v>0.0</v>
      </c>
      <c r="G630" s="51">
        <v>0.0</v>
      </c>
      <c r="H630" s="52"/>
      <c r="I630" s="48"/>
      <c r="J630" s="46"/>
      <c r="K630" s="53"/>
      <c r="L630" s="54"/>
      <c r="M630" s="54"/>
      <c r="N630" s="52"/>
      <c r="O630" s="55"/>
    </row>
    <row r="631" ht="25.5" customHeight="1">
      <c r="A631" s="46" t="s">
        <v>205</v>
      </c>
      <c r="B631" s="47" t="s">
        <v>29</v>
      </c>
      <c r="C631" s="48" t="s">
        <v>30</v>
      </c>
      <c r="D631" s="49">
        <v>453307.87</v>
      </c>
      <c r="E631" s="47">
        <v>0.0</v>
      </c>
      <c r="F631" s="50">
        <v>453308.0</v>
      </c>
      <c r="G631" s="51">
        <v>453308.0</v>
      </c>
      <c r="H631" s="52">
        <v>8.00250119E8</v>
      </c>
      <c r="I631" s="48" t="str">
        <f t="shared" ref="I631:I635" si="259">+VLOOKUP(H631,'[2]IPS CTA BANCARIA (2)'!$B$1:$I$186,2,0)</f>
        <v>#REF!</v>
      </c>
      <c r="J631" s="46">
        <v>453308.0</v>
      </c>
      <c r="K631" s="53" t="str">
        <f t="shared" ref="K631:K635" si="260">+VLOOKUP(H631,'[2]IPS CTA BANCARIA (2)'!$B$1:$I$186,4,0)</f>
        <v>#REF!</v>
      </c>
      <c r="L631" s="54" t="str">
        <f t="shared" ref="L631:L635" si="261">+VLOOKUP(H631,'[2]IPS CTA BANCARIA (2)'!$B$1:$I$186,5,0)</f>
        <v>#REF!</v>
      </c>
      <c r="M631" s="54" t="s">
        <v>1094</v>
      </c>
      <c r="N631" s="52" t="s">
        <v>1095</v>
      </c>
      <c r="O631" s="55">
        <v>42332.0</v>
      </c>
    </row>
    <row r="632" ht="25.5" customHeight="1">
      <c r="A632" s="46" t="s">
        <v>205</v>
      </c>
      <c r="B632" s="47" t="s">
        <v>31</v>
      </c>
      <c r="C632" s="48" t="s">
        <v>32</v>
      </c>
      <c r="D632" s="49">
        <v>178666.08</v>
      </c>
      <c r="E632" s="47">
        <v>0.0</v>
      </c>
      <c r="F632" s="50">
        <v>178666.0</v>
      </c>
      <c r="G632" s="51">
        <v>178666.0</v>
      </c>
      <c r="H632" s="52">
        <v>8.05000427E8</v>
      </c>
      <c r="I632" s="48" t="str">
        <f t="shared" si="259"/>
        <v>#REF!</v>
      </c>
      <c r="J632" s="46">
        <v>178666.0</v>
      </c>
      <c r="K632" s="53" t="str">
        <f t="shared" si="260"/>
        <v>#REF!</v>
      </c>
      <c r="L632" s="54" t="str">
        <f t="shared" si="261"/>
        <v>#REF!</v>
      </c>
      <c r="M632" s="54" t="s">
        <v>1096</v>
      </c>
      <c r="N632" s="52" t="s">
        <v>1097</v>
      </c>
      <c r="O632" s="55">
        <v>42333.0</v>
      </c>
    </row>
    <row r="633" ht="25.5" customHeight="1">
      <c r="A633" s="46" t="s">
        <v>205</v>
      </c>
      <c r="B633" s="47" t="s">
        <v>39</v>
      </c>
      <c r="C633" s="48" t="s">
        <v>40</v>
      </c>
      <c r="D633" s="49">
        <v>519086.26</v>
      </c>
      <c r="E633" s="47">
        <v>0.0</v>
      </c>
      <c r="F633" s="50">
        <v>519086.0</v>
      </c>
      <c r="G633" s="51">
        <v>519086.0</v>
      </c>
      <c r="H633" s="52">
        <v>9.00156264E8</v>
      </c>
      <c r="I633" s="48" t="str">
        <f t="shared" si="259"/>
        <v>#REF!</v>
      </c>
      <c r="J633" s="46">
        <v>519086.0</v>
      </c>
      <c r="K633" s="53" t="str">
        <f t="shared" si="260"/>
        <v>#REF!</v>
      </c>
      <c r="L633" s="54" t="str">
        <f t="shared" si="261"/>
        <v>#REF!</v>
      </c>
      <c r="M633" s="54" t="s">
        <v>1098</v>
      </c>
      <c r="N633" s="52" t="s">
        <v>1099</v>
      </c>
      <c r="O633" s="55">
        <v>42334.0</v>
      </c>
    </row>
    <row r="634" ht="25.5" customHeight="1">
      <c r="A634" s="46" t="s">
        <v>205</v>
      </c>
      <c r="B634" s="47" t="s">
        <v>41</v>
      </c>
      <c r="C634" s="48" t="s">
        <v>42</v>
      </c>
      <c r="D634" s="49">
        <v>3.465908186E7</v>
      </c>
      <c r="E634" s="47">
        <v>0.0</v>
      </c>
      <c r="F634" s="50">
        <v>3.4659082E7</v>
      </c>
      <c r="G634" s="51">
        <v>3.4659082E7</v>
      </c>
      <c r="H634" s="52">
        <v>8.90980066E8</v>
      </c>
      <c r="I634" s="48" t="str">
        <f t="shared" si="259"/>
        <v>#REF!</v>
      </c>
      <c r="J634" s="46">
        <v>3.4659082E7</v>
      </c>
      <c r="K634" s="53" t="str">
        <f t="shared" si="260"/>
        <v>#REF!</v>
      </c>
      <c r="L634" s="54" t="str">
        <f t="shared" si="261"/>
        <v>#REF!</v>
      </c>
      <c r="M634" s="54" t="s">
        <v>1100</v>
      </c>
      <c r="N634" s="52" t="s">
        <v>1101</v>
      </c>
      <c r="O634" s="55">
        <v>42326.0</v>
      </c>
    </row>
    <row r="635" ht="25.5" customHeight="1">
      <c r="A635" s="46" t="s">
        <v>205</v>
      </c>
      <c r="B635" s="47" t="s">
        <v>59</v>
      </c>
      <c r="C635" s="48" t="s">
        <v>60</v>
      </c>
      <c r="D635" s="49">
        <v>1.679216893E7</v>
      </c>
      <c r="E635" s="47">
        <v>0.0</v>
      </c>
      <c r="F635" s="50">
        <v>1.6792169E7</v>
      </c>
      <c r="G635" s="51">
        <v>1.6792169E7</v>
      </c>
      <c r="H635" s="52">
        <v>8.90905154E8</v>
      </c>
      <c r="I635" s="48" t="str">
        <f t="shared" si="259"/>
        <v>#REF!</v>
      </c>
      <c r="J635" s="46">
        <v>1.6792169E7</v>
      </c>
      <c r="K635" s="53" t="str">
        <f t="shared" si="260"/>
        <v>#REF!</v>
      </c>
      <c r="L635" s="54" t="str">
        <f t="shared" si="261"/>
        <v>#REF!</v>
      </c>
      <c r="M635" s="54" t="s">
        <v>1102</v>
      </c>
      <c r="N635" s="52" t="s">
        <v>1103</v>
      </c>
      <c r="O635" s="55">
        <v>42331.0</v>
      </c>
    </row>
    <row r="636" ht="25.5" customHeight="1">
      <c r="A636" s="46" t="s">
        <v>207</v>
      </c>
      <c r="B636" s="47" t="s">
        <v>17</v>
      </c>
      <c r="C636" s="48" t="s">
        <v>18</v>
      </c>
      <c r="D636" s="49">
        <v>0.0</v>
      </c>
      <c r="E636" s="47">
        <v>0.0</v>
      </c>
      <c r="F636" s="50">
        <v>0.0</v>
      </c>
      <c r="G636" s="51">
        <v>0.0</v>
      </c>
      <c r="H636" s="52"/>
      <c r="I636" s="48"/>
      <c r="J636" s="46"/>
      <c r="K636" s="53"/>
      <c r="L636" s="54"/>
      <c r="M636" s="54"/>
      <c r="N636" s="52"/>
      <c r="O636" s="55"/>
    </row>
    <row r="637" ht="25.5" customHeight="1">
      <c r="A637" s="46" t="s">
        <v>207</v>
      </c>
      <c r="B637" s="47" t="s">
        <v>49</v>
      </c>
      <c r="C637" s="48" t="s">
        <v>50</v>
      </c>
      <c r="D637" s="49">
        <v>0.0</v>
      </c>
      <c r="E637" s="47">
        <v>0.0</v>
      </c>
      <c r="F637" s="50">
        <v>0.0</v>
      </c>
      <c r="G637" s="51">
        <v>0.0</v>
      </c>
      <c r="H637" s="52"/>
      <c r="I637" s="48"/>
      <c r="J637" s="46"/>
      <c r="K637" s="53"/>
      <c r="L637" s="54"/>
      <c r="M637" s="54"/>
      <c r="N637" s="52"/>
      <c r="O637" s="55"/>
    </row>
    <row r="638" ht="25.5" customHeight="1">
      <c r="A638" s="46" t="s">
        <v>207</v>
      </c>
      <c r="B638" s="47" t="s">
        <v>27</v>
      </c>
      <c r="C638" s="48" t="s">
        <v>28</v>
      </c>
      <c r="D638" s="49">
        <v>0.0</v>
      </c>
      <c r="E638" s="47">
        <v>0.0</v>
      </c>
      <c r="F638" s="50">
        <v>0.0</v>
      </c>
      <c r="G638" s="51">
        <v>0.0</v>
      </c>
      <c r="H638" s="52"/>
      <c r="I638" s="48"/>
      <c r="J638" s="46"/>
      <c r="K638" s="53"/>
      <c r="L638" s="54"/>
      <c r="M638" s="54"/>
      <c r="N638" s="52"/>
      <c r="O638" s="55"/>
    </row>
    <row r="639" ht="25.5" customHeight="1">
      <c r="A639" s="46" t="s">
        <v>207</v>
      </c>
      <c r="B639" s="47" t="s">
        <v>29</v>
      </c>
      <c r="C639" s="48" t="s">
        <v>30</v>
      </c>
      <c r="D639" s="49">
        <v>39281.32</v>
      </c>
      <c r="E639" s="47">
        <v>0.0</v>
      </c>
      <c r="F639" s="50">
        <v>39281.0</v>
      </c>
      <c r="G639" s="51">
        <v>39281.0</v>
      </c>
      <c r="H639" s="52">
        <v>8.00250119E8</v>
      </c>
      <c r="I639" s="48" t="str">
        <f t="shared" ref="I639:I642" si="262">+VLOOKUP(H639,'[2]IPS CTA BANCARIA (2)'!$B$1:$I$186,2,0)</f>
        <v>#REF!</v>
      </c>
      <c r="J639" s="46">
        <v>39281.0</v>
      </c>
      <c r="K639" s="53" t="str">
        <f t="shared" ref="K639:K642" si="263">+VLOOKUP(H639,'[2]IPS CTA BANCARIA (2)'!$B$1:$I$186,4,0)</f>
        <v>#REF!</v>
      </c>
      <c r="L639" s="54" t="str">
        <f t="shared" ref="L639:L642" si="264">+VLOOKUP(H639,'[2]IPS CTA BANCARIA (2)'!$B$1:$I$186,5,0)</f>
        <v>#REF!</v>
      </c>
      <c r="M639" s="54" t="s">
        <v>1104</v>
      </c>
      <c r="N639" s="52" t="s">
        <v>1105</v>
      </c>
      <c r="O639" s="55">
        <v>42332.0</v>
      </c>
    </row>
    <row r="640" ht="25.5" customHeight="1">
      <c r="A640" s="46" t="s">
        <v>207</v>
      </c>
      <c r="B640" s="47" t="s">
        <v>39</v>
      </c>
      <c r="C640" s="48" t="s">
        <v>40</v>
      </c>
      <c r="D640" s="49">
        <v>4906.68</v>
      </c>
      <c r="E640" s="47">
        <v>0.0</v>
      </c>
      <c r="F640" s="50">
        <v>4907.0</v>
      </c>
      <c r="G640" s="51">
        <v>4907.0</v>
      </c>
      <c r="H640" s="52">
        <v>9.00156264E8</v>
      </c>
      <c r="I640" s="48" t="str">
        <f t="shared" si="262"/>
        <v>#REF!</v>
      </c>
      <c r="J640" s="46">
        <v>4907.0</v>
      </c>
      <c r="K640" s="53" t="str">
        <f t="shared" si="263"/>
        <v>#REF!</v>
      </c>
      <c r="L640" s="54" t="str">
        <f t="shared" si="264"/>
        <v>#REF!</v>
      </c>
      <c r="M640" s="54" t="s">
        <v>1106</v>
      </c>
      <c r="N640" s="52" t="s">
        <v>1107</v>
      </c>
      <c r="O640" s="55">
        <v>42334.0</v>
      </c>
    </row>
    <row r="641" ht="25.5" customHeight="1">
      <c r="A641" s="46" t="s">
        <v>207</v>
      </c>
      <c r="B641" s="47" t="s">
        <v>41</v>
      </c>
      <c r="C641" s="48" t="s">
        <v>42</v>
      </c>
      <c r="D641" s="49">
        <v>1260341.02</v>
      </c>
      <c r="E641" s="47">
        <v>0.0</v>
      </c>
      <c r="F641" s="50">
        <v>1260341.0</v>
      </c>
      <c r="G641" s="51">
        <v>1260341.0</v>
      </c>
      <c r="H641" s="52">
        <v>9.00625317E8</v>
      </c>
      <c r="I641" s="48" t="str">
        <f t="shared" si="262"/>
        <v>#REF!</v>
      </c>
      <c r="J641" s="46">
        <v>1260341.0</v>
      </c>
      <c r="K641" s="53" t="str">
        <f t="shared" si="263"/>
        <v>#REF!</v>
      </c>
      <c r="L641" s="54" t="str">
        <f t="shared" si="264"/>
        <v>#REF!</v>
      </c>
      <c r="M641" s="54" t="s">
        <v>1108</v>
      </c>
      <c r="N641" s="52" t="s">
        <v>1109</v>
      </c>
      <c r="O641" s="55">
        <v>42328.0</v>
      </c>
    </row>
    <row r="642" ht="25.5" customHeight="1">
      <c r="A642" s="46" t="s">
        <v>207</v>
      </c>
      <c r="B642" s="47" t="s">
        <v>45</v>
      </c>
      <c r="C642" s="48" t="s">
        <v>46</v>
      </c>
      <c r="D642" s="49">
        <v>1968014.98</v>
      </c>
      <c r="E642" s="47">
        <v>0.0</v>
      </c>
      <c r="F642" s="50">
        <v>1968015.0</v>
      </c>
      <c r="G642" s="51">
        <v>1968015.0</v>
      </c>
      <c r="H642" s="52">
        <v>8.90983675E8</v>
      </c>
      <c r="I642" s="48" t="str">
        <f t="shared" si="262"/>
        <v>#REF!</v>
      </c>
      <c r="J642" s="46">
        <v>1968015.0</v>
      </c>
      <c r="K642" s="53" t="str">
        <f t="shared" si="263"/>
        <v>#REF!</v>
      </c>
      <c r="L642" s="54" t="str">
        <f t="shared" si="264"/>
        <v>#REF!</v>
      </c>
      <c r="M642" s="54" t="s">
        <v>1110</v>
      </c>
      <c r="N642" s="52" t="s">
        <v>1111</v>
      </c>
      <c r="O642" s="55">
        <v>42334.0</v>
      </c>
    </row>
    <row r="643" ht="25.5" customHeight="1">
      <c r="A643" s="46" t="s">
        <v>209</v>
      </c>
      <c r="B643" s="47" t="s">
        <v>17</v>
      </c>
      <c r="C643" s="48" t="s">
        <v>18</v>
      </c>
      <c r="D643" s="49">
        <v>0.0</v>
      </c>
      <c r="E643" s="47">
        <v>0.0</v>
      </c>
      <c r="F643" s="50">
        <v>0.0</v>
      </c>
      <c r="G643" s="51">
        <v>0.0</v>
      </c>
      <c r="H643" s="52"/>
      <c r="I643" s="48"/>
      <c r="J643" s="46"/>
      <c r="K643" s="53"/>
      <c r="L643" s="54"/>
      <c r="M643" s="54"/>
      <c r="N643" s="52"/>
      <c r="O643" s="55"/>
    </row>
    <row r="644" ht="25.5" customHeight="1">
      <c r="A644" s="46" t="s">
        <v>209</v>
      </c>
      <c r="B644" s="47" t="s">
        <v>49</v>
      </c>
      <c r="C644" s="48" t="s">
        <v>50</v>
      </c>
      <c r="D644" s="49">
        <v>0.0</v>
      </c>
      <c r="E644" s="47">
        <v>0.0</v>
      </c>
      <c r="F644" s="50">
        <v>0.0</v>
      </c>
      <c r="G644" s="51">
        <v>0.0</v>
      </c>
      <c r="H644" s="52"/>
      <c r="I644" s="48"/>
      <c r="J644" s="46"/>
      <c r="K644" s="53"/>
      <c r="L644" s="54"/>
      <c r="M644" s="54"/>
      <c r="N644" s="52"/>
      <c r="O644" s="55"/>
    </row>
    <row r="645" ht="25.5" customHeight="1">
      <c r="A645" s="46" t="s">
        <v>209</v>
      </c>
      <c r="B645" s="47" t="s">
        <v>27</v>
      </c>
      <c r="C645" s="48" t="s">
        <v>28</v>
      </c>
      <c r="D645" s="49">
        <v>0.0</v>
      </c>
      <c r="E645" s="47">
        <v>0.0</v>
      </c>
      <c r="F645" s="50">
        <v>0.0</v>
      </c>
      <c r="G645" s="51">
        <v>0.0</v>
      </c>
      <c r="H645" s="52"/>
      <c r="I645" s="48"/>
      <c r="J645" s="46"/>
      <c r="K645" s="53"/>
      <c r="L645" s="54"/>
      <c r="M645" s="54"/>
      <c r="N645" s="52"/>
      <c r="O645" s="55"/>
    </row>
    <row r="646" ht="25.5" customHeight="1">
      <c r="A646" s="46" t="s">
        <v>209</v>
      </c>
      <c r="B646" s="47" t="s">
        <v>29</v>
      </c>
      <c r="C646" s="48" t="s">
        <v>30</v>
      </c>
      <c r="D646" s="49">
        <v>157279.78</v>
      </c>
      <c r="E646" s="47">
        <v>0.0</v>
      </c>
      <c r="F646" s="50">
        <v>157280.0</v>
      </c>
      <c r="G646" s="51">
        <v>157280.0</v>
      </c>
      <c r="H646" s="52">
        <v>8.00250119E8</v>
      </c>
      <c r="I646" s="48" t="str">
        <f t="shared" ref="I646:I651" si="265">+VLOOKUP(H646,'[2]IPS CTA BANCARIA (2)'!$B$1:$I$186,2,0)</f>
        <v>#REF!</v>
      </c>
      <c r="J646" s="46">
        <v>157280.0</v>
      </c>
      <c r="K646" s="53" t="str">
        <f t="shared" ref="K646:K651" si="266">+VLOOKUP(H646,'[2]IPS CTA BANCARIA (2)'!$B$1:$I$186,4,0)</f>
        <v>#REF!</v>
      </c>
      <c r="L646" s="54" t="str">
        <f t="shared" ref="L646:L651" si="267">+VLOOKUP(H646,'[2]IPS CTA BANCARIA (2)'!$B$1:$I$186,5,0)</f>
        <v>#REF!</v>
      </c>
      <c r="M646" s="54" t="s">
        <v>1112</v>
      </c>
      <c r="N646" s="52" t="s">
        <v>1113</v>
      </c>
      <c r="O646" s="55">
        <v>42332.0</v>
      </c>
    </row>
    <row r="647" ht="25.5" customHeight="1">
      <c r="A647" s="46" t="s">
        <v>209</v>
      </c>
      <c r="B647" s="47" t="s">
        <v>31</v>
      </c>
      <c r="C647" s="48" t="s">
        <v>32</v>
      </c>
      <c r="D647" s="49">
        <v>37065.63</v>
      </c>
      <c r="E647" s="47">
        <v>0.0</v>
      </c>
      <c r="F647" s="50">
        <v>37066.0</v>
      </c>
      <c r="G647" s="51">
        <v>37066.0</v>
      </c>
      <c r="H647" s="52">
        <v>8.05000427E8</v>
      </c>
      <c r="I647" s="48" t="str">
        <f t="shared" si="265"/>
        <v>#REF!</v>
      </c>
      <c r="J647" s="46">
        <v>37066.0</v>
      </c>
      <c r="K647" s="53" t="str">
        <f t="shared" si="266"/>
        <v>#REF!</v>
      </c>
      <c r="L647" s="54" t="str">
        <f t="shared" si="267"/>
        <v>#REF!</v>
      </c>
      <c r="M647" s="54" t="s">
        <v>1114</v>
      </c>
      <c r="N647" s="52" t="s">
        <v>1115</v>
      </c>
      <c r="O647" s="55">
        <v>42333.0</v>
      </c>
    </row>
    <row r="648" ht="25.5" customHeight="1">
      <c r="A648" s="46" t="s">
        <v>209</v>
      </c>
      <c r="B648" s="47" t="s">
        <v>39</v>
      </c>
      <c r="C648" s="48" t="s">
        <v>40</v>
      </c>
      <c r="D648" s="49">
        <v>67576.36</v>
      </c>
      <c r="E648" s="47">
        <v>0.0</v>
      </c>
      <c r="F648" s="50">
        <v>67576.0</v>
      </c>
      <c r="G648" s="51">
        <v>67576.0</v>
      </c>
      <c r="H648" s="52">
        <v>9.00156264E8</v>
      </c>
      <c r="I648" s="48" t="str">
        <f t="shared" si="265"/>
        <v>#REF!</v>
      </c>
      <c r="J648" s="46">
        <v>67576.0</v>
      </c>
      <c r="K648" s="53" t="str">
        <f t="shared" si="266"/>
        <v>#REF!</v>
      </c>
      <c r="L648" s="54" t="str">
        <f t="shared" si="267"/>
        <v>#REF!</v>
      </c>
      <c r="M648" s="54" t="s">
        <v>1116</v>
      </c>
      <c r="N648" s="52" t="s">
        <v>1117</v>
      </c>
      <c r="O648" s="55">
        <v>42334.0</v>
      </c>
    </row>
    <row r="649" ht="25.5" customHeight="1">
      <c r="A649" s="46" t="s">
        <v>209</v>
      </c>
      <c r="B649" s="47" t="s">
        <v>41</v>
      </c>
      <c r="C649" s="48" t="s">
        <v>42</v>
      </c>
      <c r="D649" s="49">
        <v>6490725.91</v>
      </c>
      <c r="E649" s="47">
        <v>0.0</v>
      </c>
      <c r="F649" s="50">
        <v>6490726.0</v>
      </c>
      <c r="G649" s="51">
        <v>6490726.0</v>
      </c>
      <c r="H649" s="52">
        <v>9.00625317E8</v>
      </c>
      <c r="I649" s="48" t="str">
        <f t="shared" si="265"/>
        <v>#REF!</v>
      </c>
      <c r="J649" s="46">
        <v>6490726.0</v>
      </c>
      <c r="K649" s="53" t="str">
        <f t="shared" si="266"/>
        <v>#REF!</v>
      </c>
      <c r="L649" s="54" t="str">
        <f t="shared" si="267"/>
        <v>#REF!</v>
      </c>
      <c r="M649" s="54" t="s">
        <v>1118</v>
      </c>
      <c r="N649" s="52" t="s">
        <v>1119</v>
      </c>
      <c r="O649" s="55">
        <v>42328.0</v>
      </c>
    </row>
    <row r="650" ht="25.5" customHeight="1">
      <c r="A650" s="46" t="s">
        <v>209</v>
      </c>
      <c r="B650" s="47" t="s">
        <v>45</v>
      </c>
      <c r="C650" s="48" t="s">
        <v>46</v>
      </c>
      <c r="D650" s="49">
        <v>1.966277284E7</v>
      </c>
      <c r="E650" s="47">
        <v>0.0</v>
      </c>
      <c r="F650" s="50">
        <v>1.9662773E7</v>
      </c>
      <c r="G650" s="51">
        <v>1.9662773E7</v>
      </c>
      <c r="H650" s="52">
        <v>8.90981532E8</v>
      </c>
      <c r="I650" s="48" t="str">
        <f t="shared" si="265"/>
        <v>#REF!</v>
      </c>
      <c r="J650" s="46">
        <v>1.9662773E7</v>
      </c>
      <c r="K650" s="53" t="str">
        <f t="shared" si="266"/>
        <v>#REF!</v>
      </c>
      <c r="L650" s="54" t="str">
        <f t="shared" si="267"/>
        <v>#REF!</v>
      </c>
      <c r="M650" s="54" t="s">
        <v>1120</v>
      </c>
      <c r="N650" s="52" t="s">
        <v>1121</v>
      </c>
      <c r="O650" s="55">
        <v>42334.0</v>
      </c>
    </row>
    <row r="651" ht="25.5" customHeight="1">
      <c r="A651" s="46" t="s">
        <v>209</v>
      </c>
      <c r="B651" s="47" t="s">
        <v>59</v>
      </c>
      <c r="C651" s="48" t="s">
        <v>60</v>
      </c>
      <c r="D651" s="49">
        <v>2901318.48</v>
      </c>
      <c r="E651" s="47">
        <v>0.0</v>
      </c>
      <c r="F651" s="50">
        <v>2901318.0</v>
      </c>
      <c r="G651" s="51">
        <v>2901318.0</v>
      </c>
      <c r="H651" s="52">
        <v>8.90981848E8</v>
      </c>
      <c r="I651" s="48" t="str">
        <f t="shared" si="265"/>
        <v>#REF!</v>
      </c>
      <c r="J651" s="46">
        <v>2901318.0</v>
      </c>
      <c r="K651" s="53" t="str">
        <f t="shared" si="266"/>
        <v>#REF!</v>
      </c>
      <c r="L651" s="54" t="str">
        <f t="shared" si="267"/>
        <v>#REF!</v>
      </c>
      <c r="M651" s="54" t="s">
        <v>1122</v>
      </c>
      <c r="N651" s="52" t="s">
        <v>1123</v>
      </c>
      <c r="O651" s="55">
        <v>42331.0</v>
      </c>
    </row>
    <row r="652" ht="25.5" customHeight="1">
      <c r="A652" s="46" t="s">
        <v>211</v>
      </c>
      <c r="B652" s="47" t="s">
        <v>17</v>
      </c>
      <c r="C652" s="48" t="s">
        <v>18</v>
      </c>
      <c r="D652" s="49">
        <v>0.0</v>
      </c>
      <c r="E652" s="47">
        <v>0.0</v>
      </c>
      <c r="F652" s="50">
        <v>0.0</v>
      </c>
      <c r="G652" s="51">
        <v>0.0</v>
      </c>
      <c r="H652" s="52"/>
      <c r="I652" s="48"/>
      <c r="J652" s="46"/>
      <c r="K652" s="53"/>
      <c r="L652" s="54"/>
      <c r="M652" s="54"/>
      <c r="N652" s="52"/>
      <c r="O652" s="55"/>
    </row>
    <row r="653" ht="25.5" customHeight="1">
      <c r="A653" s="46" t="s">
        <v>211</v>
      </c>
      <c r="B653" s="47" t="s">
        <v>49</v>
      </c>
      <c r="C653" s="48" t="s">
        <v>50</v>
      </c>
      <c r="D653" s="49">
        <v>0.0</v>
      </c>
      <c r="E653" s="47">
        <v>0.0</v>
      </c>
      <c r="F653" s="50">
        <v>0.0</v>
      </c>
      <c r="G653" s="51">
        <v>0.0</v>
      </c>
      <c r="H653" s="52"/>
      <c r="I653" s="48"/>
      <c r="J653" s="46"/>
      <c r="K653" s="53"/>
      <c r="L653" s="54"/>
      <c r="M653" s="54"/>
      <c r="N653" s="52"/>
      <c r="O653" s="55"/>
    </row>
    <row r="654" ht="25.5" customHeight="1">
      <c r="A654" s="46" t="s">
        <v>211</v>
      </c>
      <c r="B654" s="47" t="s">
        <v>21</v>
      </c>
      <c r="C654" s="48" t="s">
        <v>22</v>
      </c>
      <c r="D654" s="49">
        <v>9198.6</v>
      </c>
      <c r="E654" s="47">
        <v>0.0</v>
      </c>
      <c r="F654" s="50">
        <v>9199.0</v>
      </c>
      <c r="G654" s="51">
        <v>9199.0</v>
      </c>
      <c r="H654" s="52">
        <v>8.00130907E8</v>
      </c>
      <c r="I654" s="48" t="str">
        <f>+VLOOKUP(H654,'[2]IPS CTA BANCARIA (2)'!$B$1:$I$186,2,0)</f>
        <v>#REF!</v>
      </c>
      <c r="J654" s="46">
        <v>9199.0</v>
      </c>
      <c r="K654" s="53" t="str">
        <f>+VLOOKUP(H654,'[2]IPS CTA BANCARIA (2)'!$B$1:$I$186,4,0)</f>
        <v>#REF!</v>
      </c>
      <c r="L654" s="54" t="str">
        <f>+VLOOKUP(H654,'[2]IPS CTA BANCARIA (2)'!$B$1:$I$186,5,0)</f>
        <v>#REF!</v>
      </c>
      <c r="M654" s="54" t="s">
        <v>1124</v>
      </c>
      <c r="N654" s="52" t="s">
        <v>1125</v>
      </c>
      <c r="O654" s="55">
        <v>42334.0</v>
      </c>
    </row>
    <row r="655" ht="25.5" customHeight="1">
      <c r="A655" s="46" t="s">
        <v>211</v>
      </c>
      <c r="B655" s="47" t="s">
        <v>27</v>
      </c>
      <c r="C655" s="48" t="s">
        <v>28</v>
      </c>
      <c r="D655" s="49">
        <v>0.0</v>
      </c>
      <c r="E655" s="47">
        <v>0.0</v>
      </c>
      <c r="F655" s="50">
        <v>0.0</v>
      </c>
      <c r="G655" s="51">
        <v>0.0</v>
      </c>
      <c r="H655" s="52"/>
      <c r="I655" s="48"/>
      <c r="J655" s="46"/>
      <c r="K655" s="53"/>
      <c r="L655" s="54"/>
      <c r="M655" s="54"/>
      <c r="N655" s="52"/>
      <c r="O655" s="55"/>
    </row>
    <row r="656" ht="25.5" customHeight="1">
      <c r="A656" s="46" t="s">
        <v>211</v>
      </c>
      <c r="B656" s="47" t="s">
        <v>29</v>
      </c>
      <c r="C656" s="48" t="s">
        <v>30</v>
      </c>
      <c r="D656" s="49">
        <v>1.903737651E7</v>
      </c>
      <c r="E656" s="47">
        <v>0.0</v>
      </c>
      <c r="F656" s="50">
        <v>1.9037377E7</v>
      </c>
      <c r="G656" s="51">
        <v>1.9037377E7</v>
      </c>
      <c r="H656" s="52">
        <v>8.90901826E8</v>
      </c>
      <c r="I656" s="48" t="str">
        <f t="shared" ref="I656:I658" si="268">+VLOOKUP(H656,'[2]IPS CTA BANCARIA (2)'!$B$1:$I$186,2,0)</f>
        <v>#REF!</v>
      </c>
      <c r="J656" s="46">
        <v>1.9037377E7</v>
      </c>
      <c r="K656" s="53" t="str">
        <f t="shared" ref="K656:K658" si="269">+VLOOKUP(H656,'[2]IPS CTA BANCARIA (2)'!$B$1:$I$186,4,0)</f>
        <v>#REF!</v>
      </c>
      <c r="L656" s="54" t="str">
        <f t="shared" ref="L656:L658" si="270">+VLOOKUP(H656,'[2]IPS CTA BANCARIA (2)'!$B$1:$I$186,5,0)</f>
        <v>#REF!</v>
      </c>
      <c r="M656" s="54" t="s">
        <v>1126</v>
      </c>
      <c r="N656" s="52" t="s">
        <v>1127</v>
      </c>
      <c r="O656" s="55">
        <v>42332.0</v>
      </c>
    </row>
    <row r="657" ht="25.5" customHeight="1">
      <c r="A657" s="46" t="s">
        <v>211</v>
      </c>
      <c r="B657" s="47" t="s">
        <v>31</v>
      </c>
      <c r="C657" s="48" t="s">
        <v>32</v>
      </c>
      <c r="D657" s="49">
        <v>3374260.78</v>
      </c>
      <c r="E657" s="47">
        <v>0.0</v>
      </c>
      <c r="F657" s="50">
        <v>3374261.0</v>
      </c>
      <c r="G657" s="51">
        <v>3374261.0</v>
      </c>
      <c r="H657" s="52">
        <v>8.05000427E8</v>
      </c>
      <c r="I657" s="48" t="str">
        <f t="shared" si="268"/>
        <v>#REF!</v>
      </c>
      <c r="J657" s="46">
        <v>3374261.0</v>
      </c>
      <c r="K657" s="53" t="str">
        <f t="shared" si="269"/>
        <v>#REF!</v>
      </c>
      <c r="L657" s="54" t="str">
        <f t="shared" si="270"/>
        <v>#REF!</v>
      </c>
      <c r="M657" s="54" t="s">
        <v>1128</v>
      </c>
      <c r="N657" s="52" t="s">
        <v>1129</v>
      </c>
      <c r="O657" s="55">
        <v>42333.0</v>
      </c>
    </row>
    <row r="658" ht="25.5" customHeight="1">
      <c r="A658" s="46" t="s">
        <v>211</v>
      </c>
      <c r="B658" s="47" t="s">
        <v>33</v>
      </c>
      <c r="C658" s="48" t="s">
        <v>34</v>
      </c>
      <c r="D658" s="49">
        <v>13952.18</v>
      </c>
      <c r="E658" s="47">
        <v>0.0</v>
      </c>
      <c r="F658" s="50">
        <v>13952.0</v>
      </c>
      <c r="G658" s="51">
        <v>13952.0</v>
      </c>
      <c r="H658" s="52">
        <v>8.30003564E8</v>
      </c>
      <c r="I658" s="48" t="str">
        <f t="shared" si="268"/>
        <v>#REF!</v>
      </c>
      <c r="J658" s="46">
        <v>13952.0</v>
      </c>
      <c r="K658" s="53" t="str">
        <f t="shared" si="269"/>
        <v>#REF!</v>
      </c>
      <c r="L658" s="54" t="str">
        <f t="shared" si="270"/>
        <v>#REF!</v>
      </c>
      <c r="M658" s="54" t="s">
        <v>1130</v>
      </c>
      <c r="N658" s="52" t="s">
        <v>1131</v>
      </c>
      <c r="O658" s="55">
        <v>42334.0</v>
      </c>
    </row>
    <row r="659" ht="25.5" customHeight="1">
      <c r="A659" s="46" t="s">
        <v>211</v>
      </c>
      <c r="B659" s="47" t="s">
        <v>37</v>
      </c>
      <c r="C659" s="48" t="s">
        <v>38</v>
      </c>
      <c r="D659" s="49">
        <v>0.0</v>
      </c>
      <c r="E659" s="47">
        <v>0.0</v>
      </c>
      <c r="F659" s="50">
        <v>0.0</v>
      </c>
      <c r="G659" s="51">
        <v>0.0</v>
      </c>
      <c r="H659" s="52"/>
      <c r="I659" s="48"/>
      <c r="J659" s="46"/>
      <c r="K659" s="53"/>
      <c r="L659" s="54"/>
      <c r="M659" s="54"/>
      <c r="N659" s="52"/>
      <c r="O659" s="55"/>
    </row>
    <row r="660" ht="25.5" customHeight="1">
      <c r="A660" s="46" t="s">
        <v>211</v>
      </c>
      <c r="B660" s="47" t="s">
        <v>39</v>
      </c>
      <c r="C660" s="48" t="s">
        <v>40</v>
      </c>
      <c r="D660" s="49">
        <v>1193759.12</v>
      </c>
      <c r="E660" s="47">
        <v>0.0</v>
      </c>
      <c r="F660" s="50">
        <v>1193759.0</v>
      </c>
      <c r="G660" s="51">
        <v>1193759.0</v>
      </c>
      <c r="H660" s="52">
        <v>9.00156264E8</v>
      </c>
      <c r="I660" s="48" t="str">
        <f t="shared" ref="I660:I664" si="271">+VLOOKUP(H660,'[2]IPS CTA BANCARIA (2)'!$B$1:$I$186,2,0)</f>
        <v>#REF!</v>
      </c>
      <c r="J660" s="46">
        <v>1193759.0</v>
      </c>
      <c r="K660" s="53" t="str">
        <f t="shared" ref="K660:K664" si="272">+VLOOKUP(H660,'[2]IPS CTA BANCARIA (2)'!$B$1:$I$186,4,0)</f>
        <v>#REF!</v>
      </c>
      <c r="L660" s="54" t="str">
        <f t="shared" ref="L660:L664" si="273">+VLOOKUP(H660,'[2]IPS CTA BANCARIA (2)'!$B$1:$I$186,5,0)</f>
        <v>#REF!</v>
      </c>
      <c r="M660" s="54" t="s">
        <v>1132</v>
      </c>
      <c r="N660" s="52" t="s">
        <v>1133</v>
      </c>
      <c r="O660" s="55">
        <v>42334.0</v>
      </c>
    </row>
    <row r="661" ht="25.5" customHeight="1">
      <c r="A661" s="46" t="s">
        <v>211</v>
      </c>
      <c r="B661" s="47" t="s">
        <v>41</v>
      </c>
      <c r="C661" s="48" t="s">
        <v>42</v>
      </c>
      <c r="D661" s="49">
        <v>1.9802767521E8</v>
      </c>
      <c r="E661" s="47">
        <v>0.0</v>
      </c>
      <c r="F661" s="50">
        <v>1.98027675E8</v>
      </c>
      <c r="G661" s="51">
        <v>1.98027675E8</v>
      </c>
      <c r="H661" s="52">
        <v>8.90905166E8</v>
      </c>
      <c r="I661" s="48" t="str">
        <f t="shared" si="271"/>
        <v>#REF!</v>
      </c>
      <c r="J661" s="46">
        <v>1.98027675E8</v>
      </c>
      <c r="K661" s="53" t="str">
        <f t="shared" si="272"/>
        <v>#REF!</v>
      </c>
      <c r="L661" s="54" t="str">
        <f t="shared" si="273"/>
        <v>#REF!</v>
      </c>
      <c r="M661" s="54" t="s">
        <v>1134</v>
      </c>
      <c r="N661" s="52" t="s">
        <v>1135</v>
      </c>
      <c r="O661" s="55">
        <v>42328.0</v>
      </c>
    </row>
    <row r="662" ht="25.5" customHeight="1">
      <c r="A662" s="46" t="s">
        <v>211</v>
      </c>
      <c r="B662" s="47" t="s">
        <v>78</v>
      </c>
      <c r="C662" s="48" t="s">
        <v>79</v>
      </c>
      <c r="D662" s="49">
        <v>2.87265396E7</v>
      </c>
      <c r="E662" s="47">
        <v>0.0</v>
      </c>
      <c r="F662" s="50">
        <v>2.872654E7</v>
      </c>
      <c r="G662" s="51">
        <v>2.872654E7</v>
      </c>
      <c r="H662" s="52">
        <v>9.00421287E8</v>
      </c>
      <c r="I662" s="48" t="str">
        <f t="shared" si="271"/>
        <v>#REF!</v>
      </c>
      <c r="J662" s="46">
        <v>2703997.0</v>
      </c>
      <c r="K662" s="53" t="str">
        <f t="shared" si="272"/>
        <v>#REF!</v>
      </c>
      <c r="L662" s="54" t="str">
        <f t="shared" si="273"/>
        <v>#REF!</v>
      </c>
      <c r="M662" s="54" t="s">
        <v>1136</v>
      </c>
      <c r="N662" s="52" t="s">
        <v>1137</v>
      </c>
      <c r="O662" s="55">
        <v>42334.0</v>
      </c>
    </row>
    <row r="663" ht="25.5" customHeight="1">
      <c r="A663" s="46" t="s">
        <v>211</v>
      </c>
      <c r="B663" s="47" t="s">
        <v>78</v>
      </c>
      <c r="C663" s="48" t="s">
        <v>79</v>
      </c>
      <c r="D663" s="49"/>
      <c r="E663" s="47"/>
      <c r="F663" s="50"/>
      <c r="G663" s="51"/>
      <c r="H663" s="52">
        <v>8.00058016E8</v>
      </c>
      <c r="I663" s="48" t="str">
        <f t="shared" si="271"/>
        <v>#REF!</v>
      </c>
      <c r="J663" s="46">
        <v>1.0933434E7</v>
      </c>
      <c r="K663" s="53" t="str">
        <f t="shared" si="272"/>
        <v>#REF!</v>
      </c>
      <c r="L663" s="54" t="str">
        <f t="shared" si="273"/>
        <v>#REF!</v>
      </c>
      <c r="M663" s="54" t="s">
        <v>1138</v>
      </c>
      <c r="N663" s="52" t="s">
        <v>1139</v>
      </c>
      <c r="O663" s="55">
        <v>42334.0</v>
      </c>
    </row>
    <row r="664" ht="25.5" customHeight="1">
      <c r="A664" s="46" t="s">
        <v>211</v>
      </c>
      <c r="B664" s="47" t="s">
        <v>78</v>
      </c>
      <c r="C664" s="48" t="s">
        <v>79</v>
      </c>
      <c r="D664" s="49"/>
      <c r="E664" s="47"/>
      <c r="F664" s="50"/>
      <c r="G664" s="51"/>
      <c r="H664" s="52">
        <v>9.00261353E8</v>
      </c>
      <c r="I664" s="48" t="str">
        <f t="shared" si="271"/>
        <v>#REF!</v>
      </c>
      <c r="J664" s="46">
        <v>1.5089109E7</v>
      </c>
      <c r="K664" s="53" t="str">
        <f t="shared" si="272"/>
        <v>#REF!</v>
      </c>
      <c r="L664" s="54" t="str">
        <f t="shared" si="273"/>
        <v>#REF!</v>
      </c>
      <c r="M664" s="54" t="s">
        <v>1140</v>
      </c>
      <c r="N664" s="52"/>
      <c r="O664" s="55"/>
    </row>
    <row r="665" ht="25.5" customHeight="1">
      <c r="A665" s="46" t="s">
        <v>213</v>
      </c>
      <c r="B665" s="47" t="s">
        <v>17</v>
      </c>
      <c r="C665" s="48" t="s">
        <v>18</v>
      </c>
      <c r="D665" s="49">
        <v>0.0</v>
      </c>
      <c r="E665" s="47">
        <v>0.0</v>
      </c>
      <c r="F665" s="50">
        <v>0.0</v>
      </c>
      <c r="G665" s="51">
        <v>0.0</v>
      </c>
      <c r="H665" s="52"/>
      <c r="I665" s="48"/>
      <c r="J665" s="46"/>
      <c r="K665" s="53"/>
      <c r="L665" s="54"/>
      <c r="M665" s="54"/>
      <c r="N665" s="52"/>
      <c r="O665" s="55"/>
    </row>
    <row r="666" ht="25.5" customHeight="1">
      <c r="A666" s="46" t="s">
        <v>213</v>
      </c>
      <c r="B666" s="47" t="s">
        <v>27</v>
      </c>
      <c r="C666" s="48" t="s">
        <v>28</v>
      </c>
      <c r="D666" s="49">
        <v>0.0</v>
      </c>
      <c r="E666" s="47">
        <v>0.0</v>
      </c>
      <c r="F666" s="50">
        <v>0.0</v>
      </c>
      <c r="G666" s="51">
        <v>0.0</v>
      </c>
      <c r="H666" s="52"/>
      <c r="I666" s="48"/>
      <c r="J666" s="46"/>
      <c r="K666" s="53"/>
      <c r="L666" s="54"/>
      <c r="M666" s="54"/>
      <c r="N666" s="52"/>
      <c r="O666" s="55"/>
    </row>
    <row r="667" ht="25.5" customHeight="1">
      <c r="A667" s="46" t="s">
        <v>213</v>
      </c>
      <c r="B667" s="47" t="s">
        <v>29</v>
      </c>
      <c r="C667" s="48" t="s">
        <v>30</v>
      </c>
      <c r="D667" s="49">
        <v>3668238.6</v>
      </c>
      <c r="E667" s="47">
        <v>0.0</v>
      </c>
      <c r="F667" s="50">
        <v>3668239.0</v>
      </c>
      <c r="G667" s="51">
        <v>3668239.0</v>
      </c>
      <c r="H667" s="52">
        <v>8.9098581E8</v>
      </c>
      <c r="I667" s="48" t="str">
        <f t="shared" ref="I667:I673" si="274">+VLOOKUP(H667,'[2]IPS CTA BANCARIA (2)'!$B$1:$I$186,2,0)</f>
        <v>#REF!</v>
      </c>
      <c r="J667" s="46">
        <v>3070536.0</v>
      </c>
      <c r="K667" s="53" t="str">
        <f t="shared" ref="K667:K673" si="275">+VLOOKUP(H667,'[2]IPS CTA BANCARIA (2)'!$B$1:$I$186,4,0)</f>
        <v>#REF!</v>
      </c>
      <c r="L667" s="54" t="str">
        <f t="shared" ref="L667:L673" si="276">+VLOOKUP(H667,'[2]IPS CTA BANCARIA (2)'!$B$1:$I$186,5,0)</f>
        <v>#REF!</v>
      </c>
      <c r="M667" s="54" t="s">
        <v>1141</v>
      </c>
      <c r="N667" s="52" t="s">
        <v>1142</v>
      </c>
      <c r="O667" s="55">
        <v>42332.0</v>
      </c>
    </row>
    <row r="668" ht="25.5" customHeight="1">
      <c r="A668" s="46" t="s">
        <v>213</v>
      </c>
      <c r="B668" s="47" t="s">
        <v>29</v>
      </c>
      <c r="C668" s="48" t="s">
        <v>30</v>
      </c>
      <c r="D668" s="49"/>
      <c r="E668" s="47"/>
      <c r="F668" s="50"/>
      <c r="G668" s="51"/>
      <c r="H668" s="52">
        <v>8.90901826E8</v>
      </c>
      <c r="I668" s="48" t="str">
        <f t="shared" si="274"/>
        <v>#REF!</v>
      </c>
      <c r="J668" s="46">
        <v>597703.0</v>
      </c>
      <c r="K668" s="53" t="str">
        <f t="shared" si="275"/>
        <v>#REF!</v>
      </c>
      <c r="L668" s="54" t="str">
        <f t="shared" si="276"/>
        <v>#REF!</v>
      </c>
      <c r="M668" s="54" t="s">
        <v>1143</v>
      </c>
      <c r="N668" s="52" t="s">
        <v>1144</v>
      </c>
      <c r="O668" s="55">
        <v>42332.0</v>
      </c>
    </row>
    <row r="669" ht="25.5" customHeight="1">
      <c r="A669" s="46" t="s">
        <v>213</v>
      </c>
      <c r="B669" s="47" t="s">
        <v>31</v>
      </c>
      <c r="C669" s="48" t="s">
        <v>32</v>
      </c>
      <c r="D669" s="49">
        <v>368107.57</v>
      </c>
      <c r="E669" s="47">
        <v>0.0</v>
      </c>
      <c r="F669" s="50">
        <v>368108.0</v>
      </c>
      <c r="G669" s="51">
        <v>368108.0</v>
      </c>
      <c r="H669" s="52">
        <v>8.05000427E8</v>
      </c>
      <c r="I669" s="48" t="str">
        <f t="shared" si="274"/>
        <v>#REF!</v>
      </c>
      <c r="J669" s="46">
        <v>368108.0</v>
      </c>
      <c r="K669" s="53" t="str">
        <f t="shared" si="275"/>
        <v>#REF!</v>
      </c>
      <c r="L669" s="54" t="str">
        <f t="shared" si="276"/>
        <v>#REF!</v>
      </c>
      <c r="M669" s="54" t="s">
        <v>1145</v>
      </c>
      <c r="N669" s="52" t="s">
        <v>1146</v>
      </c>
      <c r="O669" s="55">
        <v>42333.0</v>
      </c>
    </row>
    <row r="670" ht="25.5" customHeight="1">
      <c r="A670" s="46" t="s">
        <v>213</v>
      </c>
      <c r="B670" s="47" t="s">
        <v>33</v>
      </c>
      <c r="C670" s="48" t="s">
        <v>34</v>
      </c>
      <c r="D670" s="49">
        <v>10713.15</v>
      </c>
      <c r="E670" s="47">
        <v>0.0</v>
      </c>
      <c r="F670" s="50">
        <v>10713.0</v>
      </c>
      <c r="G670" s="51">
        <v>10713.0</v>
      </c>
      <c r="H670" s="52">
        <v>8.30003564E8</v>
      </c>
      <c r="I670" s="48" t="str">
        <f t="shared" si="274"/>
        <v>#REF!</v>
      </c>
      <c r="J670" s="46">
        <v>10713.0</v>
      </c>
      <c r="K670" s="53" t="str">
        <f t="shared" si="275"/>
        <v>#REF!</v>
      </c>
      <c r="L670" s="54" t="str">
        <f t="shared" si="276"/>
        <v>#REF!</v>
      </c>
      <c r="M670" s="54" t="s">
        <v>1147</v>
      </c>
      <c r="N670" s="52" t="s">
        <v>1148</v>
      </c>
      <c r="O670" s="55">
        <v>42334.0</v>
      </c>
    </row>
    <row r="671" ht="25.5" customHeight="1">
      <c r="A671" s="46" t="s">
        <v>213</v>
      </c>
      <c r="B671" s="47" t="s">
        <v>39</v>
      </c>
      <c r="C671" s="48" t="s">
        <v>40</v>
      </c>
      <c r="D671" s="49">
        <v>644108.54</v>
      </c>
      <c r="E671" s="47">
        <v>0.0</v>
      </c>
      <c r="F671" s="50">
        <v>644109.0</v>
      </c>
      <c r="G671" s="51">
        <v>644109.0</v>
      </c>
      <c r="H671" s="52">
        <v>9.00156264E8</v>
      </c>
      <c r="I671" s="48" t="str">
        <f t="shared" si="274"/>
        <v>#REF!</v>
      </c>
      <c r="J671" s="46">
        <v>644109.0</v>
      </c>
      <c r="K671" s="53" t="str">
        <f t="shared" si="275"/>
        <v>#REF!</v>
      </c>
      <c r="L671" s="54" t="str">
        <f t="shared" si="276"/>
        <v>#REF!</v>
      </c>
      <c r="M671" s="54" t="s">
        <v>1149</v>
      </c>
      <c r="N671" s="52" t="s">
        <v>1150</v>
      </c>
      <c r="O671" s="55">
        <v>42334.0</v>
      </c>
    </row>
    <row r="672" ht="25.5" customHeight="1">
      <c r="A672" s="46" t="s">
        <v>213</v>
      </c>
      <c r="B672" s="47" t="s">
        <v>41</v>
      </c>
      <c r="C672" s="48" t="s">
        <v>42</v>
      </c>
      <c r="D672" s="49">
        <v>5.19497981E7</v>
      </c>
      <c r="E672" s="47">
        <v>0.0</v>
      </c>
      <c r="F672" s="50">
        <v>5.1949798E7</v>
      </c>
      <c r="G672" s="51">
        <v>5.1949798E7</v>
      </c>
      <c r="H672" s="52">
        <v>8.90982264E8</v>
      </c>
      <c r="I672" s="48" t="str">
        <f t="shared" si="274"/>
        <v>#REF!</v>
      </c>
      <c r="J672" s="46">
        <v>5.1949798E7</v>
      </c>
      <c r="K672" s="53" t="str">
        <f t="shared" si="275"/>
        <v>#REF!</v>
      </c>
      <c r="L672" s="54" t="str">
        <f t="shared" si="276"/>
        <v>#REF!</v>
      </c>
      <c r="M672" s="54" t="s">
        <v>1151</v>
      </c>
      <c r="N672" s="52" t="s">
        <v>1152</v>
      </c>
      <c r="O672" s="55">
        <v>42328.0</v>
      </c>
    </row>
    <row r="673" ht="25.5" customHeight="1">
      <c r="A673" s="46" t="s">
        <v>213</v>
      </c>
      <c r="B673" s="47" t="s">
        <v>59</v>
      </c>
      <c r="C673" s="48" t="s">
        <v>60</v>
      </c>
      <c r="D673" s="49">
        <v>1.340055104E7</v>
      </c>
      <c r="E673" s="47">
        <v>0.0</v>
      </c>
      <c r="F673" s="50">
        <v>1.3400551E7</v>
      </c>
      <c r="G673" s="51">
        <v>1.3400551E7</v>
      </c>
      <c r="H673" s="52">
        <v>8.90981108E8</v>
      </c>
      <c r="I673" s="48" t="str">
        <f t="shared" si="274"/>
        <v>#REF!</v>
      </c>
      <c r="J673" s="46">
        <v>1.3400551E7</v>
      </c>
      <c r="K673" s="53" t="str">
        <f t="shared" si="275"/>
        <v>#REF!</v>
      </c>
      <c r="L673" s="54" t="str">
        <f t="shared" si="276"/>
        <v>#REF!</v>
      </c>
      <c r="M673" s="54" t="s">
        <v>1153</v>
      </c>
      <c r="N673" s="52" t="s">
        <v>1154</v>
      </c>
      <c r="O673" s="55">
        <v>42331.0</v>
      </c>
    </row>
    <row r="674" ht="25.5" customHeight="1">
      <c r="A674" s="46" t="s">
        <v>215</v>
      </c>
      <c r="B674" s="47" t="s">
        <v>17</v>
      </c>
      <c r="C674" s="48" t="s">
        <v>18</v>
      </c>
      <c r="D674" s="49">
        <v>0.0</v>
      </c>
      <c r="E674" s="47">
        <v>0.0</v>
      </c>
      <c r="F674" s="50">
        <v>0.0</v>
      </c>
      <c r="G674" s="51">
        <v>0.0</v>
      </c>
      <c r="H674" s="52"/>
      <c r="I674" s="48"/>
      <c r="J674" s="46"/>
      <c r="K674" s="53"/>
      <c r="L674" s="54"/>
      <c r="M674" s="54"/>
      <c r="N674" s="52"/>
      <c r="O674" s="55"/>
    </row>
    <row r="675" ht="25.5" customHeight="1">
      <c r="A675" s="46" t="s">
        <v>215</v>
      </c>
      <c r="B675" s="47" t="s">
        <v>21</v>
      </c>
      <c r="C675" s="48" t="s">
        <v>22</v>
      </c>
      <c r="D675" s="49">
        <v>6172.57</v>
      </c>
      <c r="E675" s="47">
        <v>0.0</v>
      </c>
      <c r="F675" s="50">
        <v>6173.0</v>
      </c>
      <c r="G675" s="51">
        <v>6173.0</v>
      </c>
      <c r="H675" s="52">
        <v>8.00130907E8</v>
      </c>
      <c r="I675" s="48" t="str">
        <f>+VLOOKUP(H675,'[2]IPS CTA BANCARIA (2)'!$B$1:$I$186,2,0)</f>
        <v>#REF!</v>
      </c>
      <c r="J675" s="46">
        <v>6173.0</v>
      </c>
      <c r="K675" s="53" t="str">
        <f>+VLOOKUP(H675,'[2]IPS CTA BANCARIA (2)'!$B$1:$I$186,4,0)</f>
        <v>#REF!</v>
      </c>
      <c r="L675" s="54" t="str">
        <f>+VLOOKUP(H675,'[2]IPS CTA BANCARIA (2)'!$B$1:$I$186,5,0)</f>
        <v>#REF!</v>
      </c>
      <c r="M675" s="54" t="s">
        <v>1155</v>
      </c>
      <c r="N675" s="52" t="s">
        <v>1156</v>
      </c>
      <c r="O675" s="55">
        <v>42334.0</v>
      </c>
    </row>
    <row r="676" ht="25.5" customHeight="1">
      <c r="A676" s="46" t="s">
        <v>215</v>
      </c>
      <c r="B676" s="47" t="s">
        <v>27</v>
      </c>
      <c r="C676" s="48" t="s">
        <v>28</v>
      </c>
      <c r="D676" s="49">
        <v>0.0</v>
      </c>
      <c r="E676" s="47">
        <v>0.0</v>
      </c>
      <c r="F676" s="50">
        <v>0.0</v>
      </c>
      <c r="G676" s="51">
        <v>0.0</v>
      </c>
      <c r="H676" s="52"/>
      <c r="I676" s="48"/>
      <c r="J676" s="46"/>
      <c r="K676" s="53"/>
      <c r="L676" s="54"/>
      <c r="M676" s="54"/>
      <c r="N676" s="52"/>
      <c r="O676" s="55"/>
    </row>
    <row r="677" ht="25.5" customHeight="1">
      <c r="A677" s="46" t="s">
        <v>215</v>
      </c>
      <c r="B677" s="47" t="s">
        <v>29</v>
      </c>
      <c r="C677" s="48" t="s">
        <v>30</v>
      </c>
      <c r="D677" s="49">
        <v>908175.15</v>
      </c>
      <c r="E677" s="47">
        <v>0.0</v>
      </c>
      <c r="F677" s="50">
        <v>908175.0</v>
      </c>
      <c r="G677" s="51">
        <v>908175.0</v>
      </c>
      <c r="H677" s="52">
        <v>8.90901826E8</v>
      </c>
      <c r="I677" s="48" t="str">
        <f>+VLOOKUP(H677,'[2]IPS CTA BANCARIA (2)'!$B$1:$I$186,2,0)</f>
        <v>#REF!</v>
      </c>
      <c r="J677" s="46">
        <v>908175.0</v>
      </c>
      <c r="K677" s="53" t="str">
        <f>+VLOOKUP(H677,'[2]IPS CTA BANCARIA (2)'!$B$1:$I$186,4,0)</f>
        <v>#REF!</v>
      </c>
      <c r="L677" s="54" t="str">
        <f>+VLOOKUP(H677,'[2]IPS CTA BANCARIA (2)'!$B$1:$I$186,5,0)</f>
        <v>#REF!</v>
      </c>
      <c r="M677" s="54" t="s">
        <v>1157</v>
      </c>
      <c r="N677" s="52" t="s">
        <v>1158</v>
      </c>
      <c r="O677" s="55">
        <v>42332.0</v>
      </c>
    </row>
    <row r="678" ht="25.5" customHeight="1">
      <c r="A678" s="46" t="s">
        <v>215</v>
      </c>
      <c r="B678" s="47" t="s">
        <v>31</v>
      </c>
      <c r="C678" s="48" t="s">
        <v>32</v>
      </c>
      <c r="D678" s="49">
        <v>0.0</v>
      </c>
      <c r="E678" s="47">
        <v>0.0</v>
      </c>
      <c r="F678" s="50">
        <v>0.0</v>
      </c>
      <c r="G678" s="51">
        <v>0.0</v>
      </c>
      <c r="H678" s="52"/>
      <c r="I678" s="48"/>
      <c r="J678" s="46"/>
      <c r="K678" s="53"/>
      <c r="L678" s="54"/>
      <c r="M678" s="54"/>
      <c r="N678" s="52"/>
      <c r="O678" s="55"/>
    </row>
    <row r="679" ht="25.5" customHeight="1">
      <c r="A679" s="46" t="s">
        <v>215</v>
      </c>
      <c r="B679" s="47" t="s">
        <v>33</v>
      </c>
      <c r="C679" s="48" t="s">
        <v>34</v>
      </c>
      <c r="D679" s="49">
        <v>162289.72</v>
      </c>
      <c r="E679" s="47">
        <v>0.0</v>
      </c>
      <c r="F679" s="50">
        <v>162290.0</v>
      </c>
      <c r="G679" s="51">
        <v>162290.0</v>
      </c>
      <c r="H679" s="52">
        <v>8.30003564E8</v>
      </c>
      <c r="I679" s="48" t="str">
        <f t="shared" ref="I679:I682" si="277">+VLOOKUP(H679,'[2]IPS CTA BANCARIA (2)'!$B$1:$I$186,2,0)</f>
        <v>#REF!</v>
      </c>
      <c r="J679" s="46">
        <v>162290.0</v>
      </c>
      <c r="K679" s="53" t="str">
        <f t="shared" ref="K679:K682" si="278">+VLOOKUP(H679,'[2]IPS CTA BANCARIA (2)'!$B$1:$I$186,4,0)</f>
        <v>#REF!</v>
      </c>
      <c r="L679" s="54" t="str">
        <f t="shared" ref="L679:L682" si="279">+VLOOKUP(H679,'[2]IPS CTA BANCARIA (2)'!$B$1:$I$186,5,0)</f>
        <v>#REF!</v>
      </c>
      <c r="M679" s="54" t="s">
        <v>1159</v>
      </c>
      <c r="N679" s="52" t="s">
        <v>1160</v>
      </c>
      <c r="O679" s="55">
        <v>42334.0</v>
      </c>
    </row>
    <row r="680" ht="25.5" customHeight="1">
      <c r="A680" s="46" t="s">
        <v>215</v>
      </c>
      <c r="B680" s="47" t="s">
        <v>39</v>
      </c>
      <c r="C680" s="48" t="s">
        <v>40</v>
      </c>
      <c r="D680" s="49">
        <v>1638813.4</v>
      </c>
      <c r="E680" s="47">
        <v>0.0</v>
      </c>
      <c r="F680" s="50">
        <v>1638813.0</v>
      </c>
      <c r="G680" s="51">
        <v>1638813.0</v>
      </c>
      <c r="H680" s="52">
        <v>9.00156264E8</v>
      </c>
      <c r="I680" s="48" t="str">
        <f t="shared" si="277"/>
        <v>#REF!</v>
      </c>
      <c r="J680" s="46">
        <v>1638813.0</v>
      </c>
      <c r="K680" s="53" t="str">
        <f t="shared" si="278"/>
        <v>#REF!</v>
      </c>
      <c r="L680" s="54" t="str">
        <f t="shared" si="279"/>
        <v>#REF!</v>
      </c>
      <c r="M680" s="54" t="s">
        <v>1161</v>
      </c>
      <c r="N680" s="52" t="s">
        <v>1162</v>
      </c>
      <c r="O680" s="55">
        <v>42334.0</v>
      </c>
    </row>
    <row r="681" ht="25.5" customHeight="1">
      <c r="A681" s="46" t="s">
        <v>215</v>
      </c>
      <c r="B681" s="47" t="s">
        <v>41</v>
      </c>
      <c r="C681" s="48" t="s">
        <v>42</v>
      </c>
      <c r="D681" s="49">
        <v>6.674301308E7</v>
      </c>
      <c r="E681" s="47">
        <v>0.0</v>
      </c>
      <c r="F681" s="50">
        <v>6.6743013E7</v>
      </c>
      <c r="G681" s="51">
        <v>6.6743013E7</v>
      </c>
      <c r="H681" s="52">
        <v>8.90907254E8</v>
      </c>
      <c r="I681" s="48" t="str">
        <f t="shared" si="277"/>
        <v>#REF!</v>
      </c>
      <c r="J681" s="46">
        <v>6.6743013E7</v>
      </c>
      <c r="K681" s="53" t="str">
        <f t="shared" si="278"/>
        <v>#REF!</v>
      </c>
      <c r="L681" s="54" t="str">
        <f t="shared" si="279"/>
        <v>#REF!</v>
      </c>
      <c r="M681" s="54" t="s">
        <v>1163</v>
      </c>
      <c r="N681" s="52" t="s">
        <v>1012</v>
      </c>
      <c r="O681" s="55">
        <v>42328.0</v>
      </c>
    </row>
    <row r="682" ht="25.5" customHeight="1">
      <c r="A682" s="46" t="s">
        <v>215</v>
      </c>
      <c r="B682" s="47" t="s">
        <v>59</v>
      </c>
      <c r="C682" s="48" t="s">
        <v>60</v>
      </c>
      <c r="D682" s="49">
        <v>1.642098308E7</v>
      </c>
      <c r="E682" s="47">
        <v>0.0</v>
      </c>
      <c r="F682" s="50">
        <v>1.6420983E7</v>
      </c>
      <c r="G682" s="51">
        <v>1.6420983E7</v>
      </c>
      <c r="H682" s="52">
        <v>8.90985703E8</v>
      </c>
      <c r="I682" s="48" t="str">
        <f t="shared" si="277"/>
        <v>#REF!</v>
      </c>
      <c r="J682" s="46">
        <v>1.6420983E7</v>
      </c>
      <c r="K682" s="53" t="str">
        <f t="shared" si="278"/>
        <v>#REF!</v>
      </c>
      <c r="L682" s="54" t="str">
        <f t="shared" si="279"/>
        <v>#REF!</v>
      </c>
      <c r="M682" s="54" t="s">
        <v>1164</v>
      </c>
      <c r="N682" s="52" t="s">
        <v>1165</v>
      </c>
      <c r="O682" s="55">
        <v>42331.0</v>
      </c>
    </row>
    <row r="683" ht="25.5" customHeight="1">
      <c r="A683" s="46" t="s">
        <v>217</v>
      </c>
      <c r="B683" s="47" t="s">
        <v>17</v>
      </c>
      <c r="C683" s="48" t="s">
        <v>18</v>
      </c>
      <c r="D683" s="49">
        <v>0.0</v>
      </c>
      <c r="E683" s="47">
        <v>0.0</v>
      </c>
      <c r="F683" s="50">
        <v>0.0</v>
      </c>
      <c r="G683" s="51">
        <v>0.0</v>
      </c>
      <c r="H683" s="52"/>
      <c r="I683" s="48"/>
      <c r="J683" s="46"/>
      <c r="K683" s="53"/>
      <c r="L683" s="54"/>
      <c r="M683" s="54"/>
      <c r="N683" s="52"/>
      <c r="O683" s="55"/>
    </row>
    <row r="684" ht="25.5" customHeight="1">
      <c r="A684" s="46" t="s">
        <v>217</v>
      </c>
      <c r="B684" s="47" t="s">
        <v>49</v>
      </c>
      <c r="C684" s="48" t="s">
        <v>50</v>
      </c>
      <c r="D684" s="49">
        <v>0.0</v>
      </c>
      <c r="E684" s="47">
        <v>0.0</v>
      </c>
      <c r="F684" s="50">
        <v>0.0</v>
      </c>
      <c r="G684" s="51">
        <v>0.0</v>
      </c>
      <c r="H684" s="52"/>
      <c r="I684" s="48"/>
      <c r="J684" s="46"/>
      <c r="K684" s="53"/>
      <c r="L684" s="54"/>
      <c r="M684" s="54"/>
      <c r="N684" s="52"/>
      <c r="O684" s="55"/>
    </row>
    <row r="685" ht="25.5" customHeight="1">
      <c r="A685" s="46" t="s">
        <v>217</v>
      </c>
      <c r="B685" s="47" t="s">
        <v>27</v>
      </c>
      <c r="C685" s="48" t="s">
        <v>28</v>
      </c>
      <c r="D685" s="49">
        <v>0.0</v>
      </c>
      <c r="E685" s="47">
        <v>0.0</v>
      </c>
      <c r="F685" s="50">
        <v>0.0</v>
      </c>
      <c r="G685" s="51">
        <v>0.0</v>
      </c>
      <c r="H685" s="52"/>
      <c r="I685" s="48"/>
      <c r="J685" s="46"/>
      <c r="K685" s="53"/>
      <c r="L685" s="54"/>
      <c r="M685" s="54"/>
      <c r="N685" s="52"/>
      <c r="O685" s="55"/>
    </row>
    <row r="686" ht="25.5" customHeight="1">
      <c r="A686" s="46" t="s">
        <v>217</v>
      </c>
      <c r="B686" s="47" t="s">
        <v>29</v>
      </c>
      <c r="C686" s="48" t="s">
        <v>30</v>
      </c>
      <c r="D686" s="49">
        <v>1831059.36</v>
      </c>
      <c r="E686" s="47">
        <v>0.0</v>
      </c>
      <c r="F686" s="50">
        <v>1831059.0</v>
      </c>
      <c r="G686" s="51">
        <v>1831059.0</v>
      </c>
      <c r="H686" s="52">
        <v>8.90985092E8</v>
      </c>
      <c r="I686" s="48" t="str">
        <f t="shared" ref="I686:I691" si="280">+VLOOKUP(H686,'[2]IPS CTA BANCARIA (2)'!$B$1:$I$186,2,0)</f>
        <v>#REF!</v>
      </c>
      <c r="J686" s="46">
        <v>1831059.0</v>
      </c>
      <c r="K686" s="53" t="str">
        <f t="shared" ref="K686:K691" si="281">+VLOOKUP(H686,'[2]IPS CTA BANCARIA (2)'!$B$1:$I$186,4,0)</f>
        <v>#REF!</v>
      </c>
      <c r="L686" s="54" t="str">
        <f t="shared" ref="L686:L691" si="282">+VLOOKUP(H686,'[2]IPS CTA BANCARIA (2)'!$B$1:$I$186,5,0)</f>
        <v>#REF!</v>
      </c>
      <c r="M686" s="54" t="s">
        <v>1166</v>
      </c>
      <c r="N686" s="52" t="s">
        <v>1167</v>
      </c>
      <c r="O686" s="55">
        <v>42332.0</v>
      </c>
    </row>
    <row r="687" ht="25.5" customHeight="1">
      <c r="A687" s="46" t="s">
        <v>217</v>
      </c>
      <c r="B687" s="47" t="s">
        <v>31</v>
      </c>
      <c r="C687" s="48" t="s">
        <v>32</v>
      </c>
      <c r="D687" s="49">
        <v>708811.19</v>
      </c>
      <c r="E687" s="47">
        <v>0.0</v>
      </c>
      <c r="F687" s="50">
        <v>708811.0</v>
      </c>
      <c r="G687" s="51">
        <v>708811.0</v>
      </c>
      <c r="H687" s="52">
        <v>8.05000427E8</v>
      </c>
      <c r="I687" s="48" t="str">
        <f t="shared" si="280"/>
        <v>#REF!</v>
      </c>
      <c r="J687" s="46">
        <v>708811.0</v>
      </c>
      <c r="K687" s="53" t="str">
        <f t="shared" si="281"/>
        <v>#REF!</v>
      </c>
      <c r="L687" s="54" t="str">
        <f t="shared" si="282"/>
        <v>#REF!</v>
      </c>
      <c r="M687" s="54" t="s">
        <v>1168</v>
      </c>
      <c r="N687" s="52" t="s">
        <v>1169</v>
      </c>
      <c r="O687" s="55">
        <v>42333.0</v>
      </c>
    </row>
    <row r="688" ht="25.5" customHeight="1">
      <c r="A688" s="46" t="s">
        <v>217</v>
      </c>
      <c r="B688" s="47" t="s">
        <v>33</v>
      </c>
      <c r="C688" s="48" t="s">
        <v>34</v>
      </c>
      <c r="D688" s="49">
        <v>7312.2</v>
      </c>
      <c r="E688" s="47">
        <v>0.0</v>
      </c>
      <c r="F688" s="50">
        <v>7312.0</v>
      </c>
      <c r="G688" s="51">
        <v>7312.0</v>
      </c>
      <c r="H688" s="52">
        <v>8.30003564E8</v>
      </c>
      <c r="I688" s="48" t="str">
        <f t="shared" si="280"/>
        <v>#REF!</v>
      </c>
      <c r="J688" s="46">
        <v>7312.0</v>
      </c>
      <c r="K688" s="53" t="str">
        <f t="shared" si="281"/>
        <v>#REF!</v>
      </c>
      <c r="L688" s="54" t="str">
        <f t="shared" si="282"/>
        <v>#REF!</v>
      </c>
      <c r="M688" s="54" t="s">
        <v>1170</v>
      </c>
      <c r="N688" s="52" t="s">
        <v>1171</v>
      </c>
      <c r="O688" s="55">
        <v>42334.0</v>
      </c>
    </row>
    <row r="689" ht="25.5" customHeight="1">
      <c r="A689" s="46" t="s">
        <v>217</v>
      </c>
      <c r="B689" s="47" t="s">
        <v>39</v>
      </c>
      <c r="C689" s="48" t="s">
        <v>40</v>
      </c>
      <c r="D689" s="49">
        <v>514220.3</v>
      </c>
      <c r="E689" s="47">
        <v>0.0</v>
      </c>
      <c r="F689" s="50">
        <v>514220.0</v>
      </c>
      <c r="G689" s="51">
        <v>514220.0</v>
      </c>
      <c r="H689" s="52">
        <v>9.00156264E8</v>
      </c>
      <c r="I689" s="48" t="str">
        <f t="shared" si="280"/>
        <v>#REF!</v>
      </c>
      <c r="J689" s="46">
        <v>514220.0</v>
      </c>
      <c r="K689" s="53" t="str">
        <f t="shared" si="281"/>
        <v>#REF!</v>
      </c>
      <c r="L689" s="54" t="str">
        <f t="shared" si="282"/>
        <v>#REF!</v>
      </c>
      <c r="M689" s="54" t="s">
        <v>1172</v>
      </c>
      <c r="N689" s="52" t="s">
        <v>1173</v>
      </c>
      <c r="O689" s="55">
        <v>42334.0</v>
      </c>
    </row>
    <row r="690" ht="25.5" customHeight="1">
      <c r="A690" s="46" t="s">
        <v>217</v>
      </c>
      <c r="B690" s="47" t="s">
        <v>41</v>
      </c>
      <c r="C690" s="48" t="s">
        <v>42</v>
      </c>
      <c r="D690" s="49">
        <v>2.829250622E7</v>
      </c>
      <c r="E690" s="47">
        <v>0.0</v>
      </c>
      <c r="F690" s="50">
        <v>2.8292506E7</v>
      </c>
      <c r="G690" s="51">
        <v>2.8292506E7</v>
      </c>
      <c r="H690" s="52">
        <v>8.90980066E8</v>
      </c>
      <c r="I690" s="48" t="str">
        <f t="shared" si="280"/>
        <v>#REF!</v>
      </c>
      <c r="J690" s="46">
        <v>2.8292506E7</v>
      </c>
      <c r="K690" s="53" t="str">
        <f t="shared" si="281"/>
        <v>#REF!</v>
      </c>
      <c r="L690" s="54" t="str">
        <f t="shared" si="282"/>
        <v>#REF!</v>
      </c>
      <c r="M690" s="54" t="s">
        <v>1174</v>
      </c>
      <c r="N690" s="52" t="s">
        <v>1175</v>
      </c>
      <c r="O690" s="55">
        <v>42326.0</v>
      </c>
    </row>
    <row r="691" ht="25.5" customHeight="1">
      <c r="A691" s="46" t="s">
        <v>217</v>
      </c>
      <c r="B691" s="47" t="s">
        <v>45</v>
      </c>
      <c r="C691" s="48" t="s">
        <v>46</v>
      </c>
      <c r="D691" s="49">
        <v>9.452739073E7</v>
      </c>
      <c r="E691" s="47">
        <v>0.0</v>
      </c>
      <c r="F691" s="50">
        <v>9.4527391E7</v>
      </c>
      <c r="G691" s="51">
        <v>9.4527391E7</v>
      </c>
      <c r="H691" s="52">
        <v>8.90985092E8</v>
      </c>
      <c r="I691" s="48" t="str">
        <f t="shared" si="280"/>
        <v>#REF!</v>
      </c>
      <c r="J691" s="46">
        <v>9.4527391E7</v>
      </c>
      <c r="K691" s="53" t="str">
        <f t="shared" si="281"/>
        <v>#REF!</v>
      </c>
      <c r="L691" s="54" t="str">
        <f t="shared" si="282"/>
        <v>#REF!</v>
      </c>
      <c r="M691" s="54" t="s">
        <v>1176</v>
      </c>
      <c r="N691" s="52" t="s">
        <v>1177</v>
      </c>
      <c r="O691" s="55">
        <v>42334.0</v>
      </c>
    </row>
    <row r="692" ht="25.5" customHeight="1">
      <c r="A692" s="46" t="s">
        <v>219</v>
      </c>
      <c r="B692" s="47" t="s">
        <v>17</v>
      </c>
      <c r="C692" s="48" t="s">
        <v>18</v>
      </c>
      <c r="D692" s="49">
        <v>0.0</v>
      </c>
      <c r="E692" s="47">
        <v>0.0</v>
      </c>
      <c r="F692" s="50">
        <v>0.0</v>
      </c>
      <c r="G692" s="51">
        <v>0.0</v>
      </c>
      <c r="H692" s="52"/>
      <c r="I692" s="48"/>
      <c r="J692" s="46"/>
      <c r="K692" s="53"/>
      <c r="L692" s="54"/>
      <c r="M692" s="54"/>
      <c r="N692" s="52"/>
      <c r="O692" s="55"/>
    </row>
    <row r="693" ht="25.5" customHeight="1">
      <c r="A693" s="46" t="s">
        <v>219</v>
      </c>
      <c r="B693" s="47" t="s">
        <v>27</v>
      </c>
      <c r="C693" s="48" t="s">
        <v>28</v>
      </c>
      <c r="D693" s="49">
        <v>80029.22</v>
      </c>
      <c r="E693" s="47">
        <v>0.0</v>
      </c>
      <c r="F693" s="50">
        <v>80029.0</v>
      </c>
      <c r="G693" s="51">
        <v>80029.0</v>
      </c>
      <c r="H693" s="52">
        <v>8.00088702E8</v>
      </c>
      <c r="I693" s="48" t="str">
        <f t="shared" ref="I693:I698" si="283">+VLOOKUP(H693,'[2]IPS CTA BANCARIA (2)'!$B$1:$I$186,2,0)</f>
        <v>#REF!</v>
      </c>
      <c r="J693" s="46">
        <v>80029.0</v>
      </c>
      <c r="K693" s="53" t="str">
        <f t="shared" ref="K693:K698" si="284">+VLOOKUP(H693,'[2]IPS CTA BANCARIA (2)'!$B$1:$I$186,4,0)</f>
        <v>#REF!</v>
      </c>
      <c r="L693" s="54" t="str">
        <f t="shared" ref="L693:L698" si="285">+VLOOKUP(H693,'[2]IPS CTA BANCARIA (2)'!$B$1:$I$186,5,0)</f>
        <v>#REF!</v>
      </c>
      <c r="M693" s="54" t="s">
        <v>1178</v>
      </c>
      <c r="N693" s="52" t="s">
        <v>1179</v>
      </c>
      <c r="O693" s="55">
        <v>42332.0</v>
      </c>
    </row>
    <row r="694" ht="25.5" customHeight="1">
      <c r="A694" s="46" t="s">
        <v>219</v>
      </c>
      <c r="B694" s="47" t="s">
        <v>29</v>
      </c>
      <c r="C694" s="48" t="s">
        <v>30</v>
      </c>
      <c r="D694" s="49">
        <v>45850.8</v>
      </c>
      <c r="E694" s="47">
        <v>0.0</v>
      </c>
      <c r="F694" s="50">
        <v>45851.0</v>
      </c>
      <c r="G694" s="51">
        <v>45851.0</v>
      </c>
      <c r="H694" s="52">
        <v>8.00250119E8</v>
      </c>
      <c r="I694" s="48" t="str">
        <f t="shared" si="283"/>
        <v>#REF!</v>
      </c>
      <c r="J694" s="46">
        <v>45851.0</v>
      </c>
      <c r="K694" s="53" t="str">
        <f t="shared" si="284"/>
        <v>#REF!</v>
      </c>
      <c r="L694" s="54" t="str">
        <f t="shared" si="285"/>
        <v>#REF!</v>
      </c>
      <c r="M694" s="54" t="s">
        <v>1180</v>
      </c>
      <c r="N694" s="52" t="s">
        <v>1181</v>
      </c>
      <c r="O694" s="55">
        <v>42332.0</v>
      </c>
    </row>
    <row r="695" ht="25.5" customHeight="1">
      <c r="A695" s="46" t="s">
        <v>219</v>
      </c>
      <c r="B695" s="47" t="s">
        <v>31</v>
      </c>
      <c r="C695" s="48" t="s">
        <v>32</v>
      </c>
      <c r="D695" s="49">
        <v>141454.07</v>
      </c>
      <c r="E695" s="47">
        <v>0.0</v>
      </c>
      <c r="F695" s="50">
        <v>141454.0</v>
      </c>
      <c r="G695" s="51">
        <v>141454.0</v>
      </c>
      <c r="H695" s="52">
        <v>8.05000427E8</v>
      </c>
      <c r="I695" s="48" t="str">
        <f t="shared" si="283"/>
        <v>#REF!</v>
      </c>
      <c r="J695" s="46">
        <v>141454.0</v>
      </c>
      <c r="K695" s="53" t="str">
        <f t="shared" si="284"/>
        <v>#REF!</v>
      </c>
      <c r="L695" s="54" t="str">
        <f t="shared" si="285"/>
        <v>#REF!</v>
      </c>
      <c r="M695" s="54" t="s">
        <v>1182</v>
      </c>
      <c r="N695" s="52" t="s">
        <v>1183</v>
      </c>
      <c r="O695" s="55">
        <v>42333.0</v>
      </c>
    </row>
    <row r="696" ht="25.5" customHeight="1">
      <c r="A696" s="46" t="s">
        <v>219</v>
      </c>
      <c r="B696" s="47" t="s">
        <v>39</v>
      </c>
      <c r="C696" s="48" t="s">
        <v>40</v>
      </c>
      <c r="D696" s="49">
        <v>190795.87</v>
      </c>
      <c r="E696" s="47">
        <v>0.0</v>
      </c>
      <c r="F696" s="50">
        <v>190796.0</v>
      </c>
      <c r="G696" s="51">
        <v>190796.0</v>
      </c>
      <c r="H696" s="52">
        <v>9.00156264E8</v>
      </c>
      <c r="I696" s="48" t="str">
        <f t="shared" si="283"/>
        <v>#REF!</v>
      </c>
      <c r="J696" s="46">
        <v>190796.0</v>
      </c>
      <c r="K696" s="53" t="str">
        <f t="shared" si="284"/>
        <v>#REF!</v>
      </c>
      <c r="L696" s="54" t="str">
        <f t="shared" si="285"/>
        <v>#REF!</v>
      </c>
      <c r="M696" s="54" t="s">
        <v>1184</v>
      </c>
      <c r="N696" s="52" t="s">
        <v>1185</v>
      </c>
      <c r="O696" s="55">
        <v>42334.0</v>
      </c>
    </row>
    <row r="697" ht="25.5" customHeight="1">
      <c r="A697" s="46" t="s">
        <v>219</v>
      </c>
      <c r="B697" s="47" t="s">
        <v>41</v>
      </c>
      <c r="C697" s="48" t="s">
        <v>42</v>
      </c>
      <c r="D697" s="49">
        <v>6133693.69</v>
      </c>
      <c r="E697" s="47">
        <v>0.0</v>
      </c>
      <c r="F697" s="50">
        <v>6133694.0</v>
      </c>
      <c r="G697" s="51">
        <v>6133694.0</v>
      </c>
      <c r="H697" s="52">
        <v>9.00625317E8</v>
      </c>
      <c r="I697" s="48" t="str">
        <f t="shared" si="283"/>
        <v>#REF!</v>
      </c>
      <c r="J697" s="46">
        <v>6133694.0</v>
      </c>
      <c r="K697" s="53" t="str">
        <f t="shared" si="284"/>
        <v>#REF!</v>
      </c>
      <c r="L697" s="54" t="str">
        <f t="shared" si="285"/>
        <v>#REF!</v>
      </c>
      <c r="M697" s="54" t="s">
        <v>1186</v>
      </c>
      <c r="N697" s="52" t="s">
        <v>1187</v>
      </c>
      <c r="O697" s="55">
        <v>42328.0</v>
      </c>
    </row>
    <row r="698" ht="25.5" customHeight="1">
      <c r="A698" s="46" t="s">
        <v>219</v>
      </c>
      <c r="B698" s="47" t="s">
        <v>59</v>
      </c>
      <c r="C698" s="48" t="s">
        <v>60</v>
      </c>
      <c r="D698" s="49">
        <v>523033.35</v>
      </c>
      <c r="E698" s="47">
        <v>0.0</v>
      </c>
      <c r="F698" s="50">
        <v>523033.0</v>
      </c>
      <c r="G698" s="51">
        <v>523033.0</v>
      </c>
      <c r="H698" s="52">
        <v>8.90981108E8</v>
      </c>
      <c r="I698" s="48" t="str">
        <f t="shared" si="283"/>
        <v>#REF!</v>
      </c>
      <c r="J698" s="46">
        <v>523033.0</v>
      </c>
      <c r="K698" s="53" t="str">
        <f t="shared" si="284"/>
        <v>#REF!</v>
      </c>
      <c r="L698" s="54" t="str">
        <f t="shared" si="285"/>
        <v>#REF!</v>
      </c>
      <c r="M698" s="54" t="s">
        <v>1188</v>
      </c>
      <c r="N698" s="52" t="s">
        <v>1189</v>
      </c>
      <c r="O698" s="55">
        <v>42331.0</v>
      </c>
    </row>
    <row r="699" ht="25.5" customHeight="1">
      <c r="A699" s="46" t="s">
        <v>221</v>
      </c>
      <c r="B699" s="47" t="s">
        <v>17</v>
      </c>
      <c r="C699" s="48" t="s">
        <v>18</v>
      </c>
      <c r="D699" s="49">
        <v>0.0</v>
      </c>
      <c r="E699" s="47">
        <v>0.0</v>
      </c>
      <c r="F699" s="50">
        <v>0.0</v>
      </c>
      <c r="G699" s="51">
        <v>0.0</v>
      </c>
      <c r="H699" s="52"/>
      <c r="I699" s="48"/>
      <c r="J699" s="46"/>
      <c r="K699" s="53"/>
      <c r="L699" s="54"/>
      <c r="M699" s="54"/>
      <c r="N699" s="52"/>
      <c r="O699" s="55"/>
    </row>
    <row r="700" ht="25.5" customHeight="1">
      <c r="A700" s="46" t="s">
        <v>221</v>
      </c>
      <c r="B700" s="47" t="s">
        <v>19</v>
      </c>
      <c r="C700" s="48" t="s">
        <v>20</v>
      </c>
      <c r="D700" s="49">
        <v>0.0</v>
      </c>
      <c r="E700" s="47">
        <v>0.0</v>
      </c>
      <c r="F700" s="50">
        <v>0.0</v>
      </c>
      <c r="G700" s="51">
        <v>0.0</v>
      </c>
      <c r="H700" s="52"/>
      <c r="I700" s="48"/>
      <c r="J700" s="46"/>
      <c r="K700" s="53"/>
      <c r="L700" s="54"/>
      <c r="M700" s="54"/>
      <c r="N700" s="52"/>
      <c r="O700" s="55"/>
    </row>
    <row r="701" ht="25.5" customHeight="1">
      <c r="A701" s="46" t="s">
        <v>221</v>
      </c>
      <c r="B701" s="47" t="s">
        <v>21</v>
      </c>
      <c r="C701" s="48" t="s">
        <v>22</v>
      </c>
      <c r="D701" s="49">
        <v>0.0</v>
      </c>
      <c r="E701" s="47">
        <v>0.0</v>
      </c>
      <c r="F701" s="50">
        <v>0.0</v>
      </c>
      <c r="G701" s="51">
        <v>0.0</v>
      </c>
      <c r="H701" s="52"/>
      <c r="I701" s="48"/>
      <c r="J701" s="46"/>
      <c r="K701" s="53"/>
      <c r="L701" s="54"/>
      <c r="M701" s="54"/>
      <c r="N701" s="52"/>
      <c r="O701" s="55"/>
    </row>
    <row r="702" ht="25.5" customHeight="1">
      <c r="A702" s="46" t="s">
        <v>221</v>
      </c>
      <c r="B702" s="47" t="s">
        <v>25</v>
      </c>
      <c r="C702" s="48" t="s">
        <v>26</v>
      </c>
      <c r="D702" s="49">
        <v>0.0</v>
      </c>
      <c r="E702" s="47">
        <v>0.0</v>
      </c>
      <c r="F702" s="50">
        <v>0.0</v>
      </c>
      <c r="G702" s="51">
        <v>0.0</v>
      </c>
      <c r="H702" s="52"/>
      <c r="I702" s="48"/>
      <c r="J702" s="46"/>
      <c r="K702" s="53"/>
      <c r="L702" s="54"/>
      <c r="M702" s="54"/>
      <c r="N702" s="52"/>
      <c r="O702" s="55"/>
    </row>
    <row r="703" ht="25.5" customHeight="1">
      <c r="A703" s="46" t="s">
        <v>221</v>
      </c>
      <c r="B703" s="47" t="s">
        <v>27</v>
      </c>
      <c r="C703" s="48" t="s">
        <v>28</v>
      </c>
      <c r="D703" s="49">
        <v>0.0</v>
      </c>
      <c r="E703" s="47">
        <v>0.0</v>
      </c>
      <c r="F703" s="50">
        <v>0.0</v>
      </c>
      <c r="G703" s="51">
        <v>0.0</v>
      </c>
      <c r="H703" s="52"/>
      <c r="I703" s="48"/>
      <c r="J703" s="46"/>
      <c r="K703" s="53"/>
      <c r="L703" s="54"/>
      <c r="M703" s="54"/>
      <c r="N703" s="52"/>
      <c r="O703" s="55"/>
    </row>
    <row r="704" ht="25.5" customHeight="1">
      <c r="A704" s="46" t="s">
        <v>221</v>
      </c>
      <c r="B704" s="47" t="s">
        <v>29</v>
      </c>
      <c r="C704" s="48" t="s">
        <v>30</v>
      </c>
      <c r="D704" s="49">
        <v>0.0</v>
      </c>
      <c r="E704" s="47">
        <v>0.0</v>
      </c>
      <c r="F704" s="50">
        <v>0.0</v>
      </c>
      <c r="G704" s="51">
        <v>0.0</v>
      </c>
      <c r="H704" s="52"/>
      <c r="I704" s="48"/>
      <c r="J704" s="46"/>
      <c r="K704" s="53"/>
      <c r="L704" s="54"/>
      <c r="M704" s="54"/>
      <c r="N704" s="52"/>
      <c r="O704" s="55"/>
    </row>
    <row r="705" ht="25.5" customHeight="1">
      <c r="A705" s="46" t="s">
        <v>221</v>
      </c>
      <c r="B705" s="47" t="s">
        <v>31</v>
      </c>
      <c r="C705" s="48" t="s">
        <v>32</v>
      </c>
      <c r="D705" s="49">
        <v>0.0</v>
      </c>
      <c r="E705" s="47">
        <v>0.0</v>
      </c>
      <c r="F705" s="50">
        <v>0.0</v>
      </c>
      <c r="G705" s="51">
        <v>0.0</v>
      </c>
      <c r="H705" s="52"/>
      <c r="I705" s="48"/>
      <c r="J705" s="46"/>
      <c r="K705" s="53"/>
      <c r="L705" s="54"/>
      <c r="M705" s="54"/>
      <c r="N705" s="52"/>
      <c r="O705" s="55"/>
    </row>
    <row r="706" ht="25.5" customHeight="1">
      <c r="A706" s="46" t="s">
        <v>221</v>
      </c>
      <c r="B706" s="47" t="s">
        <v>35</v>
      </c>
      <c r="C706" s="48" t="s">
        <v>36</v>
      </c>
      <c r="D706" s="49">
        <v>0.0</v>
      </c>
      <c r="E706" s="47">
        <v>0.0</v>
      </c>
      <c r="F706" s="50">
        <v>0.0</v>
      </c>
      <c r="G706" s="51">
        <v>0.0</v>
      </c>
      <c r="H706" s="52"/>
      <c r="I706" s="48"/>
      <c r="J706" s="46"/>
      <c r="K706" s="53"/>
      <c r="L706" s="54"/>
      <c r="M706" s="54"/>
      <c r="N706" s="52"/>
      <c r="O706" s="55"/>
    </row>
    <row r="707" ht="25.5" customHeight="1">
      <c r="A707" s="46" t="s">
        <v>221</v>
      </c>
      <c r="B707" s="47" t="s">
        <v>39</v>
      </c>
      <c r="C707" s="48" t="s">
        <v>40</v>
      </c>
      <c r="D707" s="49">
        <v>0.0</v>
      </c>
      <c r="E707" s="47">
        <v>0.0</v>
      </c>
      <c r="F707" s="50">
        <v>0.0</v>
      </c>
      <c r="G707" s="51">
        <v>0.0</v>
      </c>
      <c r="H707" s="52"/>
      <c r="I707" s="48"/>
      <c r="J707" s="46"/>
      <c r="K707" s="53"/>
      <c r="L707" s="54"/>
      <c r="M707" s="54"/>
      <c r="N707" s="52"/>
      <c r="O707" s="55"/>
    </row>
    <row r="708" ht="25.5" customHeight="1">
      <c r="A708" s="46" t="s">
        <v>221</v>
      </c>
      <c r="B708" s="47" t="s">
        <v>41</v>
      </c>
      <c r="C708" s="48" t="s">
        <v>42</v>
      </c>
      <c r="D708" s="49">
        <v>0.0</v>
      </c>
      <c r="E708" s="47">
        <v>0.0</v>
      </c>
      <c r="F708" s="50">
        <v>0.0</v>
      </c>
      <c r="G708" s="51">
        <v>0.0</v>
      </c>
      <c r="H708" s="52"/>
      <c r="I708" s="48"/>
      <c r="J708" s="46"/>
      <c r="K708" s="53"/>
      <c r="L708" s="54"/>
      <c r="M708" s="54"/>
      <c r="N708" s="52"/>
      <c r="O708" s="55"/>
    </row>
    <row r="709" ht="25.5" customHeight="1">
      <c r="A709" s="46" t="s">
        <v>221</v>
      </c>
      <c r="B709" s="47" t="s">
        <v>59</v>
      </c>
      <c r="C709" s="48" t="s">
        <v>60</v>
      </c>
      <c r="D709" s="49">
        <v>0.0</v>
      </c>
      <c r="E709" s="47">
        <v>0.0</v>
      </c>
      <c r="F709" s="50">
        <v>0.0</v>
      </c>
      <c r="G709" s="51">
        <v>0.0</v>
      </c>
      <c r="H709" s="52"/>
      <c r="I709" s="48"/>
      <c r="J709" s="46"/>
      <c r="K709" s="53"/>
      <c r="L709" s="54"/>
      <c r="M709" s="54"/>
      <c r="N709" s="52"/>
      <c r="O709" s="55"/>
    </row>
    <row r="710" ht="25.5" customHeight="1">
      <c r="A710" s="46" t="s">
        <v>223</v>
      </c>
      <c r="B710" s="47" t="s">
        <v>17</v>
      </c>
      <c r="C710" s="48" t="s">
        <v>18</v>
      </c>
      <c r="D710" s="49">
        <v>0.0</v>
      </c>
      <c r="E710" s="47">
        <v>0.0</v>
      </c>
      <c r="F710" s="50">
        <v>0.0</v>
      </c>
      <c r="G710" s="51">
        <v>0.0</v>
      </c>
      <c r="H710" s="52"/>
      <c r="I710" s="48"/>
      <c r="J710" s="46"/>
      <c r="K710" s="53"/>
      <c r="L710" s="54"/>
      <c r="M710" s="54"/>
      <c r="N710" s="52"/>
      <c r="O710" s="55"/>
    </row>
    <row r="711" ht="25.5" customHeight="1">
      <c r="A711" s="46" t="s">
        <v>223</v>
      </c>
      <c r="B711" s="47" t="s">
        <v>49</v>
      </c>
      <c r="C711" s="48" t="s">
        <v>50</v>
      </c>
      <c r="D711" s="49">
        <v>0.0</v>
      </c>
      <c r="E711" s="47">
        <v>0.0</v>
      </c>
      <c r="F711" s="50">
        <v>0.0</v>
      </c>
      <c r="G711" s="51">
        <v>0.0</v>
      </c>
      <c r="H711" s="52"/>
      <c r="I711" s="48"/>
      <c r="J711" s="46"/>
      <c r="K711" s="53"/>
      <c r="L711" s="54"/>
      <c r="M711" s="54"/>
      <c r="N711" s="52"/>
      <c r="O711" s="55"/>
    </row>
    <row r="712" ht="25.5" customHeight="1">
      <c r="A712" s="46" t="s">
        <v>223</v>
      </c>
      <c r="B712" s="47" t="s">
        <v>27</v>
      </c>
      <c r="C712" s="48" t="s">
        <v>28</v>
      </c>
      <c r="D712" s="49">
        <v>0.0</v>
      </c>
      <c r="E712" s="47">
        <v>0.0</v>
      </c>
      <c r="F712" s="50">
        <v>0.0</v>
      </c>
      <c r="G712" s="51">
        <v>0.0</v>
      </c>
      <c r="H712" s="52"/>
      <c r="I712" s="48"/>
      <c r="J712" s="46"/>
      <c r="K712" s="53"/>
      <c r="L712" s="54"/>
      <c r="M712" s="54"/>
      <c r="N712" s="52"/>
      <c r="O712" s="55"/>
    </row>
    <row r="713" ht="25.5" customHeight="1">
      <c r="A713" s="46" t="s">
        <v>223</v>
      </c>
      <c r="B713" s="47" t="s">
        <v>29</v>
      </c>
      <c r="C713" s="48" t="s">
        <v>30</v>
      </c>
      <c r="D713" s="49">
        <v>631853.68</v>
      </c>
      <c r="E713" s="47">
        <v>0.0</v>
      </c>
      <c r="F713" s="50">
        <v>631854.0</v>
      </c>
      <c r="G713" s="51">
        <v>631854.0</v>
      </c>
      <c r="H713" s="52">
        <v>8.9098214E8</v>
      </c>
      <c r="I713" s="48" t="str">
        <f>+VLOOKUP(H713,'[2]IPS CTA BANCARIA (2)'!$B$1:$I$186,2,0)</f>
        <v>#REF!</v>
      </c>
      <c r="J713" s="46">
        <v>631854.0</v>
      </c>
      <c r="K713" s="53" t="str">
        <f>+VLOOKUP(H713,'[2]IPS CTA BANCARIA (2)'!$B$1:$I$186,4,0)</f>
        <v>#REF!</v>
      </c>
      <c r="L713" s="54" t="str">
        <f>+VLOOKUP(H713,'[2]IPS CTA BANCARIA (2)'!$B$1:$I$186,5,0)</f>
        <v>#REF!</v>
      </c>
      <c r="M713" s="54" t="s">
        <v>1190</v>
      </c>
      <c r="N713" s="52" t="s">
        <v>1191</v>
      </c>
      <c r="O713" s="55">
        <v>42332.0</v>
      </c>
    </row>
    <row r="714" ht="25.5" customHeight="1">
      <c r="A714" s="46" t="s">
        <v>223</v>
      </c>
      <c r="B714" s="47" t="s">
        <v>31</v>
      </c>
      <c r="C714" s="48" t="s">
        <v>32</v>
      </c>
      <c r="D714" s="49">
        <v>0.0</v>
      </c>
      <c r="E714" s="47">
        <v>0.0</v>
      </c>
      <c r="F714" s="50">
        <v>0.0</v>
      </c>
      <c r="G714" s="51">
        <v>0.0</v>
      </c>
      <c r="H714" s="52"/>
      <c r="I714" s="48"/>
      <c r="J714" s="46"/>
      <c r="K714" s="53"/>
      <c r="L714" s="54"/>
      <c r="M714" s="54"/>
      <c r="N714" s="52"/>
      <c r="O714" s="55"/>
    </row>
    <row r="715" ht="25.5" customHeight="1">
      <c r="A715" s="46" t="s">
        <v>223</v>
      </c>
      <c r="B715" s="47" t="s">
        <v>67</v>
      </c>
      <c r="C715" s="48" t="s">
        <v>68</v>
      </c>
      <c r="D715" s="49">
        <v>13927.87</v>
      </c>
      <c r="E715" s="47">
        <v>0.0</v>
      </c>
      <c r="F715" s="50">
        <v>13928.0</v>
      </c>
      <c r="G715" s="51">
        <v>13928.0</v>
      </c>
      <c r="H715" s="52">
        <v>8.30074184E8</v>
      </c>
      <c r="I715" s="48" t="str">
        <f t="shared" ref="I715:I718" si="286">+VLOOKUP(H715,'[2]IPS CTA BANCARIA (2)'!$B$1:$I$186,2,0)</f>
        <v>#REF!</v>
      </c>
      <c r="J715" s="46">
        <v>13928.0</v>
      </c>
      <c r="K715" s="53" t="str">
        <f t="shared" ref="K715:K718" si="287">+VLOOKUP(H715,'[2]IPS CTA BANCARIA (2)'!$B$1:$I$186,4,0)</f>
        <v>#REF!</v>
      </c>
      <c r="L715" s="54" t="str">
        <f t="shared" ref="L715:L718" si="288">+VLOOKUP(H715,'[2]IPS CTA BANCARIA (2)'!$B$1:$I$186,5,0)</f>
        <v>#REF!</v>
      </c>
      <c r="M715" s="54" t="s">
        <v>1192</v>
      </c>
      <c r="N715" s="52" t="s">
        <v>1193</v>
      </c>
      <c r="O715" s="55">
        <v>42334.0</v>
      </c>
    </row>
    <row r="716" ht="25.5" customHeight="1">
      <c r="A716" s="46" t="s">
        <v>223</v>
      </c>
      <c r="B716" s="47" t="s">
        <v>39</v>
      </c>
      <c r="C716" s="48" t="s">
        <v>40</v>
      </c>
      <c r="D716" s="49">
        <v>134046.98</v>
      </c>
      <c r="E716" s="47">
        <v>0.0</v>
      </c>
      <c r="F716" s="50">
        <v>134047.0</v>
      </c>
      <c r="G716" s="51">
        <v>134047.0</v>
      </c>
      <c r="H716" s="52">
        <v>9.00156264E8</v>
      </c>
      <c r="I716" s="48" t="str">
        <f t="shared" si="286"/>
        <v>#REF!</v>
      </c>
      <c r="J716" s="46">
        <v>134047.0</v>
      </c>
      <c r="K716" s="53" t="str">
        <f t="shared" si="287"/>
        <v>#REF!</v>
      </c>
      <c r="L716" s="54" t="str">
        <f t="shared" si="288"/>
        <v>#REF!</v>
      </c>
      <c r="M716" s="54" t="s">
        <v>1194</v>
      </c>
      <c r="N716" s="52" t="s">
        <v>1195</v>
      </c>
      <c r="O716" s="55">
        <v>42334.0</v>
      </c>
    </row>
    <row r="717" ht="25.5" customHeight="1">
      <c r="A717" s="46" t="s">
        <v>223</v>
      </c>
      <c r="B717" s="47" t="s">
        <v>41</v>
      </c>
      <c r="C717" s="48" t="s">
        <v>42</v>
      </c>
      <c r="D717" s="49">
        <v>2.790205814E7</v>
      </c>
      <c r="E717" s="47">
        <v>0.0</v>
      </c>
      <c r="F717" s="50">
        <v>2.7902058E7</v>
      </c>
      <c r="G717" s="51">
        <v>2.7902058E7</v>
      </c>
      <c r="H717" s="52">
        <v>8.90985703E8</v>
      </c>
      <c r="I717" s="48" t="str">
        <f t="shared" si="286"/>
        <v>#REF!</v>
      </c>
      <c r="J717" s="46">
        <v>2.7902058E7</v>
      </c>
      <c r="K717" s="53" t="str">
        <f t="shared" si="287"/>
        <v>#REF!</v>
      </c>
      <c r="L717" s="54" t="str">
        <f t="shared" si="288"/>
        <v>#REF!</v>
      </c>
      <c r="M717" s="54" t="s">
        <v>1196</v>
      </c>
      <c r="N717" s="52" t="s">
        <v>1197</v>
      </c>
      <c r="O717" s="55">
        <v>42326.0</v>
      </c>
    </row>
    <row r="718" ht="25.5" customHeight="1">
      <c r="A718" s="46" t="s">
        <v>223</v>
      </c>
      <c r="B718" s="47" t="s">
        <v>59</v>
      </c>
      <c r="C718" s="48" t="s">
        <v>60</v>
      </c>
      <c r="D718" s="49">
        <v>2102962.33</v>
      </c>
      <c r="E718" s="47">
        <v>0.0</v>
      </c>
      <c r="F718" s="50">
        <v>2102962.0</v>
      </c>
      <c r="G718" s="51">
        <v>2102962.0</v>
      </c>
      <c r="H718" s="52">
        <v>8.90981848E8</v>
      </c>
      <c r="I718" s="48" t="str">
        <f t="shared" si="286"/>
        <v>#REF!</v>
      </c>
      <c r="J718" s="46">
        <v>2102962.0</v>
      </c>
      <c r="K718" s="53" t="str">
        <f t="shared" si="287"/>
        <v>#REF!</v>
      </c>
      <c r="L718" s="54" t="str">
        <f t="shared" si="288"/>
        <v>#REF!</v>
      </c>
      <c r="M718" s="54" t="s">
        <v>1198</v>
      </c>
      <c r="N718" s="52" t="s">
        <v>1199</v>
      </c>
      <c r="O718" s="55">
        <v>42331.0</v>
      </c>
    </row>
    <row r="719" ht="25.5" customHeight="1">
      <c r="A719" s="46" t="s">
        <v>225</v>
      </c>
      <c r="B719" s="47" t="s">
        <v>17</v>
      </c>
      <c r="C719" s="48" t="s">
        <v>18</v>
      </c>
      <c r="D719" s="49">
        <v>0.0</v>
      </c>
      <c r="E719" s="47">
        <v>0.0</v>
      </c>
      <c r="F719" s="50">
        <v>0.0</v>
      </c>
      <c r="G719" s="51">
        <v>0.0</v>
      </c>
      <c r="H719" s="52"/>
      <c r="I719" s="48"/>
      <c r="J719" s="46"/>
      <c r="K719" s="53"/>
      <c r="L719" s="54"/>
      <c r="M719" s="54"/>
      <c r="N719" s="52"/>
      <c r="O719" s="55"/>
    </row>
    <row r="720" ht="25.5" customHeight="1">
      <c r="A720" s="46" t="s">
        <v>225</v>
      </c>
      <c r="B720" s="47" t="s">
        <v>19</v>
      </c>
      <c r="C720" s="48" t="s">
        <v>20</v>
      </c>
      <c r="D720" s="49">
        <v>0.0</v>
      </c>
      <c r="E720" s="47">
        <v>0.0</v>
      </c>
      <c r="F720" s="50">
        <v>0.0</v>
      </c>
      <c r="G720" s="51">
        <v>0.0</v>
      </c>
      <c r="H720" s="52"/>
      <c r="I720" s="48"/>
      <c r="J720" s="46"/>
      <c r="K720" s="53"/>
      <c r="L720" s="54"/>
      <c r="M720" s="54"/>
      <c r="N720" s="52"/>
      <c r="O720" s="55"/>
    </row>
    <row r="721" ht="25.5" customHeight="1">
      <c r="A721" s="46" t="s">
        <v>225</v>
      </c>
      <c r="B721" s="47" t="s">
        <v>21</v>
      </c>
      <c r="C721" s="48" t="s">
        <v>22</v>
      </c>
      <c r="D721" s="49">
        <v>0.0</v>
      </c>
      <c r="E721" s="47">
        <v>0.0</v>
      </c>
      <c r="F721" s="50">
        <v>0.0</v>
      </c>
      <c r="G721" s="51">
        <v>0.0</v>
      </c>
      <c r="H721" s="52"/>
      <c r="I721" s="48"/>
      <c r="J721" s="46"/>
      <c r="K721" s="53"/>
      <c r="L721" s="54"/>
      <c r="M721" s="54"/>
      <c r="N721" s="52"/>
      <c r="O721" s="55"/>
    </row>
    <row r="722" ht="25.5" customHeight="1">
      <c r="A722" s="46" t="s">
        <v>225</v>
      </c>
      <c r="B722" s="47" t="s">
        <v>25</v>
      </c>
      <c r="C722" s="48" t="s">
        <v>26</v>
      </c>
      <c r="D722" s="49">
        <v>0.0</v>
      </c>
      <c r="E722" s="47">
        <v>0.0</v>
      </c>
      <c r="F722" s="50">
        <v>0.0</v>
      </c>
      <c r="G722" s="51">
        <v>0.0</v>
      </c>
      <c r="H722" s="52"/>
      <c r="I722" s="48"/>
      <c r="J722" s="46"/>
      <c r="K722" s="53"/>
      <c r="L722" s="54"/>
      <c r="M722" s="54"/>
      <c r="N722" s="52"/>
      <c r="O722" s="55"/>
    </row>
    <row r="723" ht="25.5" customHeight="1">
      <c r="A723" s="46" t="s">
        <v>225</v>
      </c>
      <c r="B723" s="47" t="s">
        <v>27</v>
      </c>
      <c r="C723" s="48" t="s">
        <v>28</v>
      </c>
      <c r="D723" s="49">
        <v>0.0</v>
      </c>
      <c r="E723" s="47">
        <v>0.0</v>
      </c>
      <c r="F723" s="50">
        <v>0.0</v>
      </c>
      <c r="G723" s="51">
        <v>0.0</v>
      </c>
      <c r="H723" s="52"/>
      <c r="I723" s="48"/>
      <c r="J723" s="46"/>
      <c r="K723" s="53"/>
      <c r="L723" s="54"/>
      <c r="M723" s="54"/>
      <c r="N723" s="52"/>
      <c r="O723" s="55"/>
    </row>
    <row r="724" ht="25.5" customHeight="1">
      <c r="A724" s="46" t="s">
        <v>225</v>
      </c>
      <c r="B724" s="47" t="s">
        <v>29</v>
      </c>
      <c r="C724" s="48" t="s">
        <v>30</v>
      </c>
      <c r="D724" s="49">
        <v>0.0</v>
      </c>
      <c r="E724" s="47">
        <v>0.0</v>
      </c>
      <c r="F724" s="50">
        <v>0.0</v>
      </c>
      <c r="G724" s="51">
        <v>0.0</v>
      </c>
      <c r="H724" s="52"/>
      <c r="I724" s="48"/>
      <c r="J724" s="46"/>
      <c r="K724" s="53"/>
      <c r="L724" s="54"/>
      <c r="M724" s="54"/>
      <c r="N724" s="52"/>
      <c r="O724" s="55"/>
    </row>
    <row r="725" ht="25.5" customHeight="1">
      <c r="A725" s="46" t="s">
        <v>225</v>
      </c>
      <c r="B725" s="47" t="s">
        <v>31</v>
      </c>
      <c r="C725" s="48" t="s">
        <v>32</v>
      </c>
      <c r="D725" s="49">
        <v>0.0</v>
      </c>
      <c r="E725" s="47">
        <v>0.0</v>
      </c>
      <c r="F725" s="50">
        <v>0.0</v>
      </c>
      <c r="G725" s="51">
        <v>0.0</v>
      </c>
      <c r="H725" s="52"/>
      <c r="I725" s="48"/>
      <c r="J725" s="46"/>
      <c r="K725" s="53"/>
      <c r="L725" s="54"/>
      <c r="M725" s="54"/>
      <c r="N725" s="52"/>
      <c r="O725" s="55"/>
    </row>
    <row r="726" ht="25.5" customHeight="1">
      <c r="A726" s="46" t="s">
        <v>225</v>
      </c>
      <c r="B726" s="47" t="s">
        <v>39</v>
      </c>
      <c r="C726" s="48" t="s">
        <v>40</v>
      </c>
      <c r="D726" s="49">
        <v>0.0</v>
      </c>
      <c r="E726" s="47">
        <v>0.0</v>
      </c>
      <c r="F726" s="50">
        <v>0.0</v>
      </c>
      <c r="G726" s="51">
        <v>0.0</v>
      </c>
      <c r="H726" s="52"/>
      <c r="I726" s="48"/>
      <c r="J726" s="46"/>
      <c r="K726" s="53"/>
      <c r="L726" s="54"/>
      <c r="M726" s="54"/>
      <c r="N726" s="52"/>
      <c r="O726" s="55"/>
    </row>
    <row r="727" ht="25.5" customHeight="1">
      <c r="A727" s="46" t="s">
        <v>225</v>
      </c>
      <c r="B727" s="47" t="s">
        <v>41</v>
      </c>
      <c r="C727" s="48" t="s">
        <v>42</v>
      </c>
      <c r="D727" s="49">
        <v>0.0</v>
      </c>
      <c r="E727" s="47">
        <v>0.0</v>
      </c>
      <c r="F727" s="50">
        <v>0.0</v>
      </c>
      <c r="G727" s="51">
        <v>0.0</v>
      </c>
      <c r="H727" s="52"/>
      <c r="I727" s="48"/>
      <c r="J727" s="46"/>
      <c r="K727" s="53"/>
      <c r="L727" s="54"/>
      <c r="M727" s="54"/>
      <c r="N727" s="52"/>
      <c r="O727" s="55"/>
    </row>
    <row r="728" ht="25.5" customHeight="1">
      <c r="A728" s="46" t="s">
        <v>227</v>
      </c>
      <c r="B728" s="47" t="s">
        <v>17</v>
      </c>
      <c r="C728" s="48" t="s">
        <v>18</v>
      </c>
      <c r="D728" s="49">
        <v>0.0</v>
      </c>
      <c r="E728" s="47">
        <v>0.0</v>
      </c>
      <c r="F728" s="50">
        <v>0.0</v>
      </c>
      <c r="G728" s="51">
        <v>0.0</v>
      </c>
      <c r="H728" s="52"/>
      <c r="I728" s="48"/>
      <c r="J728" s="46"/>
      <c r="K728" s="53"/>
      <c r="L728" s="54"/>
      <c r="M728" s="54"/>
      <c r="N728" s="52"/>
      <c r="O728" s="55"/>
    </row>
    <row r="729" ht="25.5" customHeight="1">
      <c r="A729" s="46" t="s">
        <v>227</v>
      </c>
      <c r="B729" s="47" t="s">
        <v>19</v>
      </c>
      <c r="C729" s="48" t="s">
        <v>20</v>
      </c>
      <c r="D729" s="49">
        <v>99805.41</v>
      </c>
      <c r="E729" s="47">
        <v>0.0</v>
      </c>
      <c r="F729" s="50">
        <v>99805.0</v>
      </c>
      <c r="G729" s="51">
        <v>99805.0</v>
      </c>
      <c r="H729" s="52">
        <v>8.00140949E8</v>
      </c>
      <c r="I729" s="48" t="str">
        <f t="shared" ref="I729:I730" si="289">+VLOOKUP(H729,'[2]IPS CTA BANCARIA (2)'!$B$1:$I$186,2,0)</f>
        <v>#REF!</v>
      </c>
      <c r="J729" s="46">
        <v>99805.0</v>
      </c>
      <c r="K729" s="53" t="str">
        <f t="shared" ref="K729:K730" si="290">+VLOOKUP(H729,'[2]IPS CTA BANCARIA (2)'!$B$1:$I$186,4,0)</f>
        <v>#REF!</v>
      </c>
      <c r="L729" s="54" t="str">
        <f t="shared" ref="L729:L730" si="291">+VLOOKUP(H729,'[2]IPS CTA BANCARIA (2)'!$B$1:$I$186,5,0)</f>
        <v>#REF!</v>
      </c>
      <c r="M729" s="54" t="s">
        <v>1200</v>
      </c>
      <c r="N729" s="52" t="s">
        <v>1201</v>
      </c>
      <c r="O729" s="55">
        <v>42334.0</v>
      </c>
    </row>
    <row r="730" ht="25.5" customHeight="1">
      <c r="A730" s="46" t="s">
        <v>227</v>
      </c>
      <c r="B730" s="47" t="s">
        <v>21</v>
      </c>
      <c r="C730" s="48" t="s">
        <v>22</v>
      </c>
      <c r="D730" s="49">
        <v>17747.46</v>
      </c>
      <c r="E730" s="47">
        <v>0.0</v>
      </c>
      <c r="F730" s="50">
        <v>17747.0</v>
      </c>
      <c r="G730" s="51">
        <v>17747.0</v>
      </c>
      <c r="H730" s="52">
        <v>8.00130907E8</v>
      </c>
      <c r="I730" s="48" t="str">
        <f t="shared" si="289"/>
        <v>#REF!</v>
      </c>
      <c r="J730" s="46">
        <v>17747.0</v>
      </c>
      <c r="K730" s="53" t="str">
        <f t="shared" si="290"/>
        <v>#REF!</v>
      </c>
      <c r="L730" s="54" t="str">
        <f t="shared" si="291"/>
        <v>#REF!</v>
      </c>
      <c r="M730" s="54" t="s">
        <v>1202</v>
      </c>
      <c r="N730" s="52" t="s">
        <v>1203</v>
      </c>
      <c r="O730" s="55">
        <v>42334.0</v>
      </c>
    </row>
    <row r="731" ht="25.5" customHeight="1">
      <c r="A731" s="46" t="s">
        <v>227</v>
      </c>
      <c r="B731" s="47" t="s">
        <v>27</v>
      </c>
      <c r="C731" s="48" t="s">
        <v>28</v>
      </c>
      <c r="D731" s="49">
        <v>0.0</v>
      </c>
      <c r="E731" s="47">
        <v>0.0</v>
      </c>
      <c r="F731" s="50">
        <v>0.0</v>
      </c>
      <c r="G731" s="51">
        <v>0.0</v>
      </c>
      <c r="H731" s="52"/>
      <c r="I731" s="48"/>
      <c r="J731" s="46"/>
      <c r="K731" s="53"/>
      <c r="L731" s="54"/>
      <c r="M731" s="54"/>
      <c r="N731" s="52"/>
      <c r="O731" s="55"/>
    </row>
    <row r="732" ht="25.5" customHeight="1">
      <c r="A732" s="46" t="s">
        <v>227</v>
      </c>
      <c r="B732" s="47" t="s">
        <v>29</v>
      </c>
      <c r="C732" s="48" t="s">
        <v>30</v>
      </c>
      <c r="D732" s="49">
        <v>257112.81</v>
      </c>
      <c r="E732" s="47">
        <v>0.0</v>
      </c>
      <c r="F732" s="50">
        <v>257113.0</v>
      </c>
      <c r="G732" s="51">
        <v>257113.0</v>
      </c>
      <c r="H732" s="52">
        <v>8.00250119E8</v>
      </c>
      <c r="I732" s="48" t="str">
        <f t="shared" ref="I732:I736" si="292">+VLOOKUP(H732,'[2]IPS CTA BANCARIA (2)'!$B$1:$I$186,2,0)</f>
        <v>#REF!</v>
      </c>
      <c r="J732" s="46">
        <v>257113.0</v>
      </c>
      <c r="K732" s="53" t="str">
        <f t="shared" ref="K732:K736" si="293">+VLOOKUP(H732,'[2]IPS CTA BANCARIA (2)'!$B$1:$I$186,4,0)</f>
        <v>#REF!</v>
      </c>
      <c r="L732" s="54" t="str">
        <f t="shared" ref="L732:L736" si="294">+VLOOKUP(H732,'[2]IPS CTA BANCARIA (2)'!$B$1:$I$186,5,0)</f>
        <v>#REF!</v>
      </c>
      <c r="M732" s="54" t="s">
        <v>1204</v>
      </c>
      <c r="N732" s="52" t="s">
        <v>1205</v>
      </c>
      <c r="O732" s="55">
        <v>42332.0</v>
      </c>
    </row>
    <row r="733" ht="25.5" customHeight="1">
      <c r="A733" s="46" t="s">
        <v>227</v>
      </c>
      <c r="B733" s="47" t="s">
        <v>31</v>
      </c>
      <c r="C733" s="48" t="s">
        <v>32</v>
      </c>
      <c r="D733" s="49">
        <v>240508.3</v>
      </c>
      <c r="E733" s="47">
        <v>0.0</v>
      </c>
      <c r="F733" s="50">
        <v>240508.0</v>
      </c>
      <c r="G733" s="51">
        <v>240508.0</v>
      </c>
      <c r="H733" s="52">
        <v>8.05000427E8</v>
      </c>
      <c r="I733" s="48" t="str">
        <f t="shared" si="292"/>
        <v>#REF!</v>
      </c>
      <c r="J733" s="46">
        <v>240508.0</v>
      </c>
      <c r="K733" s="53" t="str">
        <f t="shared" si="293"/>
        <v>#REF!</v>
      </c>
      <c r="L733" s="54" t="str">
        <f t="shared" si="294"/>
        <v>#REF!</v>
      </c>
      <c r="M733" s="54" t="s">
        <v>1206</v>
      </c>
      <c r="N733" s="52" t="s">
        <v>1207</v>
      </c>
      <c r="O733" s="55">
        <v>42333.0</v>
      </c>
    </row>
    <row r="734" ht="25.5" customHeight="1">
      <c r="A734" s="46" t="s">
        <v>227</v>
      </c>
      <c r="B734" s="47" t="s">
        <v>39</v>
      </c>
      <c r="C734" s="48" t="s">
        <v>40</v>
      </c>
      <c r="D734" s="49">
        <v>230094.16</v>
      </c>
      <c r="E734" s="47">
        <v>0.0</v>
      </c>
      <c r="F734" s="50">
        <v>230094.0</v>
      </c>
      <c r="G734" s="51">
        <v>230094.0</v>
      </c>
      <c r="H734" s="52">
        <v>9.00156264E8</v>
      </c>
      <c r="I734" s="48" t="str">
        <f t="shared" si="292"/>
        <v>#REF!</v>
      </c>
      <c r="J734" s="46">
        <v>230094.0</v>
      </c>
      <c r="K734" s="53" t="str">
        <f t="shared" si="293"/>
        <v>#REF!</v>
      </c>
      <c r="L734" s="54" t="str">
        <f t="shared" si="294"/>
        <v>#REF!</v>
      </c>
      <c r="M734" s="54" t="s">
        <v>1208</v>
      </c>
      <c r="N734" s="52" t="s">
        <v>1209</v>
      </c>
      <c r="O734" s="55">
        <v>42334.0</v>
      </c>
    </row>
    <row r="735" ht="25.5" customHeight="1">
      <c r="A735" s="46" t="s">
        <v>227</v>
      </c>
      <c r="B735" s="47" t="s">
        <v>41</v>
      </c>
      <c r="C735" s="48" t="s">
        <v>42</v>
      </c>
      <c r="D735" s="49">
        <v>2.552499777E7</v>
      </c>
      <c r="E735" s="47">
        <v>0.0</v>
      </c>
      <c r="F735" s="50">
        <v>2.5524998E7</v>
      </c>
      <c r="G735" s="51">
        <v>2.5524998E7</v>
      </c>
      <c r="H735" s="52">
        <v>8.90981137E8</v>
      </c>
      <c r="I735" s="48" t="str">
        <f t="shared" si="292"/>
        <v>#REF!</v>
      </c>
      <c r="J735" s="46">
        <v>2.5524998E7</v>
      </c>
      <c r="K735" s="53" t="str">
        <f t="shared" si="293"/>
        <v>#REF!</v>
      </c>
      <c r="L735" s="54" t="str">
        <f t="shared" si="294"/>
        <v>#REF!</v>
      </c>
      <c r="M735" s="54" t="s">
        <v>1210</v>
      </c>
      <c r="N735" s="52" t="s">
        <v>1211</v>
      </c>
      <c r="O735" s="55">
        <v>42328.0</v>
      </c>
    </row>
    <row r="736" ht="25.5" customHeight="1">
      <c r="A736" s="46" t="s">
        <v>227</v>
      </c>
      <c r="B736" s="47" t="s">
        <v>59</v>
      </c>
      <c r="C736" s="48" t="s">
        <v>60</v>
      </c>
      <c r="D736" s="49">
        <v>2.552088709E7</v>
      </c>
      <c r="E736" s="47">
        <v>0.0</v>
      </c>
      <c r="F736" s="50">
        <v>2.5520887E7</v>
      </c>
      <c r="G736" s="51">
        <v>2.5520887E7</v>
      </c>
      <c r="H736" s="52">
        <v>8.90905154E8</v>
      </c>
      <c r="I736" s="48" t="str">
        <f t="shared" si="292"/>
        <v>#REF!</v>
      </c>
      <c r="J736" s="46">
        <v>2.5520887E7</v>
      </c>
      <c r="K736" s="53" t="str">
        <f t="shared" si="293"/>
        <v>#REF!</v>
      </c>
      <c r="L736" s="54" t="str">
        <f t="shared" si="294"/>
        <v>#REF!</v>
      </c>
      <c r="M736" s="54" t="s">
        <v>1212</v>
      </c>
      <c r="N736" s="52" t="s">
        <v>1213</v>
      </c>
      <c r="O736" s="55">
        <v>42331.0</v>
      </c>
    </row>
    <row r="737" ht="25.5" customHeight="1">
      <c r="A737" s="46" t="s">
        <v>229</v>
      </c>
      <c r="B737" s="47" t="s">
        <v>17</v>
      </c>
      <c r="C737" s="48" t="s">
        <v>18</v>
      </c>
      <c r="D737" s="49">
        <v>0.0</v>
      </c>
      <c r="E737" s="47">
        <v>0.0</v>
      </c>
      <c r="F737" s="50">
        <v>0.0</v>
      </c>
      <c r="G737" s="51">
        <v>0.0</v>
      </c>
      <c r="H737" s="52"/>
      <c r="I737" s="48"/>
      <c r="J737" s="46"/>
      <c r="K737" s="53"/>
      <c r="L737" s="54"/>
      <c r="M737" s="54"/>
      <c r="N737" s="52"/>
      <c r="O737" s="55"/>
    </row>
    <row r="738" ht="25.5" customHeight="1">
      <c r="A738" s="46" t="s">
        <v>229</v>
      </c>
      <c r="B738" s="47" t="s">
        <v>49</v>
      </c>
      <c r="C738" s="48" t="s">
        <v>50</v>
      </c>
      <c r="D738" s="49">
        <v>0.0</v>
      </c>
      <c r="E738" s="47">
        <v>0.0</v>
      </c>
      <c r="F738" s="50">
        <v>0.0</v>
      </c>
      <c r="G738" s="51">
        <v>0.0</v>
      </c>
      <c r="H738" s="52"/>
      <c r="I738" s="48"/>
      <c r="J738" s="46"/>
      <c r="K738" s="53"/>
      <c r="L738" s="54"/>
      <c r="M738" s="54"/>
      <c r="N738" s="52"/>
      <c r="O738" s="55"/>
    </row>
    <row r="739" ht="25.5" customHeight="1">
      <c r="A739" s="46" t="s">
        <v>229</v>
      </c>
      <c r="B739" s="47" t="s">
        <v>27</v>
      </c>
      <c r="C739" s="48" t="s">
        <v>28</v>
      </c>
      <c r="D739" s="49">
        <v>0.0</v>
      </c>
      <c r="E739" s="47">
        <v>0.0</v>
      </c>
      <c r="F739" s="50">
        <v>0.0</v>
      </c>
      <c r="G739" s="51">
        <v>0.0</v>
      </c>
      <c r="H739" s="52"/>
      <c r="I739" s="48"/>
      <c r="J739" s="46"/>
      <c r="K739" s="53"/>
      <c r="L739" s="54"/>
      <c r="M739" s="54"/>
      <c r="N739" s="52"/>
      <c r="O739" s="55"/>
    </row>
    <row r="740" ht="25.5" customHeight="1">
      <c r="A740" s="46" t="s">
        <v>229</v>
      </c>
      <c r="B740" s="47" t="s">
        <v>29</v>
      </c>
      <c r="C740" s="48" t="s">
        <v>30</v>
      </c>
      <c r="D740" s="49">
        <v>356120.77</v>
      </c>
      <c r="E740" s="47">
        <v>0.0</v>
      </c>
      <c r="F740" s="50">
        <v>356121.0</v>
      </c>
      <c r="G740" s="51">
        <v>356121.0</v>
      </c>
      <c r="H740" s="52">
        <v>8.00250119E8</v>
      </c>
      <c r="I740" s="48" t="str">
        <f t="shared" ref="I740:I742" si="295">+VLOOKUP(H740,'[2]IPS CTA BANCARIA (2)'!$B$1:$I$186,2,0)</f>
        <v>#REF!</v>
      </c>
      <c r="J740" s="46">
        <v>356121.0</v>
      </c>
      <c r="K740" s="53" t="str">
        <f t="shared" ref="K740:K742" si="296">+VLOOKUP(H740,'[2]IPS CTA BANCARIA (2)'!$B$1:$I$186,4,0)</f>
        <v>#REF!</v>
      </c>
      <c r="L740" s="54" t="str">
        <f t="shared" ref="L740:L742" si="297">+VLOOKUP(H740,'[2]IPS CTA BANCARIA (2)'!$B$1:$I$186,5,0)</f>
        <v>#REF!</v>
      </c>
      <c r="M740" s="54" t="s">
        <v>1214</v>
      </c>
      <c r="N740" s="52" t="s">
        <v>1215</v>
      </c>
      <c r="O740" s="55">
        <v>42332.0</v>
      </c>
    </row>
    <row r="741" ht="25.5" customHeight="1">
      <c r="A741" s="46" t="s">
        <v>229</v>
      </c>
      <c r="B741" s="47" t="s">
        <v>39</v>
      </c>
      <c r="C741" s="48" t="s">
        <v>40</v>
      </c>
      <c r="D741" s="49">
        <v>244254.86</v>
      </c>
      <c r="E741" s="47">
        <v>0.0</v>
      </c>
      <c r="F741" s="50">
        <v>244255.0</v>
      </c>
      <c r="G741" s="51">
        <v>244255.0</v>
      </c>
      <c r="H741" s="52">
        <v>9.00156264E8</v>
      </c>
      <c r="I741" s="48" t="str">
        <f t="shared" si="295"/>
        <v>#REF!</v>
      </c>
      <c r="J741" s="46">
        <v>244255.0</v>
      </c>
      <c r="K741" s="53" t="str">
        <f t="shared" si="296"/>
        <v>#REF!</v>
      </c>
      <c r="L741" s="54" t="str">
        <f t="shared" si="297"/>
        <v>#REF!</v>
      </c>
      <c r="M741" s="54" t="s">
        <v>1216</v>
      </c>
      <c r="N741" s="52" t="s">
        <v>1217</v>
      </c>
      <c r="O741" s="55">
        <v>42334.0</v>
      </c>
    </row>
    <row r="742" ht="25.5" customHeight="1">
      <c r="A742" s="46" t="s">
        <v>229</v>
      </c>
      <c r="B742" s="47" t="s">
        <v>41</v>
      </c>
      <c r="C742" s="48" t="s">
        <v>42</v>
      </c>
      <c r="D742" s="49">
        <v>1.511982837E7</v>
      </c>
      <c r="E742" s="47">
        <v>0.0</v>
      </c>
      <c r="F742" s="50">
        <v>1.5119828E7</v>
      </c>
      <c r="G742" s="51">
        <v>1.5119828E7</v>
      </c>
      <c r="H742" s="52">
        <v>8.90981137E8</v>
      </c>
      <c r="I742" s="48" t="str">
        <f t="shared" si="295"/>
        <v>#REF!</v>
      </c>
      <c r="J742" s="46">
        <v>1.5119828E7</v>
      </c>
      <c r="K742" s="53" t="str">
        <f t="shared" si="296"/>
        <v>#REF!</v>
      </c>
      <c r="L742" s="54" t="str">
        <f t="shared" si="297"/>
        <v>#REF!</v>
      </c>
      <c r="M742" s="54" t="s">
        <v>1218</v>
      </c>
      <c r="N742" s="52"/>
      <c r="O742" s="55"/>
    </row>
    <row r="743" ht="25.5" customHeight="1">
      <c r="A743" s="46" t="s">
        <v>231</v>
      </c>
      <c r="B743" s="47" t="s">
        <v>17</v>
      </c>
      <c r="C743" s="48" t="s">
        <v>18</v>
      </c>
      <c r="D743" s="49">
        <v>0.0</v>
      </c>
      <c r="E743" s="47">
        <v>0.0</v>
      </c>
      <c r="F743" s="50">
        <v>0.0</v>
      </c>
      <c r="G743" s="51">
        <v>0.0</v>
      </c>
      <c r="H743" s="52"/>
      <c r="I743" s="48"/>
      <c r="J743" s="46"/>
      <c r="K743" s="53"/>
      <c r="L743" s="54"/>
      <c r="M743" s="54"/>
      <c r="N743" s="52"/>
      <c r="O743" s="55"/>
    </row>
    <row r="744" ht="25.5" customHeight="1">
      <c r="A744" s="46" t="s">
        <v>231</v>
      </c>
      <c r="B744" s="47" t="s">
        <v>19</v>
      </c>
      <c r="C744" s="48" t="s">
        <v>20</v>
      </c>
      <c r="D744" s="49">
        <v>0.0</v>
      </c>
      <c r="E744" s="47">
        <v>0.0</v>
      </c>
      <c r="F744" s="50">
        <v>0.0</v>
      </c>
      <c r="G744" s="51">
        <v>0.0</v>
      </c>
      <c r="H744" s="52"/>
      <c r="I744" s="48"/>
      <c r="J744" s="46"/>
      <c r="K744" s="53"/>
      <c r="L744" s="54"/>
      <c r="M744" s="54"/>
      <c r="N744" s="52"/>
      <c r="O744" s="55"/>
    </row>
    <row r="745" ht="25.5" customHeight="1">
      <c r="A745" s="46" t="s">
        <v>231</v>
      </c>
      <c r="B745" s="47" t="s">
        <v>27</v>
      </c>
      <c r="C745" s="48" t="s">
        <v>28</v>
      </c>
      <c r="D745" s="49">
        <v>0.0</v>
      </c>
      <c r="E745" s="47">
        <v>0.0</v>
      </c>
      <c r="F745" s="50">
        <v>0.0</v>
      </c>
      <c r="G745" s="51">
        <v>0.0</v>
      </c>
      <c r="H745" s="52"/>
      <c r="I745" s="48"/>
      <c r="J745" s="46"/>
      <c r="K745" s="53"/>
      <c r="L745" s="54"/>
      <c r="M745" s="54"/>
      <c r="N745" s="52"/>
      <c r="O745" s="55"/>
    </row>
    <row r="746" ht="25.5" customHeight="1">
      <c r="A746" s="46" t="s">
        <v>231</v>
      </c>
      <c r="B746" s="47" t="s">
        <v>29</v>
      </c>
      <c r="C746" s="48" t="s">
        <v>30</v>
      </c>
      <c r="D746" s="49">
        <v>0.0</v>
      </c>
      <c r="E746" s="47">
        <v>0.0</v>
      </c>
      <c r="F746" s="50">
        <v>0.0</v>
      </c>
      <c r="G746" s="51">
        <v>0.0</v>
      </c>
      <c r="H746" s="52"/>
      <c r="I746" s="48"/>
      <c r="J746" s="46"/>
      <c r="K746" s="53"/>
      <c r="L746" s="54"/>
      <c r="M746" s="54"/>
      <c r="N746" s="52"/>
      <c r="O746" s="55"/>
    </row>
    <row r="747" ht="25.5" customHeight="1">
      <c r="A747" s="46" t="s">
        <v>231</v>
      </c>
      <c r="B747" s="47" t="s">
        <v>31</v>
      </c>
      <c r="C747" s="48" t="s">
        <v>32</v>
      </c>
      <c r="D747" s="49">
        <v>0.0</v>
      </c>
      <c r="E747" s="47">
        <v>0.0</v>
      </c>
      <c r="F747" s="50">
        <v>0.0</v>
      </c>
      <c r="G747" s="51">
        <v>0.0</v>
      </c>
      <c r="H747" s="52"/>
      <c r="I747" s="48"/>
      <c r="J747" s="46"/>
      <c r="K747" s="53"/>
      <c r="L747" s="54"/>
      <c r="M747" s="54"/>
      <c r="N747" s="52"/>
      <c r="O747" s="55"/>
    </row>
    <row r="748" ht="25.5" customHeight="1">
      <c r="A748" s="46" t="s">
        <v>231</v>
      </c>
      <c r="B748" s="47" t="s">
        <v>39</v>
      </c>
      <c r="C748" s="48" t="s">
        <v>40</v>
      </c>
      <c r="D748" s="49">
        <v>0.0</v>
      </c>
      <c r="E748" s="47">
        <v>0.0</v>
      </c>
      <c r="F748" s="50">
        <v>0.0</v>
      </c>
      <c r="G748" s="51">
        <v>0.0</v>
      </c>
      <c r="H748" s="52"/>
      <c r="I748" s="48"/>
      <c r="J748" s="46"/>
      <c r="K748" s="53"/>
      <c r="L748" s="54"/>
      <c r="M748" s="54"/>
      <c r="N748" s="52"/>
      <c r="O748" s="55"/>
    </row>
    <row r="749" ht="25.5" customHeight="1">
      <c r="A749" s="46" t="s">
        <v>231</v>
      </c>
      <c r="B749" s="47" t="s">
        <v>41</v>
      </c>
      <c r="C749" s="48" t="s">
        <v>42</v>
      </c>
      <c r="D749" s="49">
        <v>0.0</v>
      </c>
      <c r="E749" s="47">
        <v>0.0</v>
      </c>
      <c r="F749" s="50">
        <v>0.0</v>
      </c>
      <c r="G749" s="51">
        <v>0.0</v>
      </c>
      <c r="H749" s="52"/>
      <c r="I749" s="48"/>
      <c r="J749" s="46"/>
      <c r="K749" s="53"/>
      <c r="L749" s="54"/>
      <c r="M749" s="54"/>
      <c r="N749" s="52"/>
      <c r="O749" s="55"/>
    </row>
    <row r="750" ht="25.5" customHeight="1">
      <c r="A750" s="46" t="s">
        <v>231</v>
      </c>
      <c r="B750" s="47" t="s">
        <v>59</v>
      </c>
      <c r="C750" s="48" t="s">
        <v>60</v>
      </c>
      <c r="D750" s="49">
        <v>0.0</v>
      </c>
      <c r="E750" s="47">
        <v>0.0</v>
      </c>
      <c r="F750" s="50">
        <v>0.0</v>
      </c>
      <c r="G750" s="51">
        <v>0.0</v>
      </c>
      <c r="H750" s="52"/>
      <c r="I750" s="48"/>
      <c r="J750" s="46"/>
      <c r="K750" s="53"/>
      <c r="L750" s="54"/>
      <c r="M750" s="54"/>
      <c r="N750" s="52"/>
      <c r="O750" s="55"/>
    </row>
    <row r="751" ht="25.5" customHeight="1">
      <c r="A751" s="46" t="s">
        <v>233</v>
      </c>
      <c r="B751" s="47" t="s">
        <v>17</v>
      </c>
      <c r="C751" s="48" t="s">
        <v>18</v>
      </c>
      <c r="D751" s="49">
        <v>0.0</v>
      </c>
      <c r="E751" s="47">
        <v>0.0</v>
      </c>
      <c r="F751" s="50">
        <v>0.0</v>
      </c>
      <c r="G751" s="51">
        <v>0.0</v>
      </c>
      <c r="H751" s="52"/>
      <c r="I751" s="48"/>
      <c r="J751" s="46"/>
      <c r="K751" s="53"/>
      <c r="L751" s="54"/>
      <c r="M751" s="54"/>
      <c r="N751" s="52"/>
      <c r="O751" s="55"/>
    </row>
    <row r="752" ht="25.5" customHeight="1">
      <c r="A752" s="46" t="s">
        <v>233</v>
      </c>
      <c r="B752" s="47" t="s">
        <v>27</v>
      </c>
      <c r="C752" s="48" t="s">
        <v>28</v>
      </c>
      <c r="D752" s="49">
        <v>0.0</v>
      </c>
      <c r="E752" s="47">
        <v>0.0</v>
      </c>
      <c r="F752" s="50">
        <v>0.0</v>
      </c>
      <c r="G752" s="51">
        <v>0.0</v>
      </c>
      <c r="H752" s="52"/>
      <c r="I752" s="48"/>
      <c r="J752" s="46"/>
      <c r="K752" s="53"/>
      <c r="L752" s="54"/>
      <c r="M752" s="54"/>
      <c r="N752" s="52"/>
      <c r="O752" s="55"/>
    </row>
    <row r="753" ht="25.5" customHeight="1">
      <c r="A753" s="46" t="s">
        <v>233</v>
      </c>
      <c r="B753" s="47" t="s">
        <v>29</v>
      </c>
      <c r="C753" s="48" t="s">
        <v>30</v>
      </c>
      <c r="D753" s="49">
        <v>3540.15</v>
      </c>
      <c r="E753" s="47">
        <v>0.0</v>
      </c>
      <c r="F753" s="50">
        <v>3540.0</v>
      </c>
      <c r="G753" s="51">
        <v>3540.0</v>
      </c>
      <c r="H753" s="52">
        <v>8.00250119E8</v>
      </c>
      <c r="I753" s="48" t="str">
        <f t="shared" ref="I753:I756" si="298">+VLOOKUP(H753,'[2]IPS CTA BANCARIA (2)'!$B$1:$I$186,2,0)</f>
        <v>#REF!</v>
      </c>
      <c r="J753" s="46">
        <v>3540.0</v>
      </c>
      <c r="K753" s="53" t="str">
        <f t="shared" ref="K753:K756" si="299">+VLOOKUP(H753,'[2]IPS CTA BANCARIA (2)'!$B$1:$I$186,4,0)</f>
        <v>#REF!</v>
      </c>
      <c r="L753" s="54" t="str">
        <f t="shared" ref="L753:L756" si="300">+VLOOKUP(H753,'[2]IPS CTA BANCARIA (2)'!$B$1:$I$186,5,0)</f>
        <v>#REF!</v>
      </c>
      <c r="M753" s="54" t="s">
        <v>1219</v>
      </c>
      <c r="N753" s="52" t="s">
        <v>1220</v>
      </c>
      <c r="O753" s="55">
        <v>42332.0</v>
      </c>
    </row>
    <row r="754" ht="25.5" customHeight="1">
      <c r="A754" s="46" t="s">
        <v>233</v>
      </c>
      <c r="B754" s="47" t="s">
        <v>35</v>
      </c>
      <c r="C754" s="48" t="s">
        <v>36</v>
      </c>
      <c r="D754" s="49">
        <v>469.61</v>
      </c>
      <c r="E754" s="47">
        <v>0.0</v>
      </c>
      <c r="F754" s="50">
        <v>470.0</v>
      </c>
      <c r="G754" s="51">
        <v>470.0</v>
      </c>
      <c r="H754" s="52">
        <v>8.05001157E8</v>
      </c>
      <c r="I754" s="48" t="str">
        <f t="shared" si="298"/>
        <v>#REF!</v>
      </c>
      <c r="J754" s="46">
        <v>470.0</v>
      </c>
      <c r="K754" s="53" t="str">
        <f t="shared" si="299"/>
        <v>#REF!</v>
      </c>
      <c r="L754" s="54" t="str">
        <f t="shared" si="300"/>
        <v>#REF!</v>
      </c>
      <c r="M754" s="54" t="s">
        <v>1221</v>
      </c>
      <c r="N754" s="52" t="s">
        <v>1222</v>
      </c>
      <c r="O754" s="55">
        <v>42334.0</v>
      </c>
    </row>
    <row r="755" ht="25.5" customHeight="1">
      <c r="A755" s="46" t="s">
        <v>233</v>
      </c>
      <c r="B755" s="47" t="s">
        <v>39</v>
      </c>
      <c r="C755" s="48" t="s">
        <v>40</v>
      </c>
      <c r="D755" s="49">
        <v>8917.67</v>
      </c>
      <c r="E755" s="47">
        <v>0.0</v>
      </c>
      <c r="F755" s="50">
        <v>8918.0</v>
      </c>
      <c r="G755" s="51">
        <v>8918.0</v>
      </c>
      <c r="H755" s="52">
        <v>9.00156264E8</v>
      </c>
      <c r="I755" s="48" t="str">
        <f t="shared" si="298"/>
        <v>#REF!</v>
      </c>
      <c r="J755" s="46">
        <v>8918.0</v>
      </c>
      <c r="K755" s="53" t="str">
        <f t="shared" si="299"/>
        <v>#REF!</v>
      </c>
      <c r="L755" s="54" t="str">
        <f t="shared" si="300"/>
        <v>#REF!</v>
      </c>
      <c r="M755" s="54" t="s">
        <v>1223</v>
      </c>
      <c r="N755" s="52" t="s">
        <v>1224</v>
      </c>
      <c r="O755" s="55">
        <v>42334.0</v>
      </c>
    </row>
    <row r="756" ht="25.5" customHeight="1">
      <c r="A756" s="46" t="s">
        <v>233</v>
      </c>
      <c r="B756" s="47" t="s">
        <v>41</v>
      </c>
      <c r="C756" s="48" t="s">
        <v>42</v>
      </c>
      <c r="D756" s="49">
        <v>954068.57</v>
      </c>
      <c r="E756" s="47">
        <v>0.0</v>
      </c>
      <c r="F756" s="50">
        <v>954069.0</v>
      </c>
      <c r="G756" s="51">
        <v>954069.0</v>
      </c>
      <c r="H756" s="52">
        <v>9.00625317E8</v>
      </c>
      <c r="I756" s="48" t="str">
        <f t="shared" si="298"/>
        <v>#REF!</v>
      </c>
      <c r="J756" s="46">
        <v>954069.0</v>
      </c>
      <c r="K756" s="53" t="str">
        <f t="shared" si="299"/>
        <v>#REF!</v>
      </c>
      <c r="L756" s="54" t="str">
        <f t="shared" si="300"/>
        <v>#REF!</v>
      </c>
      <c r="M756" s="54" t="s">
        <v>1225</v>
      </c>
      <c r="N756" s="52"/>
      <c r="O756" s="55"/>
    </row>
    <row r="757" ht="25.5" customHeight="1">
      <c r="A757" s="46" t="s">
        <v>235</v>
      </c>
      <c r="B757" s="47" t="s">
        <v>17</v>
      </c>
      <c r="C757" s="48" t="s">
        <v>18</v>
      </c>
      <c r="D757" s="49">
        <v>0.0</v>
      </c>
      <c r="E757" s="47">
        <v>0.0</v>
      </c>
      <c r="F757" s="50">
        <v>0.0</v>
      </c>
      <c r="G757" s="51">
        <v>0.0</v>
      </c>
      <c r="H757" s="52"/>
      <c r="I757" s="48"/>
      <c r="J757" s="46"/>
      <c r="K757" s="53"/>
      <c r="L757" s="54"/>
      <c r="M757" s="54"/>
      <c r="N757" s="52"/>
      <c r="O757" s="55"/>
    </row>
    <row r="758" ht="25.5" customHeight="1">
      <c r="A758" s="46" t="s">
        <v>235</v>
      </c>
      <c r="B758" s="47" t="s">
        <v>49</v>
      </c>
      <c r="C758" s="48" t="s">
        <v>50</v>
      </c>
      <c r="D758" s="49">
        <v>0.0</v>
      </c>
      <c r="E758" s="47">
        <v>0.0</v>
      </c>
      <c r="F758" s="50">
        <v>0.0</v>
      </c>
      <c r="G758" s="51">
        <v>0.0</v>
      </c>
      <c r="H758" s="52"/>
      <c r="I758" s="48"/>
      <c r="J758" s="46"/>
      <c r="K758" s="53"/>
      <c r="L758" s="54"/>
      <c r="M758" s="54"/>
      <c r="N758" s="52"/>
      <c r="O758" s="55"/>
    </row>
    <row r="759" ht="25.5" customHeight="1">
      <c r="A759" s="46" t="s">
        <v>235</v>
      </c>
      <c r="B759" s="47" t="s">
        <v>27</v>
      </c>
      <c r="C759" s="48" t="s">
        <v>28</v>
      </c>
      <c r="D759" s="49">
        <v>0.0</v>
      </c>
      <c r="E759" s="47">
        <v>0.0</v>
      </c>
      <c r="F759" s="50">
        <v>0.0</v>
      </c>
      <c r="G759" s="51">
        <v>0.0</v>
      </c>
      <c r="H759" s="52"/>
      <c r="I759" s="48"/>
      <c r="J759" s="46"/>
      <c r="K759" s="53"/>
      <c r="L759" s="54"/>
      <c r="M759" s="54"/>
      <c r="N759" s="52"/>
      <c r="O759" s="55"/>
    </row>
    <row r="760" ht="25.5" customHeight="1">
      <c r="A760" s="46" t="s">
        <v>235</v>
      </c>
      <c r="B760" s="47" t="s">
        <v>29</v>
      </c>
      <c r="C760" s="48" t="s">
        <v>30</v>
      </c>
      <c r="D760" s="49">
        <v>666461.38</v>
      </c>
      <c r="E760" s="47">
        <v>0.0</v>
      </c>
      <c r="F760" s="50">
        <v>666461.0</v>
      </c>
      <c r="G760" s="51">
        <v>666461.0</v>
      </c>
      <c r="H760" s="52">
        <v>8.90981848E8</v>
      </c>
      <c r="I760" s="48" t="str">
        <f t="shared" ref="I760:I764" si="301">+VLOOKUP(H760,'[2]IPS CTA BANCARIA (2)'!$B$1:$I$186,2,0)</f>
        <v>#REF!</v>
      </c>
      <c r="J760" s="46">
        <v>666461.0</v>
      </c>
      <c r="K760" s="53" t="str">
        <f t="shared" ref="K760:K764" si="302">+VLOOKUP(H760,'[2]IPS CTA BANCARIA (2)'!$B$1:$I$186,4,0)</f>
        <v>#REF!</v>
      </c>
      <c r="L760" s="54" t="str">
        <f t="shared" ref="L760:L764" si="303">+VLOOKUP(H760,'[2]IPS CTA BANCARIA (2)'!$B$1:$I$186,5,0)</f>
        <v>#REF!</v>
      </c>
      <c r="M760" s="54" t="s">
        <v>1226</v>
      </c>
      <c r="N760" s="52" t="s">
        <v>1227</v>
      </c>
      <c r="O760" s="55">
        <v>42332.0</v>
      </c>
    </row>
    <row r="761" ht="25.5" customHeight="1">
      <c r="A761" s="46" t="s">
        <v>235</v>
      </c>
      <c r="B761" s="47" t="s">
        <v>31</v>
      </c>
      <c r="C761" s="48" t="s">
        <v>32</v>
      </c>
      <c r="D761" s="49">
        <v>243866.3</v>
      </c>
      <c r="E761" s="47">
        <v>0.0</v>
      </c>
      <c r="F761" s="50">
        <v>243866.0</v>
      </c>
      <c r="G761" s="51">
        <v>243866.0</v>
      </c>
      <c r="H761" s="52">
        <v>8.05000427E8</v>
      </c>
      <c r="I761" s="48" t="str">
        <f t="shared" si="301"/>
        <v>#REF!</v>
      </c>
      <c r="J761" s="46">
        <v>243866.0</v>
      </c>
      <c r="K761" s="53" t="str">
        <f t="shared" si="302"/>
        <v>#REF!</v>
      </c>
      <c r="L761" s="54" t="str">
        <f t="shared" si="303"/>
        <v>#REF!</v>
      </c>
      <c r="M761" s="54" t="s">
        <v>1228</v>
      </c>
      <c r="N761" s="52" t="s">
        <v>1229</v>
      </c>
      <c r="O761" s="55">
        <v>42333.0</v>
      </c>
    </row>
    <row r="762" ht="25.5" customHeight="1">
      <c r="A762" s="46" t="s">
        <v>235</v>
      </c>
      <c r="B762" s="47" t="s">
        <v>39</v>
      </c>
      <c r="C762" s="48" t="s">
        <v>40</v>
      </c>
      <c r="D762" s="49">
        <v>146162.3</v>
      </c>
      <c r="E762" s="47">
        <v>0.0</v>
      </c>
      <c r="F762" s="50">
        <v>146162.0</v>
      </c>
      <c r="G762" s="51">
        <v>146162.0</v>
      </c>
      <c r="H762" s="52">
        <v>9.00156264E8</v>
      </c>
      <c r="I762" s="48" t="str">
        <f t="shared" si="301"/>
        <v>#REF!</v>
      </c>
      <c r="J762" s="46">
        <v>146162.0</v>
      </c>
      <c r="K762" s="53" t="str">
        <f t="shared" si="302"/>
        <v>#REF!</v>
      </c>
      <c r="L762" s="54" t="str">
        <f t="shared" si="303"/>
        <v>#REF!</v>
      </c>
      <c r="M762" s="54" t="s">
        <v>1230</v>
      </c>
      <c r="N762" s="52" t="s">
        <v>1231</v>
      </c>
      <c r="O762" s="55">
        <v>42334.0</v>
      </c>
    </row>
    <row r="763" ht="25.5" customHeight="1">
      <c r="A763" s="46" t="s">
        <v>235</v>
      </c>
      <c r="B763" s="47" t="s">
        <v>41</v>
      </c>
      <c r="C763" s="48" t="s">
        <v>42</v>
      </c>
      <c r="D763" s="49">
        <v>2.626138951E7</v>
      </c>
      <c r="E763" s="47">
        <v>0.0</v>
      </c>
      <c r="F763" s="50">
        <v>2.626139E7</v>
      </c>
      <c r="G763" s="51">
        <v>2.626139E7</v>
      </c>
      <c r="H763" s="52">
        <v>8.90985703E8</v>
      </c>
      <c r="I763" s="48" t="str">
        <f t="shared" si="301"/>
        <v>#REF!</v>
      </c>
      <c r="J763" s="46">
        <v>2.626139E7</v>
      </c>
      <c r="K763" s="53" t="str">
        <f t="shared" si="302"/>
        <v>#REF!</v>
      </c>
      <c r="L763" s="54" t="str">
        <f t="shared" si="303"/>
        <v>#REF!</v>
      </c>
      <c r="M763" s="54" t="s">
        <v>1232</v>
      </c>
      <c r="N763" s="52" t="s">
        <v>1233</v>
      </c>
      <c r="O763" s="55">
        <v>42326.0</v>
      </c>
    </row>
    <row r="764" ht="25.5" customHeight="1">
      <c r="A764" s="46" t="s">
        <v>235</v>
      </c>
      <c r="B764" s="47" t="s">
        <v>59</v>
      </c>
      <c r="C764" s="48" t="s">
        <v>60</v>
      </c>
      <c r="D764" s="49">
        <v>1.036798151E7</v>
      </c>
      <c r="E764" s="47">
        <v>0.0</v>
      </c>
      <c r="F764" s="50">
        <v>1.0367982E7</v>
      </c>
      <c r="G764" s="51">
        <v>1.0367982E7</v>
      </c>
      <c r="H764" s="52">
        <v>8.90905154E8</v>
      </c>
      <c r="I764" s="48" t="str">
        <f t="shared" si="301"/>
        <v>#REF!</v>
      </c>
      <c r="J764" s="46">
        <v>1.0367982E7</v>
      </c>
      <c r="K764" s="53" t="str">
        <f t="shared" si="302"/>
        <v>#REF!</v>
      </c>
      <c r="L764" s="54" t="str">
        <f t="shared" si="303"/>
        <v>#REF!</v>
      </c>
      <c r="M764" s="54" t="s">
        <v>1234</v>
      </c>
      <c r="N764" s="52" t="s">
        <v>1235</v>
      </c>
      <c r="O764" s="55">
        <v>42331.0</v>
      </c>
    </row>
    <row r="765" ht="25.5" customHeight="1">
      <c r="A765" s="46" t="s">
        <v>324</v>
      </c>
      <c r="B765" s="47" t="s">
        <v>17</v>
      </c>
      <c r="C765" s="48" t="s">
        <v>18</v>
      </c>
      <c r="D765" s="49">
        <v>0.0</v>
      </c>
      <c r="E765" s="47">
        <v>0.0</v>
      </c>
      <c r="F765" s="50">
        <v>0.0</v>
      </c>
      <c r="G765" s="51">
        <v>0.0</v>
      </c>
      <c r="H765" s="52"/>
      <c r="I765" s="48"/>
      <c r="J765" s="46"/>
      <c r="K765" s="53"/>
      <c r="L765" s="54"/>
      <c r="M765" s="54"/>
      <c r="N765" s="52"/>
      <c r="O765" s="55"/>
    </row>
    <row r="766" ht="25.5" customHeight="1">
      <c r="A766" s="46" t="s">
        <v>324</v>
      </c>
      <c r="B766" s="47" t="s">
        <v>49</v>
      </c>
      <c r="C766" s="48" t="s">
        <v>50</v>
      </c>
      <c r="D766" s="49">
        <v>0.0</v>
      </c>
      <c r="E766" s="47">
        <v>0.0</v>
      </c>
      <c r="F766" s="50">
        <v>0.0</v>
      </c>
      <c r="G766" s="51">
        <v>0.0</v>
      </c>
      <c r="H766" s="52"/>
      <c r="I766" s="48"/>
      <c r="J766" s="46"/>
      <c r="K766" s="53"/>
      <c r="L766" s="54"/>
      <c r="M766" s="54"/>
      <c r="N766" s="52"/>
      <c r="O766" s="55"/>
    </row>
    <row r="767" ht="25.5" customHeight="1">
      <c r="A767" s="46" t="s">
        <v>324</v>
      </c>
      <c r="B767" s="47" t="s">
        <v>27</v>
      </c>
      <c r="C767" s="48" t="s">
        <v>28</v>
      </c>
      <c r="D767" s="49">
        <v>0.0</v>
      </c>
      <c r="E767" s="47">
        <v>0.0</v>
      </c>
      <c r="F767" s="50">
        <v>0.0</v>
      </c>
      <c r="G767" s="51">
        <v>0.0</v>
      </c>
      <c r="H767" s="52"/>
      <c r="I767" s="48"/>
      <c r="J767" s="46"/>
      <c r="K767" s="53"/>
      <c r="L767" s="54"/>
      <c r="M767" s="54"/>
      <c r="N767" s="52"/>
      <c r="O767" s="55"/>
    </row>
    <row r="768" ht="25.5" customHeight="1">
      <c r="A768" s="46" t="s">
        <v>324</v>
      </c>
      <c r="B768" s="47" t="s">
        <v>29</v>
      </c>
      <c r="C768" s="48" t="s">
        <v>30</v>
      </c>
      <c r="D768" s="49">
        <v>36445.74</v>
      </c>
      <c r="E768" s="47">
        <v>0.0</v>
      </c>
      <c r="F768" s="50">
        <v>36446.0</v>
      </c>
      <c r="G768" s="51">
        <v>36446.0</v>
      </c>
      <c r="H768" s="52">
        <v>8.00250119E8</v>
      </c>
      <c r="I768" s="48" t="str">
        <f t="shared" ref="I768:I770" si="304">+VLOOKUP(H768,'[2]IPS CTA BANCARIA (2)'!$B$1:$I$186,2,0)</f>
        <v>#REF!</v>
      </c>
      <c r="J768" s="46">
        <v>36446.0</v>
      </c>
      <c r="K768" s="53" t="str">
        <f t="shared" ref="K768:K770" si="305">+VLOOKUP(H768,'[2]IPS CTA BANCARIA (2)'!$B$1:$I$186,4,0)</f>
        <v>#REF!</v>
      </c>
      <c r="L768" s="54" t="str">
        <f t="shared" ref="L768:L770" si="306">+VLOOKUP(H768,'[2]IPS CTA BANCARIA (2)'!$B$1:$I$186,5,0)</f>
        <v>#REF!</v>
      </c>
      <c r="M768" s="54" t="s">
        <v>1236</v>
      </c>
      <c r="N768" s="52" t="s">
        <v>1237</v>
      </c>
      <c r="O768" s="55">
        <v>42332.0</v>
      </c>
    </row>
    <row r="769" ht="25.5" customHeight="1">
      <c r="A769" s="46" t="s">
        <v>324</v>
      </c>
      <c r="B769" s="47" t="s">
        <v>39</v>
      </c>
      <c r="C769" s="48" t="s">
        <v>40</v>
      </c>
      <c r="D769" s="49">
        <v>7683.91</v>
      </c>
      <c r="E769" s="47">
        <v>0.0</v>
      </c>
      <c r="F769" s="50">
        <v>7684.0</v>
      </c>
      <c r="G769" s="51">
        <v>7684.0</v>
      </c>
      <c r="H769" s="52">
        <v>9.00156264E8</v>
      </c>
      <c r="I769" s="48" t="str">
        <f t="shared" si="304"/>
        <v>#REF!</v>
      </c>
      <c r="J769" s="46">
        <v>7684.0</v>
      </c>
      <c r="K769" s="53" t="str">
        <f t="shared" si="305"/>
        <v>#REF!</v>
      </c>
      <c r="L769" s="54" t="str">
        <f t="shared" si="306"/>
        <v>#REF!</v>
      </c>
      <c r="M769" s="54" t="s">
        <v>1238</v>
      </c>
      <c r="N769" s="52" t="s">
        <v>1239</v>
      </c>
      <c r="O769" s="55">
        <v>42334.0</v>
      </c>
    </row>
    <row r="770" ht="25.5" customHeight="1">
      <c r="A770" s="46" t="s">
        <v>324</v>
      </c>
      <c r="B770" s="47" t="s">
        <v>41</v>
      </c>
      <c r="C770" s="48" t="s">
        <v>42</v>
      </c>
      <c r="D770" s="49">
        <v>1011997.35</v>
      </c>
      <c r="E770" s="47">
        <v>0.0</v>
      </c>
      <c r="F770" s="50">
        <v>1011997.0</v>
      </c>
      <c r="G770" s="51">
        <v>1011997.0</v>
      </c>
      <c r="H770" s="52">
        <v>9.00625317E8</v>
      </c>
      <c r="I770" s="48" t="str">
        <f t="shared" si="304"/>
        <v>#REF!</v>
      </c>
      <c r="J770" s="46">
        <v>1011997.0</v>
      </c>
      <c r="K770" s="53" t="str">
        <f t="shared" si="305"/>
        <v>#REF!</v>
      </c>
      <c r="L770" s="54" t="str">
        <f t="shared" si="306"/>
        <v>#REF!</v>
      </c>
      <c r="M770" s="54" t="s">
        <v>1240</v>
      </c>
      <c r="N770" s="52" t="s">
        <v>1241</v>
      </c>
      <c r="O770" s="55">
        <v>42331.0</v>
      </c>
    </row>
    <row r="771" ht="25.5" customHeight="1">
      <c r="A771" s="46" t="s">
        <v>239</v>
      </c>
      <c r="B771" s="47" t="s">
        <v>17</v>
      </c>
      <c r="C771" s="48" t="s">
        <v>18</v>
      </c>
      <c r="D771" s="49">
        <v>0.0</v>
      </c>
      <c r="E771" s="47">
        <v>0.0</v>
      </c>
      <c r="F771" s="50">
        <v>0.0</v>
      </c>
      <c r="G771" s="51">
        <v>0.0</v>
      </c>
      <c r="H771" s="52"/>
      <c r="I771" s="48"/>
      <c r="J771" s="46"/>
      <c r="K771" s="53"/>
      <c r="L771" s="54"/>
      <c r="M771" s="54"/>
      <c r="N771" s="52"/>
      <c r="O771" s="55"/>
    </row>
    <row r="772" ht="25.5" customHeight="1">
      <c r="A772" s="46" t="s">
        <v>239</v>
      </c>
      <c r="B772" s="47" t="s">
        <v>49</v>
      </c>
      <c r="C772" s="48" t="s">
        <v>50</v>
      </c>
      <c r="D772" s="49">
        <v>0.0</v>
      </c>
      <c r="E772" s="47">
        <v>0.0</v>
      </c>
      <c r="F772" s="50">
        <v>0.0</v>
      </c>
      <c r="G772" s="51">
        <v>0.0</v>
      </c>
      <c r="H772" s="52"/>
      <c r="I772" s="48"/>
      <c r="J772" s="46"/>
      <c r="K772" s="53"/>
      <c r="L772" s="54"/>
      <c r="M772" s="54"/>
      <c r="N772" s="52"/>
      <c r="O772" s="55"/>
    </row>
    <row r="773" ht="25.5" customHeight="1">
      <c r="A773" s="46" t="s">
        <v>239</v>
      </c>
      <c r="B773" s="47" t="s">
        <v>74</v>
      </c>
      <c r="C773" s="48" t="s">
        <v>75</v>
      </c>
      <c r="D773" s="49">
        <v>3767788.07</v>
      </c>
      <c r="E773" s="47">
        <v>0.0</v>
      </c>
      <c r="F773" s="50">
        <v>3767788.0</v>
      </c>
      <c r="G773" s="51">
        <v>3767788.0</v>
      </c>
      <c r="H773" s="52">
        <v>8.90980757E8</v>
      </c>
      <c r="I773" s="48" t="str">
        <f>+VLOOKUP(H773,'[2]IPS CTA BANCARIA (2)'!$B$1:$I$186,2,0)</f>
        <v>#REF!</v>
      </c>
      <c r="J773" s="46">
        <v>3767788.0</v>
      </c>
      <c r="K773" s="53" t="str">
        <f>+VLOOKUP(H773,'[2]IPS CTA BANCARIA (2)'!$B$1:$I$186,4,0)</f>
        <v>#REF!</v>
      </c>
      <c r="L773" s="54" t="str">
        <f>+VLOOKUP(H773,'[2]IPS CTA BANCARIA (2)'!$B$1:$I$186,5,0)</f>
        <v>#REF!</v>
      </c>
      <c r="M773" s="54" t="s">
        <v>1242</v>
      </c>
      <c r="N773" s="52" t="s">
        <v>1243</v>
      </c>
      <c r="O773" s="55">
        <v>42332.0</v>
      </c>
    </row>
    <row r="774" ht="25.5" customHeight="1">
      <c r="A774" s="46" t="s">
        <v>239</v>
      </c>
      <c r="B774" s="47" t="s">
        <v>27</v>
      </c>
      <c r="C774" s="48" t="s">
        <v>28</v>
      </c>
      <c r="D774" s="49">
        <v>0.0</v>
      </c>
      <c r="E774" s="47">
        <v>0.0</v>
      </c>
      <c r="F774" s="50">
        <v>0.0</v>
      </c>
      <c r="G774" s="51">
        <v>0.0</v>
      </c>
      <c r="H774" s="52"/>
      <c r="I774" s="48"/>
      <c r="J774" s="46"/>
      <c r="K774" s="53"/>
      <c r="L774" s="54"/>
      <c r="M774" s="54"/>
      <c r="N774" s="52"/>
      <c r="O774" s="55"/>
    </row>
    <row r="775" ht="25.5" customHeight="1">
      <c r="A775" s="46" t="s">
        <v>239</v>
      </c>
      <c r="B775" s="47" t="s">
        <v>29</v>
      </c>
      <c r="C775" s="48" t="s">
        <v>30</v>
      </c>
      <c r="D775" s="49">
        <v>191079.37</v>
      </c>
      <c r="E775" s="47">
        <v>0.0</v>
      </c>
      <c r="F775" s="50">
        <v>191079.0</v>
      </c>
      <c r="G775" s="51">
        <v>191079.0</v>
      </c>
      <c r="H775" s="52">
        <v>8.00250119E8</v>
      </c>
      <c r="I775" s="48" t="str">
        <f t="shared" ref="I775:I780" si="307">+VLOOKUP(H775,'[2]IPS CTA BANCARIA (2)'!$B$1:$I$186,2,0)</f>
        <v>#REF!</v>
      </c>
      <c r="J775" s="46">
        <v>191079.0</v>
      </c>
      <c r="K775" s="53" t="str">
        <f t="shared" ref="K775:K780" si="308">+VLOOKUP(H775,'[2]IPS CTA BANCARIA (2)'!$B$1:$I$186,4,0)</f>
        <v>#REF!</v>
      </c>
      <c r="L775" s="54" t="str">
        <f t="shared" ref="L775:L780" si="309">+VLOOKUP(H775,'[2]IPS CTA BANCARIA (2)'!$B$1:$I$186,5,0)</f>
        <v>#REF!</v>
      </c>
      <c r="M775" s="54" t="s">
        <v>1244</v>
      </c>
      <c r="N775" s="52" t="s">
        <v>1245</v>
      </c>
      <c r="O775" s="55">
        <v>42332.0</v>
      </c>
    </row>
    <row r="776" ht="25.5" customHeight="1">
      <c r="A776" s="46" t="s">
        <v>239</v>
      </c>
      <c r="B776" s="47" t="s">
        <v>31</v>
      </c>
      <c r="C776" s="48" t="s">
        <v>32</v>
      </c>
      <c r="D776" s="49">
        <v>127531.13</v>
      </c>
      <c r="E776" s="47">
        <v>0.0</v>
      </c>
      <c r="F776" s="50">
        <v>127531.0</v>
      </c>
      <c r="G776" s="51">
        <v>127531.0</v>
      </c>
      <c r="H776" s="52">
        <v>8.05000427E8</v>
      </c>
      <c r="I776" s="48" t="str">
        <f t="shared" si="307"/>
        <v>#REF!</v>
      </c>
      <c r="J776" s="46">
        <v>127531.0</v>
      </c>
      <c r="K776" s="53" t="str">
        <f t="shared" si="308"/>
        <v>#REF!</v>
      </c>
      <c r="L776" s="54" t="str">
        <f t="shared" si="309"/>
        <v>#REF!</v>
      </c>
      <c r="M776" s="54" t="s">
        <v>1246</v>
      </c>
      <c r="N776" s="52" t="s">
        <v>1247</v>
      </c>
      <c r="O776" s="55">
        <v>42333.0</v>
      </c>
    </row>
    <row r="777" ht="25.5" customHeight="1">
      <c r="A777" s="46" t="s">
        <v>239</v>
      </c>
      <c r="B777" s="47" t="s">
        <v>39</v>
      </c>
      <c r="C777" s="48" t="s">
        <v>40</v>
      </c>
      <c r="D777" s="49">
        <v>41938.54</v>
      </c>
      <c r="E777" s="47">
        <v>0.0</v>
      </c>
      <c r="F777" s="50">
        <v>41939.0</v>
      </c>
      <c r="G777" s="51">
        <v>41939.0</v>
      </c>
      <c r="H777" s="52">
        <v>9.00156264E8</v>
      </c>
      <c r="I777" s="48" t="str">
        <f t="shared" si="307"/>
        <v>#REF!</v>
      </c>
      <c r="J777" s="46">
        <v>41939.0</v>
      </c>
      <c r="K777" s="53" t="str">
        <f t="shared" si="308"/>
        <v>#REF!</v>
      </c>
      <c r="L777" s="54" t="str">
        <f t="shared" si="309"/>
        <v>#REF!</v>
      </c>
      <c r="M777" s="54" t="s">
        <v>1248</v>
      </c>
      <c r="N777" s="52" t="s">
        <v>1249</v>
      </c>
      <c r="O777" s="55">
        <v>42334.0</v>
      </c>
    </row>
    <row r="778" ht="25.5" customHeight="1">
      <c r="A778" s="46" t="s">
        <v>239</v>
      </c>
      <c r="B778" s="47" t="s">
        <v>41</v>
      </c>
      <c r="C778" s="48" t="s">
        <v>42</v>
      </c>
      <c r="D778" s="49">
        <v>4.425894986E7</v>
      </c>
      <c r="E778" s="47">
        <v>0.0</v>
      </c>
      <c r="F778" s="50">
        <v>4.425895E7</v>
      </c>
      <c r="G778" s="51">
        <v>4.425895E7</v>
      </c>
      <c r="H778" s="52">
        <v>8.90981726E8</v>
      </c>
      <c r="I778" s="48" t="str">
        <f t="shared" si="307"/>
        <v>#REF!</v>
      </c>
      <c r="J778" s="46">
        <v>4.425895E7</v>
      </c>
      <c r="K778" s="53" t="str">
        <f t="shared" si="308"/>
        <v>#REF!</v>
      </c>
      <c r="L778" s="54" t="str">
        <f t="shared" si="309"/>
        <v>#REF!</v>
      </c>
      <c r="M778" s="54" t="s">
        <v>1250</v>
      </c>
      <c r="N778" s="52"/>
      <c r="O778" s="55"/>
    </row>
    <row r="779" ht="25.5" customHeight="1">
      <c r="A779" s="46" t="s">
        <v>239</v>
      </c>
      <c r="B779" s="47" t="s">
        <v>78</v>
      </c>
      <c r="C779" s="48" t="s">
        <v>79</v>
      </c>
      <c r="D779" s="49">
        <v>7094249.03</v>
      </c>
      <c r="E779" s="47">
        <v>0.0</v>
      </c>
      <c r="F779" s="50">
        <v>7094249.0</v>
      </c>
      <c r="G779" s="51">
        <v>7094249.0</v>
      </c>
      <c r="H779" s="52">
        <v>8.00143438E8</v>
      </c>
      <c r="I779" s="48" t="str">
        <f t="shared" si="307"/>
        <v>#REF!</v>
      </c>
      <c r="J779" s="46">
        <v>1424138.0</v>
      </c>
      <c r="K779" s="53" t="str">
        <f t="shared" si="308"/>
        <v>#REF!</v>
      </c>
      <c r="L779" s="54" t="str">
        <f t="shared" si="309"/>
        <v>#REF!</v>
      </c>
      <c r="M779" s="54" t="s">
        <v>1251</v>
      </c>
      <c r="N779" s="52" t="s">
        <v>1252</v>
      </c>
      <c r="O779" s="55">
        <v>42334.0</v>
      </c>
    </row>
    <row r="780" ht="25.5" customHeight="1">
      <c r="A780" s="46" t="s">
        <v>239</v>
      </c>
      <c r="B780" s="47" t="s">
        <v>78</v>
      </c>
      <c r="C780" s="48" t="s">
        <v>79</v>
      </c>
      <c r="D780" s="49"/>
      <c r="E780" s="47"/>
      <c r="F780" s="50"/>
      <c r="G780" s="51"/>
      <c r="H780" s="52">
        <v>9.00261353E8</v>
      </c>
      <c r="I780" s="48" t="str">
        <f t="shared" si="307"/>
        <v>#REF!</v>
      </c>
      <c r="J780" s="46">
        <v>5670111.0</v>
      </c>
      <c r="K780" s="53" t="str">
        <f t="shared" si="308"/>
        <v>#REF!</v>
      </c>
      <c r="L780" s="54" t="str">
        <f t="shared" si="309"/>
        <v>#REF!</v>
      </c>
      <c r="M780" s="54" t="s">
        <v>1253</v>
      </c>
      <c r="N780" s="52" t="s">
        <v>1254</v>
      </c>
      <c r="O780" s="55">
        <v>42334.0</v>
      </c>
    </row>
    <row r="781" ht="25.5" customHeight="1">
      <c r="A781" s="46" t="s">
        <v>241</v>
      </c>
      <c r="B781" s="47" t="s">
        <v>17</v>
      </c>
      <c r="C781" s="48" t="s">
        <v>18</v>
      </c>
      <c r="D781" s="49">
        <v>0.0</v>
      </c>
      <c r="E781" s="47">
        <v>0.0</v>
      </c>
      <c r="F781" s="50">
        <v>0.0</v>
      </c>
      <c r="G781" s="51">
        <v>0.0</v>
      </c>
      <c r="H781" s="52"/>
      <c r="I781" s="48"/>
      <c r="J781" s="46"/>
      <c r="K781" s="53"/>
      <c r="L781" s="54"/>
      <c r="M781" s="54"/>
      <c r="N781" s="52"/>
      <c r="O781" s="55"/>
    </row>
    <row r="782" ht="25.5" customHeight="1">
      <c r="A782" s="46" t="s">
        <v>241</v>
      </c>
      <c r="B782" s="47" t="s">
        <v>49</v>
      </c>
      <c r="C782" s="48" t="s">
        <v>50</v>
      </c>
      <c r="D782" s="49">
        <v>0.0</v>
      </c>
      <c r="E782" s="47">
        <v>0.0</v>
      </c>
      <c r="F782" s="50">
        <v>0.0</v>
      </c>
      <c r="G782" s="51">
        <v>0.0</v>
      </c>
      <c r="H782" s="52"/>
      <c r="I782" s="48"/>
      <c r="J782" s="46"/>
      <c r="K782" s="53"/>
      <c r="L782" s="54"/>
      <c r="M782" s="54"/>
      <c r="N782" s="52"/>
      <c r="O782" s="55"/>
    </row>
    <row r="783" ht="25.5" customHeight="1">
      <c r="A783" s="46" t="s">
        <v>241</v>
      </c>
      <c r="B783" s="47" t="s">
        <v>19</v>
      </c>
      <c r="C783" s="48" t="s">
        <v>20</v>
      </c>
      <c r="D783" s="49">
        <v>22631.96</v>
      </c>
      <c r="E783" s="47">
        <v>0.0</v>
      </c>
      <c r="F783" s="50">
        <v>22632.0</v>
      </c>
      <c r="G783" s="51">
        <v>22632.0</v>
      </c>
      <c r="H783" s="52">
        <v>8.00140949E8</v>
      </c>
      <c r="I783" s="48" t="str">
        <f>+VLOOKUP(H783,'[2]IPS CTA BANCARIA (2)'!$B$1:$I$186,2,0)</f>
        <v>#REF!</v>
      </c>
      <c r="J783" s="46">
        <v>22632.0</v>
      </c>
      <c r="K783" s="53" t="str">
        <f>+VLOOKUP(H783,'[2]IPS CTA BANCARIA (2)'!$B$1:$I$186,4,0)</f>
        <v>#REF!</v>
      </c>
      <c r="L783" s="54" t="str">
        <f>+VLOOKUP(H783,'[2]IPS CTA BANCARIA (2)'!$B$1:$I$186,5,0)</f>
        <v>#REF!</v>
      </c>
      <c r="M783" s="54" t="s">
        <v>1255</v>
      </c>
      <c r="N783" s="52" t="s">
        <v>1256</v>
      </c>
      <c r="O783" s="55">
        <v>42334.0</v>
      </c>
    </row>
    <row r="784" ht="25.5" customHeight="1">
      <c r="A784" s="46" t="s">
        <v>241</v>
      </c>
      <c r="B784" s="47" t="s">
        <v>21</v>
      </c>
      <c r="C784" s="48" t="s">
        <v>22</v>
      </c>
      <c r="D784" s="49">
        <v>0.0</v>
      </c>
      <c r="E784" s="47">
        <v>0.0</v>
      </c>
      <c r="F784" s="50">
        <v>0.0</v>
      </c>
      <c r="G784" s="51">
        <v>0.0</v>
      </c>
      <c r="H784" s="52"/>
      <c r="I784" s="48"/>
      <c r="J784" s="46"/>
      <c r="K784" s="53"/>
      <c r="L784" s="54"/>
      <c r="M784" s="54"/>
      <c r="N784" s="52"/>
      <c r="O784" s="55"/>
    </row>
    <row r="785" ht="25.5" customHeight="1">
      <c r="A785" s="46" t="s">
        <v>241</v>
      </c>
      <c r="B785" s="47" t="s">
        <v>27</v>
      </c>
      <c r="C785" s="48" t="s">
        <v>28</v>
      </c>
      <c r="D785" s="49">
        <v>0.0</v>
      </c>
      <c r="E785" s="47">
        <v>0.0</v>
      </c>
      <c r="F785" s="50">
        <v>0.0</v>
      </c>
      <c r="G785" s="51">
        <v>0.0</v>
      </c>
      <c r="H785" s="52"/>
      <c r="I785" s="48"/>
      <c r="J785" s="46"/>
      <c r="K785" s="53"/>
      <c r="L785" s="54"/>
      <c r="M785" s="54"/>
      <c r="N785" s="52"/>
      <c r="O785" s="55"/>
    </row>
    <row r="786" ht="25.5" customHeight="1">
      <c r="A786" s="46" t="s">
        <v>241</v>
      </c>
      <c r="B786" s="47" t="s">
        <v>29</v>
      </c>
      <c r="C786" s="48" t="s">
        <v>30</v>
      </c>
      <c r="D786" s="49">
        <v>616408.48</v>
      </c>
      <c r="E786" s="47">
        <v>0.0</v>
      </c>
      <c r="F786" s="50">
        <v>616408.0</v>
      </c>
      <c r="G786" s="51">
        <v>616408.0</v>
      </c>
      <c r="H786" s="52">
        <v>8.90982091E8</v>
      </c>
      <c r="I786" s="48" t="str">
        <f t="shared" ref="I786:I789" si="310">+VLOOKUP(H786,'[2]IPS CTA BANCARIA (2)'!$B$1:$I$186,2,0)</f>
        <v>#REF!</v>
      </c>
      <c r="J786" s="46">
        <v>616408.0</v>
      </c>
      <c r="K786" s="53" t="str">
        <f t="shared" ref="K786:K789" si="311">+VLOOKUP(H786,'[2]IPS CTA BANCARIA (2)'!$B$1:$I$186,4,0)</f>
        <v>#REF!</v>
      </c>
      <c r="L786" s="54" t="str">
        <f t="shared" ref="L786:L789" si="312">+VLOOKUP(H786,'[2]IPS CTA BANCARIA (2)'!$B$1:$I$186,5,0)</f>
        <v>#REF!</v>
      </c>
      <c r="M786" s="54" t="s">
        <v>1257</v>
      </c>
      <c r="N786" s="52" t="s">
        <v>1258</v>
      </c>
      <c r="O786" s="55">
        <v>42332.0</v>
      </c>
    </row>
    <row r="787" ht="25.5" customHeight="1">
      <c r="A787" s="46" t="s">
        <v>241</v>
      </c>
      <c r="B787" s="47" t="s">
        <v>67</v>
      </c>
      <c r="C787" s="48" t="s">
        <v>68</v>
      </c>
      <c r="D787" s="49">
        <v>3866.74</v>
      </c>
      <c r="E787" s="47">
        <v>0.0</v>
      </c>
      <c r="F787" s="50">
        <v>3867.0</v>
      </c>
      <c r="G787" s="51">
        <v>3867.0</v>
      </c>
      <c r="H787" s="52">
        <v>8.30074184E8</v>
      </c>
      <c r="I787" s="48" t="str">
        <f t="shared" si="310"/>
        <v>#REF!</v>
      </c>
      <c r="J787" s="46">
        <v>3867.0</v>
      </c>
      <c r="K787" s="53" t="str">
        <f t="shared" si="311"/>
        <v>#REF!</v>
      </c>
      <c r="L787" s="54" t="str">
        <f t="shared" si="312"/>
        <v>#REF!</v>
      </c>
      <c r="M787" s="54" t="s">
        <v>1259</v>
      </c>
      <c r="N787" s="52" t="s">
        <v>1260</v>
      </c>
      <c r="O787" s="55">
        <v>42334.0</v>
      </c>
    </row>
    <row r="788" ht="25.5" customHeight="1">
      <c r="A788" s="46" t="s">
        <v>241</v>
      </c>
      <c r="B788" s="47" t="s">
        <v>39</v>
      </c>
      <c r="C788" s="48" t="s">
        <v>40</v>
      </c>
      <c r="D788" s="49">
        <v>278546.0</v>
      </c>
      <c r="E788" s="47">
        <v>0.0</v>
      </c>
      <c r="F788" s="50">
        <v>278546.0</v>
      </c>
      <c r="G788" s="51">
        <v>278546.0</v>
      </c>
      <c r="H788" s="52">
        <v>9.00156264E8</v>
      </c>
      <c r="I788" s="48" t="str">
        <f t="shared" si="310"/>
        <v>#REF!</v>
      </c>
      <c r="J788" s="46">
        <v>278546.0</v>
      </c>
      <c r="K788" s="53" t="str">
        <f t="shared" si="311"/>
        <v>#REF!</v>
      </c>
      <c r="L788" s="54" t="str">
        <f t="shared" si="312"/>
        <v>#REF!</v>
      </c>
      <c r="M788" s="54" t="s">
        <v>1261</v>
      </c>
      <c r="N788" s="52" t="s">
        <v>1262</v>
      </c>
      <c r="O788" s="55">
        <v>42334.0</v>
      </c>
    </row>
    <row r="789" ht="25.5" customHeight="1">
      <c r="A789" s="46" t="s">
        <v>241</v>
      </c>
      <c r="B789" s="47" t="s">
        <v>41</v>
      </c>
      <c r="C789" s="48" t="s">
        <v>42</v>
      </c>
      <c r="D789" s="49">
        <v>1.974269582E7</v>
      </c>
      <c r="E789" s="47">
        <v>0.0</v>
      </c>
      <c r="F789" s="50">
        <v>1.9742696E7</v>
      </c>
      <c r="G789" s="51">
        <v>1.9742696E7</v>
      </c>
      <c r="H789" s="52">
        <v>8.90981137E8</v>
      </c>
      <c r="I789" s="48" t="str">
        <f t="shared" si="310"/>
        <v>#REF!</v>
      </c>
      <c r="J789" s="46">
        <v>1.9742696E7</v>
      </c>
      <c r="K789" s="53" t="str">
        <f t="shared" si="311"/>
        <v>#REF!</v>
      </c>
      <c r="L789" s="54" t="str">
        <f t="shared" si="312"/>
        <v>#REF!</v>
      </c>
      <c r="M789" s="54" t="s">
        <v>1263</v>
      </c>
      <c r="N789" s="52"/>
      <c r="O789" s="55"/>
    </row>
    <row r="790" ht="25.5" customHeight="1">
      <c r="A790" s="46" t="s">
        <v>243</v>
      </c>
      <c r="B790" s="47" t="s">
        <v>17</v>
      </c>
      <c r="C790" s="48" t="s">
        <v>18</v>
      </c>
      <c r="D790" s="49">
        <v>0.0</v>
      </c>
      <c r="E790" s="47">
        <v>0.0</v>
      </c>
      <c r="F790" s="50">
        <v>0.0</v>
      </c>
      <c r="G790" s="51">
        <v>0.0</v>
      </c>
      <c r="H790" s="52"/>
      <c r="I790" s="48"/>
      <c r="J790" s="46"/>
      <c r="K790" s="53"/>
      <c r="L790" s="54"/>
      <c r="M790" s="54"/>
      <c r="N790" s="52"/>
      <c r="O790" s="55"/>
    </row>
    <row r="791" ht="25.5" customHeight="1">
      <c r="A791" s="46" t="s">
        <v>243</v>
      </c>
      <c r="B791" s="47" t="s">
        <v>21</v>
      </c>
      <c r="C791" s="48" t="s">
        <v>22</v>
      </c>
      <c r="D791" s="49">
        <v>0.0</v>
      </c>
      <c r="E791" s="47">
        <v>0.0</v>
      </c>
      <c r="F791" s="50">
        <v>0.0</v>
      </c>
      <c r="G791" s="51">
        <v>0.0</v>
      </c>
      <c r="H791" s="52"/>
      <c r="I791" s="48"/>
      <c r="J791" s="46"/>
      <c r="K791" s="53"/>
      <c r="L791" s="54"/>
      <c r="M791" s="54"/>
      <c r="N791" s="52"/>
      <c r="O791" s="55"/>
    </row>
    <row r="792" ht="25.5" customHeight="1">
      <c r="A792" s="46" t="s">
        <v>243</v>
      </c>
      <c r="B792" s="47" t="s">
        <v>27</v>
      </c>
      <c r="C792" s="48" t="s">
        <v>28</v>
      </c>
      <c r="D792" s="49">
        <v>0.0</v>
      </c>
      <c r="E792" s="47">
        <v>0.0</v>
      </c>
      <c r="F792" s="50">
        <v>0.0</v>
      </c>
      <c r="G792" s="51">
        <v>0.0</v>
      </c>
      <c r="H792" s="52"/>
      <c r="I792" s="48"/>
      <c r="J792" s="46"/>
      <c r="K792" s="53"/>
      <c r="L792" s="54"/>
      <c r="M792" s="54"/>
      <c r="N792" s="52"/>
      <c r="O792" s="55"/>
    </row>
    <row r="793" ht="25.5" customHeight="1">
      <c r="A793" s="46" t="s">
        <v>243</v>
      </c>
      <c r="B793" s="47" t="s">
        <v>29</v>
      </c>
      <c r="C793" s="48" t="s">
        <v>30</v>
      </c>
      <c r="D793" s="49">
        <v>0.0</v>
      </c>
      <c r="E793" s="47">
        <v>0.0</v>
      </c>
      <c r="F793" s="50">
        <v>0.0</v>
      </c>
      <c r="G793" s="51">
        <v>0.0</v>
      </c>
      <c r="H793" s="52"/>
      <c r="I793" s="48"/>
      <c r="J793" s="46"/>
      <c r="K793" s="53"/>
      <c r="L793" s="54"/>
      <c r="M793" s="54"/>
      <c r="N793" s="52"/>
      <c r="O793" s="55"/>
    </row>
    <row r="794" ht="25.5" customHeight="1">
      <c r="A794" s="46" t="s">
        <v>243</v>
      </c>
      <c r="B794" s="47" t="s">
        <v>31</v>
      </c>
      <c r="C794" s="48" t="s">
        <v>32</v>
      </c>
      <c r="D794" s="49">
        <v>0.0</v>
      </c>
      <c r="E794" s="47">
        <v>0.0</v>
      </c>
      <c r="F794" s="50">
        <v>0.0</v>
      </c>
      <c r="G794" s="51">
        <v>0.0</v>
      </c>
      <c r="H794" s="52"/>
      <c r="I794" s="48"/>
      <c r="J794" s="46"/>
      <c r="K794" s="53"/>
      <c r="L794" s="54"/>
      <c r="M794" s="54"/>
      <c r="N794" s="52"/>
      <c r="O794" s="55"/>
    </row>
    <row r="795" ht="25.5" customHeight="1">
      <c r="A795" s="46" t="s">
        <v>243</v>
      </c>
      <c r="B795" s="47" t="s">
        <v>39</v>
      </c>
      <c r="C795" s="48" t="s">
        <v>40</v>
      </c>
      <c r="D795" s="49">
        <v>0.0</v>
      </c>
      <c r="E795" s="47">
        <v>0.0</v>
      </c>
      <c r="F795" s="50">
        <v>0.0</v>
      </c>
      <c r="G795" s="51">
        <v>0.0</v>
      </c>
      <c r="H795" s="52"/>
      <c r="I795" s="48"/>
      <c r="J795" s="46"/>
      <c r="K795" s="53"/>
      <c r="L795" s="54"/>
      <c r="M795" s="54"/>
      <c r="N795" s="52"/>
      <c r="O795" s="55"/>
    </row>
    <row r="796" ht="25.5" customHeight="1">
      <c r="A796" s="46" t="s">
        <v>243</v>
      </c>
      <c r="B796" s="47" t="s">
        <v>41</v>
      </c>
      <c r="C796" s="48" t="s">
        <v>42</v>
      </c>
      <c r="D796" s="49">
        <v>0.0</v>
      </c>
      <c r="E796" s="47">
        <v>0.0</v>
      </c>
      <c r="F796" s="50">
        <v>0.0</v>
      </c>
      <c r="G796" s="51">
        <v>0.0</v>
      </c>
      <c r="H796" s="52"/>
      <c r="I796" s="48"/>
      <c r="J796" s="46"/>
      <c r="K796" s="53"/>
      <c r="L796" s="54"/>
      <c r="M796" s="54"/>
      <c r="N796" s="52"/>
      <c r="O796" s="55"/>
    </row>
    <row r="797" ht="25.5" customHeight="1">
      <c r="A797" s="46" t="s">
        <v>245</v>
      </c>
      <c r="B797" s="47" t="s">
        <v>17</v>
      </c>
      <c r="C797" s="48" t="s">
        <v>18</v>
      </c>
      <c r="D797" s="49">
        <v>0.0</v>
      </c>
      <c r="E797" s="47">
        <v>0.0</v>
      </c>
      <c r="F797" s="50">
        <v>0.0</v>
      </c>
      <c r="G797" s="51">
        <v>0.0</v>
      </c>
      <c r="H797" s="52"/>
      <c r="I797" s="48"/>
      <c r="J797" s="46"/>
      <c r="K797" s="53"/>
      <c r="L797" s="54"/>
      <c r="M797" s="54"/>
      <c r="N797" s="52"/>
      <c r="O797" s="55"/>
    </row>
    <row r="798" ht="25.5" customHeight="1">
      <c r="A798" s="46" t="s">
        <v>245</v>
      </c>
      <c r="B798" s="47" t="s">
        <v>27</v>
      </c>
      <c r="C798" s="48" t="s">
        <v>28</v>
      </c>
      <c r="D798" s="49">
        <v>0.0</v>
      </c>
      <c r="E798" s="47">
        <v>0.0</v>
      </c>
      <c r="F798" s="50">
        <v>0.0</v>
      </c>
      <c r="G798" s="51">
        <v>0.0</v>
      </c>
      <c r="H798" s="52"/>
      <c r="I798" s="48"/>
      <c r="J798" s="46"/>
      <c r="K798" s="53"/>
      <c r="L798" s="54"/>
      <c r="M798" s="54"/>
      <c r="N798" s="52"/>
      <c r="O798" s="55"/>
    </row>
    <row r="799" ht="25.5" customHeight="1">
      <c r="A799" s="46" t="s">
        <v>245</v>
      </c>
      <c r="B799" s="47" t="s">
        <v>29</v>
      </c>
      <c r="C799" s="48" t="s">
        <v>30</v>
      </c>
      <c r="D799" s="49">
        <v>608831.61</v>
      </c>
      <c r="E799" s="47">
        <v>0.0</v>
      </c>
      <c r="F799" s="50">
        <v>608832.0</v>
      </c>
      <c r="G799" s="51">
        <v>608832.0</v>
      </c>
      <c r="H799" s="52">
        <v>8.9098566E8</v>
      </c>
      <c r="I799" s="48" t="str">
        <f t="shared" ref="I799:I802" si="313">+VLOOKUP(H799,'[2]IPS CTA BANCARIA (2)'!$B$1:$I$186,2,0)</f>
        <v>#REF!</v>
      </c>
      <c r="J799" s="46">
        <v>608832.0</v>
      </c>
      <c r="K799" s="53" t="str">
        <f t="shared" ref="K799:K802" si="314">+VLOOKUP(H799,'[2]IPS CTA BANCARIA (2)'!$B$1:$I$186,4,0)</f>
        <v>#REF!</v>
      </c>
      <c r="L799" s="54" t="str">
        <f t="shared" ref="L799:L802" si="315">+VLOOKUP(H799,'[2]IPS CTA BANCARIA (2)'!$B$1:$I$186,5,0)</f>
        <v>#REF!</v>
      </c>
      <c r="M799" s="54" t="s">
        <v>1264</v>
      </c>
      <c r="N799" s="52" t="s">
        <v>1265</v>
      </c>
      <c r="O799" s="55">
        <v>42332.0</v>
      </c>
    </row>
    <row r="800" ht="25.5" customHeight="1">
      <c r="A800" s="46" t="s">
        <v>245</v>
      </c>
      <c r="B800" s="47" t="s">
        <v>31</v>
      </c>
      <c r="C800" s="48" t="s">
        <v>32</v>
      </c>
      <c r="D800" s="49">
        <v>644485.53</v>
      </c>
      <c r="E800" s="47">
        <v>0.0</v>
      </c>
      <c r="F800" s="50">
        <v>644486.0</v>
      </c>
      <c r="G800" s="51">
        <v>644486.0</v>
      </c>
      <c r="H800" s="52">
        <v>8.05000427E8</v>
      </c>
      <c r="I800" s="48" t="str">
        <f t="shared" si="313"/>
        <v>#REF!</v>
      </c>
      <c r="J800" s="46">
        <v>644486.0</v>
      </c>
      <c r="K800" s="53" t="str">
        <f t="shared" si="314"/>
        <v>#REF!</v>
      </c>
      <c r="L800" s="54" t="str">
        <f t="shared" si="315"/>
        <v>#REF!</v>
      </c>
      <c r="M800" s="54" t="s">
        <v>1266</v>
      </c>
      <c r="N800" s="52" t="s">
        <v>1267</v>
      </c>
      <c r="O800" s="55">
        <v>42333.0</v>
      </c>
    </row>
    <row r="801" ht="25.5" customHeight="1">
      <c r="A801" s="46" t="s">
        <v>245</v>
      </c>
      <c r="B801" s="47" t="s">
        <v>39</v>
      </c>
      <c r="C801" s="48" t="s">
        <v>40</v>
      </c>
      <c r="D801" s="49">
        <v>87014.76</v>
      </c>
      <c r="E801" s="47">
        <v>0.0</v>
      </c>
      <c r="F801" s="50">
        <v>87015.0</v>
      </c>
      <c r="G801" s="51">
        <v>87015.0</v>
      </c>
      <c r="H801" s="52">
        <v>9.00156264E8</v>
      </c>
      <c r="I801" s="48" t="str">
        <f t="shared" si="313"/>
        <v>#REF!</v>
      </c>
      <c r="J801" s="46">
        <v>87015.0</v>
      </c>
      <c r="K801" s="53" t="str">
        <f t="shared" si="314"/>
        <v>#REF!</v>
      </c>
      <c r="L801" s="54" t="str">
        <f t="shared" si="315"/>
        <v>#REF!</v>
      </c>
      <c r="M801" s="54" t="s">
        <v>1268</v>
      </c>
      <c r="N801" s="52" t="s">
        <v>1269</v>
      </c>
      <c r="O801" s="55">
        <v>42334.0</v>
      </c>
    </row>
    <row r="802" ht="25.5" customHeight="1">
      <c r="A802" s="46" t="s">
        <v>245</v>
      </c>
      <c r="B802" s="47" t="s">
        <v>41</v>
      </c>
      <c r="C802" s="48" t="s">
        <v>42</v>
      </c>
      <c r="D802" s="49">
        <v>1.160251221E8</v>
      </c>
      <c r="E802" s="47">
        <v>0.0</v>
      </c>
      <c r="F802" s="50">
        <v>1.16025122E8</v>
      </c>
      <c r="G802" s="51">
        <v>1.16025122E8</v>
      </c>
      <c r="H802" s="52">
        <v>8.11016192E8</v>
      </c>
      <c r="I802" s="48" t="str">
        <f t="shared" si="313"/>
        <v>#REF!</v>
      </c>
      <c r="J802" s="46">
        <v>1.16025122E8</v>
      </c>
      <c r="K802" s="53" t="str">
        <f t="shared" si="314"/>
        <v>#REF!</v>
      </c>
      <c r="L802" s="54" t="str">
        <f t="shared" si="315"/>
        <v>#REF!</v>
      </c>
      <c r="M802" s="54" t="s">
        <v>1270</v>
      </c>
      <c r="N802" s="52"/>
      <c r="O802" s="55"/>
    </row>
    <row r="803" ht="25.5" customHeight="1">
      <c r="A803" s="46" t="s">
        <v>247</v>
      </c>
      <c r="B803" s="47" t="s">
        <v>17</v>
      </c>
      <c r="C803" s="48" t="s">
        <v>18</v>
      </c>
      <c r="D803" s="49">
        <v>0.0</v>
      </c>
      <c r="E803" s="47">
        <v>0.0</v>
      </c>
      <c r="F803" s="50">
        <v>0.0</v>
      </c>
      <c r="G803" s="51">
        <v>0.0</v>
      </c>
      <c r="H803" s="52"/>
      <c r="I803" s="48"/>
      <c r="J803" s="46"/>
      <c r="K803" s="53"/>
      <c r="L803" s="54"/>
      <c r="M803" s="54"/>
      <c r="N803" s="52"/>
      <c r="O803" s="55"/>
    </row>
    <row r="804" ht="25.5" customHeight="1">
      <c r="A804" s="46" t="s">
        <v>247</v>
      </c>
      <c r="B804" s="47" t="s">
        <v>27</v>
      </c>
      <c r="C804" s="48" t="s">
        <v>28</v>
      </c>
      <c r="D804" s="49">
        <v>0.0</v>
      </c>
      <c r="E804" s="47">
        <v>0.0</v>
      </c>
      <c r="F804" s="50">
        <v>0.0</v>
      </c>
      <c r="G804" s="51">
        <v>0.0</v>
      </c>
      <c r="H804" s="52"/>
      <c r="I804" s="48"/>
      <c r="J804" s="46"/>
      <c r="K804" s="53"/>
      <c r="L804" s="54"/>
      <c r="M804" s="54"/>
      <c r="N804" s="52"/>
      <c r="O804" s="55"/>
    </row>
    <row r="805" ht="25.5" customHeight="1">
      <c r="A805" s="46" t="s">
        <v>247</v>
      </c>
      <c r="B805" s="47" t="s">
        <v>29</v>
      </c>
      <c r="C805" s="48" t="s">
        <v>30</v>
      </c>
      <c r="D805" s="49">
        <v>210815.29</v>
      </c>
      <c r="E805" s="47">
        <v>0.0</v>
      </c>
      <c r="F805" s="50">
        <v>210815.0</v>
      </c>
      <c r="G805" s="51">
        <v>210815.0</v>
      </c>
      <c r="H805" s="52">
        <v>8.00250119E8</v>
      </c>
      <c r="I805" s="48" t="str">
        <f t="shared" ref="I805:I809" si="316">+VLOOKUP(H805,'[2]IPS CTA BANCARIA (2)'!$B$1:$I$186,2,0)</f>
        <v>#REF!</v>
      </c>
      <c r="J805" s="46">
        <v>210815.0</v>
      </c>
      <c r="K805" s="53" t="str">
        <f t="shared" ref="K805:K809" si="317">+VLOOKUP(H805,'[2]IPS CTA BANCARIA (2)'!$B$1:$I$186,4,0)</f>
        <v>#REF!</v>
      </c>
      <c r="L805" s="54" t="str">
        <f t="shared" ref="L805:L809" si="318">+VLOOKUP(H805,'[2]IPS CTA BANCARIA (2)'!$B$1:$I$186,5,0)</f>
        <v>#REF!</v>
      </c>
      <c r="M805" s="54" t="s">
        <v>1271</v>
      </c>
      <c r="N805" s="52" t="s">
        <v>1272</v>
      </c>
      <c r="O805" s="55">
        <v>42332.0</v>
      </c>
    </row>
    <row r="806" ht="25.5" customHeight="1">
      <c r="A806" s="46" t="s">
        <v>247</v>
      </c>
      <c r="B806" s="47" t="s">
        <v>31</v>
      </c>
      <c r="C806" s="48" t="s">
        <v>32</v>
      </c>
      <c r="D806" s="49">
        <v>592128.47</v>
      </c>
      <c r="E806" s="47">
        <v>0.0</v>
      </c>
      <c r="F806" s="50">
        <v>592128.0</v>
      </c>
      <c r="G806" s="51">
        <v>592128.0</v>
      </c>
      <c r="H806" s="52">
        <v>8.05000427E8</v>
      </c>
      <c r="I806" s="48" t="str">
        <f t="shared" si="316"/>
        <v>#REF!</v>
      </c>
      <c r="J806" s="46">
        <v>592128.0</v>
      </c>
      <c r="K806" s="53" t="str">
        <f t="shared" si="317"/>
        <v>#REF!</v>
      </c>
      <c r="L806" s="54" t="str">
        <f t="shared" si="318"/>
        <v>#REF!</v>
      </c>
      <c r="M806" s="54" t="s">
        <v>1273</v>
      </c>
      <c r="N806" s="52" t="s">
        <v>1274</v>
      </c>
      <c r="O806" s="55">
        <v>42333.0</v>
      </c>
    </row>
    <row r="807" ht="25.5" customHeight="1">
      <c r="A807" s="46" t="s">
        <v>247</v>
      </c>
      <c r="B807" s="47" t="s">
        <v>39</v>
      </c>
      <c r="C807" s="48" t="s">
        <v>40</v>
      </c>
      <c r="D807" s="49">
        <v>101485.96</v>
      </c>
      <c r="E807" s="47">
        <v>0.0</v>
      </c>
      <c r="F807" s="50">
        <v>101486.0</v>
      </c>
      <c r="G807" s="51">
        <v>101486.0</v>
      </c>
      <c r="H807" s="52">
        <v>9.00156264E8</v>
      </c>
      <c r="I807" s="48" t="str">
        <f t="shared" si="316"/>
        <v>#REF!</v>
      </c>
      <c r="J807" s="46">
        <v>101486.0</v>
      </c>
      <c r="K807" s="53" t="str">
        <f t="shared" si="317"/>
        <v>#REF!</v>
      </c>
      <c r="L807" s="54" t="str">
        <f t="shared" si="318"/>
        <v>#REF!</v>
      </c>
      <c r="M807" s="54" t="s">
        <v>1275</v>
      </c>
      <c r="N807" s="52" t="s">
        <v>1276</v>
      </c>
      <c r="O807" s="55">
        <v>42334.0</v>
      </c>
    </row>
    <row r="808" ht="25.5" customHeight="1">
      <c r="A808" s="46" t="s">
        <v>247</v>
      </c>
      <c r="B808" s="47" t="s">
        <v>41</v>
      </c>
      <c r="C808" s="48" t="s">
        <v>42</v>
      </c>
      <c r="D808" s="49">
        <v>3.664378799E7</v>
      </c>
      <c r="E808" s="47">
        <v>0.0</v>
      </c>
      <c r="F808" s="50">
        <v>3.6643788E7</v>
      </c>
      <c r="G808" s="51">
        <v>3.6643788E7</v>
      </c>
      <c r="H808" s="52">
        <v>8.90981726E8</v>
      </c>
      <c r="I808" s="48" t="str">
        <f t="shared" si="316"/>
        <v>#REF!</v>
      </c>
      <c r="J808" s="46">
        <v>3.6643788E7</v>
      </c>
      <c r="K808" s="53" t="str">
        <f t="shared" si="317"/>
        <v>#REF!</v>
      </c>
      <c r="L808" s="54" t="str">
        <f t="shared" si="318"/>
        <v>#REF!</v>
      </c>
      <c r="M808" s="54" t="s">
        <v>1277</v>
      </c>
      <c r="N808" s="52"/>
      <c r="O808" s="55"/>
    </row>
    <row r="809" ht="25.5" customHeight="1">
      <c r="A809" s="46" t="s">
        <v>247</v>
      </c>
      <c r="B809" s="47" t="s">
        <v>59</v>
      </c>
      <c r="C809" s="48" t="s">
        <v>60</v>
      </c>
      <c r="D809" s="49">
        <v>2623021.29</v>
      </c>
      <c r="E809" s="47">
        <v>0.0</v>
      </c>
      <c r="F809" s="50">
        <v>2623021.0</v>
      </c>
      <c r="G809" s="51">
        <v>2623021.0</v>
      </c>
      <c r="H809" s="52">
        <v>8.90905198E8</v>
      </c>
      <c r="I809" s="48" t="str">
        <f t="shared" si="316"/>
        <v>#REF!</v>
      </c>
      <c r="J809" s="46">
        <v>2623021.0</v>
      </c>
      <c r="K809" s="53" t="str">
        <f t="shared" si="317"/>
        <v>#REF!</v>
      </c>
      <c r="L809" s="54" t="str">
        <f t="shared" si="318"/>
        <v>#REF!</v>
      </c>
      <c r="M809" s="54" t="s">
        <v>1278</v>
      </c>
      <c r="N809" s="52" t="s">
        <v>1279</v>
      </c>
      <c r="O809" s="55">
        <v>42331.0</v>
      </c>
    </row>
    <row r="810" ht="25.5" customHeight="1">
      <c r="A810" s="46" t="s">
        <v>249</v>
      </c>
      <c r="B810" s="47" t="s">
        <v>17</v>
      </c>
      <c r="C810" s="48" t="s">
        <v>18</v>
      </c>
      <c r="D810" s="49">
        <v>0.0</v>
      </c>
      <c r="E810" s="47">
        <v>0.0</v>
      </c>
      <c r="F810" s="50">
        <v>0.0</v>
      </c>
      <c r="G810" s="51">
        <v>0.0</v>
      </c>
      <c r="H810" s="52"/>
      <c r="I810" s="48"/>
      <c r="J810" s="46"/>
      <c r="K810" s="53"/>
      <c r="L810" s="54"/>
      <c r="M810" s="54"/>
      <c r="N810" s="52"/>
      <c r="O810" s="55"/>
    </row>
    <row r="811" ht="25.5" customHeight="1">
      <c r="A811" s="46" t="s">
        <v>249</v>
      </c>
      <c r="B811" s="47" t="s">
        <v>49</v>
      </c>
      <c r="C811" s="48" t="s">
        <v>50</v>
      </c>
      <c r="D811" s="49">
        <v>0.0</v>
      </c>
      <c r="E811" s="47">
        <v>0.0</v>
      </c>
      <c r="F811" s="50">
        <v>0.0</v>
      </c>
      <c r="G811" s="51">
        <v>0.0</v>
      </c>
      <c r="H811" s="52"/>
      <c r="I811" s="48"/>
      <c r="J811" s="46"/>
      <c r="K811" s="53"/>
      <c r="L811" s="54"/>
      <c r="M811" s="54"/>
      <c r="N811" s="52"/>
      <c r="O811" s="55"/>
    </row>
    <row r="812" ht="25.5" customHeight="1">
      <c r="A812" s="46" t="s">
        <v>249</v>
      </c>
      <c r="B812" s="47" t="s">
        <v>21</v>
      </c>
      <c r="C812" s="48" t="s">
        <v>22</v>
      </c>
      <c r="D812" s="49">
        <v>0.0</v>
      </c>
      <c r="E812" s="47">
        <v>0.0</v>
      </c>
      <c r="F812" s="50">
        <v>0.0</v>
      </c>
      <c r="G812" s="51">
        <v>0.0</v>
      </c>
      <c r="H812" s="52"/>
      <c r="I812" s="48"/>
      <c r="J812" s="46"/>
      <c r="K812" s="53"/>
      <c r="L812" s="54"/>
      <c r="M812" s="54"/>
      <c r="N812" s="52"/>
      <c r="O812" s="55"/>
    </row>
    <row r="813" ht="25.5" customHeight="1">
      <c r="A813" s="46" t="s">
        <v>249</v>
      </c>
      <c r="B813" s="47" t="s">
        <v>27</v>
      </c>
      <c r="C813" s="48" t="s">
        <v>28</v>
      </c>
      <c r="D813" s="49">
        <v>0.0</v>
      </c>
      <c r="E813" s="47">
        <v>0.0</v>
      </c>
      <c r="F813" s="50">
        <v>0.0</v>
      </c>
      <c r="G813" s="51">
        <v>0.0</v>
      </c>
      <c r="H813" s="52"/>
      <c r="I813" s="48"/>
      <c r="J813" s="46"/>
      <c r="K813" s="53"/>
      <c r="L813" s="54"/>
      <c r="M813" s="54"/>
      <c r="N813" s="52"/>
      <c r="O813" s="55"/>
    </row>
    <row r="814" ht="25.5" customHeight="1">
      <c r="A814" s="46" t="s">
        <v>249</v>
      </c>
      <c r="B814" s="47" t="s">
        <v>29</v>
      </c>
      <c r="C814" s="48" t="s">
        <v>30</v>
      </c>
      <c r="D814" s="49">
        <v>1362221.1</v>
      </c>
      <c r="E814" s="47">
        <v>0.0</v>
      </c>
      <c r="F814" s="50">
        <v>1362221.0</v>
      </c>
      <c r="G814" s="51">
        <v>1362221.0</v>
      </c>
      <c r="H814" s="52">
        <v>8.90906211E8</v>
      </c>
      <c r="I814" s="48" t="str">
        <f t="shared" ref="I814:I817" si="319">+VLOOKUP(H814,'[2]IPS CTA BANCARIA (2)'!$B$1:$I$186,2,0)</f>
        <v>#REF!</v>
      </c>
      <c r="J814" s="46">
        <v>1362221.0</v>
      </c>
      <c r="K814" s="53" t="str">
        <f t="shared" ref="K814:K817" si="320">+VLOOKUP(H814,'[2]IPS CTA BANCARIA (2)'!$B$1:$I$186,4,0)</f>
        <v>#REF!</v>
      </c>
      <c r="L814" s="54" t="str">
        <f t="shared" ref="L814:L817" si="321">+VLOOKUP(H814,'[2]IPS CTA BANCARIA (2)'!$B$1:$I$186,5,0)</f>
        <v>#REF!</v>
      </c>
      <c r="M814" s="54" t="s">
        <v>1280</v>
      </c>
      <c r="N814" s="52" t="s">
        <v>1281</v>
      </c>
      <c r="O814" s="55">
        <v>42332.0</v>
      </c>
    </row>
    <row r="815" ht="25.5" customHeight="1">
      <c r="A815" s="46" t="s">
        <v>249</v>
      </c>
      <c r="B815" s="47" t="s">
        <v>31</v>
      </c>
      <c r="C815" s="48" t="s">
        <v>32</v>
      </c>
      <c r="D815" s="49">
        <v>624543.4</v>
      </c>
      <c r="E815" s="47">
        <v>0.0</v>
      </c>
      <c r="F815" s="50">
        <v>624543.0</v>
      </c>
      <c r="G815" s="51">
        <v>624543.0</v>
      </c>
      <c r="H815" s="52">
        <v>8.05000427E8</v>
      </c>
      <c r="I815" s="48" t="str">
        <f t="shared" si="319"/>
        <v>#REF!</v>
      </c>
      <c r="J815" s="46">
        <v>624543.0</v>
      </c>
      <c r="K815" s="53" t="str">
        <f t="shared" si="320"/>
        <v>#REF!</v>
      </c>
      <c r="L815" s="54" t="str">
        <f t="shared" si="321"/>
        <v>#REF!</v>
      </c>
      <c r="M815" s="54" t="s">
        <v>1282</v>
      </c>
      <c r="N815" s="52" t="s">
        <v>1283</v>
      </c>
      <c r="O815" s="55">
        <v>42333.0</v>
      </c>
    </row>
    <row r="816" ht="25.5" customHeight="1">
      <c r="A816" s="46" t="s">
        <v>249</v>
      </c>
      <c r="B816" s="47" t="s">
        <v>39</v>
      </c>
      <c r="C816" s="48" t="s">
        <v>40</v>
      </c>
      <c r="D816" s="49">
        <v>441274.73</v>
      </c>
      <c r="E816" s="47">
        <v>0.0</v>
      </c>
      <c r="F816" s="50">
        <v>441275.0</v>
      </c>
      <c r="G816" s="51">
        <v>441275.0</v>
      </c>
      <c r="H816" s="52">
        <v>9.00156264E8</v>
      </c>
      <c r="I816" s="48" t="str">
        <f t="shared" si="319"/>
        <v>#REF!</v>
      </c>
      <c r="J816" s="46">
        <v>441275.0</v>
      </c>
      <c r="K816" s="53" t="str">
        <f t="shared" si="320"/>
        <v>#REF!</v>
      </c>
      <c r="L816" s="54" t="str">
        <f t="shared" si="321"/>
        <v>#REF!</v>
      </c>
      <c r="M816" s="54" t="s">
        <v>1284</v>
      </c>
      <c r="N816" s="52" t="s">
        <v>1285</v>
      </c>
      <c r="O816" s="55">
        <v>42334.0</v>
      </c>
    </row>
    <row r="817" ht="25.5" customHeight="1">
      <c r="A817" s="46" t="s">
        <v>249</v>
      </c>
      <c r="B817" s="47" t="s">
        <v>41</v>
      </c>
      <c r="C817" s="48" t="s">
        <v>42</v>
      </c>
      <c r="D817" s="49">
        <v>5.704561177E7</v>
      </c>
      <c r="E817" s="47">
        <v>0.0</v>
      </c>
      <c r="F817" s="50">
        <v>5.7045612E7</v>
      </c>
      <c r="G817" s="51">
        <v>5.7045612E7</v>
      </c>
      <c r="H817" s="52">
        <v>8.90982264E8</v>
      </c>
      <c r="I817" s="48" t="str">
        <f t="shared" si="319"/>
        <v>#REF!</v>
      </c>
      <c r="J817" s="46">
        <v>5.7045612E7</v>
      </c>
      <c r="K817" s="53" t="str">
        <f t="shared" si="320"/>
        <v>#REF!</v>
      </c>
      <c r="L817" s="54" t="str">
        <f t="shared" si="321"/>
        <v>#REF!</v>
      </c>
      <c r="M817" s="54" t="s">
        <v>1286</v>
      </c>
      <c r="N817" s="52"/>
      <c r="O817" s="55"/>
    </row>
    <row r="818" ht="25.5" customHeight="1">
      <c r="A818" s="46" t="s">
        <v>251</v>
      </c>
      <c r="B818" s="47" t="s">
        <v>17</v>
      </c>
      <c r="C818" s="48" t="s">
        <v>18</v>
      </c>
      <c r="D818" s="49">
        <v>0.0</v>
      </c>
      <c r="E818" s="47">
        <v>0.0</v>
      </c>
      <c r="F818" s="50">
        <v>0.0</v>
      </c>
      <c r="G818" s="51">
        <v>0.0</v>
      </c>
      <c r="H818" s="52"/>
      <c r="I818" s="48"/>
      <c r="J818" s="46"/>
      <c r="K818" s="53"/>
      <c r="L818" s="54"/>
      <c r="M818" s="54"/>
      <c r="N818" s="52"/>
      <c r="O818" s="55"/>
    </row>
    <row r="819" ht="25.5" customHeight="1">
      <c r="A819" s="46" t="s">
        <v>251</v>
      </c>
      <c r="B819" s="47" t="s">
        <v>27</v>
      </c>
      <c r="C819" s="48" t="s">
        <v>28</v>
      </c>
      <c r="D819" s="49">
        <v>0.0</v>
      </c>
      <c r="E819" s="47">
        <v>0.0</v>
      </c>
      <c r="F819" s="50">
        <v>0.0</v>
      </c>
      <c r="G819" s="51">
        <v>0.0</v>
      </c>
      <c r="H819" s="52"/>
      <c r="I819" s="48"/>
      <c r="J819" s="46"/>
      <c r="K819" s="53"/>
      <c r="L819" s="54"/>
      <c r="M819" s="54"/>
      <c r="N819" s="52"/>
      <c r="O819" s="55"/>
    </row>
    <row r="820" ht="25.5" customHeight="1">
      <c r="A820" s="46" t="s">
        <v>251</v>
      </c>
      <c r="B820" s="47" t="s">
        <v>29</v>
      </c>
      <c r="C820" s="48" t="s">
        <v>30</v>
      </c>
      <c r="D820" s="49">
        <v>565183.77</v>
      </c>
      <c r="E820" s="47">
        <v>0.0</v>
      </c>
      <c r="F820" s="50">
        <v>565184.0</v>
      </c>
      <c r="G820" s="51">
        <v>565184.0</v>
      </c>
      <c r="H820" s="52">
        <v>8.90983738E8</v>
      </c>
      <c r="I820" s="48" t="str">
        <f t="shared" ref="I820:I823" si="322">+VLOOKUP(H820,'[2]IPS CTA BANCARIA (2)'!$B$1:$I$186,2,0)</f>
        <v>#REF!</v>
      </c>
      <c r="J820" s="46">
        <v>565184.0</v>
      </c>
      <c r="K820" s="53" t="str">
        <f t="shared" ref="K820:K823" si="323">+VLOOKUP(H820,'[2]IPS CTA BANCARIA (2)'!$B$1:$I$186,4,0)</f>
        <v>#REF!</v>
      </c>
      <c r="L820" s="54" t="str">
        <f t="shared" ref="L820:L823" si="324">+VLOOKUP(H820,'[2]IPS CTA BANCARIA (2)'!$B$1:$I$186,5,0)</f>
        <v>#REF!</v>
      </c>
      <c r="M820" s="54" t="s">
        <v>1287</v>
      </c>
      <c r="N820" s="52" t="s">
        <v>1288</v>
      </c>
      <c r="O820" s="55">
        <v>42332.0</v>
      </c>
    </row>
    <row r="821" ht="25.5" customHeight="1">
      <c r="A821" s="46" t="s">
        <v>251</v>
      </c>
      <c r="B821" s="47" t="s">
        <v>31</v>
      </c>
      <c r="C821" s="48" t="s">
        <v>32</v>
      </c>
      <c r="D821" s="49">
        <v>26492.02</v>
      </c>
      <c r="E821" s="47">
        <v>0.0</v>
      </c>
      <c r="F821" s="50">
        <v>26492.0</v>
      </c>
      <c r="G821" s="51">
        <v>26492.0</v>
      </c>
      <c r="H821" s="52">
        <v>8.05000427E8</v>
      </c>
      <c r="I821" s="48" t="str">
        <f t="shared" si="322"/>
        <v>#REF!</v>
      </c>
      <c r="J821" s="46">
        <v>26492.0</v>
      </c>
      <c r="K821" s="53" t="str">
        <f t="shared" si="323"/>
        <v>#REF!</v>
      </c>
      <c r="L821" s="54" t="str">
        <f t="shared" si="324"/>
        <v>#REF!</v>
      </c>
      <c r="M821" s="54" t="s">
        <v>1289</v>
      </c>
      <c r="N821" s="52" t="s">
        <v>1290</v>
      </c>
      <c r="O821" s="55">
        <v>42333.0</v>
      </c>
    </row>
    <row r="822" ht="25.5" customHeight="1">
      <c r="A822" s="46" t="s">
        <v>251</v>
      </c>
      <c r="B822" s="47" t="s">
        <v>39</v>
      </c>
      <c r="C822" s="48" t="s">
        <v>40</v>
      </c>
      <c r="D822" s="49">
        <v>463873.26</v>
      </c>
      <c r="E822" s="47">
        <v>0.0</v>
      </c>
      <c r="F822" s="50">
        <v>463873.0</v>
      </c>
      <c r="G822" s="51">
        <v>463873.0</v>
      </c>
      <c r="H822" s="52">
        <v>9.00156264E8</v>
      </c>
      <c r="I822" s="48" t="str">
        <f t="shared" si="322"/>
        <v>#REF!</v>
      </c>
      <c r="J822" s="46">
        <v>463873.0</v>
      </c>
      <c r="K822" s="53" t="str">
        <f t="shared" si="323"/>
        <v>#REF!</v>
      </c>
      <c r="L822" s="54" t="str">
        <f t="shared" si="324"/>
        <v>#REF!</v>
      </c>
      <c r="M822" s="54" t="s">
        <v>1291</v>
      </c>
      <c r="N822" s="52" t="s">
        <v>1292</v>
      </c>
      <c r="O822" s="55">
        <v>42334.0</v>
      </c>
    </row>
    <row r="823" ht="25.5" customHeight="1">
      <c r="A823" s="46" t="s">
        <v>251</v>
      </c>
      <c r="B823" s="47" t="s">
        <v>41</v>
      </c>
      <c r="C823" s="48" t="s">
        <v>42</v>
      </c>
      <c r="D823" s="49">
        <v>1.2763641795E8</v>
      </c>
      <c r="E823" s="47">
        <v>0.0</v>
      </c>
      <c r="F823" s="50">
        <v>1.27636418E8</v>
      </c>
      <c r="G823" s="51">
        <v>1.27636418E8</v>
      </c>
      <c r="H823" s="52">
        <v>8.11016192E8</v>
      </c>
      <c r="I823" s="48" t="str">
        <f t="shared" si="322"/>
        <v>#REF!</v>
      </c>
      <c r="J823" s="46">
        <v>1.27636418E8</v>
      </c>
      <c r="K823" s="53" t="str">
        <f t="shared" si="323"/>
        <v>#REF!</v>
      </c>
      <c r="L823" s="54" t="str">
        <f t="shared" si="324"/>
        <v>#REF!</v>
      </c>
      <c r="M823" s="54" t="s">
        <v>1293</v>
      </c>
      <c r="N823" s="52"/>
      <c r="O823" s="55"/>
    </row>
    <row r="824" ht="25.5" customHeight="1">
      <c r="A824" s="46" t="s">
        <v>253</v>
      </c>
      <c r="B824" s="47" t="s">
        <v>17</v>
      </c>
      <c r="C824" s="48" t="s">
        <v>18</v>
      </c>
      <c r="D824" s="49">
        <v>0.0</v>
      </c>
      <c r="E824" s="47">
        <v>0.0</v>
      </c>
      <c r="F824" s="50">
        <v>0.0</v>
      </c>
      <c r="G824" s="51">
        <v>0.0</v>
      </c>
      <c r="H824" s="52"/>
      <c r="I824" s="48"/>
      <c r="J824" s="46"/>
      <c r="K824" s="53"/>
      <c r="L824" s="54"/>
      <c r="M824" s="54"/>
      <c r="N824" s="52"/>
      <c r="O824" s="55"/>
    </row>
    <row r="825" ht="25.5" customHeight="1">
      <c r="A825" s="46" t="s">
        <v>253</v>
      </c>
      <c r="B825" s="47" t="s">
        <v>19</v>
      </c>
      <c r="C825" s="48" t="s">
        <v>20</v>
      </c>
      <c r="D825" s="49">
        <v>16038.83</v>
      </c>
      <c r="E825" s="47">
        <v>0.0</v>
      </c>
      <c r="F825" s="50">
        <v>16039.0</v>
      </c>
      <c r="G825" s="51">
        <v>16039.0</v>
      </c>
      <c r="H825" s="52">
        <v>8.00140949E8</v>
      </c>
      <c r="I825" s="48" t="str">
        <f>+VLOOKUP(H825,'[2]IPS CTA BANCARIA (2)'!$B$1:$I$186,2,0)</f>
        <v>#REF!</v>
      </c>
      <c r="J825" s="46">
        <v>16039.0</v>
      </c>
      <c r="K825" s="53" t="str">
        <f>+VLOOKUP(H825,'[2]IPS CTA BANCARIA (2)'!$B$1:$I$186,4,0)</f>
        <v>#REF!</v>
      </c>
      <c r="L825" s="54" t="str">
        <f>+VLOOKUP(H825,'[2]IPS CTA BANCARIA (2)'!$B$1:$I$186,5,0)</f>
        <v>#REF!</v>
      </c>
      <c r="M825" s="54" t="s">
        <v>1294</v>
      </c>
      <c r="N825" s="52" t="s">
        <v>1295</v>
      </c>
      <c r="O825" s="55">
        <v>42334.0</v>
      </c>
    </row>
    <row r="826" ht="25.5" customHeight="1">
      <c r="A826" s="46" t="s">
        <v>253</v>
      </c>
      <c r="B826" s="47" t="s">
        <v>21</v>
      </c>
      <c r="C826" s="48" t="s">
        <v>22</v>
      </c>
      <c r="D826" s="49">
        <v>0.0</v>
      </c>
      <c r="E826" s="47">
        <v>0.0</v>
      </c>
      <c r="F826" s="50">
        <v>0.0</v>
      </c>
      <c r="G826" s="51">
        <v>0.0</v>
      </c>
      <c r="H826" s="52"/>
      <c r="I826" s="48"/>
      <c r="J826" s="46"/>
      <c r="K826" s="53"/>
      <c r="L826" s="54"/>
      <c r="M826" s="54"/>
      <c r="N826" s="52"/>
      <c r="O826" s="55"/>
    </row>
    <row r="827" ht="25.5" customHeight="1">
      <c r="A827" s="46" t="s">
        <v>253</v>
      </c>
      <c r="B827" s="47" t="s">
        <v>27</v>
      </c>
      <c r="C827" s="48" t="s">
        <v>28</v>
      </c>
      <c r="D827" s="49">
        <v>0.0</v>
      </c>
      <c r="E827" s="47">
        <v>0.0</v>
      </c>
      <c r="F827" s="50">
        <v>0.0</v>
      </c>
      <c r="G827" s="51">
        <v>0.0</v>
      </c>
      <c r="H827" s="52"/>
      <c r="I827" s="48"/>
      <c r="J827" s="46"/>
      <c r="K827" s="53"/>
      <c r="L827" s="54"/>
      <c r="M827" s="54"/>
      <c r="N827" s="52"/>
      <c r="O827" s="55"/>
    </row>
    <row r="828" ht="25.5" customHeight="1">
      <c r="A828" s="46" t="s">
        <v>253</v>
      </c>
      <c r="B828" s="47" t="s">
        <v>29</v>
      </c>
      <c r="C828" s="48" t="s">
        <v>30</v>
      </c>
      <c r="D828" s="49">
        <v>1171660.66</v>
      </c>
      <c r="E828" s="47">
        <v>0.0</v>
      </c>
      <c r="F828" s="50">
        <v>1171661.0</v>
      </c>
      <c r="G828" s="51">
        <v>1171661.0</v>
      </c>
      <c r="H828" s="52">
        <v>8.90905198E8</v>
      </c>
      <c r="I828" s="48" t="str">
        <f t="shared" ref="I828:I833" si="325">+VLOOKUP(H828,'[2]IPS CTA BANCARIA (2)'!$B$1:$I$186,2,0)</f>
        <v>#REF!</v>
      </c>
      <c r="J828" s="46">
        <v>1171661.0</v>
      </c>
      <c r="K828" s="53" t="str">
        <f t="shared" ref="K828:K833" si="326">+VLOOKUP(H828,'[2]IPS CTA BANCARIA (2)'!$B$1:$I$186,4,0)</f>
        <v>#REF!</v>
      </c>
      <c r="L828" s="54" t="str">
        <f t="shared" ref="L828:L833" si="327">+VLOOKUP(H828,'[2]IPS CTA BANCARIA (2)'!$B$1:$I$186,5,0)</f>
        <v>#REF!</v>
      </c>
      <c r="M828" s="54" t="s">
        <v>1296</v>
      </c>
      <c r="N828" s="52" t="s">
        <v>1297</v>
      </c>
      <c r="O828" s="55">
        <v>42332.0</v>
      </c>
    </row>
    <row r="829" ht="25.5" customHeight="1">
      <c r="A829" s="46" t="s">
        <v>253</v>
      </c>
      <c r="B829" s="47" t="s">
        <v>31</v>
      </c>
      <c r="C829" s="48" t="s">
        <v>32</v>
      </c>
      <c r="D829" s="49">
        <v>573521.41</v>
      </c>
      <c r="E829" s="47">
        <v>0.0</v>
      </c>
      <c r="F829" s="50">
        <v>573521.0</v>
      </c>
      <c r="G829" s="51">
        <v>573521.0</v>
      </c>
      <c r="H829" s="52">
        <v>8.05000427E8</v>
      </c>
      <c r="I829" s="48" t="str">
        <f t="shared" si="325"/>
        <v>#REF!</v>
      </c>
      <c r="J829" s="46">
        <v>573521.0</v>
      </c>
      <c r="K829" s="53" t="str">
        <f t="shared" si="326"/>
        <v>#REF!</v>
      </c>
      <c r="L829" s="54" t="str">
        <f t="shared" si="327"/>
        <v>#REF!</v>
      </c>
      <c r="M829" s="54" t="s">
        <v>1298</v>
      </c>
      <c r="N829" s="52" t="s">
        <v>1299</v>
      </c>
      <c r="O829" s="55">
        <v>42333.0</v>
      </c>
    </row>
    <row r="830" ht="25.5" customHeight="1">
      <c r="A830" s="46" t="s">
        <v>253</v>
      </c>
      <c r="B830" s="47" t="s">
        <v>39</v>
      </c>
      <c r="C830" s="48" t="s">
        <v>40</v>
      </c>
      <c r="D830" s="49">
        <v>266416.93</v>
      </c>
      <c r="E830" s="47">
        <v>0.0</v>
      </c>
      <c r="F830" s="50">
        <v>266417.0</v>
      </c>
      <c r="G830" s="51">
        <v>266417.0</v>
      </c>
      <c r="H830" s="52">
        <v>9.00156264E8</v>
      </c>
      <c r="I830" s="48" t="str">
        <f t="shared" si="325"/>
        <v>#REF!</v>
      </c>
      <c r="J830" s="46">
        <v>266417.0</v>
      </c>
      <c r="K830" s="53" t="str">
        <f t="shared" si="326"/>
        <v>#REF!</v>
      </c>
      <c r="L830" s="54" t="str">
        <f t="shared" si="327"/>
        <v>#REF!</v>
      </c>
      <c r="M830" s="54" t="s">
        <v>1300</v>
      </c>
      <c r="N830" s="52" t="s">
        <v>1301</v>
      </c>
      <c r="O830" s="55">
        <v>42334.0</v>
      </c>
    </row>
    <row r="831" ht="25.5" customHeight="1">
      <c r="A831" s="46" t="s">
        <v>253</v>
      </c>
      <c r="B831" s="47" t="s">
        <v>41</v>
      </c>
      <c r="C831" s="48" t="s">
        <v>42</v>
      </c>
      <c r="D831" s="49">
        <v>5.163333983E7</v>
      </c>
      <c r="E831" s="47">
        <v>0.0</v>
      </c>
      <c r="F831" s="50">
        <v>5.163334E7</v>
      </c>
      <c r="G831" s="51">
        <v>5.163334E7</v>
      </c>
      <c r="H831" s="52">
        <v>8.90982264E8</v>
      </c>
      <c r="I831" s="48" t="str">
        <f t="shared" si="325"/>
        <v>#REF!</v>
      </c>
      <c r="J831" s="46">
        <v>5.163334E7</v>
      </c>
      <c r="K831" s="53" t="str">
        <f t="shared" si="326"/>
        <v>#REF!</v>
      </c>
      <c r="L831" s="54" t="str">
        <f t="shared" si="327"/>
        <v>#REF!</v>
      </c>
      <c r="M831" s="54" t="s">
        <v>1302</v>
      </c>
      <c r="N831" s="52"/>
      <c r="O831" s="55"/>
    </row>
    <row r="832" ht="25.5" customHeight="1">
      <c r="A832" s="46" t="s">
        <v>253</v>
      </c>
      <c r="B832" s="47" t="s">
        <v>45</v>
      </c>
      <c r="C832" s="48" t="s">
        <v>46</v>
      </c>
      <c r="D832" s="49">
        <v>2.916446486E7</v>
      </c>
      <c r="E832" s="47">
        <v>0.0</v>
      </c>
      <c r="F832" s="50">
        <v>2.9164465E7</v>
      </c>
      <c r="G832" s="51">
        <v>2.9164465E7</v>
      </c>
      <c r="H832" s="52">
        <v>8.90905198E8</v>
      </c>
      <c r="I832" s="48" t="str">
        <f t="shared" si="325"/>
        <v>#REF!</v>
      </c>
      <c r="J832" s="46">
        <v>2.9164465E7</v>
      </c>
      <c r="K832" s="53" t="str">
        <f t="shared" si="326"/>
        <v>#REF!</v>
      </c>
      <c r="L832" s="54" t="str">
        <f t="shared" si="327"/>
        <v>#REF!</v>
      </c>
      <c r="M832" s="54" t="s">
        <v>1303</v>
      </c>
      <c r="N832" s="52" t="s">
        <v>1304</v>
      </c>
      <c r="O832" s="55">
        <v>42334.0</v>
      </c>
    </row>
    <row r="833" ht="25.5" customHeight="1">
      <c r="A833" s="46" t="s">
        <v>253</v>
      </c>
      <c r="B833" s="47" t="s">
        <v>59</v>
      </c>
      <c r="C833" s="48" t="s">
        <v>60</v>
      </c>
      <c r="D833" s="49">
        <v>7349946.48</v>
      </c>
      <c r="E833" s="47">
        <v>0.0</v>
      </c>
      <c r="F833" s="50">
        <v>7349946.0</v>
      </c>
      <c r="G833" s="51">
        <v>7349946.0</v>
      </c>
      <c r="H833" s="52">
        <v>8.90905198E8</v>
      </c>
      <c r="I833" s="48" t="str">
        <f t="shared" si="325"/>
        <v>#REF!</v>
      </c>
      <c r="J833" s="46">
        <v>7349946.0</v>
      </c>
      <c r="K833" s="53" t="str">
        <f t="shared" si="326"/>
        <v>#REF!</v>
      </c>
      <c r="L833" s="54" t="str">
        <f t="shared" si="327"/>
        <v>#REF!</v>
      </c>
      <c r="M833" s="54" t="s">
        <v>1305</v>
      </c>
      <c r="N833" s="52" t="s">
        <v>1306</v>
      </c>
      <c r="O833" s="55">
        <v>42331.0</v>
      </c>
    </row>
    <row r="834" ht="25.5" customHeight="1">
      <c r="A834" s="46" t="s">
        <v>255</v>
      </c>
      <c r="B834" s="47" t="s">
        <v>17</v>
      </c>
      <c r="C834" s="48" t="s">
        <v>18</v>
      </c>
      <c r="D834" s="49">
        <v>0.0</v>
      </c>
      <c r="E834" s="47">
        <v>0.0</v>
      </c>
      <c r="F834" s="50">
        <v>0.0</v>
      </c>
      <c r="G834" s="51">
        <v>0.0</v>
      </c>
      <c r="H834" s="52"/>
      <c r="I834" s="48"/>
      <c r="J834" s="46"/>
      <c r="K834" s="53"/>
      <c r="L834" s="54"/>
      <c r="M834" s="54"/>
      <c r="N834" s="52"/>
      <c r="O834" s="55"/>
    </row>
    <row r="835" ht="25.5" customHeight="1">
      <c r="A835" s="46" t="s">
        <v>255</v>
      </c>
      <c r="B835" s="47" t="s">
        <v>21</v>
      </c>
      <c r="C835" s="48" t="s">
        <v>22</v>
      </c>
      <c r="D835" s="49">
        <v>365491.51</v>
      </c>
      <c r="E835" s="47">
        <v>0.0</v>
      </c>
      <c r="F835" s="50">
        <v>365492.0</v>
      </c>
      <c r="G835" s="51">
        <v>365492.0</v>
      </c>
      <c r="H835" s="52">
        <v>8.00130907E8</v>
      </c>
      <c r="I835" s="48" t="str">
        <f t="shared" ref="I835:I840" si="328">+VLOOKUP(H835,'[2]IPS CTA BANCARIA (2)'!$B$1:$I$186,2,0)</f>
        <v>#REF!</v>
      </c>
      <c r="J835" s="46">
        <v>365492.0</v>
      </c>
      <c r="K835" s="53" t="str">
        <f t="shared" ref="K835:K840" si="329">+VLOOKUP(H835,'[2]IPS CTA BANCARIA (2)'!$B$1:$I$186,4,0)</f>
        <v>#REF!</v>
      </c>
      <c r="L835" s="54" t="str">
        <f t="shared" ref="L835:L840" si="330">+VLOOKUP(H835,'[2]IPS CTA BANCARIA (2)'!$B$1:$I$186,5,0)</f>
        <v>#REF!</v>
      </c>
      <c r="M835" s="54" t="s">
        <v>1307</v>
      </c>
      <c r="N835" s="52" t="s">
        <v>1308</v>
      </c>
      <c r="O835" s="55">
        <v>42334.0</v>
      </c>
    </row>
    <row r="836" ht="25.5" customHeight="1">
      <c r="A836" s="46" t="s">
        <v>255</v>
      </c>
      <c r="B836" s="47" t="s">
        <v>27</v>
      </c>
      <c r="C836" s="48" t="s">
        <v>28</v>
      </c>
      <c r="D836" s="49">
        <v>1469079.85</v>
      </c>
      <c r="E836" s="47">
        <v>0.0</v>
      </c>
      <c r="F836" s="50">
        <v>1469080.0</v>
      </c>
      <c r="G836" s="51">
        <v>1469080.0</v>
      </c>
      <c r="H836" s="52">
        <v>8.00088702E8</v>
      </c>
      <c r="I836" s="48" t="str">
        <f t="shared" si="328"/>
        <v>#REF!</v>
      </c>
      <c r="J836" s="46">
        <v>1469080.0</v>
      </c>
      <c r="K836" s="53" t="str">
        <f t="shared" si="329"/>
        <v>#REF!</v>
      </c>
      <c r="L836" s="54" t="str">
        <f t="shared" si="330"/>
        <v>#REF!</v>
      </c>
      <c r="M836" s="54" t="s">
        <v>1309</v>
      </c>
      <c r="N836" s="52" t="s">
        <v>1310</v>
      </c>
      <c r="O836" s="55">
        <v>42332.0</v>
      </c>
    </row>
    <row r="837" ht="25.5" customHeight="1">
      <c r="A837" s="46" t="s">
        <v>255</v>
      </c>
      <c r="B837" s="47" t="s">
        <v>29</v>
      </c>
      <c r="C837" s="48" t="s">
        <v>30</v>
      </c>
      <c r="D837" s="49">
        <v>1647199.95</v>
      </c>
      <c r="E837" s="47">
        <v>0.0</v>
      </c>
      <c r="F837" s="50">
        <v>1647200.0</v>
      </c>
      <c r="G837" s="51">
        <v>1647200.0</v>
      </c>
      <c r="H837" s="52">
        <v>8.90901826E8</v>
      </c>
      <c r="I837" s="48" t="str">
        <f t="shared" si="328"/>
        <v>#REF!</v>
      </c>
      <c r="J837" s="46">
        <v>1647200.0</v>
      </c>
      <c r="K837" s="53" t="str">
        <f t="shared" si="329"/>
        <v>#REF!</v>
      </c>
      <c r="L837" s="54" t="str">
        <f t="shared" si="330"/>
        <v>#REF!</v>
      </c>
      <c r="M837" s="54" t="s">
        <v>1311</v>
      </c>
      <c r="N837" s="52" t="s">
        <v>1312</v>
      </c>
      <c r="O837" s="55">
        <v>42332.0</v>
      </c>
    </row>
    <row r="838" ht="25.5" customHeight="1">
      <c r="A838" s="46" t="s">
        <v>255</v>
      </c>
      <c r="B838" s="47" t="s">
        <v>31</v>
      </c>
      <c r="C838" s="48" t="s">
        <v>32</v>
      </c>
      <c r="D838" s="49">
        <v>3383646.63</v>
      </c>
      <c r="E838" s="47">
        <v>0.0</v>
      </c>
      <c r="F838" s="50">
        <v>3383647.0</v>
      </c>
      <c r="G838" s="51">
        <v>3383647.0</v>
      </c>
      <c r="H838" s="52">
        <v>8.05000427E8</v>
      </c>
      <c r="I838" s="48" t="str">
        <f t="shared" si="328"/>
        <v>#REF!</v>
      </c>
      <c r="J838" s="46">
        <v>3383647.0</v>
      </c>
      <c r="K838" s="53" t="str">
        <f t="shared" si="329"/>
        <v>#REF!</v>
      </c>
      <c r="L838" s="54" t="str">
        <f t="shared" si="330"/>
        <v>#REF!</v>
      </c>
      <c r="M838" s="54" t="s">
        <v>1313</v>
      </c>
      <c r="N838" s="52" t="s">
        <v>1314</v>
      </c>
      <c r="O838" s="55">
        <v>42333.0</v>
      </c>
    </row>
    <row r="839" ht="25.5" customHeight="1">
      <c r="A839" s="46" t="s">
        <v>255</v>
      </c>
      <c r="B839" s="47" t="s">
        <v>39</v>
      </c>
      <c r="C839" s="48" t="s">
        <v>40</v>
      </c>
      <c r="D839" s="49">
        <v>477521.91</v>
      </c>
      <c r="E839" s="47">
        <v>0.0</v>
      </c>
      <c r="F839" s="50">
        <v>477522.0</v>
      </c>
      <c r="G839" s="51">
        <v>477522.0</v>
      </c>
      <c r="H839" s="52">
        <v>9.00156264E8</v>
      </c>
      <c r="I839" s="48" t="str">
        <f t="shared" si="328"/>
        <v>#REF!</v>
      </c>
      <c r="J839" s="46">
        <v>477522.0</v>
      </c>
      <c r="K839" s="53" t="str">
        <f t="shared" si="329"/>
        <v>#REF!</v>
      </c>
      <c r="L839" s="54" t="str">
        <f t="shared" si="330"/>
        <v>#REF!</v>
      </c>
      <c r="M839" s="54" t="s">
        <v>1315</v>
      </c>
      <c r="N839" s="52" t="s">
        <v>1316</v>
      </c>
      <c r="O839" s="55">
        <v>42334.0</v>
      </c>
    </row>
    <row r="840" ht="25.5" customHeight="1">
      <c r="A840" s="46" t="s">
        <v>255</v>
      </c>
      <c r="B840" s="47" t="s">
        <v>41</v>
      </c>
      <c r="C840" s="48" t="s">
        <v>42</v>
      </c>
      <c r="D840" s="49">
        <v>1.0312587115E8</v>
      </c>
      <c r="E840" s="47">
        <v>0.0</v>
      </c>
      <c r="F840" s="50">
        <v>1.03125871E8</v>
      </c>
      <c r="G840" s="51">
        <v>1.03125871E8</v>
      </c>
      <c r="H840" s="52">
        <v>8.90907254E8</v>
      </c>
      <c r="I840" s="48" t="str">
        <f t="shared" si="328"/>
        <v>#REF!</v>
      </c>
      <c r="J840" s="46">
        <v>1.03125871E8</v>
      </c>
      <c r="K840" s="53" t="str">
        <f t="shared" si="329"/>
        <v>#REF!</v>
      </c>
      <c r="L840" s="54" t="str">
        <f t="shared" si="330"/>
        <v>#REF!</v>
      </c>
      <c r="M840" s="54" t="s">
        <v>1317</v>
      </c>
      <c r="N840" s="52"/>
      <c r="O840" s="55"/>
    </row>
    <row r="841" ht="25.5" customHeight="1">
      <c r="A841" s="46" t="s">
        <v>257</v>
      </c>
      <c r="B841" s="47" t="s">
        <v>17</v>
      </c>
      <c r="C841" s="48" t="s">
        <v>18</v>
      </c>
      <c r="D841" s="49">
        <v>0.0</v>
      </c>
      <c r="E841" s="47">
        <v>0.0</v>
      </c>
      <c r="F841" s="50">
        <v>0.0</v>
      </c>
      <c r="G841" s="51">
        <v>0.0</v>
      </c>
      <c r="H841" s="52"/>
      <c r="I841" s="48"/>
      <c r="J841" s="46"/>
      <c r="K841" s="53"/>
      <c r="L841" s="54"/>
      <c r="M841" s="54"/>
      <c r="N841" s="52"/>
      <c r="O841" s="55"/>
    </row>
    <row r="842" ht="25.5" customHeight="1">
      <c r="A842" s="46" t="s">
        <v>257</v>
      </c>
      <c r="B842" s="47" t="s">
        <v>27</v>
      </c>
      <c r="C842" s="48" t="s">
        <v>28</v>
      </c>
      <c r="D842" s="49">
        <v>0.0</v>
      </c>
      <c r="E842" s="47">
        <v>0.0</v>
      </c>
      <c r="F842" s="50">
        <v>0.0</v>
      </c>
      <c r="G842" s="51">
        <v>0.0</v>
      </c>
      <c r="H842" s="52"/>
      <c r="I842" s="48"/>
      <c r="J842" s="46"/>
      <c r="K842" s="53"/>
      <c r="L842" s="54"/>
      <c r="M842" s="54"/>
      <c r="N842" s="52"/>
      <c r="O842" s="55"/>
    </row>
    <row r="843" ht="25.5" customHeight="1">
      <c r="A843" s="46" t="s">
        <v>257</v>
      </c>
      <c r="B843" s="47" t="s">
        <v>29</v>
      </c>
      <c r="C843" s="48" t="s">
        <v>30</v>
      </c>
      <c r="D843" s="49">
        <v>1175726.3</v>
      </c>
      <c r="E843" s="47">
        <v>0.0</v>
      </c>
      <c r="F843" s="50">
        <v>1175726.0</v>
      </c>
      <c r="G843" s="51">
        <v>1175726.0</v>
      </c>
      <c r="H843" s="52">
        <v>8.9090656E8</v>
      </c>
      <c r="I843" s="48" t="str">
        <f>+VLOOKUP(H843,'[2]IPS CTA BANCARIA (2)'!$B$1:$I$186,2,0)</f>
        <v>#REF!</v>
      </c>
      <c r="J843" s="46">
        <v>1175726.0</v>
      </c>
      <c r="K843" s="53" t="str">
        <f>+VLOOKUP(H843,'[2]IPS CTA BANCARIA (2)'!$B$1:$I$186,4,0)</f>
        <v>#REF!</v>
      </c>
      <c r="L843" s="54" t="str">
        <f>+VLOOKUP(H843,'[2]IPS CTA BANCARIA (2)'!$B$1:$I$186,5,0)</f>
        <v>#REF!</v>
      </c>
      <c r="M843" s="54" t="s">
        <v>1318</v>
      </c>
      <c r="N843" s="52" t="s">
        <v>1319</v>
      </c>
      <c r="O843" s="55">
        <v>42332.0</v>
      </c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5.5" customHeight="1">
      <c r="A844" s="46" t="s">
        <v>257</v>
      </c>
      <c r="B844" s="47" t="s">
        <v>31</v>
      </c>
      <c r="C844" s="48" t="s">
        <v>32</v>
      </c>
      <c r="D844" s="49">
        <v>0.0</v>
      </c>
      <c r="E844" s="47">
        <v>0.0</v>
      </c>
      <c r="F844" s="50">
        <v>0.0</v>
      </c>
      <c r="G844" s="51">
        <v>0.0</v>
      </c>
      <c r="H844" s="52"/>
      <c r="I844" s="48"/>
      <c r="J844" s="46"/>
      <c r="K844" s="53"/>
      <c r="L844" s="54"/>
      <c r="M844" s="54"/>
      <c r="N844" s="52"/>
      <c r="O844" s="55"/>
    </row>
    <row r="845" ht="25.5" customHeight="1">
      <c r="A845" s="46" t="s">
        <v>257</v>
      </c>
      <c r="B845" s="47" t="s">
        <v>39</v>
      </c>
      <c r="C845" s="48" t="s">
        <v>40</v>
      </c>
      <c r="D845" s="49">
        <v>404669.78</v>
      </c>
      <c r="E845" s="47">
        <v>0.0</v>
      </c>
      <c r="F845" s="50">
        <v>404670.0</v>
      </c>
      <c r="G845" s="51">
        <v>404670.0</v>
      </c>
      <c r="H845" s="52">
        <v>9.00156264E8</v>
      </c>
      <c r="I845" s="48" t="str">
        <f t="shared" ref="I845:I846" si="331">+VLOOKUP(H845,'[2]IPS CTA BANCARIA (2)'!$B$1:$I$186,2,0)</f>
        <v>#REF!</v>
      </c>
      <c r="J845" s="46">
        <v>404670.0</v>
      </c>
      <c r="K845" s="53" t="str">
        <f t="shared" ref="K845:K846" si="332">+VLOOKUP(H845,'[2]IPS CTA BANCARIA (2)'!$B$1:$I$186,4,0)</f>
        <v>#REF!</v>
      </c>
      <c r="L845" s="54" t="str">
        <f t="shared" ref="L845:L846" si="333">+VLOOKUP(H845,'[2]IPS CTA BANCARIA (2)'!$B$1:$I$186,5,0)</f>
        <v>#REF!</v>
      </c>
      <c r="M845" s="54" t="s">
        <v>1320</v>
      </c>
      <c r="N845" s="52" t="s">
        <v>1321</v>
      </c>
      <c r="O845" s="55">
        <v>42334.0</v>
      </c>
    </row>
    <row r="846" ht="25.5" customHeight="1">
      <c r="A846" s="46" t="s">
        <v>257</v>
      </c>
      <c r="B846" s="47" t="s">
        <v>41</v>
      </c>
      <c r="C846" s="48" t="s">
        <v>42</v>
      </c>
      <c r="D846" s="49">
        <v>6.051926392E7</v>
      </c>
      <c r="E846" s="47">
        <v>0.0</v>
      </c>
      <c r="F846" s="50">
        <v>6.0519264E7</v>
      </c>
      <c r="G846" s="51">
        <v>6.0519264E7</v>
      </c>
      <c r="H846" s="52">
        <v>8.90907254E8</v>
      </c>
      <c r="I846" s="48" t="str">
        <f t="shared" si="331"/>
        <v>#REF!</v>
      </c>
      <c r="J846" s="46">
        <v>6.0519264E7</v>
      </c>
      <c r="K846" s="53" t="str">
        <f t="shared" si="332"/>
        <v>#REF!</v>
      </c>
      <c r="L846" s="54" t="str">
        <f t="shared" si="333"/>
        <v>#REF!</v>
      </c>
      <c r="M846" s="54" t="s">
        <v>1322</v>
      </c>
      <c r="N846" s="52"/>
      <c r="O846" s="55"/>
    </row>
    <row r="847" ht="25.5" customHeight="1">
      <c r="A847" s="46" t="s">
        <v>259</v>
      </c>
      <c r="B847" s="47" t="s">
        <v>17</v>
      </c>
      <c r="C847" s="48" t="s">
        <v>18</v>
      </c>
      <c r="D847" s="49">
        <v>0.0</v>
      </c>
      <c r="E847" s="47">
        <v>0.0</v>
      </c>
      <c r="F847" s="50">
        <v>0.0</v>
      </c>
      <c r="G847" s="51">
        <v>0.0</v>
      </c>
      <c r="H847" s="52"/>
      <c r="I847" s="48"/>
      <c r="J847" s="46"/>
      <c r="K847" s="53"/>
      <c r="L847" s="54"/>
      <c r="M847" s="54"/>
      <c r="N847" s="52"/>
      <c r="O847" s="55"/>
    </row>
    <row r="848" ht="25.5" customHeight="1">
      <c r="A848" s="46" t="s">
        <v>259</v>
      </c>
      <c r="B848" s="47" t="s">
        <v>49</v>
      </c>
      <c r="C848" s="48" t="s">
        <v>50</v>
      </c>
      <c r="D848" s="49">
        <v>0.0</v>
      </c>
      <c r="E848" s="47">
        <v>0.0</v>
      </c>
      <c r="F848" s="50">
        <v>0.0</v>
      </c>
      <c r="G848" s="51">
        <v>0.0</v>
      </c>
      <c r="H848" s="52"/>
      <c r="I848" s="48"/>
      <c r="J848" s="46"/>
      <c r="K848" s="53"/>
      <c r="L848" s="54"/>
      <c r="M848" s="54"/>
      <c r="N848" s="52"/>
      <c r="O848" s="55"/>
    </row>
    <row r="849" ht="25.5" customHeight="1">
      <c r="A849" s="46" t="s">
        <v>259</v>
      </c>
      <c r="B849" s="47" t="s">
        <v>21</v>
      </c>
      <c r="C849" s="48" t="s">
        <v>22</v>
      </c>
      <c r="D849" s="49">
        <v>0.0</v>
      </c>
      <c r="E849" s="47">
        <v>0.0</v>
      </c>
      <c r="F849" s="50">
        <v>0.0</v>
      </c>
      <c r="G849" s="51">
        <v>0.0</v>
      </c>
      <c r="H849" s="52"/>
      <c r="I849" s="48"/>
      <c r="J849" s="46"/>
      <c r="K849" s="53"/>
      <c r="L849" s="54"/>
      <c r="M849" s="54"/>
      <c r="N849" s="52"/>
      <c r="O849" s="55"/>
    </row>
    <row r="850" ht="25.5" customHeight="1">
      <c r="A850" s="46" t="s">
        <v>259</v>
      </c>
      <c r="B850" s="47" t="s">
        <v>27</v>
      </c>
      <c r="C850" s="48" t="s">
        <v>28</v>
      </c>
      <c r="D850" s="49">
        <v>70999.33</v>
      </c>
      <c r="E850" s="47">
        <v>0.0</v>
      </c>
      <c r="F850" s="50">
        <v>70999.0</v>
      </c>
      <c r="G850" s="51">
        <v>70999.0</v>
      </c>
      <c r="H850" s="52">
        <v>8.00088702E8</v>
      </c>
      <c r="I850" s="48" t="str">
        <f t="shared" ref="I850:I855" si="334">+VLOOKUP(H850,'[2]IPS CTA BANCARIA (2)'!$B$1:$I$186,2,0)</f>
        <v>#REF!</v>
      </c>
      <c r="J850" s="46">
        <v>70999.0</v>
      </c>
      <c r="K850" s="53" t="str">
        <f t="shared" ref="K850:K855" si="335">+VLOOKUP(H850,'[2]IPS CTA BANCARIA (2)'!$B$1:$I$186,4,0)</f>
        <v>#REF!</v>
      </c>
      <c r="L850" s="54" t="str">
        <f t="shared" ref="L850:L855" si="336">+VLOOKUP(H850,'[2]IPS CTA BANCARIA (2)'!$B$1:$I$186,5,0)</f>
        <v>#REF!</v>
      </c>
      <c r="M850" s="54" t="s">
        <v>1323</v>
      </c>
      <c r="N850" s="52" t="s">
        <v>1324</v>
      </c>
      <c r="O850" s="55">
        <v>42332.0</v>
      </c>
    </row>
    <row r="851" ht="25.5" customHeight="1">
      <c r="A851" s="46" t="s">
        <v>259</v>
      </c>
      <c r="B851" s="47" t="s">
        <v>29</v>
      </c>
      <c r="C851" s="48" t="s">
        <v>30</v>
      </c>
      <c r="D851" s="49">
        <v>337665.85</v>
      </c>
      <c r="E851" s="47">
        <v>0.0</v>
      </c>
      <c r="F851" s="50">
        <v>337666.0</v>
      </c>
      <c r="G851" s="51">
        <v>337666.0</v>
      </c>
      <c r="H851" s="52">
        <v>8.00250119E8</v>
      </c>
      <c r="I851" s="48" t="str">
        <f t="shared" si="334"/>
        <v>#REF!</v>
      </c>
      <c r="J851" s="46">
        <v>337666.0</v>
      </c>
      <c r="K851" s="53" t="str">
        <f t="shared" si="335"/>
        <v>#REF!</v>
      </c>
      <c r="L851" s="54" t="str">
        <f t="shared" si="336"/>
        <v>#REF!</v>
      </c>
      <c r="M851" s="54" t="s">
        <v>1325</v>
      </c>
      <c r="N851" s="52" t="s">
        <v>1326</v>
      </c>
      <c r="O851" s="55">
        <v>42332.0</v>
      </c>
    </row>
    <row r="852" ht="25.5" customHeight="1">
      <c r="A852" s="46" t="s">
        <v>259</v>
      </c>
      <c r="B852" s="47" t="s">
        <v>31</v>
      </c>
      <c r="C852" s="48" t="s">
        <v>32</v>
      </c>
      <c r="D852" s="49">
        <v>810325.06</v>
      </c>
      <c r="E852" s="47">
        <v>0.0</v>
      </c>
      <c r="F852" s="50">
        <v>810325.0</v>
      </c>
      <c r="G852" s="51">
        <v>810325.0</v>
      </c>
      <c r="H852" s="52">
        <v>8.05000427E8</v>
      </c>
      <c r="I852" s="48" t="str">
        <f t="shared" si="334"/>
        <v>#REF!</v>
      </c>
      <c r="J852" s="46">
        <v>810325.0</v>
      </c>
      <c r="K852" s="53" t="str">
        <f t="shared" si="335"/>
        <v>#REF!</v>
      </c>
      <c r="L852" s="54" t="str">
        <f t="shared" si="336"/>
        <v>#REF!</v>
      </c>
      <c r="M852" s="54" t="s">
        <v>1327</v>
      </c>
      <c r="N852" s="52" t="s">
        <v>1328</v>
      </c>
      <c r="O852" s="55">
        <v>42333.0</v>
      </c>
    </row>
    <row r="853" ht="25.5" customHeight="1">
      <c r="A853" s="46" t="s">
        <v>259</v>
      </c>
      <c r="B853" s="47" t="s">
        <v>33</v>
      </c>
      <c r="C853" s="48" t="s">
        <v>34</v>
      </c>
      <c r="D853" s="49">
        <v>3349.82</v>
      </c>
      <c r="E853" s="47">
        <v>0.0</v>
      </c>
      <c r="F853" s="50">
        <v>3350.0</v>
      </c>
      <c r="G853" s="51">
        <v>3350.0</v>
      </c>
      <c r="H853" s="52">
        <v>8.30003564E8</v>
      </c>
      <c r="I853" s="48" t="str">
        <f t="shared" si="334"/>
        <v>#REF!</v>
      </c>
      <c r="J853" s="46">
        <v>3350.0</v>
      </c>
      <c r="K853" s="53" t="str">
        <f t="shared" si="335"/>
        <v>#REF!</v>
      </c>
      <c r="L853" s="54" t="str">
        <f t="shared" si="336"/>
        <v>#REF!</v>
      </c>
      <c r="M853" s="54" t="s">
        <v>1329</v>
      </c>
      <c r="N853" s="52" t="s">
        <v>1330</v>
      </c>
      <c r="O853" s="55">
        <v>42334.0</v>
      </c>
    </row>
    <row r="854" ht="25.5" customHeight="1">
      <c r="A854" s="46" t="s">
        <v>259</v>
      </c>
      <c r="B854" s="47" t="s">
        <v>39</v>
      </c>
      <c r="C854" s="48" t="s">
        <v>40</v>
      </c>
      <c r="D854" s="49">
        <v>487677.28</v>
      </c>
      <c r="E854" s="47">
        <v>0.0</v>
      </c>
      <c r="F854" s="50">
        <v>487677.0</v>
      </c>
      <c r="G854" s="51">
        <v>487677.0</v>
      </c>
      <c r="H854" s="52">
        <v>9.00156264E8</v>
      </c>
      <c r="I854" s="48" t="str">
        <f t="shared" si="334"/>
        <v>#REF!</v>
      </c>
      <c r="J854" s="46">
        <v>487677.0</v>
      </c>
      <c r="K854" s="53" t="str">
        <f t="shared" si="335"/>
        <v>#REF!</v>
      </c>
      <c r="L854" s="54" t="str">
        <f t="shared" si="336"/>
        <v>#REF!</v>
      </c>
      <c r="M854" s="54" t="s">
        <v>1331</v>
      </c>
      <c r="N854" s="52" t="s">
        <v>1332</v>
      </c>
      <c r="O854" s="55">
        <v>42334.0</v>
      </c>
    </row>
    <row r="855" ht="25.5" customHeight="1">
      <c r="A855" s="46" t="s">
        <v>259</v>
      </c>
      <c r="B855" s="47" t="s">
        <v>41</v>
      </c>
      <c r="C855" s="48" t="s">
        <v>42</v>
      </c>
      <c r="D855" s="49">
        <v>5.510232366E7</v>
      </c>
      <c r="E855" s="47">
        <v>0.0</v>
      </c>
      <c r="F855" s="50">
        <v>5.5102324E7</v>
      </c>
      <c r="G855" s="51">
        <v>5.5102324E7</v>
      </c>
      <c r="H855" s="52">
        <v>8.90982264E8</v>
      </c>
      <c r="I855" s="48" t="str">
        <f t="shared" si="334"/>
        <v>#REF!</v>
      </c>
      <c r="J855" s="46">
        <v>5.5102324E7</v>
      </c>
      <c r="K855" s="53" t="str">
        <f t="shared" si="335"/>
        <v>#REF!</v>
      </c>
      <c r="L855" s="54" t="str">
        <f t="shared" si="336"/>
        <v>#REF!</v>
      </c>
      <c r="M855" s="54" t="s">
        <v>1333</v>
      </c>
      <c r="N855" s="52"/>
      <c r="O855" s="55"/>
    </row>
    <row r="856" ht="25.5" customHeight="1">
      <c r="A856" s="46" t="s">
        <v>261</v>
      </c>
      <c r="B856" s="47" t="s">
        <v>17</v>
      </c>
      <c r="C856" s="48" t="s">
        <v>18</v>
      </c>
      <c r="D856" s="49">
        <v>0.0</v>
      </c>
      <c r="E856" s="47">
        <v>0.0</v>
      </c>
      <c r="F856" s="50">
        <v>0.0</v>
      </c>
      <c r="G856" s="51">
        <v>0.0</v>
      </c>
      <c r="H856" s="52"/>
      <c r="I856" s="48"/>
      <c r="J856" s="46"/>
      <c r="K856" s="53"/>
      <c r="L856" s="54"/>
      <c r="M856" s="54"/>
      <c r="N856" s="52"/>
      <c r="O856" s="55"/>
    </row>
    <row r="857" ht="25.5" customHeight="1">
      <c r="A857" s="46" t="s">
        <v>261</v>
      </c>
      <c r="B857" s="47" t="s">
        <v>49</v>
      </c>
      <c r="C857" s="48" t="s">
        <v>50</v>
      </c>
      <c r="D857" s="49">
        <v>0.0</v>
      </c>
      <c r="E857" s="47">
        <v>0.0</v>
      </c>
      <c r="F857" s="50">
        <v>0.0</v>
      </c>
      <c r="G857" s="51">
        <v>0.0</v>
      </c>
      <c r="H857" s="52"/>
      <c r="I857" s="48"/>
      <c r="J857" s="46"/>
      <c r="K857" s="53"/>
      <c r="L857" s="54"/>
      <c r="M857" s="54"/>
      <c r="N857" s="52"/>
      <c r="O857" s="55"/>
    </row>
    <row r="858" ht="25.5" customHeight="1">
      <c r="A858" s="46" t="s">
        <v>261</v>
      </c>
      <c r="B858" s="47" t="s">
        <v>74</v>
      </c>
      <c r="C858" s="48" t="s">
        <v>75</v>
      </c>
      <c r="D858" s="49">
        <v>2.216458656E7</v>
      </c>
      <c r="E858" s="47">
        <v>0.0</v>
      </c>
      <c r="F858" s="50">
        <v>2.2164587E7</v>
      </c>
      <c r="G858" s="51">
        <v>2.2164587E7</v>
      </c>
      <c r="H858" s="52">
        <v>8.90980757E8</v>
      </c>
      <c r="I858" s="48" t="str">
        <f>+VLOOKUP(H858,'[2]IPS CTA BANCARIA (2)'!$B$1:$I$186,2,0)</f>
        <v>#REF!</v>
      </c>
      <c r="J858" s="46">
        <v>2.2164587E7</v>
      </c>
      <c r="K858" s="53" t="str">
        <f>+VLOOKUP(H858,'[2]IPS CTA BANCARIA (2)'!$B$1:$I$186,4,0)</f>
        <v>#REF!</v>
      </c>
      <c r="L858" s="54" t="str">
        <f>+VLOOKUP(H858,'[2]IPS CTA BANCARIA (2)'!$B$1:$I$186,5,0)</f>
        <v>#REF!</v>
      </c>
      <c r="M858" s="54" t="s">
        <v>1334</v>
      </c>
      <c r="N858" s="52" t="s">
        <v>1335</v>
      </c>
      <c r="O858" s="55">
        <v>42332.0</v>
      </c>
    </row>
    <row r="859" ht="25.5" customHeight="1">
      <c r="A859" s="46" t="s">
        <v>261</v>
      </c>
      <c r="B859" s="47" t="s">
        <v>21</v>
      </c>
      <c r="C859" s="48" t="s">
        <v>22</v>
      </c>
      <c r="D859" s="49">
        <v>0.0</v>
      </c>
      <c r="E859" s="47">
        <v>0.0</v>
      </c>
      <c r="F859" s="50">
        <v>0.0</v>
      </c>
      <c r="G859" s="51">
        <v>0.0</v>
      </c>
      <c r="H859" s="52"/>
      <c r="I859" s="48"/>
      <c r="J859" s="46"/>
      <c r="K859" s="53"/>
      <c r="L859" s="54"/>
      <c r="M859" s="54"/>
      <c r="N859" s="52"/>
      <c r="O859" s="55"/>
    </row>
    <row r="860" ht="25.5" customHeight="1">
      <c r="A860" s="46" t="s">
        <v>261</v>
      </c>
      <c r="B860" s="47" t="s">
        <v>27</v>
      </c>
      <c r="C860" s="48" t="s">
        <v>28</v>
      </c>
      <c r="D860" s="49">
        <v>0.0</v>
      </c>
      <c r="E860" s="47">
        <v>0.0</v>
      </c>
      <c r="F860" s="50">
        <v>0.0</v>
      </c>
      <c r="G860" s="51">
        <v>0.0</v>
      </c>
      <c r="H860" s="52"/>
      <c r="I860" s="48"/>
      <c r="J860" s="46"/>
      <c r="K860" s="53"/>
      <c r="L860" s="54"/>
      <c r="M860" s="54"/>
      <c r="N860" s="52"/>
      <c r="O860" s="55"/>
    </row>
    <row r="861" ht="25.5" customHeight="1">
      <c r="A861" s="46" t="s">
        <v>261</v>
      </c>
      <c r="B861" s="47" t="s">
        <v>29</v>
      </c>
      <c r="C861" s="48" t="s">
        <v>30</v>
      </c>
      <c r="D861" s="49">
        <v>7623669.84</v>
      </c>
      <c r="E861" s="47">
        <v>0.0</v>
      </c>
      <c r="F861" s="50">
        <v>7623670.0</v>
      </c>
      <c r="G861" s="51">
        <v>7623670.0</v>
      </c>
      <c r="H861" s="52">
        <v>8.00080586E8</v>
      </c>
      <c r="I861" s="48" t="str">
        <f t="shared" ref="I861:I865" si="337">+VLOOKUP(H861,'[2]IPS CTA BANCARIA (2)'!$B$1:$I$186,2,0)</f>
        <v>#REF!</v>
      </c>
      <c r="J861" s="46">
        <v>7623670.0</v>
      </c>
      <c r="K861" s="53" t="str">
        <f t="shared" ref="K861:K865" si="338">+VLOOKUP(H861,'[2]IPS CTA BANCARIA (2)'!$B$1:$I$186,4,0)</f>
        <v>#REF!</v>
      </c>
      <c r="L861" s="54" t="str">
        <f t="shared" ref="L861:L865" si="339">+VLOOKUP(H861,'[2]IPS CTA BANCARIA (2)'!$B$1:$I$186,5,0)</f>
        <v>#REF!</v>
      </c>
      <c r="M861" s="54" t="s">
        <v>1336</v>
      </c>
      <c r="N861" s="52" t="s">
        <v>1337</v>
      </c>
      <c r="O861" s="55">
        <v>42332.0</v>
      </c>
    </row>
    <row r="862" ht="25.5" customHeight="1">
      <c r="A862" s="46" t="s">
        <v>261</v>
      </c>
      <c r="B862" s="47" t="s">
        <v>31</v>
      </c>
      <c r="C862" s="48" t="s">
        <v>32</v>
      </c>
      <c r="D862" s="49">
        <v>3409993.45</v>
      </c>
      <c r="E862" s="47">
        <v>0.0</v>
      </c>
      <c r="F862" s="50">
        <v>3409993.0</v>
      </c>
      <c r="G862" s="51">
        <v>3409993.0</v>
      </c>
      <c r="H862" s="52">
        <v>8.05000427E8</v>
      </c>
      <c r="I862" s="48" t="str">
        <f t="shared" si="337"/>
        <v>#REF!</v>
      </c>
      <c r="J862" s="46">
        <v>3409993.0</v>
      </c>
      <c r="K862" s="53" t="str">
        <f t="shared" si="338"/>
        <v>#REF!</v>
      </c>
      <c r="L862" s="54" t="str">
        <f t="shared" si="339"/>
        <v>#REF!</v>
      </c>
      <c r="M862" s="54" t="s">
        <v>1338</v>
      </c>
      <c r="N862" s="52" t="s">
        <v>1339</v>
      </c>
      <c r="O862" s="55">
        <v>42333.0</v>
      </c>
    </row>
    <row r="863" ht="25.5" customHeight="1">
      <c r="A863" s="46" t="s">
        <v>261</v>
      </c>
      <c r="B863" s="47" t="s">
        <v>39</v>
      </c>
      <c r="C863" s="48" t="s">
        <v>40</v>
      </c>
      <c r="D863" s="49">
        <v>578883.21</v>
      </c>
      <c r="E863" s="47">
        <v>0.0</v>
      </c>
      <c r="F863" s="50">
        <v>578883.0</v>
      </c>
      <c r="G863" s="51">
        <v>578883.0</v>
      </c>
      <c r="H863" s="52">
        <v>9.00156264E8</v>
      </c>
      <c r="I863" s="48" t="str">
        <f t="shared" si="337"/>
        <v>#REF!</v>
      </c>
      <c r="J863" s="46">
        <v>578883.0</v>
      </c>
      <c r="K863" s="53" t="str">
        <f t="shared" si="338"/>
        <v>#REF!</v>
      </c>
      <c r="L863" s="54" t="str">
        <f t="shared" si="339"/>
        <v>#REF!</v>
      </c>
      <c r="M863" s="54" t="s">
        <v>1340</v>
      </c>
      <c r="N863" s="52" t="s">
        <v>1341</v>
      </c>
      <c r="O863" s="55">
        <v>42334.0</v>
      </c>
    </row>
    <row r="864" ht="25.5" customHeight="1">
      <c r="A864" s="46" t="s">
        <v>261</v>
      </c>
      <c r="B864" s="47" t="s">
        <v>41</v>
      </c>
      <c r="C864" s="48" t="s">
        <v>42</v>
      </c>
      <c r="D864" s="49">
        <v>6.499096581E7</v>
      </c>
      <c r="E864" s="47">
        <v>0.0</v>
      </c>
      <c r="F864" s="50">
        <v>6.4990966E7</v>
      </c>
      <c r="G864" s="51">
        <v>6.4990966E7</v>
      </c>
      <c r="H864" s="52">
        <v>8.90907254E8</v>
      </c>
      <c r="I864" s="48" t="str">
        <f t="shared" si="337"/>
        <v>#REF!</v>
      </c>
      <c r="J864" s="46">
        <v>6.4990966E7</v>
      </c>
      <c r="K864" s="53" t="str">
        <f t="shared" si="338"/>
        <v>#REF!</v>
      </c>
      <c r="L864" s="54" t="str">
        <f t="shared" si="339"/>
        <v>#REF!</v>
      </c>
      <c r="M864" s="54" t="s">
        <v>1342</v>
      </c>
      <c r="N864" s="52"/>
      <c r="O864" s="55"/>
    </row>
    <row r="865" ht="25.5" customHeight="1">
      <c r="A865" s="46" t="s">
        <v>261</v>
      </c>
      <c r="B865" s="47" t="s">
        <v>45</v>
      </c>
      <c r="C865" s="48" t="s">
        <v>46</v>
      </c>
      <c r="D865" s="49">
        <v>1.0643228813E8</v>
      </c>
      <c r="E865" s="47">
        <v>0.0</v>
      </c>
      <c r="F865" s="50">
        <v>1.06432288E8</v>
      </c>
      <c r="G865" s="51">
        <v>1.06432288E8</v>
      </c>
      <c r="H865" s="52">
        <v>8.00080586E8</v>
      </c>
      <c r="I865" s="48" t="str">
        <f t="shared" si="337"/>
        <v>#REF!</v>
      </c>
      <c r="J865" s="46">
        <v>1.06432288E8</v>
      </c>
      <c r="K865" s="53" t="str">
        <f t="shared" si="338"/>
        <v>#REF!</v>
      </c>
      <c r="L865" s="54" t="str">
        <f t="shared" si="339"/>
        <v>#REF!</v>
      </c>
      <c r="M865" s="54" t="s">
        <v>1343</v>
      </c>
      <c r="N865" s="52" t="s">
        <v>1344</v>
      </c>
      <c r="O865" s="55">
        <v>42334.0</v>
      </c>
    </row>
    <row r="866" ht="25.5" customHeight="1">
      <c r="A866" s="46" t="s">
        <v>263</v>
      </c>
      <c r="B866" s="47" t="s">
        <v>17</v>
      </c>
      <c r="C866" s="48" t="s">
        <v>18</v>
      </c>
      <c r="D866" s="49">
        <v>0.0</v>
      </c>
      <c r="E866" s="47">
        <v>0.0</v>
      </c>
      <c r="F866" s="50">
        <v>0.0</v>
      </c>
      <c r="G866" s="51">
        <v>0.0</v>
      </c>
      <c r="H866" s="52"/>
      <c r="I866" s="48"/>
      <c r="J866" s="46"/>
      <c r="K866" s="53"/>
      <c r="L866" s="54"/>
      <c r="M866" s="54"/>
      <c r="N866" s="52"/>
      <c r="O866" s="55"/>
    </row>
    <row r="867" ht="25.5" customHeight="1">
      <c r="A867" s="46" t="s">
        <v>263</v>
      </c>
      <c r="B867" s="47" t="s">
        <v>49</v>
      </c>
      <c r="C867" s="48" t="s">
        <v>50</v>
      </c>
      <c r="D867" s="49">
        <v>0.0</v>
      </c>
      <c r="E867" s="47">
        <v>0.0</v>
      </c>
      <c r="F867" s="50">
        <v>0.0</v>
      </c>
      <c r="G867" s="51">
        <v>0.0</v>
      </c>
      <c r="H867" s="52"/>
      <c r="I867" s="48"/>
      <c r="J867" s="46"/>
      <c r="K867" s="53"/>
      <c r="L867" s="54"/>
      <c r="M867" s="54"/>
      <c r="N867" s="52"/>
      <c r="O867" s="55"/>
    </row>
    <row r="868" ht="25.5" customHeight="1">
      <c r="A868" s="46" t="s">
        <v>263</v>
      </c>
      <c r="B868" s="47" t="s">
        <v>19</v>
      </c>
      <c r="C868" s="48" t="s">
        <v>20</v>
      </c>
      <c r="D868" s="49">
        <v>25987.14</v>
      </c>
      <c r="E868" s="47">
        <v>0.0</v>
      </c>
      <c r="F868" s="50">
        <v>25987.0</v>
      </c>
      <c r="G868" s="51">
        <v>25987.0</v>
      </c>
      <c r="H868" s="52">
        <v>8.00140949E8</v>
      </c>
      <c r="I868" s="48" t="str">
        <f t="shared" ref="I868:I869" si="340">+VLOOKUP(H868,'[2]IPS CTA BANCARIA (2)'!$B$1:$I$186,2,0)</f>
        <v>#REF!</v>
      </c>
      <c r="J868" s="46">
        <v>25987.0</v>
      </c>
      <c r="K868" s="53" t="str">
        <f t="shared" ref="K868:K869" si="341">+VLOOKUP(H868,'[2]IPS CTA BANCARIA (2)'!$B$1:$I$186,4,0)</f>
        <v>#REF!</v>
      </c>
      <c r="L868" s="54" t="str">
        <f t="shared" ref="L868:L869" si="342">+VLOOKUP(H868,'[2]IPS CTA BANCARIA (2)'!$B$1:$I$186,5,0)</f>
        <v>#REF!</v>
      </c>
      <c r="M868" s="54" t="s">
        <v>1345</v>
      </c>
      <c r="N868" s="52" t="s">
        <v>1346</v>
      </c>
      <c r="O868" s="55">
        <v>42334.0</v>
      </c>
    </row>
    <row r="869" ht="25.5" customHeight="1">
      <c r="A869" s="46" t="s">
        <v>263</v>
      </c>
      <c r="B869" s="47" t="s">
        <v>21</v>
      </c>
      <c r="C869" s="48" t="s">
        <v>22</v>
      </c>
      <c r="D869" s="49">
        <v>8176.93</v>
      </c>
      <c r="E869" s="47">
        <v>0.0</v>
      </c>
      <c r="F869" s="50">
        <v>8177.0</v>
      </c>
      <c r="G869" s="51">
        <v>8177.0</v>
      </c>
      <c r="H869" s="52">
        <v>8.00130907E8</v>
      </c>
      <c r="I869" s="48" t="str">
        <f t="shared" si="340"/>
        <v>#REF!</v>
      </c>
      <c r="J869" s="46">
        <v>8177.0</v>
      </c>
      <c r="K869" s="53" t="str">
        <f t="shared" si="341"/>
        <v>#REF!</v>
      </c>
      <c r="L869" s="54" t="str">
        <f t="shared" si="342"/>
        <v>#REF!</v>
      </c>
      <c r="M869" s="54" t="s">
        <v>1347</v>
      </c>
      <c r="N869" s="52" t="s">
        <v>1348</v>
      </c>
      <c r="O869" s="55">
        <v>42334.0</v>
      </c>
    </row>
    <row r="870" ht="25.5" customHeight="1">
      <c r="A870" s="46" t="s">
        <v>263</v>
      </c>
      <c r="B870" s="47" t="s">
        <v>27</v>
      </c>
      <c r="C870" s="48" t="s">
        <v>28</v>
      </c>
      <c r="D870" s="49">
        <v>0.0</v>
      </c>
      <c r="E870" s="47">
        <v>0.0</v>
      </c>
      <c r="F870" s="50">
        <v>0.0</v>
      </c>
      <c r="G870" s="51">
        <v>0.0</v>
      </c>
      <c r="H870" s="52"/>
      <c r="I870" s="48"/>
      <c r="J870" s="46"/>
      <c r="K870" s="53"/>
      <c r="L870" s="54"/>
      <c r="M870" s="54"/>
      <c r="N870" s="52"/>
      <c r="O870" s="55"/>
    </row>
    <row r="871" ht="25.5" customHeight="1">
      <c r="A871" s="46" t="s">
        <v>263</v>
      </c>
      <c r="B871" s="47" t="s">
        <v>29</v>
      </c>
      <c r="C871" s="48" t="s">
        <v>30</v>
      </c>
      <c r="D871" s="49">
        <v>796234.82</v>
      </c>
      <c r="E871" s="47">
        <v>0.0</v>
      </c>
      <c r="F871" s="50">
        <v>796235.0</v>
      </c>
      <c r="G871" s="51">
        <v>796235.0</v>
      </c>
      <c r="H871" s="52">
        <v>8.90980003E8</v>
      </c>
      <c r="I871" s="48" t="str">
        <f t="shared" ref="I871:I875" si="343">+VLOOKUP(H871,'[2]IPS CTA BANCARIA (2)'!$B$1:$I$186,2,0)</f>
        <v>#REF!</v>
      </c>
      <c r="J871" s="46">
        <v>796235.0</v>
      </c>
      <c r="K871" s="53" t="str">
        <f t="shared" ref="K871:K875" si="344">+VLOOKUP(H871,'[2]IPS CTA BANCARIA (2)'!$B$1:$I$186,4,0)</f>
        <v>#REF!</v>
      </c>
      <c r="L871" s="54" t="str">
        <f t="shared" ref="L871:L875" si="345">+VLOOKUP(H871,'[2]IPS CTA BANCARIA (2)'!$B$1:$I$186,5,0)</f>
        <v>#REF!</v>
      </c>
      <c r="M871" s="54" t="s">
        <v>1349</v>
      </c>
      <c r="N871" s="52" t="s">
        <v>1350</v>
      </c>
      <c r="O871" s="55">
        <v>42332.0</v>
      </c>
    </row>
    <row r="872" ht="25.5" customHeight="1">
      <c r="A872" s="46" t="s">
        <v>263</v>
      </c>
      <c r="B872" s="47" t="s">
        <v>31</v>
      </c>
      <c r="C872" s="48" t="s">
        <v>32</v>
      </c>
      <c r="D872" s="49">
        <v>1400069.77</v>
      </c>
      <c r="E872" s="47">
        <v>0.0</v>
      </c>
      <c r="F872" s="50">
        <v>1400070.0</v>
      </c>
      <c r="G872" s="51">
        <v>1400070.0</v>
      </c>
      <c r="H872" s="52">
        <v>8.05000427E8</v>
      </c>
      <c r="I872" s="48" t="str">
        <f t="shared" si="343"/>
        <v>#REF!</v>
      </c>
      <c r="J872" s="46">
        <v>1400070.0</v>
      </c>
      <c r="K872" s="53" t="str">
        <f t="shared" si="344"/>
        <v>#REF!</v>
      </c>
      <c r="L872" s="54" t="str">
        <f t="shared" si="345"/>
        <v>#REF!</v>
      </c>
      <c r="M872" s="54" t="s">
        <v>1351</v>
      </c>
      <c r="N872" s="52" t="s">
        <v>1352</v>
      </c>
      <c r="O872" s="55">
        <v>42333.0</v>
      </c>
    </row>
    <row r="873" ht="25.5" customHeight="1">
      <c r="A873" s="46" t="s">
        <v>263</v>
      </c>
      <c r="B873" s="47" t="s">
        <v>39</v>
      </c>
      <c r="C873" s="48" t="s">
        <v>40</v>
      </c>
      <c r="D873" s="49">
        <v>370611.09</v>
      </c>
      <c r="E873" s="47">
        <v>0.0</v>
      </c>
      <c r="F873" s="50">
        <v>370611.0</v>
      </c>
      <c r="G873" s="51">
        <v>370611.0</v>
      </c>
      <c r="H873" s="52">
        <v>9.00156264E8</v>
      </c>
      <c r="I873" s="48" t="str">
        <f t="shared" si="343"/>
        <v>#REF!</v>
      </c>
      <c r="J873" s="46">
        <v>370611.0</v>
      </c>
      <c r="K873" s="53" t="str">
        <f t="shared" si="344"/>
        <v>#REF!</v>
      </c>
      <c r="L873" s="54" t="str">
        <f t="shared" si="345"/>
        <v>#REF!</v>
      </c>
      <c r="M873" s="54" t="s">
        <v>1353</v>
      </c>
      <c r="N873" s="52" t="s">
        <v>1354</v>
      </c>
      <c r="O873" s="55">
        <v>42334.0</v>
      </c>
    </row>
    <row r="874" ht="25.5" customHeight="1">
      <c r="A874" s="46" t="s">
        <v>263</v>
      </c>
      <c r="B874" s="47" t="s">
        <v>41</v>
      </c>
      <c r="C874" s="48" t="s">
        <v>42</v>
      </c>
      <c r="D874" s="49">
        <v>1.3475072537E8</v>
      </c>
      <c r="E874" s="47">
        <v>0.0</v>
      </c>
      <c r="F874" s="50">
        <v>1.34750725E8</v>
      </c>
      <c r="G874" s="51">
        <v>1.34750725E8</v>
      </c>
      <c r="H874" s="52">
        <v>8.11016192E8</v>
      </c>
      <c r="I874" s="48" t="str">
        <f t="shared" si="343"/>
        <v>#REF!</v>
      </c>
      <c r="J874" s="46">
        <v>1.34750725E8</v>
      </c>
      <c r="K874" s="53" t="str">
        <f t="shared" si="344"/>
        <v>#REF!</v>
      </c>
      <c r="L874" s="54" t="str">
        <f t="shared" si="345"/>
        <v>#REF!</v>
      </c>
      <c r="M874" s="54" t="s">
        <v>1355</v>
      </c>
      <c r="N874" s="52"/>
      <c r="O874" s="55"/>
    </row>
    <row r="875" ht="25.5" customHeight="1">
      <c r="A875" s="46" t="s">
        <v>263</v>
      </c>
      <c r="B875" s="47" t="s">
        <v>59</v>
      </c>
      <c r="C875" s="48" t="s">
        <v>60</v>
      </c>
      <c r="D875" s="49">
        <v>9198188.88</v>
      </c>
      <c r="E875" s="47">
        <v>0.0</v>
      </c>
      <c r="F875" s="50">
        <v>9198189.0</v>
      </c>
      <c r="G875" s="51">
        <v>9198189.0</v>
      </c>
      <c r="H875" s="52">
        <v>8.9098581E8</v>
      </c>
      <c r="I875" s="48" t="str">
        <f t="shared" si="343"/>
        <v>#REF!</v>
      </c>
      <c r="J875" s="46">
        <v>9198189.0</v>
      </c>
      <c r="K875" s="53" t="str">
        <f t="shared" si="344"/>
        <v>#REF!</v>
      </c>
      <c r="L875" s="54" t="str">
        <f t="shared" si="345"/>
        <v>#REF!</v>
      </c>
      <c r="M875" s="54" t="s">
        <v>1356</v>
      </c>
      <c r="N875" s="52" t="s">
        <v>1357</v>
      </c>
      <c r="O875" s="55">
        <v>42331.0</v>
      </c>
    </row>
    <row r="876" ht="25.5" customHeight="1">
      <c r="A876" s="46" t="s">
        <v>265</v>
      </c>
      <c r="B876" s="47" t="s">
        <v>17</v>
      </c>
      <c r="C876" s="48" t="s">
        <v>18</v>
      </c>
      <c r="D876" s="49">
        <v>0.0</v>
      </c>
      <c r="E876" s="47">
        <v>0.0</v>
      </c>
      <c r="F876" s="50">
        <v>0.0</v>
      </c>
      <c r="G876" s="51">
        <v>0.0</v>
      </c>
      <c r="H876" s="52"/>
      <c r="I876" s="48"/>
      <c r="J876" s="46"/>
      <c r="K876" s="53"/>
      <c r="L876" s="54"/>
      <c r="M876" s="54"/>
      <c r="N876" s="52"/>
      <c r="O876" s="55"/>
    </row>
    <row r="877" ht="25.5" customHeight="1">
      <c r="A877" s="46" t="s">
        <v>265</v>
      </c>
      <c r="B877" s="47" t="s">
        <v>49</v>
      </c>
      <c r="C877" s="48" t="s">
        <v>50</v>
      </c>
      <c r="D877" s="49">
        <v>0.0</v>
      </c>
      <c r="E877" s="47">
        <v>0.0</v>
      </c>
      <c r="F877" s="50">
        <v>0.0</v>
      </c>
      <c r="G877" s="51">
        <v>0.0</v>
      </c>
      <c r="H877" s="52"/>
      <c r="I877" s="48"/>
      <c r="J877" s="46"/>
      <c r="K877" s="53"/>
      <c r="L877" s="54"/>
      <c r="M877" s="54"/>
      <c r="N877" s="52"/>
      <c r="O877" s="55"/>
    </row>
    <row r="878" ht="25.5" customHeight="1">
      <c r="A878" s="46" t="s">
        <v>265</v>
      </c>
      <c r="B878" s="47" t="s">
        <v>27</v>
      </c>
      <c r="C878" s="48" t="s">
        <v>28</v>
      </c>
      <c r="D878" s="49">
        <v>0.0</v>
      </c>
      <c r="E878" s="47">
        <v>0.0</v>
      </c>
      <c r="F878" s="50">
        <v>0.0</v>
      </c>
      <c r="G878" s="51">
        <v>0.0</v>
      </c>
      <c r="H878" s="52"/>
      <c r="I878" s="48"/>
      <c r="J878" s="46"/>
      <c r="K878" s="53"/>
      <c r="L878" s="54"/>
      <c r="M878" s="54"/>
      <c r="N878" s="52"/>
      <c r="O878" s="55"/>
    </row>
    <row r="879" ht="25.5" customHeight="1">
      <c r="A879" s="46" t="s">
        <v>265</v>
      </c>
      <c r="B879" s="47" t="s">
        <v>29</v>
      </c>
      <c r="C879" s="48" t="s">
        <v>30</v>
      </c>
      <c r="D879" s="49">
        <v>3459243.15</v>
      </c>
      <c r="E879" s="47">
        <v>0.0</v>
      </c>
      <c r="F879" s="50">
        <v>3459243.0</v>
      </c>
      <c r="G879" s="51">
        <v>3459243.0</v>
      </c>
      <c r="H879" s="52">
        <v>8.90982184E8</v>
      </c>
      <c r="I879" s="48" t="str">
        <f t="shared" ref="I879:I882" si="346">+VLOOKUP(H879,'[2]IPS CTA BANCARIA (2)'!$B$1:$I$186,2,0)</f>
        <v>#REF!</v>
      </c>
      <c r="J879" s="46">
        <v>3459243.0</v>
      </c>
      <c r="K879" s="53" t="str">
        <f t="shared" ref="K879:K882" si="347">+VLOOKUP(H879,'[2]IPS CTA BANCARIA (2)'!$B$1:$I$186,4,0)</f>
        <v>#REF!</v>
      </c>
      <c r="L879" s="54" t="str">
        <f t="shared" ref="L879:L882" si="348">+VLOOKUP(H879,'[2]IPS CTA BANCARIA (2)'!$B$1:$I$186,5,0)</f>
        <v>#REF!</v>
      </c>
      <c r="M879" s="54" t="s">
        <v>1358</v>
      </c>
      <c r="N879" s="52" t="s">
        <v>1359</v>
      </c>
      <c r="O879" s="55">
        <v>42332.0</v>
      </c>
    </row>
    <row r="880" ht="25.5" customHeight="1">
      <c r="A880" s="46" t="s">
        <v>265</v>
      </c>
      <c r="B880" s="47" t="s">
        <v>31</v>
      </c>
      <c r="C880" s="48" t="s">
        <v>32</v>
      </c>
      <c r="D880" s="49">
        <v>540229.74</v>
      </c>
      <c r="E880" s="47">
        <v>0.0</v>
      </c>
      <c r="F880" s="50">
        <v>540230.0</v>
      </c>
      <c r="G880" s="51">
        <v>540230.0</v>
      </c>
      <c r="H880" s="52">
        <v>8.05000427E8</v>
      </c>
      <c r="I880" s="48" t="str">
        <f t="shared" si="346"/>
        <v>#REF!</v>
      </c>
      <c r="J880" s="46">
        <v>540230.0</v>
      </c>
      <c r="K880" s="53" t="str">
        <f t="shared" si="347"/>
        <v>#REF!</v>
      </c>
      <c r="L880" s="54" t="str">
        <f t="shared" si="348"/>
        <v>#REF!</v>
      </c>
      <c r="M880" s="54" t="s">
        <v>1360</v>
      </c>
      <c r="N880" s="52" t="s">
        <v>1361</v>
      </c>
      <c r="O880" s="55">
        <v>42333.0</v>
      </c>
    </row>
    <row r="881" ht="25.5" customHeight="1">
      <c r="A881" s="46" t="s">
        <v>265</v>
      </c>
      <c r="B881" s="47" t="s">
        <v>39</v>
      </c>
      <c r="C881" s="48" t="s">
        <v>40</v>
      </c>
      <c r="D881" s="49">
        <v>512352.27</v>
      </c>
      <c r="E881" s="47">
        <v>0.0</v>
      </c>
      <c r="F881" s="50">
        <v>512352.0</v>
      </c>
      <c r="G881" s="51">
        <v>512352.0</v>
      </c>
      <c r="H881" s="52">
        <v>9.00156264E8</v>
      </c>
      <c r="I881" s="48" t="str">
        <f t="shared" si="346"/>
        <v>#REF!</v>
      </c>
      <c r="J881" s="46">
        <v>512352.0</v>
      </c>
      <c r="K881" s="53" t="str">
        <f t="shared" si="347"/>
        <v>#REF!</v>
      </c>
      <c r="L881" s="54" t="str">
        <f t="shared" si="348"/>
        <v>#REF!</v>
      </c>
      <c r="M881" s="54" t="s">
        <v>1362</v>
      </c>
      <c r="N881" s="52" t="s">
        <v>1363</v>
      </c>
      <c r="O881" s="55">
        <v>42334.0</v>
      </c>
    </row>
    <row r="882" ht="25.5" customHeight="1">
      <c r="A882" s="46" t="s">
        <v>265</v>
      </c>
      <c r="B882" s="47" t="s">
        <v>41</v>
      </c>
      <c r="C882" s="48" t="s">
        <v>42</v>
      </c>
      <c r="D882" s="49">
        <v>1.4616082284E8</v>
      </c>
      <c r="E882" s="47">
        <v>0.0</v>
      </c>
      <c r="F882" s="50">
        <v>1.46160823E8</v>
      </c>
      <c r="G882" s="51">
        <v>1.46160823E8</v>
      </c>
      <c r="H882" s="52">
        <v>8.90905166E8</v>
      </c>
      <c r="I882" s="48" t="str">
        <f t="shared" si="346"/>
        <v>#REF!</v>
      </c>
      <c r="J882" s="46">
        <v>1.46160823E8</v>
      </c>
      <c r="K882" s="53" t="str">
        <f t="shared" si="347"/>
        <v>#REF!</v>
      </c>
      <c r="L882" s="54" t="str">
        <f t="shared" si="348"/>
        <v>#REF!</v>
      </c>
      <c r="M882" s="54" t="s">
        <v>1364</v>
      </c>
      <c r="N882" s="52"/>
      <c r="O882" s="55"/>
    </row>
    <row r="883" ht="25.5" customHeight="1">
      <c r="A883" s="46" t="s">
        <v>267</v>
      </c>
      <c r="B883" s="47" t="s">
        <v>17</v>
      </c>
      <c r="C883" s="48" t="s">
        <v>18</v>
      </c>
      <c r="D883" s="49">
        <v>0.0</v>
      </c>
      <c r="E883" s="47">
        <v>0.0</v>
      </c>
      <c r="F883" s="50">
        <v>0.0</v>
      </c>
      <c r="G883" s="51">
        <v>0.0</v>
      </c>
      <c r="H883" s="52"/>
      <c r="I883" s="48"/>
      <c r="J883" s="46"/>
      <c r="K883" s="53"/>
      <c r="L883" s="54"/>
      <c r="M883" s="54"/>
      <c r="N883" s="52"/>
      <c r="O883" s="55"/>
    </row>
    <row r="884" ht="25.5" customHeight="1">
      <c r="A884" s="46" t="s">
        <v>267</v>
      </c>
      <c r="B884" s="47" t="s">
        <v>19</v>
      </c>
      <c r="C884" s="48" t="s">
        <v>20</v>
      </c>
      <c r="D884" s="49">
        <v>20791.94</v>
      </c>
      <c r="E884" s="47">
        <v>0.0</v>
      </c>
      <c r="F884" s="50">
        <v>20792.0</v>
      </c>
      <c r="G884" s="51">
        <v>20792.0</v>
      </c>
      <c r="H884" s="52">
        <v>8.00140949E8</v>
      </c>
      <c r="I884" s="48" t="str">
        <f>+VLOOKUP(H884,'[2]IPS CTA BANCARIA (2)'!$B$1:$I$186,2,0)</f>
        <v>#REF!</v>
      </c>
      <c r="J884" s="46">
        <v>20792.0</v>
      </c>
      <c r="K884" s="53" t="str">
        <f>+VLOOKUP(H884,'[2]IPS CTA BANCARIA (2)'!$B$1:$I$186,4,0)</f>
        <v>#REF!</v>
      </c>
      <c r="L884" s="54" t="str">
        <f>+VLOOKUP(H884,'[2]IPS CTA BANCARIA (2)'!$B$1:$I$186,5,0)</f>
        <v>#REF!</v>
      </c>
      <c r="M884" s="54" t="s">
        <v>1365</v>
      </c>
      <c r="N884" s="52" t="s">
        <v>1366</v>
      </c>
      <c r="O884" s="55">
        <v>42334.0</v>
      </c>
    </row>
    <row r="885" ht="25.5" customHeight="1">
      <c r="A885" s="46" t="s">
        <v>267</v>
      </c>
      <c r="B885" s="47" t="s">
        <v>27</v>
      </c>
      <c r="C885" s="48" t="s">
        <v>28</v>
      </c>
      <c r="D885" s="49">
        <v>0.0</v>
      </c>
      <c r="E885" s="47">
        <v>0.0</v>
      </c>
      <c r="F885" s="50">
        <v>0.0</v>
      </c>
      <c r="G885" s="51">
        <v>0.0</v>
      </c>
      <c r="H885" s="52"/>
      <c r="I885" s="48"/>
      <c r="J885" s="46"/>
      <c r="K885" s="53"/>
      <c r="L885" s="54"/>
      <c r="M885" s="54"/>
      <c r="N885" s="52"/>
      <c r="O885" s="55"/>
    </row>
    <row r="886" ht="25.5" customHeight="1">
      <c r="A886" s="46" t="s">
        <v>267</v>
      </c>
      <c r="B886" s="47" t="s">
        <v>29</v>
      </c>
      <c r="C886" s="48" t="s">
        <v>30</v>
      </c>
      <c r="D886" s="49">
        <v>91991.06</v>
      </c>
      <c r="E886" s="47">
        <v>0.0</v>
      </c>
      <c r="F886" s="50">
        <v>91991.0</v>
      </c>
      <c r="G886" s="51">
        <v>91991.0</v>
      </c>
      <c r="H886" s="52">
        <v>8.00250119E8</v>
      </c>
      <c r="I886" s="48" t="str">
        <f t="shared" ref="I886:I890" si="349">+VLOOKUP(H886,'[2]IPS CTA BANCARIA (2)'!$B$1:$I$186,2,0)</f>
        <v>#REF!</v>
      </c>
      <c r="J886" s="46">
        <v>91991.0</v>
      </c>
      <c r="K886" s="53" t="str">
        <f t="shared" ref="K886:K890" si="350">+VLOOKUP(H886,'[2]IPS CTA BANCARIA (2)'!$B$1:$I$186,4,0)</f>
        <v>#REF!</v>
      </c>
      <c r="L886" s="54" t="str">
        <f t="shared" ref="L886:L890" si="351">+VLOOKUP(H886,'[2]IPS CTA BANCARIA (2)'!$B$1:$I$186,5,0)</f>
        <v>#REF!</v>
      </c>
      <c r="M886" s="54" t="s">
        <v>1367</v>
      </c>
      <c r="N886" s="52" t="s">
        <v>1368</v>
      </c>
      <c r="O886" s="55">
        <v>42332.0</v>
      </c>
    </row>
    <row r="887" ht="25.5" customHeight="1">
      <c r="A887" s="46" t="s">
        <v>267</v>
      </c>
      <c r="B887" s="47" t="s">
        <v>31</v>
      </c>
      <c r="C887" s="48" t="s">
        <v>32</v>
      </c>
      <c r="D887" s="49">
        <v>742249.02</v>
      </c>
      <c r="E887" s="47">
        <v>0.0</v>
      </c>
      <c r="F887" s="50">
        <v>742249.0</v>
      </c>
      <c r="G887" s="51">
        <v>742249.0</v>
      </c>
      <c r="H887" s="52">
        <v>8.05000427E8</v>
      </c>
      <c r="I887" s="48" t="str">
        <f t="shared" si="349"/>
        <v>#REF!</v>
      </c>
      <c r="J887" s="46">
        <v>742249.0</v>
      </c>
      <c r="K887" s="53" t="str">
        <f t="shared" si="350"/>
        <v>#REF!</v>
      </c>
      <c r="L887" s="54" t="str">
        <f t="shared" si="351"/>
        <v>#REF!</v>
      </c>
      <c r="M887" s="54" t="s">
        <v>1369</v>
      </c>
      <c r="N887" s="52" t="s">
        <v>1370</v>
      </c>
      <c r="O887" s="55">
        <v>42333.0</v>
      </c>
    </row>
    <row r="888" ht="25.5" customHeight="1">
      <c r="A888" s="46" t="s">
        <v>267</v>
      </c>
      <c r="B888" s="47" t="s">
        <v>39</v>
      </c>
      <c r="C888" s="48" t="s">
        <v>40</v>
      </c>
      <c r="D888" s="49">
        <v>139005.07</v>
      </c>
      <c r="E888" s="47">
        <v>0.0</v>
      </c>
      <c r="F888" s="50">
        <v>139005.0</v>
      </c>
      <c r="G888" s="51">
        <v>139005.0</v>
      </c>
      <c r="H888" s="52">
        <v>9.00156264E8</v>
      </c>
      <c r="I888" s="48" t="str">
        <f t="shared" si="349"/>
        <v>#REF!</v>
      </c>
      <c r="J888" s="46">
        <v>139005.0</v>
      </c>
      <c r="K888" s="53" t="str">
        <f t="shared" si="350"/>
        <v>#REF!</v>
      </c>
      <c r="L888" s="54" t="str">
        <f t="shared" si="351"/>
        <v>#REF!</v>
      </c>
      <c r="M888" s="54" t="s">
        <v>1371</v>
      </c>
      <c r="N888" s="52" t="s">
        <v>1372</v>
      </c>
      <c r="O888" s="55">
        <v>42334.0</v>
      </c>
    </row>
    <row r="889" ht="25.5" customHeight="1">
      <c r="A889" s="46" t="s">
        <v>267</v>
      </c>
      <c r="B889" s="47" t="s">
        <v>41</v>
      </c>
      <c r="C889" s="48" t="s">
        <v>42</v>
      </c>
      <c r="D889" s="49">
        <v>6231045.76</v>
      </c>
      <c r="E889" s="47">
        <v>0.0</v>
      </c>
      <c r="F889" s="50">
        <v>6231046.0</v>
      </c>
      <c r="G889" s="51">
        <v>6231046.0</v>
      </c>
      <c r="H889" s="52">
        <v>9.00625317E8</v>
      </c>
      <c r="I889" s="48" t="str">
        <f t="shared" si="349"/>
        <v>#REF!</v>
      </c>
      <c r="J889" s="46">
        <v>6231046.0</v>
      </c>
      <c r="K889" s="53" t="str">
        <f t="shared" si="350"/>
        <v>#REF!</v>
      </c>
      <c r="L889" s="54" t="str">
        <f t="shared" si="351"/>
        <v>#REF!</v>
      </c>
      <c r="M889" s="54" t="s">
        <v>1373</v>
      </c>
      <c r="N889" s="52"/>
      <c r="O889" s="55"/>
    </row>
    <row r="890" ht="25.5" customHeight="1">
      <c r="A890" s="46" t="s">
        <v>267</v>
      </c>
      <c r="B890" s="47" t="s">
        <v>45</v>
      </c>
      <c r="C890" s="48" t="s">
        <v>46</v>
      </c>
      <c r="D890" s="49">
        <v>4.926202215E7</v>
      </c>
      <c r="E890" s="47">
        <v>0.0</v>
      </c>
      <c r="F890" s="50">
        <v>4.9262022E7</v>
      </c>
      <c r="G890" s="51">
        <v>4.9262022E7</v>
      </c>
      <c r="H890" s="52">
        <v>8.90980855E8</v>
      </c>
      <c r="I890" s="48" t="str">
        <f t="shared" si="349"/>
        <v>#REF!</v>
      </c>
      <c r="J890" s="46">
        <v>4.9262022E7</v>
      </c>
      <c r="K890" s="53" t="str">
        <f t="shared" si="350"/>
        <v>#REF!</v>
      </c>
      <c r="L890" s="54" t="str">
        <f t="shared" si="351"/>
        <v>#REF!</v>
      </c>
      <c r="M890" s="54" t="s">
        <v>1374</v>
      </c>
      <c r="N890" s="52" t="s">
        <v>1375</v>
      </c>
      <c r="O890" s="55">
        <v>42334.0</v>
      </c>
    </row>
    <row r="891" ht="25.5" customHeight="1">
      <c r="A891" s="46" t="s">
        <v>269</v>
      </c>
      <c r="B891" s="47" t="s">
        <v>17</v>
      </c>
      <c r="C891" s="48" t="s">
        <v>18</v>
      </c>
      <c r="D891" s="49">
        <v>0.0</v>
      </c>
      <c r="E891" s="47">
        <v>0.0</v>
      </c>
      <c r="F891" s="50">
        <v>0.0</v>
      </c>
      <c r="G891" s="51">
        <v>0.0</v>
      </c>
      <c r="H891" s="52"/>
      <c r="I891" s="48"/>
      <c r="J891" s="46"/>
      <c r="K891" s="53"/>
      <c r="L891" s="54"/>
      <c r="M891" s="54"/>
      <c r="N891" s="52"/>
      <c r="O891" s="55"/>
    </row>
    <row r="892" ht="25.5" customHeight="1">
      <c r="A892" s="46" t="s">
        <v>269</v>
      </c>
      <c r="B892" s="47" t="s">
        <v>49</v>
      </c>
      <c r="C892" s="48" t="s">
        <v>50</v>
      </c>
      <c r="D892" s="49">
        <v>0.0</v>
      </c>
      <c r="E892" s="47">
        <v>0.0</v>
      </c>
      <c r="F892" s="50">
        <v>0.0</v>
      </c>
      <c r="G892" s="51">
        <v>0.0</v>
      </c>
      <c r="H892" s="52"/>
      <c r="I892" s="48"/>
      <c r="J892" s="46"/>
      <c r="K892" s="53"/>
      <c r="L892" s="54"/>
      <c r="M892" s="54"/>
      <c r="N892" s="52"/>
      <c r="O892" s="55"/>
    </row>
    <row r="893" ht="25.5" customHeight="1">
      <c r="A893" s="46" t="s">
        <v>269</v>
      </c>
      <c r="B893" s="47" t="s">
        <v>27</v>
      </c>
      <c r="C893" s="48" t="s">
        <v>28</v>
      </c>
      <c r="D893" s="49">
        <v>0.0</v>
      </c>
      <c r="E893" s="47">
        <v>0.0</v>
      </c>
      <c r="F893" s="50">
        <v>0.0</v>
      </c>
      <c r="G893" s="51">
        <v>0.0</v>
      </c>
      <c r="H893" s="52"/>
      <c r="I893" s="48"/>
      <c r="J893" s="46"/>
      <c r="K893" s="53"/>
      <c r="L893" s="54"/>
      <c r="M893" s="54"/>
      <c r="N893" s="52"/>
      <c r="O893" s="55"/>
    </row>
    <row r="894" ht="25.5" customHeight="1">
      <c r="A894" s="46" t="s">
        <v>269</v>
      </c>
      <c r="B894" s="47" t="s">
        <v>29</v>
      </c>
      <c r="C894" s="48" t="s">
        <v>30</v>
      </c>
      <c r="D894" s="49">
        <v>6166344.19</v>
      </c>
      <c r="E894" s="47">
        <v>0.0</v>
      </c>
      <c r="F894" s="50">
        <v>6166344.0</v>
      </c>
      <c r="G894" s="51">
        <v>6166344.0</v>
      </c>
      <c r="H894" s="52">
        <v>8.90984696E8</v>
      </c>
      <c r="I894" s="48" t="str">
        <f t="shared" ref="I894:I895" si="352">+VLOOKUP(H894,'[2]IPS CTA BANCARIA (2)'!$B$1:$I$186,2,0)</f>
        <v>#REF!</v>
      </c>
      <c r="J894" s="46">
        <v>3769568.0</v>
      </c>
      <c r="K894" s="53" t="str">
        <f t="shared" ref="K894:K895" si="353">+VLOOKUP(H894,'[2]IPS CTA BANCARIA (2)'!$B$1:$I$186,4,0)</f>
        <v>#REF!</v>
      </c>
      <c r="L894" s="54" t="str">
        <f t="shared" ref="L894:L895" si="354">+VLOOKUP(H894,'[2]IPS CTA BANCARIA (2)'!$B$1:$I$186,5,0)</f>
        <v>#REF!</v>
      </c>
      <c r="M894" s="54" t="s">
        <v>1376</v>
      </c>
      <c r="N894" s="52" t="s">
        <v>1377</v>
      </c>
      <c r="O894" s="55">
        <v>42332.0</v>
      </c>
    </row>
    <row r="895" ht="25.5" customHeight="1">
      <c r="A895" s="46" t="s">
        <v>269</v>
      </c>
      <c r="B895" s="47" t="s">
        <v>29</v>
      </c>
      <c r="C895" s="48" t="s">
        <v>30</v>
      </c>
      <c r="D895" s="49"/>
      <c r="E895" s="47"/>
      <c r="F895" s="50"/>
      <c r="G895" s="51"/>
      <c r="H895" s="52">
        <v>8.90901826E8</v>
      </c>
      <c r="I895" s="48" t="str">
        <f t="shared" si="352"/>
        <v>#REF!</v>
      </c>
      <c r="J895" s="46">
        <v>2396776.0</v>
      </c>
      <c r="K895" s="53" t="str">
        <f t="shared" si="353"/>
        <v>#REF!</v>
      </c>
      <c r="L895" s="54" t="str">
        <f t="shared" si="354"/>
        <v>#REF!</v>
      </c>
      <c r="M895" s="54" t="s">
        <v>1378</v>
      </c>
      <c r="N895" s="52" t="s">
        <v>1379</v>
      </c>
      <c r="O895" s="55">
        <v>42332.0</v>
      </c>
    </row>
    <row r="896" ht="25.5" customHeight="1">
      <c r="A896" s="46" t="s">
        <v>269</v>
      </c>
      <c r="B896" s="47" t="s">
        <v>31</v>
      </c>
      <c r="C896" s="48" t="s">
        <v>32</v>
      </c>
      <c r="D896" s="49">
        <v>0.0</v>
      </c>
      <c r="E896" s="47">
        <v>0.0</v>
      </c>
      <c r="F896" s="50">
        <v>0.0</v>
      </c>
      <c r="G896" s="51">
        <v>0.0</v>
      </c>
      <c r="H896" s="52"/>
      <c r="I896" s="48"/>
      <c r="J896" s="46"/>
      <c r="K896" s="53"/>
      <c r="L896" s="54"/>
      <c r="M896" s="54"/>
      <c r="N896" s="52"/>
      <c r="O896" s="55"/>
    </row>
    <row r="897" ht="25.5" customHeight="1">
      <c r="A897" s="46" t="s">
        <v>269</v>
      </c>
      <c r="B897" s="47" t="s">
        <v>39</v>
      </c>
      <c r="C897" s="48" t="s">
        <v>40</v>
      </c>
      <c r="D897" s="49">
        <v>1478737.12</v>
      </c>
      <c r="E897" s="47">
        <v>0.0</v>
      </c>
      <c r="F897" s="50">
        <v>1478737.0</v>
      </c>
      <c r="G897" s="51">
        <v>1478737.0</v>
      </c>
      <c r="H897" s="52">
        <v>9.00156264E8</v>
      </c>
      <c r="I897" s="48" t="str">
        <f t="shared" ref="I897:I903" si="355">+VLOOKUP(H897,'[2]IPS CTA BANCARIA (2)'!$B$1:$I$186,2,0)</f>
        <v>#REF!</v>
      </c>
      <c r="J897" s="46">
        <v>1478737.0</v>
      </c>
      <c r="K897" s="53" t="str">
        <f t="shared" ref="K897:K903" si="356">+VLOOKUP(H897,'[2]IPS CTA BANCARIA (2)'!$B$1:$I$186,4,0)</f>
        <v>#REF!</v>
      </c>
      <c r="L897" s="54" t="str">
        <f t="shared" ref="L897:L903" si="357">+VLOOKUP(H897,'[2]IPS CTA BANCARIA (2)'!$B$1:$I$186,5,0)</f>
        <v>#REF!</v>
      </c>
      <c r="M897" s="54" t="s">
        <v>1380</v>
      </c>
      <c r="N897" s="52" t="s">
        <v>1381</v>
      </c>
      <c r="O897" s="55">
        <v>42334.0</v>
      </c>
    </row>
    <row r="898" ht="25.5" customHeight="1">
      <c r="A898" s="46" t="s">
        <v>269</v>
      </c>
      <c r="B898" s="47" t="s">
        <v>41</v>
      </c>
      <c r="C898" s="48" t="s">
        <v>42</v>
      </c>
      <c r="D898" s="49">
        <v>1.6107188396E8</v>
      </c>
      <c r="E898" s="47">
        <v>0.0</v>
      </c>
      <c r="F898" s="50">
        <v>1.61071884E8</v>
      </c>
      <c r="G898" s="51">
        <v>1.61071884E8</v>
      </c>
      <c r="H898" s="52">
        <v>8.90905166E8</v>
      </c>
      <c r="I898" s="48" t="str">
        <f t="shared" si="355"/>
        <v>#REF!</v>
      </c>
      <c r="J898" s="46">
        <v>1.61071884E8</v>
      </c>
      <c r="K898" s="53" t="str">
        <f t="shared" si="356"/>
        <v>#REF!</v>
      </c>
      <c r="L898" s="54" t="str">
        <f t="shared" si="357"/>
        <v>#REF!</v>
      </c>
      <c r="M898" s="54" t="s">
        <v>1382</v>
      </c>
      <c r="N898" s="52"/>
      <c r="O898" s="55"/>
    </row>
    <row r="899" ht="25.5" customHeight="1">
      <c r="A899" s="46" t="s">
        <v>269</v>
      </c>
      <c r="B899" s="47" t="s">
        <v>45</v>
      </c>
      <c r="C899" s="48" t="s">
        <v>46</v>
      </c>
      <c r="D899" s="49">
        <v>4.5277182673E8</v>
      </c>
      <c r="E899" s="47">
        <v>0.0</v>
      </c>
      <c r="F899" s="50">
        <v>4.52771827E8</v>
      </c>
      <c r="G899" s="51">
        <v>4.52771827E8</v>
      </c>
      <c r="H899" s="52">
        <v>8.90984696E8</v>
      </c>
      <c r="I899" s="48" t="str">
        <f t="shared" si="355"/>
        <v>#REF!</v>
      </c>
      <c r="J899" s="46">
        <v>2.55718571E8</v>
      </c>
      <c r="K899" s="53" t="str">
        <f t="shared" si="356"/>
        <v>#REF!</v>
      </c>
      <c r="L899" s="54" t="str">
        <f t="shared" si="357"/>
        <v>#REF!</v>
      </c>
      <c r="M899" s="54" t="s">
        <v>1383</v>
      </c>
      <c r="N899" s="52" t="s">
        <v>1384</v>
      </c>
      <c r="O899" s="55">
        <v>42334.0</v>
      </c>
    </row>
    <row r="900" ht="25.5" customHeight="1">
      <c r="A900" s="46" t="s">
        <v>269</v>
      </c>
      <c r="B900" s="47" t="s">
        <v>45</v>
      </c>
      <c r="C900" s="48" t="s">
        <v>46</v>
      </c>
      <c r="D900" s="49"/>
      <c r="E900" s="47"/>
      <c r="F900" s="50"/>
      <c r="G900" s="51"/>
      <c r="H900" s="52">
        <v>8.9098243E8</v>
      </c>
      <c r="I900" s="48" t="str">
        <f t="shared" si="355"/>
        <v>#REF!</v>
      </c>
      <c r="J900" s="46">
        <v>3.5445077E7</v>
      </c>
      <c r="K900" s="53" t="str">
        <f t="shared" si="356"/>
        <v>#REF!</v>
      </c>
      <c r="L900" s="54" t="str">
        <f t="shared" si="357"/>
        <v>#REF!</v>
      </c>
      <c r="M900" s="54" t="s">
        <v>1385</v>
      </c>
      <c r="N900" s="52" t="s">
        <v>1386</v>
      </c>
      <c r="O900" s="55">
        <v>42334.0</v>
      </c>
    </row>
    <row r="901" ht="25.5" customHeight="1">
      <c r="A901" s="46" t="s">
        <v>269</v>
      </c>
      <c r="B901" s="47" t="s">
        <v>45</v>
      </c>
      <c r="C901" s="48" t="s">
        <v>46</v>
      </c>
      <c r="D901" s="49"/>
      <c r="E901" s="47"/>
      <c r="F901" s="50"/>
      <c r="G901" s="51"/>
      <c r="H901" s="52">
        <v>8.90906991E8</v>
      </c>
      <c r="I901" s="48" t="str">
        <f t="shared" si="355"/>
        <v>#REF!</v>
      </c>
      <c r="J901" s="46">
        <v>1.6334038E7</v>
      </c>
      <c r="K901" s="53" t="str">
        <f t="shared" si="356"/>
        <v>#REF!</v>
      </c>
      <c r="L901" s="54" t="str">
        <f t="shared" si="357"/>
        <v>#REF!</v>
      </c>
      <c r="M901" s="54" t="s">
        <v>1387</v>
      </c>
      <c r="N901" s="52" t="s">
        <v>1388</v>
      </c>
      <c r="O901" s="55">
        <v>42334.0</v>
      </c>
    </row>
    <row r="902" ht="25.5" customHeight="1">
      <c r="A902" s="46" t="s">
        <v>269</v>
      </c>
      <c r="B902" s="47" t="s">
        <v>45</v>
      </c>
      <c r="C902" s="48" t="s">
        <v>46</v>
      </c>
      <c r="D902" s="49"/>
      <c r="E902" s="47"/>
      <c r="F902" s="50"/>
      <c r="G902" s="51"/>
      <c r="H902" s="52">
        <v>8.00138011E8</v>
      </c>
      <c r="I902" s="48" t="str">
        <f t="shared" si="355"/>
        <v>#REF!</v>
      </c>
      <c r="J902" s="46">
        <v>7.4891839E7</v>
      </c>
      <c r="K902" s="53" t="str">
        <f t="shared" si="356"/>
        <v>#REF!</v>
      </c>
      <c r="L902" s="54" t="str">
        <f t="shared" si="357"/>
        <v>#REF!</v>
      </c>
      <c r="M902" s="54" t="s">
        <v>1389</v>
      </c>
      <c r="N902" s="52" t="s">
        <v>1390</v>
      </c>
      <c r="O902" s="55">
        <v>42334.0</v>
      </c>
    </row>
    <row r="903" ht="25.5" customHeight="1">
      <c r="A903" s="46" t="s">
        <v>269</v>
      </c>
      <c r="B903" s="47" t="s">
        <v>45</v>
      </c>
      <c r="C903" s="48" t="s">
        <v>46</v>
      </c>
      <c r="D903" s="49"/>
      <c r="E903" s="47"/>
      <c r="F903" s="50"/>
      <c r="G903" s="51"/>
      <c r="H903" s="52">
        <v>8.00080586E8</v>
      </c>
      <c r="I903" s="48" t="str">
        <f t="shared" si="355"/>
        <v>#REF!</v>
      </c>
      <c r="J903" s="46">
        <v>7.0382302E7</v>
      </c>
      <c r="K903" s="53" t="str">
        <f t="shared" si="356"/>
        <v>#REF!</v>
      </c>
      <c r="L903" s="54" t="str">
        <f t="shared" si="357"/>
        <v>#REF!</v>
      </c>
      <c r="M903" s="54" t="s">
        <v>1391</v>
      </c>
      <c r="N903" s="52"/>
      <c r="O903" s="55"/>
    </row>
    <row r="904" ht="25.5" customHeight="1">
      <c r="A904" s="46" t="s">
        <v>271</v>
      </c>
      <c r="B904" s="47" t="s">
        <v>17</v>
      </c>
      <c r="C904" s="48" t="s">
        <v>18</v>
      </c>
      <c r="D904" s="49">
        <v>0.0</v>
      </c>
      <c r="E904" s="47">
        <v>0.0</v>
      </c>
      <c r="F904" s="50">
        <v>0.0</v>
      </c>
      <c r="G904" s="51">
        <v>0.0</v>
      </c>
      <c r="H904" s="52"/>
      <c r="I904" s="48"/>
      <c r="J904" s="46"/>
      <c r="K904" s="53"/>
      <c r="L904" s="54"/>
      <c r="M904" s="54"/>
      <c r="N904" s="52"/>
      <c r="O904" s="55"/>
    </row>
    <row r="905" ht="25.5" customHeight="1">
      <c r="A905" s="46" t="s">
        <v>271</v>
      </c>
      <c r="B905" s="47" t="s">
        <v>19</v>
      </c>
      <c r="C905" s="48" t="s">
        <v>20</v>
      </c>
      <c r="D905" s="49">
        <v>36787.5</v>
      </c>
      <c r="E905" s="47">
        <v>0.0</v>
      </c>
      <c r="F905" s="50">
        <v>36788.0</v>
      </c>
      <c r="G905" s="51">
        <v>36788.0</v>
      </c>
      <c r="H905" s="52">
        <v>8.00140949E8</v>
      </c>
      <c r="I905" s="48" t="str">
        <f>+VLOOKUP(H905,'[2]IPS CTA BANCARIA (2)'!$B$1:$I$186,2,0)</f>
        <v>#REF!</v>
      </c>
      <c r="J905" s="46">
        <v>36788.0</v>
      </c>
      <c r="K905" s="53" t="str">
        <f>+VLOOKUP(H905,'[2]IPS CTA BANCARIA (2)'!$B$1:$I$186,4,0)</f>
        <v>#REF!</v>
      </c>
      <c r="L905" s="54" t="str">
        <f>+VLOOKUP(H905,'[2]IPS CTA BANCARIA (2)'!$B$1:$I$186,5,0)</f>
        <v>#REF!</v>
      </c>
      <c r="M905" s="54" t="s">
        <v>1392</v>
      </c>
      <c r="N905" s="52" t="s">
        <v>1393</v>
      </c>
      <c r="O905" s="55">
        <v>42334.0</v>
      </c>
    </row>
    <row r="906" ht="25.5" customHeight="1">
      <c r="A906" s="46" t="s">
        <v>271</v>
      </c>
      <c r="B906" s="47" t="s">
        <v>27</v>
      </c>
      <c r="C906" s="48" t="s">
        <v>28</v>
      </c>
      <c r="D906" s="49">
        <v>0.0</v>
      </c>
      <c r="E906" s="47">
        <v>0.0</v>
      </c>
      <c r="F906" s="50">
        <v>0.0</v>
      </c>
      <c r="G906" s="51">
        <v>0.0</v>
      </c>
      <c r="H906" s="52"/>
      <c r="I906" s="48"/>
      <c r="J906" s="46"/>
      <c r="K906" s="53"/>
      <c r="L906" s="54"/>
      <c r="M906" s="54"/>
      <c r="N906" s="52"/>
      <c r="O906" s="55"/>
    </row>
    <row r="907" ht="25.5" customHeight="1">
      <c r="A907" s="46" t="s">
        <v>271</v>
      </c>
      <c r="B907" s="47" t="s">
        <v>29</v>
      </c>
      <c r="C907" s="48" t="s">
        <v>30</v>
      </c>
      <c r="D907" s="49">
        <v>277327.42</v>
      </c>
      <c r="E907" s="47">
        <v>0.0</v>
      </c>
      <c r="F907" s="50">
        <v>277327.0</v>
      </c>
      <c r="G907" s="51">
        <v>277327.0</v>
      </c>
      <c r="H907" s="52">
        <v>8.00250119E8</v>
      </c>
      <c r="I907" s="48" t="str">
        <f t="shared" ref="I907:I909" si="358">+VLOOKUP(H907,'[2]IPS CTA BANCARIA (2)'!$B$1:$I$186,2,0)</f>
        <v>#REF!</v>
      </c>
      <c r="J907" s="46">
        <v>277327.0</v>
      </c>
      <c r="K907" s="53" t="str">
        <f t="shared" ref="K907:K909" si="359">+VLOOKUP(H907,'[2]IPS CTA BANCARIA (2)'!$B$1:$I$186,4,0)</f>
        <v>#REF!</v>
      </c>
      <c r="L907" s="54" t="str">
        <f t="shared" ref="L907:L909" si="360">+VLOOKUP(H907,'[2]IPS CTA BANCARIA (2)'!$B$1:$I$186,5,0)</f>
        <v>#REF!</v>
      </c>
      <c r="M907" s="54" t="s">
        <v>1394</v>
      </c>
      <c r="N907" s="52" t="s">
        <v>1395</v>
      </c>
      <c r="O907" s="55">
        <v>42332.0</v>
      </c>
    </row>
    <row r="908" ht="25.5" customHeight="1">
      <c r="A908" s="46" t="s">
        <v>271</v>
      </c>
      <c r="B908" s="47" t="s">
        <v>39</v>
      </c>
      <c r="C908" s="48" t="s">
        <v>40</v>
      </c>
      <c r="D908" s="49">
        <v>45928.43</v>
      </c>
      <c r="E908" s="47">
        <v>0.0</v>
      </c>
      <c r="F908" s="50">
        <v>45928.0</v>
      </c>
      <c r="G908" s="51">
        <v>45928.0</v>
      </c>
      <c r="H908" s="52">
        <v>9.00156264E8</v>
      </c>
      <c r="I908" s="48" t="str">
        <f t="shared" si="358"/>
        <v>#REF!</v>
      </c>
      <c r="J908" s="46">
        <v>45928.0</v>
      </c>
      <c r="K908" s="53" t="str">
        <f t="shared" si="359"/>
        <v>#REF!</v>
      </c>
      <c r="L908" s="54" t="str">
        <f t="shared" si="360"/>
        <v>#REF!</v>
      </c>
      <c r="M908" s="54" t="s">
        <v>1396</v>
      </c>
      <c r="N908" s="52" t="s">
        <v>1397</v>
      </c>
      <c r="O908" s="55">
        <v>42334.0</v>
      </c>
    </row>
    <row r="909" ht="25.5" customHeight="1">
      <c r="A909" s="46" t="s">
        <v>271</v>
      </c>
      <c r="B909" s="47" t="s">
        <v>41</v>
      </c>
      <c r="C909" s="48" t="s">
        <v>42</v>
      </c>
      <c r="D909" s="49">
        <v>1.008202865E7</v>
      </c>
      <c r="E909" s="47">
        <v>0.0</v>
      </c>
      <c r="F909" s="50">
        <v>1.0082029E7</v>
      </c>
      <c r="G909" s="51">
        <v>1.0082029E7</v>
      </c>
      <c r="H909" s="52">
        <v>8.90981137E8</v>
      </c>
      <c r="I909" s="48" t="str">
        <f t="shared" si="358"/>
        <v>#REF!</v>
      </c>
      <c r="J909" s="46">
        <v>1.0082029E7</v>
      </c>
      <c r="K909" s="53" t="str">
        <f t="shared" si="359"/>
        <v>#REF!</v>
      </c>
      <c r="L909" s="54" t="str">
        <f t="shared" si="360"/>
        <v>#REF!</v>
      </c>
      <c r="M909" s="54" t="s">
        <v>1398</v>
      </c>
      <c r="N909" s="52"/>
      <c r="O909" s="55"/>
    </row>
    <row r="910" ht="25.5" customHeight="1">
      <c r="A910" s="46" t="s">
        <v>273</v>
      </c>
      <c r="B910" s="47" t="s">
        <v>17</v>
      </c>
      <c r="C910" s="48" t="s">
        <v>18</v>
      </c>
      <c r="D910" s="49">
        <v>0.0</v>
      </c>
      <c r="E910" s="47">
        <v>0.0</v>
      </c>
      <c r="F910" s="50">
        <v>0.0</v>
      </c>
      <c r="G910" s="51">
        <v>0.0</v>
      </c>
      <c r="H910" s="52"/>
      <c r="I910" s="48"/>
      <c r="J910" s="46"/>
      <c r="K910" s="53"/>
      <c r="L910" s="54"/>
      <c r="M910" s="54"/>
      <c r="N910" s="52"/>
      <c r="O910" s="55"/>
    </row>
    <row r="911" ht="25.5" customHeight="1">
      <c r="A911" s="46" t="s">
        <v>273</v>
      </c>
      <c r="B911" s="47" t="s">
        <v>49</v>
      </c>
      <c r="C911" s="48" t="s">
        <v>50</v>
      </c>
      <c r="D911" s="49">
        <v>0.0</v>
      </c>
      <c r="E911" s="47">
        <v>0.0</v>
      </c>
      <c r="F911" s="50">
        <v>0.0</v>
      </c>
      <c r="G911" s="51">
        <v>0.0</v>
      </c>
      <c r="H911" s="52"/>
      <c r="I911" s="48"/>
      <c r="J911" s="46"/>
      <c r="K911" s="53"/>
      <c r="L911" s="54"/>
      <c r="M911" s="54"/>
      <c r="N911" s="52"/>
      <c r="O911" s="55"/>
    </row>
    <row r="912" ht="25.5" customHeight="1">
      <c r="A912" s="46" t="s">
        <v>273</v>
      </c>
      <c r="B912" s="47" t="s">
        <v>27</v>
      </c>
      <c r="C912" s="48" t="s">
        <v>28</v>
      </c>
      <c r="D912" s="49">
        <v>0.0</v>
      </c>
      <c r="E912" s="47">
        <v>0.0</v>
      </c>
      <c r="F912" s="50">
        <v>0.0</v>
      </c>
      <c r="G912" s="51">
        <v>0.0</v>
      </c>
      <c r="H912" s="52"/>
      <c r="I912" s="48"/>
      <c r="J912" s="46"/>
      <c r="K912" s="53"/>
      <c r="L912" s="54"/>
      <c r="M912" s="54"/>
      <c r="N912" s="52"/>
      <c r="O912" s="55"/>
    </row>
    <row r="913" ht="25.5" customHeight="1">
      <c r="A913" s="46" t="s">
        <v>273</v>
      </c>
      <c r="B913" s="47" t="s">
        <v>29</v>
      </c>
      <c r="C913" s="48" t="s">
        <v>30</v>
      </c>
      <c r="D913" s="49">
        <v>132648.35</v>
      </c>
      <c r="E913" s="47">
        <v>0.0</v>
      </c>
      <c r="F913" s="50">
        <v>132648.0</v>
      </c>
      <c r="G913" s="51">
        <v>132648.0</v>
      </c>
      <c r="H913" s="52">
        <v>8.00250119E8</v>
      </c>
      <c r="I913" s="48" t="str">
        <f t="shared" ref="I913:I916" si="361">+VLOOKUP(H913,'[2]IPS CTA BANCARIA (2)'!$B$1:$I$186,2,0)</f>
        <v>#REF!</v>
      </c>
      <c r="J913" s="46">
        <v>132648.0</v>
      </c>
      <c r="K913" s="53" t="str">
        <f t="shared" ref="K913:K916" si="362">+VLOOKUP(H913,'[2]IPS CTA BANCARIA (2)'!$B$1:$I$186,4,0)</f>
        <v>#REF!</v>
      </c>
      <c r="L913" s="54" t="str">
        <f t="shared" ref="L913:L916" si="363">+VLOOKUP(H913,'[2]IPS CTA BANCARIA (2)'!$B$1:$I$186,5,0)</f>
        <v>#REF!</v>
      </c>
      <c r="M913" s="54" t="s">
        <v>1399</v>
      </c>
      <c r="N913" s="52" t="s">
        <v>1400</v>
      </c>
      <c r="O913" s="55">
        <v>42332.0</v>
      </c>
    </row>
    <row r="914" ht="25.5" customHeight="1">
      <c r="A914" s="46" t="s">
        <v>273</v>
      </c>
      <c r="B914" s="47" t="s">
        <v>31</v>
      </c>
      <c r="C914" s="48" t="s">
        <v>32</v>
      </c>
      <c r="D914" s="49">
        <v>47652.13</v>
      </c>
      <c r="E914" s="47">
        <v>0.0</v>
      </c>
      <c r="F914" s="50">
        <v>47652.0</v>
      </c>
      <c r="G914" s="51">
        <v>47652.0</v>
      </c>
      <c r="H914" s="52">
        <v>8.05000427E8</v>
      </c>
      <c r="I914" s="48" t="str">
        <f t="shared" si="361"/>
        <v>#REF!</v>
      </c>
      <c r="J914" s="46">
        <v>47652.0</v>
      </c>
      <c r="K914" s="53" t="str">
        <f t="shared" si="362"/>
        <v>#REF!</v>
      </c>
      <c r="L914" s="54" t="str">
        <f t="shared" si="363"/>
        <v>#REF!</v>
      </c>
      <c r="M914" s="54" t="s">
        <v>1401</v>
      </c>
      <c r="N914" s="52" t="s">
        <v>1402</v>
      </c>
      <c r="O914" s="55">
        <v>42333.0</v>
      </c>
    </row>
    <row r="915" ht="25.5" customHeight="1">
      <c r="A915" s="46" t="s">
        <v>273</v>
      </c>
      <c r="B915" s="47" t="s">
        <v>39</v>
      </c>
      <c r="C915" s="48" t="s">
        <v>40</v>
      </c>
      <c r="D915" s="49">
        <v>60155.07</v>
      </c>
      <c r="E915" s="47">
        <v>0.0</v>
      </c>
      <c r="F915" s="50">
        <v>60155.0</v>
      </c>
      <c r="G915" s="51">
        <v>60155.0</v>
      </c>
      <c r="H915" s="52">
        <v>9.00156264E8</v>
      </c>
      <c r="I915" s="48" t="str">
        <f t="shared" si="361"/>
        <v>#REF!</v>
      </c>
      <c r="J915" s="46">
        <v>60155.0</v>
      </c>
      <c r="K915" s="53" t="str">
        <f t="shared" si="362"/>
        <v>#REF!</v>
      </c>
      <c r="L915" s="54" t="str">
        <f t="shared" si="363"/>
        <v>#REF!</v>
      </c>
      <c r="M915" s="54" t="s">
        <v>1403</v>
      </c>
      <c r="N915" s="52" t="s">
        <v>1404</v>
      </c>
      <c r="O915" s="55">
        <v>42334.0</v>
      </c>
    </row>
    <row r="916" ht="25.5" customHeight="1">
      <c r="A916" s="46" t="s">
        <v>273</v>
      </c>
      <c r="B916" s="47" t="s">
        <v>41</v>
      </c>
      <c r="C916" s="48" t="s">
        <v>42</v>
      </c>
      <c r="D916" s="49">
        <v>6324565.45</v>
      </c>
      <c r="E916" s="47">
        <v>0.0</v>
      </c>
      <c r="F916" s="50">
        <v>6324565.0</v>
      </c>
      <c r="G916" s="51">
        <v>6324565.0</v>
      </c>
      <c r="H916" s="52">
        <v>9.00625317E8</v>
      </c>
      <c r="I916" s="48" t="str">
        <f t="shared" si="361"/>
        <v>#REF!</v>
      </c>
      <c r="J916" s="46">
        <v>6324565.0</v>
      </c>
      <c r="K916" s="53" t="str">
        <f t="shared" si="362"/>
        <v>#REF!</v>
      </c>
      <c r="L916" s="54" t="str">
        <f t="shared" si="363"/>
        <v>#REF!</v>
      </c>
      <c r="M916" s="54" t="s">
        <v>1405</v>
      </c>
      <c r="N916" s="52"/>
      <c r="O916" s="55"/>
    </row>
    <row r="917" ht="25.5" customHeight="1">
      <c r="A917" s="46" t="s">
        <v>275</v>
      </c>
      <c r="B917" s="47" t="s">
        <v>17</v>
      </c>
      <c r="C917" s="48" t="s">
        <v>18</v>
      </c>
      <c r="D917" s="49">
        <v>0.0</v>
      </c>
      <c r="E917" s="47">
        <v>0.0</v>
      </c>
      <c r="F917" s="50">
        <v>0.0</v>
      </c>
      <c r="G917" s="51">
        <v>0.0</v>
      </c>
      <c r="H917" s="52"/>
      <c r="I917" s="48"/>
      <c r="J917" s="46"/>
      <c r="K917" s="53"/>
      <c r="L917" s="54"/>
      <c r="M917" s="54"/>
      <c r="N917" s="52"/>
      <c r="O917" s="55"/>
    </row>
    <row r="918" ht="25.5" customHeight="1">
      <c r="A918" s="46" t="s">
        <v>275</v>
      </c>
      <c r="B918" s="47" t="s">
        <v>49</v>
      </c>
      <c r="C918" s="48" t="s">
        <v>50</v>
      </c>
      <c r="D918" s="49">
        <v>0.0</v>
      </c>
      <c r="E918" s="47">
        <v>0.0</v>
      </c>
      <c r="F918" s="50">
        <v>0.0</v>
      </c>
      <c r="G918" s="51">
        <v>0.0</v>
      </c>
      <c r="H918" s="52"/>
      <c r="I918" s="48"/>
      <c r="J918" s="46"/>
      <c r="K918" s="53"/>
      <c r="L918" s="54"/>
      <c r="M918" s="54"/>
      <c r="N918" s="52"/>
      <c r="O918" s="55"/>
    </row>
    <row r="919" ht="25.5" customHeight="1">
      <c r="A919" s="46" t="s">
        <v>275</v>
      </c>
      <c r="B919" s="47" t="s">
        <v>29</v>
      </c>
      <c r="C919" s="48" t="s">
        <v>30</v>
      </c>
      <c r="D919" s="49">
        <v>12800.3</v>
      </c>
      <c r="E919" s="47">
        <v>0.0</v>
      </c>
      <c r="F919" s="50">
        <v>12800.0</v>
      </c>
      <c r="G919" s="51">
        <v>12800.0</v>
      </c>
      <c r="H919" s="52">
        <v>8.00250119E8</v>
      </c>
      <c r="I919" s="48" t="str">
        <f t="shared" ref="I919:I921" si="364">+VLOOKUP(H919,'[2]IPS CTA BANCARIA (2)'!$B$1:$I$186,2,0)</f>
        <v>#REF!</v>
      </c>
      <c r="J919" s="46">
        <v>12800.0</v>
      </c>
      <c r="K919" s="53" t="str">
        <f t="shared" ref="K919:K921" si="365">+VLOOKUP(H919,'[2]IPS CTA BANCARIA (2)'!$B$1:$I$186,4,0)</f>
        <v>#REF!</v>
      </c>
      <c r="L919" s="54" t="str">
        <f t="shared" ref="L919:L921" si="366">+VLOOKUP(H919,'[2]IPS CTA BANCARIA (2)'!$B$1:$I$186,5,0)</f>
        <v>#REF!</v>
      </c>
      <c r="M919" s="54" t="s">
        <v>1406</v>
      </c>
      <c r="N919" s="52" t="s">
        <v>1407</v>
      </c>
      <c r="O919" s="55">
        <v>42332.0</v>
      </c>
    </row>
    <row r="920" ht="25.5" customHeight="1">
      <c r="A920" s="46" t="s">
        <v>275</v>
      </c>
      <c r="B920" s="47" t="s">
        <v>39</v>
      </c>
      <c r="C920" s="48" t="s">
        <v>40</v>
      </c>
      <c r="D920" s="49">
        <v>11490.97</v>
      </c>
      <c r="E920" s="47">
        <v>0.0</v>
      </c>
      <c r="F920" s="50">
        <v>11491.0</v>
      </c>
      <c r="G920" s="51">
        <v>11491.0</v>
      </c>
      <c r="H920" s="52">
        <v>9.00156264E8</v>
      </c>
      <c r="I920" s="48" t="str">
        <f t="shared" si="364"/>
        <v>#REF!</v>
      </c>
      <c r="J920" s="46">
        <v>11491.0</v>
      </c>
      <c r="K920" s="53" t="str">
        <f t="shared" si="365"/>
        <v>#REF!</v>
      </c>
      <c r="L920" s="54" t="str">
        <f t="shared" si="366"/>
        <v>#REF!</v>
      </c>
      <c r="M920" s="54" t="s">
        <v>1408</v>
      </c>
      <c r="N920" s="52" t="s">
        <v>1409</v>
      </c>
      <c r="O920" s="55">
        <v>42334.0</v>
      </c>
    </row>
    <row r="921" ht="25.5" customHeight="1">
      <c r="A921" s="46" t="s">
        <v>275</v>
      </c>
      <c r="B921" s="47" t="s">
        <v>41</v>
      </c>
      <c r="C921" s="48" t="s">
        <v>42</v>
      </c>
      <c r="D921" s="49">
        <v>659113.73</v>
      </c>
      <c r="E921" s="47">
        <v>0.0</v>
      </c>
      <c r="F921" s="50">
        <v>659114.0</v>
      </c>
      <c r="G921" s="51">
        <v>659114.0</v>
      </c>
      <c r="H921" s="52">
        <v>9.00625317E8</v>
      </c>
      <c r="I921" s="48" t="str">
        <f t="shared" si="364"/>
        <v>#REF!</v>
      </c>
      <c r="J921" s="46">
        <v>659114.0</v>
      </c>
      <c r="K921" s="53" t="str">
        <f t="shared" si="365"/>
        <v>#REF!</v>
      </c>
      <c r="L921" s="54" t="str">
        <f t="shared" si="366"/>
        <v>#REF!</v>
      </c>
      <c r="M921" s="54" t="s">
        <v>1410</v>
      </c>
      <c r="N921" s="52"/>
      <c r="O921" s="55"/>
    </row>
    <row r="922" ht="25.5" customHeight="1">
      <c r="A922" s="46" t="s">
        <v>277</v>
      </c>
      <c r="B922" s="47" t="s">
        <v>17</v>
      </c>
      <c r="C922" s="48" t="s">
        <v>18</v>
      </c>
      <c r="D922" s="49">
        <v>0.0</v>
      </c>
      <c r="E922" s="47">
        <v>0.0</v>
      </c>
      <c r="F922" s="50">
        <v>0.0</v>
      </c>
      <c r="G922" s="51">
        <v>0.0</v>
      </c>
      <c r="H922" s="52"/>
      <c r="I922" s="48"/>
      <c r="J922" s="46"/>
      <c r="K922" s="53"/>
      <c r="L922" s="54"/>
      <c r="M922" s="54"/>
      <c r="N922" s="52"/>
      <c r="O922" s="55"/>
    </row>
    <row r="923" ht="25.5" customHeight="1">
      <c r="A923" s="46" t="s">
        <v>277</v>
      </c>
      <c r="B923" s="47" t="s">
        <v>49</v>
      </c>
      <c r="C923" s="48" t="s">
        <v>50</v>
      </c>
      <c r="D923" s="49">
        <v>0.0</v>
      </c>
      <c r="E923" s="47">
        <v>0.0</v>
      </c>
      <c r="F923" s="50">
        <v>0.0</v>
      </c>
      <c r="G923" s="51">
        <v>0.0</v>
      </c>
      <c r="H923" s="52"/>
      <c r="I923" s="48"/>
      <c r="J923" s="46"/>
      <c r="K923" s="53"/>
      <c r="L923" s="54"/>
      <c r="M923" s="54"/>
      <c r="N923" s="52"/>
      <c r="O923" s="55"/>
    </row>
    <row r="924" ht="25.5" customHeight="1">
      <c r="A924" s="46" t="s">
        <v>277</v>
      </c>
      <c r="B924" s="47" t="s">
        <v>74</v>
      </c>
      <c r="C924" s="48" t="s">
        <v>75</v>
      </c>
      <c r="D924" s="49">
        <v>2.757633465E7</v>
      </c>
      <c r="E924" s="47">
        <v>0.0</v>
      </c>
      <c r="F924" s="50">
        <v>2.7576335E7</v>
      </c>
      <c r="G924" s="51">
        <v>2.7576335E7</v>
      </c>
      <c r="H924" s="52">
        <v>8.90980757E8</v>
      </c>
      <c r="I924" s="48" t="str">
        <f t="shared" ref="I924:I937" si="367">+VLOOKUP(H924,'[2]IPS CTA BANCARIA (2)'!$B$1:$I$186,2,0)</f>
        <v>#REF!</v>
      </c>
      <c r="J924" s="46">
        <v>2.7576335E7</v>
      </c>
      <c r="K924" s="53" t="str">
        <f t="shared" ref="K924:K937" si="368">+VLOOKUP(H924,'[2]IPS CTA BANCARIA (2)'!$B$1:$I$186,4,0)</f>
        <v>#REF!</v>
      </c>
      <c r="L924" s="54" t="str">
        <f t="shared" ref="L924:L937" si="369">+VLOOKUP(H924,'[2]IPS CTA BANCARIA (2)'!$B$1:$I$186,5,0)</f>
        <v>#REF!</v>
      </c>
      <c r="M924" s="54" t="s">
        <v>1411</v>
      </c>
      <c r="N924" s="52" t="s">
        <v>1412</v>
      </c>
      <c r="O924" s="55">
        <v>42332.0</v>
      </c>
    </row>
    <row r="925" ht="25.5" customHeight="1">
      <c r="A925" s="46" t="s">
        <v>277</v>
      </c>
      <c r="B925" s="47" t="s">
        <v>21</v>
      </c>
      <c r="C925" s="48" t="s">
        <v>22</v>
      </c>
      <c r="D925" s="49">
        <v>11436.66</v>
      </c>
      <c r="E925" s="47">
        <v>0.0</v>
      </c>
      <c r="F925" s="50">
        <v>11437.0</v>
      </c>
      <c r="G925" s="51">
        <v>11437.0</v>
      </c>
      <c r="H925" s="52">
        <v>8.00130907E8</v>
      </c>
      <c r="I925" s="48" t="str">
        <f t="shared" si="367"/>
        <v>#REF!</v>
      </c>
      <c r="J925" s="46">
        <v>11437.0</v>
      </c>
      <c r="K925" s="53" t="str">
        <f t="shared" si="368"/>
        <v>#REF!</v>
      </c>
      <c r="L925" s="54" t="str">
        <f t="shared" si="369"/>
        <v>#REF!</v>
      </c>
      <c r="M925" s="54" t="s">
        <v>1413</v>
      </c>
      <c r="N925" s="52" t="s">
        <v>1414</v>
      </c>
      <c r="O925" s="55">
        <v>42334.0</v>
      </c>
    </row>
    <row r="926" ht="25.5" customHeight="1">
      <c r="A926" s="46" t="s">
        <v>277</v>
      </c>
      <c r="B926" s="47" t="s">
        <v>27</v>
      </c>
      <c r="C926" s="48" t="s">
        <v>28</v>
      </c>
      <c r="D926" s="49">
        <v>1530960.79</v>
      </c>
      <c r="E926" s="47">
        <v>0.0</v>
      </c>
      <c r="F926" s="50">
        <v>1530961.0</v>
      </c>
      <c r="G926" s="51">
        <v>1530961.0</v>
      </c>
      <c r="H926" s="52">
        <v>8.00088702E8</v>
      </c>
      <c r="I926" s="48" t="str">
        <f t="shared" si="367"/>
        <v>#REF!</v>
      </c>
      <c r="J926" s="46">
        <v>1530961.0</v>
      </c>
      <c r="K926" s="53" t="str">
        <f t="shared" si="368"/>
        <v>#REF!</v>
      </c>
      <c r="L926" s="54" t="str">
        <f t="shared" si="369"/>
        <v>#REF!</v>
      </c>
      <c r="M926" s="54" t="s">
        <v>1415</v>
      </c>
      <c r="N926" s="52" t="s">
        <v>1416</v>
      </c>
      <c r="O926" s="55">
        <v>42332.0</v>
      </c>
    </row>
    <row r="927" ht="25.5" customHeight="1">
      <c r="A927" s="46" t="s">
        <v>277</v>
      </c>
      <c r="B927" s="47" t="s">
        <v>29</v>
      </c>
      <c r="C927" s="48" t="s">
        <v>30</v>
      </c>
      <c r="D927" s="49">
        <v>2975142.6</v>
      </c>
      <c r="E927" s="47">
        <v>0.0</v>
      </c>
      <c r="F927" s="50">
        <v>2975143.0</v>
      </c>
      <c r="G927" s="51">
        <v>2975143.0</v>
      </c>
      <c r="H927" s="52">
        <v>8.90981137E8</v>
      </c>
      <c r="I927" s="48" t="str">
        <f t="shared" si="367"/>
        <v>#REF!</v>
      </c>
      <c r="J927" s="46">
        <v>2975143.0</v>
      </c>
      <c r="K927" s="53" t="str">
        <f t="shared" si="368"/>
        <v>#REF!</v>
      </c>
      <c r="L927" s="54" t="str">
        <f t="shared" si="369"/>
        <v>#REF!</v>
      </c>
      <c r="M927" s="54" t="s">
        <v>1417</v>
      </c>
      <c r="N927" s="52" t="s">
        <v>1418</v>
      </c>
      <c r="O927" s="55">
        <v>42332.0</v>
      </c>
    </row>
    <row r="928" ht="25.5" customHeight="1">
      <c r="A928" s="46" t="s">
        <v>277</v>
      </c>
      <c r="B928" s="47" t="s">
        <v>31</v>
      </c>
      <c r="C928" s="48" t="s">
        <v>32</v>
      </c>
      <c r="D928" s="49">
        <v>7210891.72</v>
      </c>
      <c r="E928" s="47">
        <v>0.0</v>
      </c>
      <c r="F928" s="50">
        <v>7210892.0</v>
      </c>
      <c r="G928" s="51">
        <v>7210892.0</v>
      </c>
      <c r="H928" s="52">
        <v>8.05000427E8</v>
      </c>
      <c r="I928" s="48" t="str">
        <f t="shared" si="367"/>
        <v>#REF!</v>
      </c>
      <c r="J928" s="46">
        <v>7210892.0</v>
      </c>
      <c r="K928" s="53" t="str">
        <f t="shared" si="368"/>
        <v>#REF!</v>
      </c>
      <c r="L928" s="54" t="str">
        <f t="shared" si="369"/>
        <v>#REF!</v>
      </c>
      <c r="M928" s="54" t="s">
        <v>1419</v>
      </c>
      <c r="N928" s="52" t="s">
        <v>1420</v>
      </c>
      <c r="O928" s="55">
        <v>42333.0</v>
      </c>
    </row>
    <row r="929" ht="25.5" customHeight="1">
      <c r="A929" s="46" t="s">
        <v>277</v>
      </c>
      <c r="B929" s="47" t="s">
        <v>35</v>
      </c>
      <c r="C929" s="48" t="s">
        <v>36</v>
      </c>
      <c r="D929" s="49">
        <v>4458.1</v>
      </c>
      <c r="E929" s="47">
        <v>0.0</v>
      </c>
      <c r="F929" s="50">
        <v>4458.0</v>
      </c>
      <c r="G929" s="51">
        <v>4458.0</v>
      </c>
      <c r="H929" s="52">
        <v>8.05001157E8</v>
      </c>
      <c r="I929" s="48" t="str">
        <f t="shared" si="367"/>
        <v>#REF!</v>
      </c>
      <c r="J929" s="46">
        <v>4458.0</v>
      </c>
      <c r="K929" s="53" t="str">
        <f t="shared" si="368"/>
        <v>#REF!</v>
      </c>
      <c r="L929" s="54" t="str">
        <f t="shared" si="369"/>
        <v>#REF!</v>
      </c>
      <c r="M929" s="54" t="s">
        <v>1421</v>
      </c>
      <c r="N929" s="52" t="s">
        <v>1422</v>
      </c>
      <c r="O929" s="55">
        <v>42334.0</v>
      </c>
    </row>
    <row r="930" ht="25.5" customHeight="1">
      <c r="A930" s="46" t="s">
        <v>277</v>
      </c>
      <c r="B930" s="47" t="s">
        <v>39</v>
      </c>
      <c r="C930" s="48" t="s">
        <v>40</v>
      </c>
      <c r="D930" s="49">
        <v>2428513.57</v>
      </c>
      <c r="E930" s="47">
        <v>0.0</v>
      </c>
      <c r="F930" s="50">
        <v>2428514.0</v>
      </c>
      <c r="G930" s="51">
        <v>2428514.0</v>
      </c>
      <c r="H930" s="52">
        <v>9.00156264E8</v>
      </c>
      <c r="I930" s="48" t="str">
        <f t="shared" si="367"/>
        <v>#REF!</v>
      </c>
      <c r="J930" s="46">
        <v>2428514.0</v>
      </c>
      <c r="K930" s="53" t="str">
        <f t="shared" si="368"/>
        <v>#REF!</v>
      </c>
      <c r="L930" s="54" t="str">
        <f t="shared" si="369"/>
        <v>#REF!</v>
      </c>
      <c r="M930" s="54" t="s">
        <v>1423</v>
      </c>
      <c r="N930" s="52" t="s">
        <v>1424</v>
      </c>
      <c r="O930" s="55">
        <v>42334.0</v>
      </c>
    </row>
    <row r="931" ht="25.5" customHeight="1">
      <c r="A931" s="46" t="s">
        <v>277</v>
      </c>
      <c r="B931" s="47" t="s">
        <v>41</v>
      </c>
      <c r="C931" s="48" t="s">
        <v>42</v>
      </c>
      <c r="D931" s="49">
        <v>1.9595381354E8</v>
      </c>
      <c r="E931" s="47">
        <v>0.0</v>
      </c>
      <c r="F931" s="50">
        <v>1.95953814E8</v>
      </c>
      <c r="G931" s="51">
        <v>1.95953814E8</v>
      </c>
      <c r="H931" s="52">
        <v>8.90905166E8</v>
      </c>
      <c r="I931" s="48" t="str">
        <f t="shared" si="367"/>
        <v>#REF!</v>
      </c>
      <c r="J931" s="46">
        <v>1.95953814E8</v>
      </c>
      <c r="K931" s="53" t="str">
        <f t="shared" si="368"/>
        <v>#REF!</v>
      </c>
      <c r="L931" s="54" t="str">
        <f t="shared" si="369"/>
        <v>#REF!</v>
      </c>
      <c r="M931" s="54" t="s">
        <v>1425</v>
      </c>
      <c r="N931" s="52"/>
      <c r="O931" s="55"/>
    </row>
    <row r="932" ht="25.5" customHeight="1">
      <c r="A932" s="46" t="s">
        <v>277</v>
      </c>
      <c r="B932" s="47" t="s">
        <v>78</v>
      </c>
      <c r="C932" s="48" t="s">
        <v>79</v>
      </c>
      <c r="D932" s="49">
        <v>1.7305318737E8</v>
      </c>
      <c r="E932" s="47">
        <v>0.0</v>
      </c>
      <c r="F932" s="50">
        <v>1.73053187E8</v>
      </c>
      <c r="G932" s="51">
        <v>1.73053187E8</v>
      </c>
      <c r="H932" s="52">
        <v>8.90981137E8</v>
      </c>
      <c r="I932" s="48" t="str">
        <f t="shared" si="367"/>
        <v>#REF!</v>
      </c>
      <c r="J932" s="46">
        <v>6.7619856E7</v>
      </c>
      <c r="K932" s="53" t="str">
        <f t="shared" si="368"/>
        <v>#REF!</v>
      </c>
      <c r="L932" s="54" t="str">
        <f t="shared" si="369"/>
        <v>#REF!</v>
      </c>
      <c r="M932" s="54" t="s">
        <v>1426</v>
      </c>
      <c r="N932" s="52" t="s">
        <v>1427</v>
      </c>
      <c r="O932" s="55">
        <v>42334.0</v>
      </c>
    </row>
    <row r="933" ht="25.5" customHeight="1">
      <c r="A933" s="46" t="s">
        <v>277</v>
      </c>
      <c r="B933" s="47" t="s">
        <v>78</v>
      </c>
      <c r="C933" s="48" t="s">
        <v>79</v>
      </c>
      <c r="D933" s="49"/>
      <c r="E933" s="47"/>
      <c r="F933" s="50"/>
      <c r="G933" s="51"/>
      <c r="H933" s="52">
        <v>8.41000236E8</v>
      </c>
      <c r="I933" s="48" t="str">
        <f t="shared" si="367"/>
        <v>#REF!</v>
      </c>
      <c r="J933" s="46">
        <v>3744936.0</v>
      </c>
      <c r="K933" s="53" t="str">
        <f t="shared" si="368"/>
        <v>#REF!</v>
      </c>
      <c r="L933" s="54" t="str">
        <f t="shared" si="369"/>
        <v>#REF!</v>
      </c>
      <c r="M933" s="54" t="s">
        <v>1428</v>
      </c>
      <c r="N933" s="52" t="s">
        <v>1429</v>
      </c>
      <c r="O933" s="55">
        <v>42334.0</v>
      </c>
    </row>
    <row r="934" ht="25.5" customHeight="1">
      <c r="A934" s="46" t="s">
        <v>277</v>
      </c>
      <c r="B934" s="47" t="s">
        <v>78</v>
      </c>
      <c r="C934" s="48" t="s">
        <v>79</v>
      </c>
      <c r="D934" s="49"/>
      <c r="E934" s="47"/>
      <c r="F934" s="50"/>
      <c r="G934" s="51"/>
      <c r="H934" s="52">
        <v>9.00509957E8</v>
      </c>
      <c r="I934" s="48" t="str">
        <f t="shared" si="367"/>
        <v>#REF!</v>
      </c>
      <c r="J934" s="46">
        <v>1358291.0</v>
      </c>
      <c r="K934" s="53" t="str">
        <f t="shared" si="368"/>
        <v>#REF!</v>
      </c>
      <c r="L934" s="54" t="str">
        <f t="shared" si="369"/>
        <v>#REF!</v>
      </c>
      <c r="M934" s="54" t="s">
        <v>1430</v>
      </c>
      <c r="N934" s="52" t="s">
        <v>1431</v>
      </c>
      <c r="O934" s="55">
        <v>42334.0</v>
      </c>
    </row>
    <row r="935" ht="25.5" customHeight="1">
      <c r="A935" s="46" t="s">
        <v>277</v>
      </c>
      <c r="B935" s="47" t="s">
        <v>78</v>
      </c>
      <c r="C935" s="48" t="s">
        <v>79</v>
      </c>
      <c r="D935" s="49"/>
      <c r="E935" s="47"/>
      <c r="F935" s="50"/>
      <c r="G935" s="51"/>
      <c r="H935" s="52">
        <v>9.00261353E8</v>
      </c>
      <c r="I935" s="48" t="str">
        <f t="shared" si="367"/>
        <v>#REF!</v>
      </c>
      <c r="J935" s="46">
        <v>2.924078E7</v>
      </c>
      <c r="K935" s="53" t="str">
        <f t="shared" si="368"/>
        <v>#REF!</v>
      </c>
      <c r="L935" s="54" t="str">
        <f t="shared" si="369"/>
        <v>#REF!</v>
      </c>
      <c r="M935" s="54" t="s">
        <v>1432</v>
      </c>
      <c r="N935" s="52"/>
      <c r="O935" s="55"/>
    </row>
    <row r="936" ht="25.5" customHeight="1">
      <c r="A936" s="46" t="s">
        <v>277</v>
      </c>
      <c r="B936" s="47" t="s">
        <v>78</v>
      </c>
      <c r="C936" s="48" t="s">
        <v>79</v>
      </c>
      <c r="D936" s="49"/>
      <c r="E936" s="47"/>
      <c r="F936" s="50"/>
      <c r="G936" s="51"/>
      <c r="H936" s="52">
        <v>8.00058016E8</v>
      </c>
      <c r="I936" s="48" t="str">
        <f t="shared" si="367"/>
        <v>#REF!</v>
      </c>
      <c r="J936" s="46">
        <v>1.3333334E7</v>
      </c>
      <c r="K936" s="53" t="str">
        <f t="shared" si="368"/>
        <v>#REF!</v>
      </c>
      <c r="L936" s="54" t="str">
        <f t="shared" si="369"/>
        <v>#REF!</v>
      </c>
      <c r="M936" s="54" t="s">
        <v>1433</v>
      </c>
      <c r="N936" s="52" t="s">
        <v>1434</v>
      </c>
      <c r="O936" s="55">
        <v>42334.0</v>
      </c>
    </row>
    <row r="937" ht="25.5" customHeight="1">
      <c r="A937" s="46" t="s">
        <v>277</v>
      </c>
      <c r="B937" s="47" t="s">
        <v>78</v>
      </c>
      <c r="C937" s="48" t="s">
        <v>79</v>
      </c>
      <c r="D937" s="49"/>
      <c r="E937" s="47"/>
      <c r="F937" s="50"/>
      <c r="G937" s="51"/>
      <c r="H937" s="52">
        <v>8.00227877E8</v>
      </c>
      <c r="I937" s="48" t="str">
        <f t="shared" si="367"/>
        <v>#REF!</v>
      </c>
      <c r="J937" s="46">
        <v>5.775599E7</v>
      </c>
      <c r="K937" s="53" t="str">
        <f t="shared" si="368"/>
        <v>#REF!</v>
      </c>
      <c r="L937" s="54" t="str">
        <f t="shared" si="369"/>
        <v>#REF!</v>
      </c>
      <c r="M937" s="54" t="s">
        <v>1435</v>
      </c>
      <c r="N937" s="52" t="s">
        <v>1436</v>
      </c>
      <c r="O937" s="55">
        <v>42334.0</v>
      </c>
    </row>
    <row r="938" ht="25.5" customHeight="1">
      <c r="A938" s="46" t="s">
        <v>279</v>
      </c>
      <c r="B938" s="47" t="s">
        <v>49</v>
      </c>
      <c r="C938" s="48" t="s">
        <v>50</v>
      </c>
      <c r="D938" s="49">
        <v>0.0</v>
      </c>
      <c r="E938" s="47">
        <v>0.0</v>
      </c>
      <c r="F938" s="50">
        <v>0.0</v>
      </c>
      <c r="G938" s="51">
        <v>0.0</v>
      </c>
      <c r="H938" s="52"/>
      <c r="I938" s="48"/>
      <c r="J938" s="46"/>
      <c r="K938" s="53"/>
      <c r="L938" s="54"/>
      <c r="M938" s="54"/>
      <c r="N938" s="52"/>
      <c r="O938" s="55"/>
    </row>
    <row r="939" ht="25.5" customHeight="1">
      <c r="A939" s="46" t="s">
        <v>279</v>
      </c>
      <c r="B939" s="47" t="s">
        <v>74</v>
      </c>
      <c r="C939" s="48" t="s">
        <v>75</v>
      </c>
      <c r="D939" s="49">
        <v>1577475.97</v>
      </c>
      <c r="E939" s="47">
        <v>0.0</v>
      </c>
      <c r="F939" s="50">
        <v>1577476.0</v>
      </c>
      <c r="G939" s="51">
        <v>1577476.0</v>
      </c>
      <c r="H939" s="52">
        <v>8.90980757E8</v>
      </c>
      <c r="I939" s="48" t="str">
        <f t="shared" ref="I939:I940" si="370">+VLOOKUP(H939,'[2]IPS CTA BANCARIA (2)'!$B$1:$I$186,2,0)</f>
        <v>#REF!</v>
      </c>
      <c r="J939" s="46">
        <v>1577476.0</v>
      </c>
      <c r="K939" s="53" t="str">
        <f t="shared" ref="K939:K940" si="371">+VLOOKUP(H939,'[2]IPS CTA BANCARIA (2)'!$B$1:$I$186,4,0)</f>
        <v>#REF!</v>
      </c>
      <c r="L939" s="54" t="str">
        <f t="shared" ref="L939:L940" si="372">+VLOOKUP(H939,'[2]IPS CTA BANCARIA (2)'!$B$1:$I$186,5,0)</f>
        <v>#REF!</v>
      </c>
      <c r="M939" s="54" t="s">
        <v>1437</v>
      </c>
      <c r="N939" s="52" t="s">
        <v>1438</v>
      </c>
      <c r="O939" s="55">
        <v>42332.0</v>
      </c>
    </row>
    <row r="940" ht="25.5" customHeight="1">
      <c r="A940" s="46" t="s">
        <v>279</v>
      </c>
      <c r="B940" s="47" t="s">
        <v>21</v>
      </c>
      <c r="C940" s="48" t="s">
        <v>22</v>
      </c>
      <c r="D940" s="49">
        <v>5847.18</v>
      </c>
      <c r="E940" s="47">
        <v>0.0</v>
      </c>
      <c r="F940" s="50">
        <v>5847.0</v>
      </c>
      <c r="G940" s="51">
        <v>5847.0</v>
      </c>
      <c r="H940" s="52">
        <v>8.00130907E8</v>
      </c>
      <c r="I940" s="48" t="str">
        <f t="shared" si="370"/>
        <v>#REF!</v>
      </c>
      <c r="J940" s="46">
        <v>5847.0</v>
      </c>
      <c r="K940" s="53" t="str">
        <f t="shared" si="371"/>
        <v>#REF!</v>
      </c>
      <c r="L940" s="54" t="str">
        <f t="shared" si="372"/>
        <v>#REF!</v>
      </c>
      <c r="M940" s="54" t="s">
        <v>1439</v>
      </c>
      <c r="N940" s="52" t="s">
        <v>1440</v>
      </c>
      <c r="O940" s="55">
        <v>42334.0</v>
      </c>
    </row>
    <row r="941" ht="25.5" customHeight="1">
      <c r="A941" s="46" t="s">
        <v>279</v>
      </c>
      <c r="B941" s="47" t="s">
        <v>27</v>
      </c>
      <c r="C941" s="48" t="s">
        <v>28</v>
      </c>
      <c r="D941" s="49">
        <v>0.0</v>
      </c>
      <c r="E941" s="47">
        <v>0.0</v>
      </c>
      <c r="F941" s="50">
        <v>0.0</v>
      </c>
      <c r="G941" s="51">
        <v>0.0</v>
      </c>
      <c r="H941" s="52"/>
      <c r="I941" s="48"/>
      <c r="J941" s="46"/>
      <c r="K941" s="53"/>
      <c r="L941" s="54"/>
      <c r="M941" s="54"/>
      <c r="N941" s="52"/>
      <c r="O941" s="55"/>
    </row>
    <row r="942" ht="25.5" customHeight="1">
      <c r="A942" s="46" t="s">
        <v>279</v>
      </c>
      <c r="B942" s="47" t="s">
        <v>29</v>
      </c>
      <c r="C942" s="48" t="s">
        <v>30</v>
      </c>
      <c r="D942" s="49">
        <v>383330.94</v>
      </c>
      <c r="E942" s="47">
        <v>0.0</v>
      </c>
      <c r="F942" s="50">
        <v>383331.0</v>
      </c>
      <c r="G942" s="51">
        <v>383331.0</v>
      </c>
      <c r="H942" s="52">
        <v>8.00250119E8</v>
      </c>
      <c r="I942" s="48" t="str">
        <f t="shared" ref="I942:I944" si="373">+VLOOKUP(H942,'[2]IPS CTA BANCARIA (2)'!$B$1:$I$186,2,0)</f>
        <v>#REF!</v>
      </c>
      <c r="J942" s="46">
        <v>383331.0</v>
      </c>
      <c r="K942" s="53" t="str">
        <f t="shared" ref="K942:K944" si="374">+VLOOKUP(H942,'[2]IPS CTA BANCARIA (2)'!$B$1:$I$186,4,0)</f>
        <v>#REF!</v>
      </c>
      <c r="L942" s="54" t="str">
        <f t="shared" ref="L942:L944" si="375">+VLOOKUP(H942,'[2]IPS CTA BANCARIA (2)'!$B$1:$I$186,5,0)</f>
        <v>#REF!</v>
      </c>
      <c r="M942" s="54" t="s">
        <v>1441</v>
      </c>
      <c r="N942" s="52" t="s">
        <v>1442</v>
      </c>
      <c r="O942" s="55">
        <v>42332.0</v>
      </c>
    </row>
    <row r="943" ht="25.5" customHeight="1">
      <c r="A943" s="46" t="s">
        <v>279</v>
      </c>
      <c r="B943" s="47" t="s">
        <v>39</v>
      </c>
      <c r="C943" s="48" t="s">
        <v>40</v>
      </c>
      <c r="D943" s="49">
        <v>31998.4</v>
      </c>
      <c r="E943" s="47">
        <v>0.0</v>
      </c>
      <c r="F943" s="50">
        <v>31998.0</v>
      </c>
      <c r="G943" s="51">
        <v>31998.0</v>
      </c>
      <c r="H943" s="52">
        <v>9.00156264E8</v>
      </c>
      <c r="I943" s="48" t="str">
        <f t="shared" si="373"/>
        <v>#REF!</v>
      </c>
      <c r="J943" s="46">
        <v>31998.0</v>
      </c>
      <c r="K943" s="53" t="str">
        <f t="shared" si="374"/>
        <v>#REF!</v>
      </c>
      <c r="L943" s="54" t="str">
        <f t="shared" si="375"/>
        <v>#REF!</v>
      </c>
      <c r="M943" s="54" t="s">
        <v>1443</v>
      </c>
      <c r="N943" s="52" t="s">
        <v>1444</v>
      </c>
      <c r="O943" s="55">
        <v>42334.0</v>
      </c>
    </row>
    <row r="944" ht="25.5" customHeight="1">
      <c r="A944" s="46" t="s">
        <v>279</v>
      </c>
      <c r="B944" s="47" t="s">
        <v>45</v>
      </c>
      <c r="C944" s="48" t="s">
        <v>46</v>
      </c>
      <c r="D944" s="49">
        <v>2.653238151E7</v>
      </c>
      <c r="E944" s="47">
        <v>0.0</v>
      </c>
      <c r="F944" s="50">
        <v>2.6532382E7</v>
      </c>
      <c r="G944" s="51">
        <v>2.6532382E7</v>
      </c>
      <c r="H944" s="52">
        <v>8.00065395E8</v>
      </c>
      <c r="I944" s="48" t="str">
        <f t="shared" si="373"/>
        <v>#REF!</v>
      </c>
      <c r="J944" s="46">
        <v>2.6532382E7</v>
      </c>
      <c r="K944" s="53" t="str">
        <f t="shared" si="374"/>
        <v>#REF!</v>
      </c>
      <c r="L944" s="54" t="str">
        <f t="shared" si="375"/>
        <v>#REF!</v>
      </c>
      <c r="M944" s="54" t="s">
        <v>1445</v>
      </c>
      <c r="N944" s="52" t="s">
        <v>1446</v>
      </c>
      <c r="O944" s="55">
        <v>42334.0</v>
      </c>
    </row>
    <row r="945" ht="25.5" customHeight="1">
      <c r="A945" s="46" t="s">
        <v>281</v>
      </c>
      <c r="B945" s="47" t="s">
        <v>17</v>
      </c>
      <c r="C945" s="48" t="s">
        <v>18</v>
      </c>
      <c r="D945" s="49">
        <v>0.0</v>
      </c>
      <c r="E945" s="47">
        <v>0.0</v>
      </c>
      <c r="F945" s="50">
        <v>0.0</v>
      </c>
      <c r="G945" s="51">
        <v>0.0</v>
      </c>
      <c r="H945" s="52"/>
      <c r="I945" s="48"/>
      <c r="J945" s="46"/>
      <c r="K945" s="53"/>
      <c r="L945" s="54"/>
      <c r="M945" s="54"/>
      <c r="N945" s="52"/>
      <c r="O945" s="55"/>
    </row>
    <row r="946" ht="25.5" customHeight="1">
      <c r="A946" s="46" t="s">
        <v>281</v>
      </c>
      <c r="B946" s="47" t="s">
        <v>49</v>
      </c>
      <c r="C946" s="48" t="s">
        <v>50</v>
      </c>
      <c r="D946" s="49">
        <v>0.0</v>
      </c>
      <c r="E946" s="47">
        <v>0.0</v>
      </c>
      <c r="F946" s="50">
        <v>0.0</v>
      </c>
      <c r="G946" s="51">
        <v>0.0</v>
      </c>
      <c r="H946" s="52"/>
      <c r="I946" s="48"/>
      <c r="J946" s="46"/>
      <c r="K946" s="53"/>
      <c r="L946" s="54"/>
      <c r="M946" s="54"/>
      <c r="N946" s="52"/>
      <c r="O946" s="55"/>
    </row>
    <row r="947" ht="25.5" customHeight="1">
      <c r="A947" s="46" t="s">
        <v>281</v>
      </c>
      <c r="B947" s="47" t="s">
        <v>27</v>
      </c>
      <c r="C947" s="48" t="s">
        <v>28</v>
      </c>
      <c r="D947" s="49">
        <v>0.0</v>
      </c>
      <c r="E947" s="47">
        <v>0.0</v>
      </c>
      <c r="F947" s="50">
        <v>0.0</v>
      </c>
      <c r="G947" s="51">
        <v>0.0</v>
      </c>
      <c r="H947" s="52"/>
      <c r="I947" s="48"/>
      <c r="J947" s="46"/>
      <c r="K947" s="53"/>
      <c r="L947" s="54"/>
      <c r="M947" s="54"/>
      <c r="N947" s="52"/>
      <c r="O947" s="55"/>
    </row>
    <row r="948" ht="25.5" customHeight="1">
      <c r="A948" s="46" t="s">
        <v>281</v>
      </c>
      <c r="B948" s="47" t="s">
        <v>29</v>
      </c>
      <c r="C948" s="48" t="s">
        <v>30</v>
      </c>
      <c r="D948" s="49">
        <v>489816.25</v>
      </c>
      <c r="E948" s="47">
        <v>0.0</v>
      </c>
      <c r="F948" s="50">
        <v>489816.0</v>
      </c>
      <c r="G948" s="51">
        <v>489816.0</v>
      </c>
      <c r="H948" s="52">
        <v>8.00250119E8</v>
      </c>
      <c r="I948" s="48" t="str">
        <f t="shared" ref="I948:I951" si="376">+VLOOKUP(H948,'[2]IPS CTA BANCARIA (2)'!$B$1:$I$186,2,0)</f>
        <v>#REF!</v>
      </c>
      <c r="J948" s="46">
        <v>489816.0</v>
      </c>
      <c r="K948" s="53" t="str">
        <f t="shared" ref="K948:K951" si="377">+VLOOKUP(H948,'[2]IPS CTA BANCARIA (2)'!$B$1:$I$186,4,0)</f>
        <v>#REF!</v>
      </c>
      <c r="L948" s="54" t="str">
        <f t="shared" ref="L948:L951" si="378">+VLOOKUP(H948,'[2]IPS CTA BANCARIA (2)'!$B$1:$I$186,5,0)</f>
        <v>#REF!</v>
      </c>
      <c r="M948" s="54" t="s">
        <v>1447</v>
      </c>
      <c r="N948" s="52" t="s">
        <v>1448</v>
      </c>
      <c r="O948" s="55">
        <v>42332.0</v>
      </c>
    </row>
    <row r="949" ht="25.5" customHeight="1">
      <c r="A949" s="46" t="s">
        <v>281</v>
      </c>
      <c r="B949" s="47" t="s">
        <v>31</v>
      </c>
      <c r="C949" s="48" t="s">
        <v>32</v>
      </c>
      <c r="D949" s="49">
        <v>753229.33</v>
      </c>
      <c r="E949" s="47">
        <v>0.0</v>
      </c>
      <c r="F949" s="50">
        <v>753229.0</v>
      </c>
      <c r="G949" s="51">
        <v>753229.0</v>
      </c>
      <c r="H949" s="52">
        <v>8.05000427E8</v>
      </c>
      <c r="I949" s="48" t="str">
        <f t="shared" si="376"/>
        <v>#REF!</v>
      </c>
      <c r="J949" s="46">
        <v>753229.0</v>
      </c>
      <c r="K949" s="53" t="str">
        <f t="shared" si="377"/>
        <v>#REF!</v>
      </c>
      <c r="L949" s="54" t="str">
        <f t="shared" si="378"/>
        <v>#REF!</v>
      </c>
      <c r="M949" s="54" t="s">
        <v>1449</v>
      </c>
      <c r="N949" s="52" t="s">
        <v>1450</v>
      </c>
      <c r="O949" s="55">
        <v>42333.0</v>
      </c>
    </row>
    <row r="950" ht="25.5" customHeight="1">
      <c r="A950" s="46" t="s">
        <v>281</v>
      </c>
      <c r="B950" s="47" t="s">
        <v>39</v>
      </c>
      <c r="C950" s="48" t="s">
        <v>40</v>
      </c>
      <c r="D950" s="49">
        <v>515601.1</v>
      </c>
      <c r="E950" s="47">
        <v>0.0</v>
      </c>
      <c r="F950" s="50">
        <v>515601.0</v>
      </c>
      <c r="G950" s="51">
        <v>515601.0</v>
      </c>
      <c r="H950" s="52">
        <v>9.00156264E8</v>
      </c>
      <c r="I950" s="48" t="str">
        <f t="shared" si="376"/>
        <v>#REF!</v>
      </c>
      <c r="J950" s="46">
        <v>515601.0</v>
      </c>
      <c r="K950" s="53" t="str">
        <f t="shared" si="377"/>
        <v>#REF!</v>
      </c>
      <c r="L950" s="54" t="str">
        <f t="shared" si="378"/>
        <v>#REF!</v>
      </c>
      <c r="M950" s="54" t="s">
        <v>1451</v>
      </c>
      <c r="N950" s="52" t="s">
        <v>1452</v>
      </c>
      <c r="O950" s="55">
        <v>42334.0</v>
      </c>
    </row>
    <row r="951" ht="25.5" customHeight="1">
      <c r="A951" s="46" t="s">
        <v>281</v>
      </c>
      <c r="B951" s="47" t="s">
        <v>41</v>
      </c>
      <c r="C951" s="48" t="s">
        <v>42</v>
      </c>
      <c r="D951" s="49">
        <v>1.5617385332E8</v>
      </c>
      <c r="E951" s="47">
        <v>0.0</v>
      </c>
      <c r="F951" s="50">
        <v>1.56173853E8</v>
      </c>
      <c r="G951" s="51">
        <v>1.56173853E8</v>
      </c>
      <c r="H951" s="52">
        <v>8.90905166E8</v>
      </c>
      <c r="I951" s="48" t="str">
        <f t="shared" si="376"/>
        <v>#REF!</v>
      </c>
      <c r="J951" s="46">
        <v>1.56173853E8</v>
      </c>
      <c r="K951" s="53" t="str">
        <f t="shared" si="377"/>
        <v>#REF!</v>
      </c>
      <c r="L951" s="54" t="str">
        <f t="shared" si="378"/>
        <v>#REF!</v>
      </c>
      <c r="M951" s="54" t="s">
        <v>1453</v>
      </c>
      <c r="N951" s="52"/>
      <c r="O951" s="55"/>
    </row>
    <row r="952" ht="25.5" customHeight="1">
      <c r="A952" s="46" t="s">
        <v>283</v>
      </c>
      <c r="B952" s="47" t="s">
        <v>49</v>
      </c>
      <c r="C952" s="48" t="s">
        <v>50</v>
      </c>
      <c r="D952" s="49">
        <v>0.0</v>
      </c>
      <c r="E952" s="47">
        <v>0.0</v>
      </c>
      <c r="F952" s="50">
        <v>0.0</v>
      </c>
      <c r="G952" s="51">
        <v>0.0</v>
      </c>
      <c r="H952" s="52"/>
      <c r="I952" s="48"/>
      <c r="J952" s="46"/>
      <c r="K952" s="53"/>
      <c r="L952" s="54"/>
      <c r="M952" s="54"/>
      <c r="N952" s="52"/>
      <c r="O952" s="55"/>
    </row>
    <row r="953" ht="25.5" customHeight="1">
      <c r="A953" s="46" t="s">
        <v>283</v>
      </c>
      <c r="B953" s="47" t="s">
        <v>27</v>
      </c>
      <c r="C953" s="48" t="s">
        <v>28</v>
      </c>
      <c r="D953" s="49">
        <v>0.0</v>
      </c>
      <c r="E953" s="47">
        <v>0.0</v>
      </c>
      <c r="F953" s="50">
        <v>0.0</v>
      </c>
      <c r="G953" s="51">
        <v>0.0</v>
      </c>
      <c r="H953" s="52"/>
      <c r="I953" s="48"/>
      <c r="J953" s="46"/>
      <c r="K953" s="53"/>
      <c r="L953" s="54"/>
      <c r="M953" s="54"/>
      <c r="N953" s="52"/>
      <c r="O953" s="55"/>
    </row>
    <row r="954" ht="25.5" customHeight="1">
      <c r="A954" s="46" t="s">
        <v>283</v>
      </c>
      <c r="B954" s="47" t="s">
        <v>29</v>
      </c>
      <c r="C954" s="48" t="s">
        <v>30</v>
      </c>
      <c r="D954" s="49">
        <v>1564023.79</v>
      </c>
      <c r="E954" s="47">
        <v>0.0</v>
      </c>
      <c r="F954" s="50">
        <v>1564024.0</v>
      </c>
      <c r="G954" s="51">
        <v>1564024.0</v>
      </c>
      <c r="H954" s="52">
        <v>8.91982129E8</v>
      </c>
      <c r="I954" s="48" t="str">
        <f>+VLOOKUP(H954,'[2]IPS CTA BANCARIA (2)'!$B$1:$I$186,2,0)</f>
        <v>#REF!</v>
      </c>
      <c r="J954" s="46">
        <v>1564024.0</v>
      </c>
      <c r="K954" s="53" t="str">
        <f>+VLOOKUP(H954,'[2]IPS CTA BANCARIA (2)'!$B$1:$I$186,4,0)</f>
        <v>#REF!</v>
      </c>
      <c r="L954" s="54" t="str">
        <f>+VLOOKUP(H954,'[2]IPS CTA BANCARIA (2)'!$B$1:$I$186,5,0)</f>
        <v>#REF!</v>
      </c>
      <c r="M954" s="54" t="s">
        <v>1454</v>
      </c>
      <c r="N954" s="52" t="s">
        <v>1455</v>
      </c>
      <c r="O954" s="55">
        <v>42332.0</v>
      </c>
    </row>
    <row r="955" ht="25.5" customHeight="1">
      <c r="A955" s="46" t="s">
        <v>283</v>
      </c>
      <c r="B955" s="47" t="s">
        <v>31</v>
      </c>
      <c r="C955" s="48" t="s">
        <v>32</v>
      </c>
      <c r="D955" s="49">
        <v>0.0</v>
      </c>
      <c r="E955" s="47">
        <v>0.0</v>
      </c>
      <c r="F955" s="50">
        <v>0.0</v>
      </c>
      <c r="G955" s="51">
        <v>0.0</v>
      </c>
      <c r="H955" s="52"/>
      <c r="I955" s="48"/>
      <c r="J955" s="46"/>
      <c r="K955" s="53"/>
      <c r="L955" s="54"/>
      <c r="M955" s="54"/>
      <c r="N955" s="52"/>
      <c r="O955" s="55"/>
    </row>
    <row r="956" ht="25.5" customHeight="1">
      <c r="A956" s="46" t="s">
        <v>283</v>
      </c>
      <c r="B956" s="47" t="s">
        <v>39</v>
      </c>
      <c r="C956" s="48" t="s">
        <v>40</v>
      </c>
      <c r="D956" s="49">
        <v>285511.42</v>
      </c>
      <c r="E956" s="47">
        <v>0.0</v>
      </c>
      <c r="F956" s="50">
        <v>285511.0</v>
      </c>
      <c r="G956" s="51">
        <v>285511.0</v>
      </c>
      <c r="H956" s="52">
        <v>9.00156264E8</v>
      </c>
      <c r="I956" s="48" t="str">
        <f t="shared" ref="I956:I959" si="379">+VLOOKUP(H956,'[2]IPS CTA BANCARIA (2)'!$B$1:$I$186,2,0)</f>
        <v>#REF!</v>
      </c>
      <c r="J956" s="46">
        <v>285511.0</v>
      </c>
      <c r="K956" s="53" t="str">
        <f t="shared" ref="K956:K959" si="380">+VLOOKUP(H956,'[2]IPS CTA BANCARIA (2)'!$B$1:$I$186,4,0)</f>
        <v>#REF!</v>
      </c>
      <c r="L956" s="54" t="str">
        <f t="shared" ref="L956:L959" si="381">+VLOOKUP(H956,'[2]IPS CTA BANCARIA (2)'!$B$1:$I$186,5,0)</f>
        <v>#REF!</v>
      </c>
      <c r="M956" s="54" t="s">
        <v>1456</v>
      </c>
      <c r="N956" s="52" t="s">
        <v>1457</v>
      </c>
      <c r="O956" s="55">
        <v>42334.0</v>
      </c>
    </row>
    <row r="957" ht="25.5" customHeight="1">
      <c r="A957" s="46" t="s">
        <v>283</v>
      </c>
      <c r="B957" s="47" t="s">
        <v>78</v>
      </c>
      <c r="C957" s="48" t="s">
        <v>79</v>
      </c>
      <c r="D957" s="49">
        <v>1822988.9</v>
      </c>
      <c r="E957" s="47">
        <v>0.0</v>
      </c>
      <c r="F957" s="50">
        <v>1822989.0</v>
      </c>
      <c r="G957" s="51">
        <v>1822989.0</v>
      </c>
      <c r="H957" s="52">
        <v>8.91982129E8</v>
      </c>
      <c r="I957" s="48" t="str">
        <f t="shared" si="379"/>
        <v>#REF!</v>
      </c>
      <c r="J957" s="46">
        <v>727530.0</v>
      </c>
      <c r="K957" s="53" t="str">
        <f t="shared" si="380"/>
        <v>#REF!</v>
      </c>
      <c r="L957" s="54" t="str">
        <f t="shared" si="381"/>
        <v>#REF!</v>
      </c>
      <c r="M957" s="54" t="s">
        <v>1458</v>
      </c>
      <c r="N957" s="52" t="s">
        <v>1459</v>
      </c>
      <c r="O957" s="55">
        <v>42334.0</v>
      </c>
    </row>
    <row r="958" ht="25.5" customHeight="1">
      <c r="A958" s="46" t="s">
        <v>283</v>
      </c>
      <c r="B958" s="47" t="s">
        <v>78</v>
      </c>
      <c r="C958" s="48" t="s">
        <v>79</v>
      </c>
      <c r="D958" s="49"/>
      <c r="E958" s="47"/>
      <c r="F958" s="50"/>
      <c r="G958" s="51"/>
      <c r="H958" s="52">
        <v>8.00227877E8</v>
      </c>
      <c r="I958" s="48" t="str">
        <f t="shared" si="379"/>
        <v>#REF!</v>
      </c>
      <c r="J958" s="46">
        <v>1095459.0</v>
      </c>
      <c r="K958" s="53" t="str">
        <f t="shared" si="380"/>
        <v>#REF!</v>
      </c>
      <c r="L958" s="54" t="str">
        <f t="shared" si="381"/>
        <v>#REF!</v>
      </c>
      <c r="M958" s="54" t="s">
        <v>1460</v>
      </c>
      <c r="N958" s="52"/>
      <c r="O958" s="55"/>
    </row>
    <row r="959" ht="25.5" customHeight="1">
      <c r="A959" s="46" t="s">
        <v>283</v>
      </c>
      <c r="B959" s="47" t="s">
        <v>45</v>
      </c>
      <c r="C959" s="48" t="s">
        <v>46</v>
      </c>
      <c r="D959" s="49">
        <v>1.3542037389E8</v>
      </c>
      <c r="E959" s="47">
        <v>0.0</v>
      </c>
      <c r="F959" s="50">
        <v>1.35420374E8</v>
      </c>
      <c r="G959" s="51">
        <v>1.35420374E8</v>
      </c>
      <c r="H959" s="52">
        <v>8.91982129E8</v>
      </c>
      <c r="I959" s="48" t="str">
        <f t="shared" si="379"/>
        <v>#REF!</v>
      </c>
      <c r="J959" s="46">
        <v>1.35420374E8</v>
      </c>
      <c r="K959" s="53" t="str">
        <f t="shared" si="380"/>
        <v>#REF!</v>
      </c>
      <c r="L959" s="54" t="str">
        <f t="shared" si="381"/>
        <v>#REF!</v>
      </c>
      <c r="M959" s="54" t="s">
        <v>1461</v>
      </c>
      <c r="N959" s="52" t="s">
        <v>1462</v>
      </c>
      <c r="O959" s="55">
        <v>42334.0</v>
      </c>
    </row>
    <row r="960" ht="25.5" customHeight="1">
      <c r="A960" s="46" t="s">
        <v>285</v>
      </c>
      <c r="B960" s="47" t="s">
        <v>17</v>
      </c>
      <c r="C960" s="48" t="s">
        <v>18</v>
      </c>
      <c r="D960" s="49">
        <v>0.0</v>
      </c>
      <c r="E960" s="47">
        <v>0.0</v>
      </c>
      <c r="F960" s="50">
        <v>0.0</v>
      </c>
      <c r="G960" s="51">
        <v>0.0</v>
      </c>
      <c r="H960" s="52"/>
      <c r="I960" s="48"/>
      <c r="J960" s="46"/>
      <c r="K960" s="53"/>
      <c r="L960" s="54"/>
      <c r="M960" s="54"/>
      <c r="N960" s="52"/>
      <c r="O960" s="55"/>
    </row>
    <row r="961" ht="25.5" customHeight="1">
      <c r="A961" s="46" t="s">
        <v>285</v>
      </c>
      <c r="B961" s="47" t="s">
        <v>49</v>
      </c>
      <c r="C961" s="48" t="s">
        <v>50</v>
      </c>
      <c r="D961" s="49">
        <v>0.0</v>
      </c>
      <c r="E961" s="47">
        <v>0.0</v>
      </c>
      <c r="F961" s="50">
        <v>0.0</v>
      </c>
      <c r="G961" s="51">
        <v>0.0</v>
      </c>
      <c r="H961" s="52"/>
      <c r="I961" s="48"/>
      <c r="J961" s="46"/>
      <c r="K961" s="53"/>
      <c r="L961" s="54"/>
      <c r="M961" s="54"/>
      <c r="N961" s="52"/>
      <c r="O961" s="55"/>
    </row>
    <row r="962" ht="25.5" customHeight="1">
      <c r="A962" s="46" t="s">
        <v>285</v>
      </c>
      <c r="B962" s="47" t="s">
        <v>74</v>
      </c>
      <c r="C962" s="48" t="s">
        <v>75</v>
      </c>
      <c r="D962" s="49">
        <v>657375.6</v>
      </c>
      <c r="E962" s="47">
        <v>0.0</v>
      </c>
      <c r="F962" s="50">
        <v>657376.0</v>
      </c>
      <c r="G962" s="51">
        <v>657376.0</v>
      </c>
      <c r="H962" s="52">
        <v>8.90980757E8</v>
      </c>
      <c r="I962" s="48" t="str">
        <f t="shared" ref="I962:I963" si="382">+VLOOKUP(H962,'[2]IPS CTA BANCARIA (2)'!$B$1:$I$186,2,0)</f>
        <v>#REF!</v>
      </c>
      <c r="J962" s="46">
        <v>657376.0</v>
      </c>
      <c r="K962" s="53" t="str">
        <f t="shared" ref="K962:K963" si="383">+VLOOKUP(H962,'[2]IPS CTA BANCARIA (2)'!$B$1:$I$186,4,0)</f>
        <v>#REF!</v>
      </c>
      <c r="L962" s="54" t="str">
        <f t="shared" ref="L962:L963" si="384">+VLOOKUP(H962,'[2]IPS CTA BANCARIA (2)'!$B$1:$I$186,5,0)</f>
        <v>#REF!</v>
      </c>
      <c r="M962" s="54" t="s">
        <v>1463</v>
      </c>
      <c r="N962" s="52" t="s">
        <v>1464</v>
      </c>
      <c r="O962" s="55">
        <v>42332.0</v>
      </c>
    </row>
    <row r="963" ht="25.5" customHeight="1">
      <c r="A963" s="46" t="s">
        <v>285</v>
      </c>
      <c r="B963" s="47" t="s">
        <v>19</v>
      </c>
      <c r="C963" s="48" t="s">
        <v>20</v>
      </c>
      <c r="D963" s="49">
        <v>23058.38</v>
      </c>
      <c r="E963" s="47">
        <v>0.0</v>
      </c>
      <c r="F963" s="50">
        <v>23058.0</v>
      </c>
      <c r="G963" s="51">
        <v>23058.0</v>
      </c>
      <c r="H963" s="52">
        <v>8.00140949E8</v>
      </c>
      <c r="I963" s="48" t="str">
        <f t="shared" si="382"/>
        <v>#REF!</v>
      </c>
      <c r="J963" s="46">
        <v>23058.0</v>
      </c>
      <c r="K963" s="53" t="str">
        <f t="shared" si="383"/>
        <v>#REF!</v>
      </c>
      <c r="L963" s="54" t="str">
        <f t="shared" si="384"/>
        <v>#REF!</v>
      </c>
      <c r="M963" s="54" t="s">
        <v>1465</v>
      </c>
      <c r="N963" s="52" t="s">
        <v>1466</v>
      </c>
      <c r="O963" s="55">
        <v>42334.0</v>
      </c>
    </row>
    <row r="964" ht="25.5" customHeight="1">
      <c r="A964" s="46" t="s">
        <v>285</v>
      </c>
      <c r="B964" s="47" t="s">
        <v>21</v>
      </c>
      <c r="C964" s="48" t="s">
        <v>22</v>
      </c>
      <c r="D964" s="49">
        <v>0.0</v>
      </c>
      <c r="E964" s="47">
        <v>0.0</v>
      </c>
      <c r="F964" s="50">
        <v>0.0</v>
      </c>
      <c r="G964" s="51">
        <v>0.0</v>
      </c>
      <c r="H964" s="52"/>
      <c r="I964" s="48"/>
      <c r="J964" s="46"/>
      <c r="K964" s="53"/>
      <c r="L964" s="54"/>
      <c r="M964" s="54"/>
      <c r="N964" s="52"/>
      <c r="O964" s="55"/>
    </row>
    <row r="965" ht="25.5" customHeight="1">
      <c r="A965" s="46" t="s">
        <v>285</v>
      </c>
      <c r="B965" s="47" t="s">
        <v>27</v>
      </c>
      <c r="C965" s="48" t="s">
        <v>28</v>
      </c>
      <c r="D965" s="49">
        <v>0.0</v>
      </c>
      <c r="E965" s="47">
        <v>0.0</v>
      </c>
      <c r="F965" s="50">
        <v>0.0</v>
      </c>
      <c r="G965" s="51">
        <v>0.0</v>
      </c>
      <c r="H965" s="52"/>
      <c r="I965" s="48"/>
      <c r="J965" s="46"/>
      <c r="K965" s="53"/>
      <c r="L965" s="54"/>
      <c r="M965" s="54"/>
      <c r="N965" s="52"/>
      <c r="O965" s="55"/>
    </row>
    <row r="966" ht="25.5" customHeight="1">
      <c r="A966" s="46" t="s">
        <v>285</v>
      </c>
      <c r="B966" s="47" t="s">
        <v>29</v>
      </c>
      <c r="C966" s="48" t="s">
        <v>30</v>
      </c>
      <c r="D966" s="49">
        <v>153979.23</v>
      </c>
      <c r="E966" s="47">
        <v>0.0</v>
      </c>
      <c r="F966" s="50">
        <v>153979.0</v>
      </c>
      <c r="G966" s="51">
        <v>153979.0</v>
      </c>
      <c r="H966" s="52">
        <v>8.00250119E8</v>
      </c>
      <c r="I966" s="48" t="str">
        <f>+VLOOKUP(H966,'[2]IPS CTA BANCARIA (2)'!$B$1:$I$186,2,0)</f>
        <v>#REF!</v>
      </c>
      <c r="J966" s="46">
        <v>153979.0</v>
      </c>
      <c r="K966" s="53" t="str">
        <f>+VLOOKUP(H966,'[2]IPS CTA BANCARIA (2)'!$B$1:$I$186,4,0)</f>
        <v>#REF!</v>
      </c>
      <c r="L966" s="54" t="str">
        <f>+VLOOKUP(H966,'[2]IPS CTA BANCARIA (2)'!$B$1:$I$186,5,0)</f>
        <v>#REF!</v>
      </c>
      <c r="M966" s="54" t="s">
        <v>1467</v>
      </c>
      <c r="N966" s="52" t="s">
        <v>1468</v>
      </c>
      <c r="O966" s="55">
        <v>42332.0</v>
      </c>
    </row>
    <row r="967" ht="25.5" customHeight="1">
      <c r="A967" s="46" t="s">
        <v>285</v>
      </c>
      <c r="B967" s="47" t="s">
        <v>31</v>
      </c>
      <c r="C967" s="48" t="s">
        <v>32</v>
      </c>
      <c r="D967" s="49">
        <v>0.0</v>
      </c>
      <c r="E967" s="47">
        <v>0.0</v>
      </c>
      <c r="F967" s="50">
        <v>0.0</v>
      </c>
      <c r="G967" s="51">
        <v>0.0</v>
      </c>
      <c r="H967" s="52"/>
      <c r="I967" s="48"/>
      <c r="J967" s="46"/>
      <c r="K967" s="53"/>
      <c r="L967" s="54"/>
      <c r="M967" s="54"/>
      <c r="N967" s="52"/>
      <c r="O967" s="55"/>
    </row>
    <row r="968" ht="25.5" customHeight="1">
      <c r="A968" s="46" t="s">
        <v>285</v>
      </c>
      <c r="B968" s="47" t="s">
        <v>39</v>
      </c>
      <c r="C968" s="48" t="s">
        <v>40</v>
      </c>
      <c r="D968" s="49">
        <v>32996.03</v>
      </c>
      <c r="E968" s="47">
        <v>0.0</v>
      </c>
      <c r="F968" s="50">
        <v>32996.0</v>
      </c>
      <c r="G968" s="51">
        <v>32996.0</v>
      </c>
      <c r="H968" s="52">
        <v>9.00156264E8</v>
      </c>
      <c r="I968" s="48" t="str">
        <f t="shared" ref="I968:I969" si="385">+VLOOKUP(H968,'[2]IPS CTA BANCARIA (2)'!$B$1:$I$186,2,0)</f>
        <v>#REF!</v>
      </c>
      <c r="J968" s="46">
        <v>32996.0</v>
      </c>
      <c r="K968" s="53" t="str">
        <f t="shared" ref="K968:K969" si="386">+VLOOKUP(H968,'[2]IPS CTA BANCARIA (2)'!$B$1:$I$186,4,0)</f>
        <v>#REF!</v>
      </c>
      <c r="L968" s="54" t="str">
        <f t="shared" ref="L968:L969" si="387">+VLOOKUP(H968,'[2]IPS CTA BANCARIA (2)'!$B$1:$I$186,5,0)</f>
        <v>#REF!</v>
      </c>
      <c r="M968" s="54" t="s">
        <v>1469</v>
      </c>
      <c r="N968" s="52" t="s">
        <v>1470</v>
      </c>
      <c r="O968" s="55">
        <v>42334.0</v>
      </c>
    </row>
    <row r="969" ht="25.5" customHeight="1">
      <c r="A969" s="46" t="s">
        <v>285</v>
      </c>
      <c r="B969" s="47" t="s">
        <v>41</v>
      </c>
      <c r="C969" s="48" t="s">
        <v>42</v>
      </c>
      <c r="D969" s="49">
        <v>4044172.76</v>
      </c>
      <c r="E969" s="47">
        <v>0.0</v>
      </c>
      <c r="F969" s="50">
        <v>4044173.0</v>
      </c>
      <c r="G969" s="51">
        <v>4044173.0</v>
      </c>
      <c r="H969" s="52">
        <v>9.00625317E8</v>
      </c>
      <c r="I969" s="48" t="str">
        <f t="shared" si="385"/>
        <v>#REF!</v>
      </c>
      <c r="J969" s="46">
        <v>4044173.0</v>
      </c>
      <c r="K969" s="53" t="str">
        <f t="shared" si="386"/>
        <v>#REF!</v>
      </c>
      <c r="L969" s="54" t="str">
        <f t="shared" si="387"/>
        <v>#REF!</v>
      </c>
      <c r="M969" s="54" t="s">
        <v>1471</v>
      </c>
      <c r="N969" s="52"/>
      <c r="O969" s="55"/>
    </row>
    <row r="970" ht="25.5" customHeight="1">
      <c r="A970" s="46" t="s">
        <v>287</v>
      </c>
      <c r="B970" s="47" t="s">
        <v>17</v>
      </c>
      <c r="C970" s="48" t="s">
        <v>18</v>
      </c>
      <c r="D970" s="49">
        <v>0.0</v>
      </c>
      <c r="E970" s="47">
        <v>0.0</v>
      </c>
      <c r="F970" s="50">
        <v>0.0</v>
      </c>
      <c r="G970" s="51">
        <v>0.0</v>
      </c>
      <c r="H970" s="52"/>
      <c r="I970" s="48"/>
      <c r="J970" s="46"/>
      <c r="K970" s="53"/>
      <c r="L970" s="54"/>
      <c r="M970" s="54"/>
      <c r="N970" s="52"/>
      <c r="O970" s="55"/>
    </row>
    <row r="971" ht="25.5" customHeight="1">
      <c r="A971" s="46" t="s">
        <v>287</v>
      </c>
      <c r="B971" s="47" t="s">
        <v>49</v>
      </c>
      <c r="C971" s="48" t="s">
        <v>50</v>
      </c>
      <c r="D971" s="49">
        <v>0.0</v>
      </c>
      <c r="E971" s="47">
        <v>0.0</v>
      </c>
      <c r="F971" s="50">
        <v>0.0</v>
      </c>
      <c r="G971" s="51">
        <v>0.0</v>
      </c>
      <c r="H971" s="52"/>
      <c r="I971" s="48"/>
      <c r="J971" s="46"/>
      <c r="K971" s="53"/>
      <c r="L971" s="54"/>
      <c r="M971" s="54"/>
      <c r="N971" s="52"/>
      <c r="O971" s="55"/>
    </row>
    <row r="972" ht="25.5" customHeight="1">
      <c r="A972" s="46" t="s">
        <v>287</v>
      </c>
      <c r="B972" s="47" t="s">
        <v>27</v>
      </c>
      <c r="C972" s="48" t="s">
        <v>28</v>
      </c>
      <c r="D972" s="49">
        <v>0.0</v>
      </c>
      <c r="E972" s="47">
        <v>0.0</v>
      </c>
      <c r="F972" s="50">
        <v>0.0</v>
      </c>
      <c r="G972" s="51">
        <v>0.0</v>
      </c>
      <c r="H972" s="52"/>
      <c r="I972" s="48"/>
      <c r="J972" s="46"/>
      <c r="K972" s="53"/>
      <c r="L972" s="54"/>
      <c r="M972" s="54"/>
      <c r="N972" s="52"/>
      <c r="O972" s="55"/>
    </row>
    <row r="973" ht="25.5" customHeight="1">
      <c r="A973" s="46" t="s">
        <v>287</v>
      </c>
      <c r="B973" s="47" t="s">
        <v>29</v>
      </c>
      <c r="C973" s="48" t="s">
        <v>30</v>
      </c>
      <c r="D973" s="49">
        <v>381550.29</v>
      </c>
      <c r="E973" s="47">
        <v>0.0</v>
      </c>
      <c r="F973" s="50">
        <v>381550.0</v>
      </c>
      <c r="G973" s="51">
        <v>381550.0</v>
      </c>
      <c r="H973" s="52">
        <v>8.00250119E8</v>
      </c>
      <c r="I973" s="48" t="str">
        <f t="shared" ref="I973:I976" si="388">+VLOOKUP(H973,'[2]IPS CTA BANCARIA (2)'!$B$1:$I$186,2,0)</f>
        <v>#REF!</v>
      </c>
      <c r="J973" s="46">
        <v>381550.0</v>
      </c>
      <c r="K973" s="53" t="str">
        <f t="shared" ref="K973:K976" si="389">+VLOOKUP(H973,'[2]IPS CTA BANCARIA (2)'!$B$1:$I$186,4,0)</f>
        <v>#REF!</v>
      </c>
      <c r="L973" s="54" t="str">
        <f t="shared" ref="L973:L976" si="390">+VLOOKUP(H973,'[2]IPS CTA BANCARIA (2)'!$B$1:$I$186,5,0)</f>
        <v>#REF!</v>
      </c>
      <c r="M973" s="54" t="s">
        <v>1472</v>
      </c>
      <c r="N973" s="52" t="s">
        <v>1473</v>
      </c>
      <c r="O973" s="55">
        <v>42332.0</v>
      </c>
    </row>
    <row r="974" ht="25.5" customHeight="1">
      <c r="A974" s="46" t="s">
        <v>287</v>
      </c>
      <c r="B974" s="47" t="s">
        <v>31</v>
      </c>
      <c r="C974" s="48" t="s">
        <v>32</v>
      </c>
      <c r="D974" s="49">
        <v>300494.86</v>
      </c>
      <c r="E974" s="47">
        <v>0.0</v>
      </c>
      <c r="F974" s="50">
        <v>300495.0</v>
      </c>
      <c r="G974" s="51">
        <v>300495.0</v>
      </c>
      <c r="H974" s="52">
        <v>8.05000427E8</v>
      </c>
      <c r="I974" s="48" t="str">
        <f t="shared" si="388"/>
        <v>#REF!</v>
      </c>
      <c r="J974" s="46">
        <v>300495.0</v>
      </c>
      <c r="K974" s="53" t="str">
        <f t="shared" si="389"/>
        <v>#REF!</v>
      </c>
      <c r="L974" s="54" t="str">
        <f t="shared" si="390"/>
        <v>#REF!</v>
      </c>
      <c r="M974" s="54" t="s">
        <v>1474</v>
      </c>
      <c r="N974" s="52" t="s">
        <v>1475</v>
      </c>
      <c r="O974" s="55">
        <v>42333.0</v>
      </c>
    </row>
    <row r="975" ht="25.5" customHeight="1">
      <c r="A975" s="46" t="s">
        <v>287</v>
      </c>
      <c r="B975" s="47" t="s">
        <v>39</v>
      </c>
      <c r="C975" s="48" t="s">
        <v>40</v>
      </c>
      <c r="D975" s="49">
        <v>235987.63</v>
      </c>
      <c r="E975" s="47">
        <v>0.0</v>
      </c>
      <c r="F975" s="50">
        <v>235988.0</v>
      </c>
      <c r="G975" s="51">
        <v>235988.0</v>
      </c>
      <c r="H975" s="52">
        <v>9.00156264E8</v>
      </c>
      <c r="I975" s="48" t="str">
        <f t="shared" si="388"/>
        <v>#REF!</v>
      </c>
      <c r="J975" s="46">
        <v>235988.0</v>
      </c>
      <c r="K975" s="53" t="str">
        <f t="shared" si="389"/>
        <v>#REF!</v>
      </c>
      <c r="L975" s="54" t="str">
        <f t="shared" si="390"/>
        <v>#REF!</v>
      </c>
      <c r="M975" s="54" t="s">
        <v>1476</v>
      </c>
      <c r="N975" s="52" t="s">
        <v>1477</v>
      </c>
      <c r="O975" s="55">
        <v>42334.0</v>
      </c>
    </row>
    <row r="976" ht="25.5" customHeight="1">
      <c r="A976" s="46" t="s">
        <v>287</v>
      </c>
      <c r="B976" s="47" t="s">
        <v>41</v>
      </c>
      <c r="C976" s="48" t="s">
        <v>42</v>
      </c>
      <c r="D976" s="49">
        <v>3.128218822E7</v>
      </c>
      <c r="E976" s="47">
        <v>0.0</v>
      </c>
      <c r="F976" s="50">
        <v>3.1282188E7</v>
      </c>
      <c r="G976" s="51">
        <v>3.1282188E7</v>
      </c>
      <c r="H976" s="52">
        <v>8.90985703E8</v>
      </c>
      <c r="I976" s="48" t="str">
        <f t="shared" si="388"/>
        <v>#REF!</v>
      </c>
      <c r="J976" s="46">
        <v>3.1282188E7</v>
      </c>
      <c r="K976" s="53" t="str">
        <f t="shared" si="389"/>
        <v>#REF!</v>
      </c>
      <c r="L976" s="54" t="str">
        <f t="shared" si="390"/>
        <v>#REF!</v>
      </c>
      <c r="M976" s="54" t="s">
        <v>1478</v>
      </c>
      <c r="N976" s="52" t="s">
        <v>1479</v>
      </c>
      <c r="O976" s="55">
        <v>42326.0</v>
      </c>
    </row>
    <row r="977" ht="25.5" customHeight="1">
      <c r="A977" s="46" t="s">
        <v>289</v>
      </c>
      <c r="B977" s="47" t="s">
        <v>17</v>
      </c>
      <c r="C977" s="48" t="s">
        <v>18</v>
      </c>
      <c r="D977" s="49">
        <v>0.0</v>
      </c>
      <c r="E977" s="47">
        <v>0.0</v>
      </c>
      <c r="F977" s="50">
        <v>0.0</v>
      </c>
      <c r="G977" s="51">
        <v>0.0</v>
      </c>
      <c r="H977" s="52"/>
      <c r="I977" s="48"/>
      <c r="J977" s="46"/>
      <c r="K977" s="53"/>
      <c r="L977" s="54"/>
      <c r="M977" s="54"/>
      <c r="N977" s="52"/>
      <c r="O977" s="55"/>
    </row>
    <row r="978" ht="25.5" customHeight="1">
      <c r="A978" s="46" t="s">
        <v>289</v>
      </c>
      <c r="B978" s="47" t="s">
        <v>27</v>
      </c>
      <c r="C978" s="48" t="s">
        <v>28</v>
      </c>
      <c r="D978" s="49">
        <v>0.0</v>
      </c>
      <c r="E978" s="47">
        <v>0.0</v>
      </c>
      <c r="F978" s="50">
        <v>0.0</v>
      </c>
      <c r="G978" s="51">
        <v>0.0</v>
      </c>
      <c r="H978" s="52"/>
      <c r="I978" s="48"/>
      <c r="J978" s="46"/>
      <c r="K978" s="53"/>
      <c r="L978" s="54"/>
      <c r="M978" s="54"/>
      <c r="N978" s="52"/>
      <c r="O978" s="55"/>
    </row>
    <row r="979" ht="25.5" customHeight="1">
      <c r="A979" s="46" t="s">
        <v>289</v>
      </c>
      <c r="B979" s="47" t="s">
        <v>29</v>
      </c>
      <c r="C979" s="48" t="s">
        <v>30</v>
      </c>
      <c r="D979" s="49">
        <v>830437.82</v>
      </c>
      <c r="E979" s="47">
        <v>0.0</v>
      </c>
      <c r="F979" s="50">
        <v>830438.0</v>
      </c>
      <c r="G979" s="51">
        <v>830438.0</v>
      </c>
      <c r="H979" s="52">
        <v>8.90980367E8</v>
      </c>
      <c r="I979" s="48" t="str">
        <f t="shared" ref="I979:I983" si="391">+VLOOKUP(H979,'[2]IPS CTA BANCARIA (2)'!$B$1:$I$186,2,0)</f>
        <v>#REF!</v>
      </c>
      <c r="J979" s="46">
        <v>830438.0</v>
      </c>
      <c r="K979" s="53" t="str">
        <f t="shared" ref="K979:K983" si="392">+VLOOKUP(H979,'[2]IPS CTA BANCARIA (2)'!$B$1:$I$186,4,0)</f>
        <v>#REF!</v>
      </c>
      <c r="L979" s="54" t="str">
        <f t="shared" ref="L979:L983" si="393">+VLOOKUP(H979,'[2]IPS CTA BANCARIA (2)'!$B$1:$I$186,5,0)</f>
        <v>#REF!</v>
      </c>
      <c r="M979" s="54" t="s">
        <v>1480</v>
      </c>
      <c r="N979" s="52" t="s">
        <v>1481</v>
      </c>
      <c r="O979" s="55">
        <v>42332.0</v>
      </c>
    </row>
    <row r="980" ht="25.5" customHeight="1">
      <c r="A980" s="46" t="s">
        <v>289</v>
      </c>
      <c r="B980" s="47" t="s">
        <v>31</v>
      </c>
      <c r="C980" s="48" t="s">
        <v>32</v>
      </c>
      <c r="D980" s="49">
        <v>305176.57</v>
      </c>
      <c r="E980" s="47">
        <v>0.0</v>
      </c>
      <c r="F980" s="50">
        <v>305177.0</v>
      </c>
      <c r="G980" s="51">
        <v>305177.0</v>
      </c>
      <c r="H980" s="52">
        <v>8.05000427E8</v>
      </c>
      <c r="I980" s="48" t="str">
        <f t="shared" si="391"/>
        <v>#REF!</v>
      </c>
      <c r="J980" s="46">
        <v>305177.0</v>
      </c>
      <c r="K980" s="53" t="str">
        <f t="shared" si="392"/>
        <v>#REF!</v>
      </c>
      <c r="L980" s="54" t="str">
        <f t="shared" si="393"/>
        <v>#REF!</v>
      </c>
      <c r="M980" s="54" t="s">
        <v>1482</v>
      </c>
      <c r="N980" s="52" t="s">
        <v>1483</v>
      </c>
      <c r="O980" s="55">
        <v>42333.0</v>
      </c>
    </row>
    <row r="981" ht="25.5" customHeight="1">
      <c r="A981" s="46" t="s">
        <v>289</v>
      </c>
      <c r="B981" s="47" t="s">
        <v>37</v>
      </c>
      <c r="C981" s="48" t="s">
        <v>38</v>
      </c>
      <c r="D981" s="49">
        <v>6340.79</v>
      </c>
      <c r="E981" s="47">
        <v>0.0</v>
      </c>
      <c r="F981" s="50">
        <v>6341.0</v>
      </c>
      <c r="G981" s="51">
        <v>6341.0</v>
      </c>
      <c r="H981" s="52">
        <v>8.30009783E8</v>
      </c>
      <c r="I981" s="48" t="str">
        <f t="shared" si="391"/>
        <v>#REF!</v>
      </c>
      <c r="J981" s="46">
        <v>6341.0</v>
      </c>
      <c r="K981" s="53" t="str">
        <f t="shared" si="392"/>
        <v>#REF!</v>
      </c>
      <c r="L981" s="54" t="str">
        <f t="shared" si="393"/>
        <v>#REF!</v>
      </c>
      <c r="M981" s="54" t="s">
        <v>1484</v>
      </c>
      <c r="N981" s="52" t="s">
        <v>1485</v>
      </c>
      <c r="O981" s="55"/>
    </row>
    <row r="982" ht="25.5" customHeight="1">
      <c r="A982" s="46" t="s">
        <v>289</v>
      </c>
      <c r="B982" s="47" t="s">
        <v>39</v>
      </c>
      <c r="C982" s="48" t="s">
        <v>40</v>
      </c>
      <c r="D982" s="49">
        <v>506639.21</v>
      </c>
      <c r="E982" s="47">
        <v>0.0</v>
      </c>
      <c r="F982" s="50">
        <v>506639.0</v>
      </c>
      <c r="G982" s="51">
        <v>506639.0</v>
      </c>
      <c r="H982" s="52">
        <v>9.00156264E8</v>
      </c>
      <c r="I982" s="48" t="str">
        <f t="shared" si="391"/>
        <v>#REF!</v>
      </c>
      <c r="J982" s="46">
        <v>506639.0</v>
      </c>
      <c r="K982" s="53" t="str">
        <f t="shared" si="392"/>
        <v>#REF!</v>
      </c>
      <c r="L982" s="54" t="str">
        <f t="shared" si="393"/>
        <v>#REF!</v>
      </c>
      <c r="M982" s="54" t="s">
        <v>1486</v>
      </c>
      <c r="N982" s="52" t="s">
        <v>1487</v>
      </c>
      <c r="O982" s="55">
        <v>42334.0</v>
      </c>
    </row>
    <row r="983" ht="25.5" customHeight="1">
      <c r="A983" s="46" t="s">
        <v>289</v>
      </c>
      <c r="B983" s="47" t="s">
        <v>41</v>
      </c>
      <c r="C983" s="48" t="s">
        <v>42</v>
      </c>
      <c r="D983" s="49">
        <v>3.048032661E7</v>
      </c>
      <c r="E983" s="47">
        <v>0.0</v>
      </c>
      <c r="F983" s="50">
        <v>3.0480327E7</v>
      </c>
      <c r="G983" s="51">
        <v>3.0480327E7</v>
      </c>
      <c r="H983" s="52">
        <v>8.90981726E8</v>
      </c>
      <c r="I983" s="48" t="str">
        <f t="shared" si="391"/>
        <v>#REF!</v>
      </c>
      <c r="J983" s="46">
        <v>3.0480327E7</v>
      </c>
      <c r="K983" s="53" t="str">
        <f t="shared" si="392"/>
        <v>#REF!</v>
      </c>
      <c r="L983" s="54" t="str">
        <f t="shared" si="393"/>
        <v>#REF!</v>
      </c>
      <c r="M983" s="54" t="s">
        <v>1488</v>
      </c>
      <c r="N983" s="52"/>
      <c r="O983" s="55"/>
    </row>
    <row r="984" ht="25.5" customHeight="1">
      <c r="A984" s="46" t="s">
        <v>291</v>
      </c>
      <c r="B984" s="47" t="s">
        <v>17</v>
      </c>
      <c r="C984" s="48" t="s">
        <v>18</v>
      </c>
      <c r="D984" s="49">
        <v>0.0</v>
      </c>
      <c r="E984" s="47">
        <v>0.0</v>
      </c>
      <c r="F984" s="50">
        <v>0.0</v>
      </c>
      <c r="G984" s="51">
        <v>0.0</v>
      </c>
      <c r="H984" s="52"/>
      <c r="I984" s="48"/>
      <c r="J984" s="46"/>
      <c r="K984" s="53"/>
      <c r="L984" s="54"/>
      <c r="M984" s="54"/>
      <c r="N984" s="52"/>
      <c r="O984" s="55"/>
    </row>
    <row r="985" ht="25.5" customHeight="1">
      <c r="A985" s="46" t="s">
        <v>291</v>
      </c>
      <c r="B985" s="47" t="s">
        <v>74</v>
      </c>
      <c r="C985" s="48" t="s">
        <v>75</v>
      </c>
      <c r="D985" s="49">
        <v>3887335.15</v>
      </c>
      <c r="E985" s="47">
        <v>0.0</v>
      </c>
      <c r="F985" s="50">
        <v>3887335.0</v>
      </c>
      <c r="G985" s="51">
        <v>3887335.0</v>
      </c>
      <c r="H985" s="52">
        <v>8.90980757E8</v>
      </c>
      <c r="I985" s="48" t="str">
        <f>+VLOOKUP(H985,'[2]IPS CTA BANCARIA (2)'!$B$1:$I$186,2,0)</f>
        <v>#REF!</v>
      </c>
      <c r="J985" s="46">
        <v>3887335.0</v>
      </c>
      <c r="K985" s="53" t="str">
        <f>+VLOOKUP(H985,'[2]IPS CTA BANCARIA (2)'!$B$1:$I$186,4,0)</f>
        <v>#REF!</v>
      </c>
      <c r="L985" s="54" t="str">
        <f>+VLOOKUP(H985,'[2]IPS CTA BANCARIA (2)'!$B$1:$I$186,5,0)</f>
        <v>#REF!</v>
      </c>
      <c r="M985" s="54" t="s">
        <v>1489</v>
      </c>
      <c r="N985" s="52" t="s">
        <v>1490</v>
      </c>
      <c r="O985" s="55">
        <v>42332.0</v>
      </c>
    </row>
    <row r="986" ht="25.5" customHeight="1">
      <c r="A986" s="46" t="s">
        <v>291</v>
      </c>
      <c r="B986" s="47" t="s">
        <v>27</v>
      </c>
      <c r="C986" s="48" t="s">
        <v>28</v>
      </c>
      <c r="D986" s="49">
        <v>0.0</v>
      </c>
      <c r="E986" s="47">
        <v>0.0</v>
      </c>
      <c r="F986" s="50">
        <v>0.0</v>
      </c>
      <c r="G986" s="51">
        <v>0.0</v>
      </c>
      <c r="H986" s="52"/>
      <c r="I986" s="48"/>
      <c r="J986" s="46"/>
      <c r="K986" s="53"/>
      <c r="L986" s="54"/>
      <c r="M986" s="54"/>
      <c r="N986" s="52"/>
      <c r="O986" s="55"/>
    </row>
    <row r="987" ht="25.5" customHeight="1">
      <c r="A987" s="46" t="s">
        <v>291</v>
      </c>
      <c r="B987" s="47" t="s">
        <v>29</v>
      </c>
      <c r="C987" s="48" t="s">
        <v>30</v>
      </c>
      <c r="D987" s="49">
        <v>173008.04</v>
      </c>
      <c r="E987" s="47">
        <v>0.0</v>
      </c>
      <c r="F987" s="50">
        <v>173008.0</v>
      </c>
      <c r="G987" s="51">
        <v>173008.0</v>
      </c>
      <c r="H987" s="52">
        <v>8.00250119E8</v>
      </c>
      <c r="I987" s="48" t="str">
        <f t="shared" ref="I987:I989" si="394">+VLOOKUP(H987,'[2]IPS CTA BANCARIA (2)'!$B$1:$I$186,2,0)</f>
        <v>#REF!</v>
      </c>
      <c r="J987" s="46">
        <v>173008.0</v>
      </c>
      <c r="K987" s="53" t="str">
        <f t="shared" ref="K987:K989" si="395">+VLOOKUP(H987,'[2]IPS CTA BANCARIA (2)'!$B$1:$I$186,4,0)</f>
        <v>#REF!</v>
      </c>
      <c r="L987" s="54" t="str">
        <f t="shared" ref="L987:L989" si="396">+VLOOKUP(H987,'[2]IPS CTA BANCARIA (2)'!$B$1:$I$186,5,0)</f>
        <v>#REF!</v>
      </c>
      <c r="M987" s="54" t="s">
        <v>1491</v>
      </c>
      <c r="N987" s="52" t="s">
        <v>1492</v>
      </c>
      <c r="O987" s="55">
        <v>42332.0</v>
      </c>
    </row>
    <row r="988" ht="25.5" customHeight="1">
      <c r="A988" s="46" t="s">
        <v>291</v>
      </c>
      <c r="B988" s="47" t="s">
        <v>39</v>
      </c>
      <c r="C988" s="48" t="s">
        <v>40</v>
      </c>
      <c r="D988" s="49">
        <v>32161.86</v>
      </c>
      <c r="E988" s="47">
        <v>0.0</v>
      </c>
      <c r="F988" s="50">
        <v>32162.0</v>
      </c>
      <c r="G988" s="51">
        <v>32162.0</v>
      </c>
      <c r="H988" s="52">
        <v>9.00156264E8</v>
      </c>
      <c r="I988" s="48" t="str">
        <f t="shared" si="394"/>
        <v>#REF!</v>
      </c>
      <c r="J988" s="46">
        <v>32162.0</v>
      </c>
      <c r="K988" s="53" t="str">
        <f t="shared" si="395"/>
        <v>#REF!</v>
      </c>
      <c r="L988" s="54" t="str">
        <f t="shared" si="396"/>
        <v>#REF!</v>
      </c>
      <c r="M988" s="54" t="s">
        <v>1493</v>
      </c>
      <c r="N988" s="52" t="s">
        <v>1494</v>
      </c>
      <c r="O988" s="55">
        <v>42334.0</v>
      </c>
    </row>
    <row r="989" ht="25.5" customHeight="1">
      <c r="A989" s="46" t="s">
        <v>291</v>
      </c>
      <c r="B989" s="47" t="s">
        <v>41</v>
      </c>
      <c r="C989" s="48" t="s">
        <v>42</v>
      </c>
      <c r="D989" s="49">
        <v>2.900789595E7</v>
      </c>
      <c r="E989" s="47">
        <v>0.0</v>
      </c>
      <c r="F989" s="50">
        <v>2.9007896E7</v>
      </c>
      <c r="G989" s="51">
        <v>2.9007896E7</v>
      </c>
      <c r="H989" s="52">
        <v>8.90985703E8</v>
      </c>
      <c r="I989" s="48" t="str">
        <f t="shared" si="394"/>
        <v>#REF!</v>
      </c>
      <c r="J989" s="46">
        <v>2.9007896E7</v>
      </c>
      <c r="K989" s="53" t="str">
        <f t="shared" si="395"/>
        <v>#REF!</v>
      </c>
      <c r="L989" s="54" t="str">
        <f t="shared" si="396"/>
        <v>#REF!</v>
      </c>
      <c r="M989" s="54" t="s">
        <v>1495</v>
      </c>
      <c r="N989" s="52" t="s">
        <v>1496</v>
      </c>
      <c r="O989" s="55">
        <v>42326.0</v>
      </c>
    </row>
    <row r="990" ht="25.5" customHeight="1">
      <c r="A990" s="46" t="s">
        <v>293</v>
      </c>
      <c r="B990" s="47" t="s">
        <v>17</v>
      </c>
      <c r="C990" s="48" t="s">
        <v>18</v>
      </c>
      <c r="D990" s="49">
        <v>0.0</v>
      </c>
      <c r="E990" s="47">
        <v>0.0</v>
      </c>
      <c r="F990" s="50">
        <v>0.0</v>
      </c>
      <c r="G990" s="51">
        <v>0.0</v>
      </c>
      <c r="H990" s="52"/>
      <c r="I990" s="48"/>
      <c r="J990" s="46"/>
      <c r="K990" s="53"/>
      <c r="L990" s="54"/>
      <c r="M990" s="54"/>
      <c r="N990" s="52"/>
      <c r="O990" s="55"/>
    </row>
    <row r="991" ht="25.5" customHeight="1">
      <c r="A991" s="46" t="s">
        <v>293</v>
      </c>
      <c r="B991" s="47" t="s">
        <v>49</v>
      </c>
      <c r="C991" s="48" t="s">
        <v>50</v>
      </c>
      <c r="D991" s="49">
        <v>0.0</v>
      </c>
      <c r="E991" s="47">
        <v>0.0</v>
      </c>
      <c r="F991" s="50">
        <v>0.0</v>
      </c>
      <c r="G991" s="51">
        <v>0.0</v>
      </c>
      <c r="H991" s="52"/>
      <c r="I991" s="48"/>
      <c r="J991" s="46"/>
      <c r="K991" s="53"/>
      <c r="L991" s="54"/>
      <c r="M991" s="54"/>
      <c r="N991" s="52"/>
      <c r="O991" s="55"/>
    </row>
    <row r="992" ht="25.5" customHeight="1">
      <c r="A992" s="46" t="s">
        <v>293</v>
      </c>
      <c r="B992" s="47" t="s">
        <v>27</v>
      </c>
      <c r="C992" s="48" t="s">
        <v>28</v>
      </c>
      <c r="D992" s="49">
        <v>0.0</v>
      </c>
      <c r="E992" s="47">
        <v>0.0</v>
      </c>
      <c r="F992" s="50">
        <v>0.0</v>
      </c>
      <c r="G992" s="51">
        <v>0.0</v>
      </c>
      <c r="H992" s="52"/>
      <c r="I992" s="48"/>
      <c r="J992" s="46"/>
      <c r="K992" s="53"/>
      <c r="L992" s="54"/>
      <c r="M992" s="54"/>
      <c r="N992" s="52"/>
      <c r="O992" s="55"/>
    </row>
    <row r="993" ht="25.5" customHeight="1">
      <c r="A993" s="46" t="s">
        <v>293</v>
      </c>
      <c r="B993" s="47" t="s">
        <v>29</v>
      </c>
      <c r="C993" s="48" t="s">
        <v>30</v>
      </c>
      <c r="D993" s="49">
        <v>435596.03</v>
      </c>
      <c r="E993" s="47">
        <v>0.0</v>
      </c>
      <c r="F993" s="50">
        <v>435596.0</v>
      </c>
      <c r="G993" s="51">
        <v>435596.0</v>
      </c>
      <c r="H993" s="52">
        <v>8.00250119E8</v>
      </c>
      <c r="I993" s="48" t="str">
        <f>+VLOOKUP(H993,'[2]IPS CTA BANCARIA (2)'!$B$1:$I$186,2,0)</f>
        <v>#REF!</v>
      </c>
      <c r="J993" s="46">
        <v>435596.0</v>
      </c>
      <c r="K993" s="53" t="str">
        <f>+VLOOKUP(H993,'[2]IPS CTA BANCARIA (2)'!$B$1:$I$186,4,0)</f>
        <v>#REF!</v>
      </c>
      <c r="L993" s="54" t="str">
        <f>+VLOOKUP(H993,'[2]IPS CTA BANCARIA (2)'!$B$1:$I$186,5,0)</f>
        <v>#REF!</v>
      </c>
      <c r="M993" s="54" t="s">
        <v>1497</v>
      </c>
      <c r="N993" s="52" t="s">
        <v>1498</v>
      </c>
      <c r="O993" s="55">
        <v>42332.0</v>
      </c>
    </row>
    <row r="994" ht="25.5" customHeight="1">
      <c r="A994" s="46" t="s">
        <v>293</v>
      </c>
      <c r="B994" s="47" t="s">
        <v>31</v>
      </c>
      <c r="C994" s="48" t="s">
        <v>32</v>
      </c>
      <c r="D994" s="49">
        <v>0.0</v>
      </c>
      <c r="E994" s="47">
        <v>0.0</v>
      </c>
      <c r="F994" s="50">
        <v>0.0</v>
      </c>
      <c r="G994" s="51">
        <v>0.0</v>
      </c>
      <c r="H994" s="52"/>
      <c r="I994" s="48"/>
      <c r="J994" s="46"/>
      <c r="K994" s="53"/>
      <c r="L994" s="54"/>
      <c r="M994" s="54"/>
      <c r="N994" s="52"/>
      <c r="O994" s="55"/>
    </row>
    <row r="995" ht="25.5" customHeight="1">
      <c r="A995" s="46" t="s">
        <v>293</v>
      </c>
      <c r="B995" s="47" t="s">
        <v>39</v>
      </c>
      <c r="C995" s="48" t="s">
        <v>40</v>
      </c>
      <c r="D995" s="49">
        <v>164136.39</v>
      </c>
      <c r="E995" s="47">
        <v>0.0</v>
      </c>
      <c r="F995" s="50">
        <v>164136.0</v>
      </c>
      <c r="G995" s="51">
        <v>164136.0</v>
      </c>
      <c r="H995" s="52">
        <v>9.00156264E8</v>
      </c>
      <c r="I995" s="48" t="str">
        <f t="shared" ref="I995:I998" si="397">+VLOOKUP(H995,'[2]IPS CTA BANCARIA (2)'!$B$1:$I$186,2,0)</f>
        <v>#REF!</v>
      </c>
      <c r="J995" s="46">
        <v>164136.0</v>
      </c>
      <c r="K995" s="53" t="str">
        <f t="shared" ref="K995:K998" si="398">+VLOOKUP(H995,'[2]IPS CTA BANCARIA (2)'!$B$1:$I$186,4,0)</f>
        <v>#REF!</v>
      </c>
      <c r="L995" s="54" t="str">
        <f t="shared" ref="L995:L998" si="399">+VLOOKUP(H995,'[2]IPS CTA BANCARIA (2)'!$B$1:$I$186,5,0)</f>
        <v>#REF!</v>
      </c>
      <c r="M995" s="54" t="s">
        <v>1499</v>
      </c>
      <c r="N995" s="52" t="s">
        <v>1500</v>
      </c>
      <c r="O995" s="55">
        <v>42334.0</v>
      </c>
    </row>
    <row r="996" ht="25.5" customHeight="1">
      <c r="A996" s="46" t="s">
        <v>293</v>
      </c>
      <c r="B996" s="47" t="s">
        <v>41</v>
      </c>
      <c r="C996" s="48" t="s">
        <v>42</v>
      </c>
      <c r="D996" s="49">
        <v>2.254706035E7</v>
      </c>
      <c r="E996" s="47">
        <v>0.0</v>
      </c>
      <c r="F996" s="50">
        <v>2.254706E7</v>
      </c>
      <c r="G996" s="51">
        <v>2.254706E7</v>
      </c>
      <c r="H996" s="52">
        <v>8.90981137E8</v>
      </c>
      <c r="I996" s="48" t="str">
        <f t="shared" si="397"/>
        <v>#REF!</v>
      </c>
      <c r="J996" s="46">
        <v>2.254706E7</v>
      </c>
      <c r="K996" s="53" t="str">
        <f t="shared" si="398"/>
        <v>#REF!</v>
      </c>
      <c r="L996" s="54" t="str">
        <f t="shared" si="399"/>
        <v>#REF!</v>
      </c>
      <c r="M996" s="54" t="s">
        <v>1501</v>
      </c>
      <c r="N996" s="52"/>
      <c r="O996" s="55"/>
    </row>
    <row r="997" ht="25.5" customHeight="1">
      <c r="A997" s="46" t="s">
        <v>293</v>
      </c>
      <c r="B997" s="47" t="s">
        <v>78</v>
      </c>
      <c r="C997" s="48" t="s">
        <v>79</v>
      </c>
      <c r="D997" s="49">
        <v>7241661.23</v>
      </c>
      <c r="E997" s="47">
        <v>0.0</v>
      </c>
      <c r="F997" s="50">
        <v>7241661.0</v>
      </c>
      <c r="G997" s="51">
        <v>7241661.0</v>
      </c>
      <c r="H997" s="52">
        <v>8.90982162E8</v>
      </c>
      <c r="I997" s="48" t="str">
        <f t="shared" si="397"/>
        <v>#REF!</v>
      </c>
      <c r="J997" s="46">
        <v>2593363.0</v>
      </c>
      <c r="K997" s="53" t="str">
        <f t="shared" si="398"/>
        <v>#REF!</v>
      </c>
      <c r="L997" s="54" t="str">
        <f t="shared" si="399"/>
        <v>#REF!</v>
      </c>
      <c r="M997" s="54" t="s">
        <v>1502</v>
      </c>
      <c r="N997" s="52" t="s">
        <v>1503</v>
      </c>
      <c r="O997" s="55">
        <v>42334.0</v>
      </c>
    </row>
    <row r="998" ht="25.5" customHeight="1">
      <c r="A998" s="46" t="s">
        <v>293</v>
      </c>
      <c r="B998" s="47" t="s">
        <v>78</v>
      </c>
      <c r="C998" s="48" t="s">
        <v>79</v>
      </c>
      <c r="D998" s="49"/>
      <c r="E998" s="47"/>
      <c r="F998" s="50"/>
      <c r="G998" s="51"/>
      <c r="H998" s="52">
        <v>8.00227877E8</v>
      </c>
      <c r="I998" s="48" t="str">
        <f t="shared" si="397"/>
        <v>#REF!</v>
      </c>
      <c r="J998" s="46">
        <v>4648298.0</v>
      </c>
      <c r="K998" s="53" t="str">
        <f t="shared" si="398"/>
        <v>#REF!</v>
      </c>
      <c r="L998" s="54" t="str">
        <f t="shared" si="399"/>
        <v>#REF!</v>
      </c>
      <c r="M998" s="54" t="s">
        <v>1504</v>
      </c>
      <c r="N998" s="52" t="s">
        <v>1505</v>
      </c>
      <c r="O998" s="55">
        <v>42334.0</v>
      </c>
    </row>
    <row r="999" ht="25.5" customHeight="1">
      <c r="A999" s="46" t="s">
        <v>295</v>
      </c>
      <c r="B999" s="47" t="s">
        <v>17</v>
      </c>
      <c r="C999" s="48" t="s">
        <v>18</v>
      </c>
      <c r="D999" s="49">
        <v>0.0</v>
      </c>
      <c r="E999" s="47">
        <v>0.0</v>
      </c>
      <c r="F999" s="50">
        <v>0.0</v>
      </c>
      <c r="G999" s="51">
        <v>0.0</v>
      </c>
      <c r="H999" s="52"/>
      <c r="I999" s="48"/>
      <c r="J999" s="46"/>
      <c r="K999" s="53"/>
      <c r="L999" s="54"/>
      <c r="M999" s="54"/>
      <c r="N999" s="52"/>
      <c r="O999" s="55"/>
    </row>
    <row r="1000" ht="25.5" customHeight="1">
      <c r="A1000" s="46" t="s">
        <v>295</v>
      </c>
      <c r="B1000" s="47" t="s">
        <v>49</v>
      </c>
      <c r="C1000" s="48" t="s">
        <v>50</v>
      </c>
      <c r="D1000" s="49">
        <v>0.0</v>
      </c>
      <c r="E1000" s="47">
        <v>0.0</v>
      </c>
      <c r="F1000" s="50">
        <v>0.0</v>
      </c>
      <c r="G1000" s="51">
        <v>0.0</v>
      </c>
      <c r="H1000" s="52"/>
      <c r="I1000" s="48"/>
      <c r="J1000" s="46"/>
      <c r="K1000" s="53"/>
      <c r="L1000" s="54"/>
      <c r="M1000" s="54"/>
      <c r="N1000" s="52"/>
      <c r="O1000" s="55"/>
    </row>
    <row r="1001" ht="25.5" customHeight="1">
      <c r="A1001" s="46" t="s">
        <v>295</v>
      </c>
      <c r="B1001" s="47" t="s">
        <v>19</v>
      </c>
      <c r="C1001" s="48" t="s">
        <v>20</v>
      </c>
      <c r="D1001" s="49">
        <v>0.0</v>
      </c>
      <c r="E1001" s="47">
        <v>0.0</v>
      </c>
      <c r="F1001" s="50">
        <v>0.0</v>
      </c>
      <c r="G1001" s="51">
        <v>0.0</v>
      </c>
      <c r="H1001" s="52"/>
      <c r="I1001" s="48"/>
      <c r="J1001" s="46"/>
      <c r="K1001" s="53"/>
      <c r="L1001" s="54"/>
      <c r="M1001" s="54"/>
      <c r="N1001" s="52"/>
      <c r="O1001" s="55"/>
    </row>
    <row r="1002" ht="25.5" customHeight="1">
      <c r="A1002" s="46" t="s">
        <v>295</v>
      </c>
      <c r="B1002" s="47" t="s">
        <v>21</v>
      </c>
      <c r="C1002" s="48" t="s">
        <v>22</v>
      </c>
      <c r="D1002" s="49">
        <v>26325.63</v>
      </c>
      <c r="E1002" s="47">
        <v>0.0</v>
      </c>
      <c r="F1002" s="50">
        <v>26326.0</v>
      </c>
      <c r="G1002" s="51">
        <v>26326.0</v>
      </c>
      <c r="H1002" s="52">
        <v>8.00130907E8</v>
      </c>
      <c r="I1002" s="48" t="str">
        <f t="shared" ref="I1002:I1009" si="400">+VLOOKUP(H1002,'[2]IPS CTA BANCARIA (2)'!$B$1:$I$186,2,0)</f>
        <v>#REF!</v>
      </c>
      <c r="J1002" s="46">
        <v>26326.0</v>
      </c>
      <c r="K1002" s="53" t="str">
        <f t="shared" ref="K1002:K1009" si="401">+VLOOKUP(H1002,'[2]IPS CTA BANCARIA (2)'!$B$1:$I$186,4,0)</f>
        <v>#REF!</v>
      </c>
      <c r="L1002" s="54" t="str">
        <f t="shared" ref="L1002:L1009" si="402">+VLOOKUP(H1002,'[2]IPS CTA BANCARIA (2)'!$B$1:$I$186,5,0)</f>
        <v>#REF!</v>
      </c>
      <c r="M1002" s="54" t="s">
        <v>1506</v>
      </c>
      <c r="N1002" s="52" t="s">
        <v>1507</v>
      </c>
      <c r="O1002" s="55">
        <v>42334.0</v>
      </c>
    </row>
    <row r="1003" ht="25.5" customHeight="1">
      <c r="A1003" s="46" t="s">
        <v>295</v>
      </c>
      <c r="B1003" s="47" t="s">
        <v>27</v>
      </c>
      <c r="C1003" s="48" t="s">
        <v>28</v>
      </c>
      <c r="D1003" s="49">
        <v>921203.14</v>
      </c>
      <c r="E1003" s="47">
        <v>0.0</v>
      </c>
      <c r="F1003" s="50">
        <v>921203.0</v>
      </c>
      <c r="G1003" s="51">
        <v>921203.0</v>
      </c>
      <c r="H1003" s="52">
        <v>8.00088702E8</v>
      </c>
      <c r="I1003" s="48" t="str">
        <f t="shared" si="400"/>
        <v>#REF!</v>
      </c>
      <c r="J1003" s="46">
        <v>921203.0</v>
      </c>
      <c r="K1003" s="53" t="str">
        <f t="shared" si="401"/>
        <v>#REF!</v>
      </c>
      <c r="L1003" s="54" t="str">
        <f t="shared" si="402"/>
        <v>#REF!</v>
      </c>
      <c r="M1003" s="54" t="s">
        <v>1508</v>
      </c>
      <c r="N1003" s="52" t="s">
        <v>1509</v>
      </c>
      <c r="O1003" s="55">
        <v>42332.0</v>
      </c>
    </row>
    <row r="1004" ht="25.5" customHeight="1">
      <c r="A1004" s="46" t="s">
        <v>295</v>
      </c>
      <c r="B1004" s="47" t="s">
        <v>29</v>
      </c>
      <c r="C1004" s="48" t="s">
        <v>30</v>
      </c>
      <c r="D1004" s="49">
        <v>2599930.87</v>
      </c>
      <c r="E1004" s="47">
        <v>0.0</v>
      </c>
      <c r="F1004" s="50">
        <v>2599931.0</v>
      </c>
      <c r="G1004" s="51">
        <v>2599931.0</v>
      </c>
      <c r="H1004" s="52">
        <v>8.90981726E8</v>
      </c>
      <c r="I1004" s="48" t="str">
        <f t="shared" si="400"/>
        <v>#REF!</v>
      </c>
      <c r="J1004" s="46">
        <v>2599931.0</v>
      </c>
      <c r="K1004" s="53" t="str">
        <f t="shared" si="401"/>
        <v>#REF!</v>
      </c>
      <c r="L1004" s="54" t="str">
        <f t="shared" si="402"/>
        <v>#REF!</v>
      </c>
      <c r="M1004" s="54" t="s">
        <v>1510</v>
      </c>
      <c r="N1004" s="52" t="s">
        <v>1511</v>
      </c>
      <c r="O1004" s="55">
        <v>42332.0</v>
      </c>
    </row>
    <row r="1005" ht="25.5" customHeight="1">
      <c r="A1005" s="46" t="s">
        <v>295</v>
      </c>
      <c r="B1005" s="47" t="s">
        <v>31</v>
      </c>
      <c r="C1005" s="48" t="s">
        <v>32</v>
      </c>
      <c r="D1005" s="49">
        <v>3099836.18</v>
      </c>
      <c r="E1005" s="47">
        <v>0.0</v>
      </c>
      <c r="F1005" s="50">
        <v>3099836.0</v>
      </c>
      <c r="G1005" s="51">
        <v>3099836.0</v>
      </c>
      <c r="H1005" s="52">
        <v>8.05000427E8</v>
      </c>
      <c r="I1005" s="48" t="str">
        <f t="shared" si="400"/>
        <v>#REF!</v>
      </c>
      <c r="J1005" s="46">
        <v>3099836.0</v>
      </c>
      <c r="K1005" s="53" t="str">
        <f t="shared" si="401"/>
        <v>#REF!</v>
      </c>
      <c r="L1005" s="54" t="str">
        <f t="shared" si="402"/>
        <v>#REF!</v>
      </c>
      <c r="M1005" s="54" t="s">
        <v>1512</v>
      </c>
      <c r="N1005" s="52" t="s">
        <v>1513</v>
      </c>
      <c r="O1005" s="55">
        <v>42333.0</v>
      </c>
    </row>
    <row r="1006" ht="25.5" customHeight="1">
      <c r="A1006" s="46" t="s">
        <v>295</v>
      </c>
      <c r="B1006" s="47" t="s">
        <v>37</v>
      </c>
      <c r="C1006" s="48" t="s">
        <v>38</v>
      </c>
      <c r="D1006" s="49">
        <v>3593.46</v>
      </c>
      <c r="E1006" s="47">
        <v>0.0</v>
      </c>
      <c r="F1006" s="50">
        <v>3593.0</v>
      </c>
      <c r="G1006" s="51">
        <v>3593.0</v>
      </c>
      <c r="H1006" s="52">
        <v>8.30009783E8</v>
      </c>
      <c r="I1006" s="48" t="str">
        <f t="shared" si="400"/>
        <v>#REF!</v>
      </c>
      <c r="J1006" s="46">
        <v>3593.0</v>
      </c>
      <c r="K1006" s="53" t="str">
        <f t="shared" si="401"/>
        <v>#REF!</v>
      </c>
      <c r="L1006" s="54" t="str">
        <f t="shared" si="402"/>
        <v>#REF!</v>
      </c>
      <c r="M1006" s="54" t="s">
        <v>1514</v>
      </c>
      <c r="N1006" s="52"/>
      <c r="O1006" s="55"/>
    </row>
    <row r="1007" ht="25.5" customHeight="1">
      <c r="A1007" s="46" t="s">
        <v>295</v>
      </c>
      <c r="B1007" s="47" t="s">
        <v>39</v>
      </c>
      <c r="C1007" s="48" t="s">
        <v>40</v>
      </c>
      <c r="D1007" s="49">
        <v>475130.09</v>
      </c>
      <c r="E1007" s="47">
        <v>0.0</v>
      </c>
      <c r="F1007" s="50">
        <v>475130.0</v>
      </c>
      <c r="G1007" s="51">
        <v>475130.0</v>
      </c>
      <c r="H1007" s="52">
        <v>9.00156264E8</v>
      </c>
      <c r="I1007" s="48" t="str">
        <f t="shared" si="400"/>
        <v>#REF!</v>
      </c>
      <c r="J1007" s="46">
        <v>475130.0</v>
      </c>
      <c r="K1007" s="53" t="str">
        <f t="shared" si="401"/>
        <v>#REF!</v>
      </c>
      <c r="L1007" s="54" t="str">
        <f t="shared" si="402"/>
        <v>#REF!</v>
      </c>
      <c r="M1007" s="54" t="s">
        <v>1515</v>
      </c>
      <c r="N1007" s="52" t="s">
        <v>1516</v>
      </c>
      <c r="O1007" s="55">
        <v>42334.0</v>
      </c>
    </row>
    <row r="1008" ht="25.5" customHeight="1">
      <c r="A1008" s="46" t="s">
        <v>295</v>
      </c>
      <c r="B1008" s="47" t="s">
        <v>41</v>
      </c>
      <c r="C1008" s="48" t="s">
        <v>42</v>
      </c>
      <c r="D1008" s="49">
        <v>1.2466144092E8</v>
      </c>
      <c r="E1008" s="47">
        <v>0.0</v>
      </c>
      <c r="F1008" s="50">
        <v>1.24661441E8</v>
      </c>
      <c r="G1008" s="51">
        <v>1.24661441E8</v>
      </c>
      <c r="H1008" s="52">
        <v>8.11016192E8</v>
      </c>
      <c r="I1008" s="48" t="str">
        <f t="shared" si="400"/>
        <v>#REF!</v>
      </c>
      <c r="J1008" s="46">
        <v>1.24661441E8</v>
      </c>
      <c r="K1008" s="53" t="str">
        <f t="shared" si="401"/>
        <v>#REF!</v>
      </c>
      <c r="L1008" s="54" t="str">
        <f t="shared" si="402"/>
        <v>#REF!</v>
      </c>
      <c r="M1008" s="54" t="s">
        <v>1517</v>
      </c>
      <c r="N1008" s="52"/>
      <c r="O1008" s="55"/>
    </row>
    <row r="1009" ht="25.5" customHeight="1">
      <c r="A1009" s="46" t="s">
        <v>295</v>
      </c>
      <c r="B1009" s="47" t="s">
        <v>45</v>
      </c>
      <c r="C1009" s="48" t="s">
        <v>46</v>
      </c>
      <c r="D1009" s="49">
        <v>3.839832671E7</v>
      </c>
      <c r="E1009" s="47">
        <v>0.0</v>
      </c>
      <c r="F1009" s="50">
        <v>3.8398327E7</v>
      </c>
      <c r="G1009" s="51">
        <v>3.8398327E7</v>
      </c>
      <c r="H1009" s="52">
        <v>8.90981726E8</v>
      </c>
      <c r="I1009" s="48" t="str">
        <f t="shared" si="400"/>
        <v>#REF!</v>
      </c>
      <c r="J1009" s="46">
        <v>3.8398327E7</v>
      </c>
      <c r="K1009" s="53" t="str">
        <f t="shared" si="401"/>
        <v>#REF!</v>
      </c>
      <c r="L1009" s="54" t="str">
        <f t="shared" si="402"/>
        <v>#REF!</v>
      </c>
      <c r="M1009" s="54" t="s">
        <v>1518</v>
      </c>
      <c r="N1009" s="52" t="s">
        <v>1519</v>
      </c>
      <c r="O1009" s="55">
        <v>42334.0</v>
      </c>
    </row>
    <row r="1010" ht="25.5" customHeight="1">
      <c r="A1010" s="46" t="s">
        <v>297</v>
      </c>
      <c r="B1010" s="47" t="s">
        <v>17</v>
      </c>
      <c r="C1010" s="48" t="s">
        <v>18</v>
      </c>
      <c r="D1010" s="49">
        <v>0.0</v>
      </c>
      <c r="E1010" s="47">
        <v>0.0</v>
      </c>
      <c r="F1010" s="50">
        <v>0.0</v>
      </c>
      <c r="G1010" s="51">
        <v>0.0</v>
      </c>
      <c r="H1010" s="52"/>
      <c r="I1010" s="48"/>
      <c r="J1010" s="46"/>
      <c r="K1010" s="53"/>
      <c r="L1010" s="54"/>
      <c r="M1010" s="54"/>
      <c r="N1010" s="52"/>
      <c r="O1010" s="55"/>
    </row>
    <row r="1011" ht="25.5" customHeight="1">
      <c r="A1011" s="46" t="s">
        <v>297</v>
      </c>
      <c r="B1011" s="47" t="s">
        <v>49</v>
      </c>
      <c r="C1011" s="48" t="s">
        <v>50</v>
      </c>
      <c r="D1011" s="49">
        <v>0.0</v>
      </c>
      <c r="E1011" s="47">
        <v>0.0</v>
      </c>
      <c r="F1011" s="50">
        <v>0.0</v>
      </c>
      <c r="G1011" s="51">
        <v>0.0</v>
      </c>
      <c r="H1011" s="52"/>
      <c r="I1011" s="48"/>
      <c r="J1011" s="46"/>
      <c r="K1011" s="53"/>
      <c r="L1011" s="54"/>
      <c r="M1011" s="54"/>
      <c r="N1011" s="52"/>
      <c r="O1011" s="55"/>
    </row>
    <row r="1012" ht="25.5" customHeight="1">
      <c r="A1012" s="46" t="s">
        <v>297</v>
      </c>
      <c r="B1012" s="47" t="s">
        <v>27</v>
      </c>
      <c r="C1012" s="48" t="s">
        <v>28</v>
      </c>
      <c r="D1012" s="49">
        <v>0.0</v>
      </c>
      <c r="E1012" s="47">
        <v>0.0</v>
      </c>
      <c r="F1012" s="50">
        <v>0.0</v>
      </c>
      <c r="G1012" s="51">
        <v>0.0</v>
      </c>
      <c r="H1012" s="52"/>
      <c r="I1012" s="48"/>
      <c r="J1012" s="46"/>
      <c r="K1012" s="53"/>
      <c r="L1012" s="54"/>
      <c r="M1012" s="54"/>
      <c r="N1012" s="52"/>
      <c r="O1012" s="55"/>
    </row>
    <row r="1013" ht="25.5" customHeight="1">
      <c r="A1013" s="46" t="s">
        <v>297</v>
      </c>
      <c r="B1013" s="47" t="s">
        <v>29</v>
      </c>
      <c r="C1013" s="48" t="s">
        <v>30</v>
      </c>
      <c r="D1013" s="49">
        <v>1359682.22</v>
      </c>
      <c r="E1013" s="47">
        <v>0.0</v>
      </c>
      <c r="F1013" s="50">
        <v>1359682.0</v>
      </c>
      <c r="G1013" s="51">
        <v>1359682.0</v>
      </c>
      <c r="H1013" s="52">
        <v>8.90981536E8</v>
      </c>
      <c r="I1013" s="48" t="str">
        <f>+VLOOKUP(H1013,'[2]IPS CTA BANCARIA (2)'!$B$1:$I$186,2,0)</f>
        <v>#REF!</v>
      </c>
      <c r="J1013" s="46">
        <v>1359682.0</v>
      </c>
      <c r="K1013" s="53" t="str">
        <f>+VLOOKUP(H1013,'[2]IPS CTA BANCARIA (2)'!$B$1:$I$186,4,0)</f>
        <v>#REF!</v>
      </c>
      <c r="L1013" s="54" t="str">
        <f>+VLOOKUP(H1013,'[2]IPS CTA BANCARIA (2)'!$B$1:$I$186,5,0)</f>
        <v>#REF!</v>
      </c>
      <c r="M1013" s="54" t="s">
        <v>1520</v>
      </c>
      <c r="N1013" s="52" t="s">
        <v>1521</v>
      </c>
      <c r="O1013" s="55">
        <v>42332.0</v>
      </c>
    </row>
    <row r="1014" ht="25.5" customHeight="1">
      <c r="A1014" s="46" t="s">
        <v>297</v>
      </c>
      <c r="B1014" s="47" t="s">
        <v>31</v>
      </c>
      <c r="C1014" s="48" t="s">
        <v>32</v>
      </c>
      <c r="D1014" s="49">
        <v>0.0</v>
      </c>
      <c r="E1014" s="47">
        <v>0.0</v>
      </c>
      <c r="F1014" s="50">
        <v>0.0</v>
      </c>
      <c r="G1014" s="51">
        <v>0.0</v>
      </c>
      <c r="H1014" s="52"/>
      <c r="I1014" s="48"/>
      <c r="J1014" s="46"/>
      <c r="K1014" s="53"/>
      <c r="L1014" s="54"/>
      <c r="M1014" s="54"/>
      <c r="N1014" s="52"/>
      <c r="O1014" s="55"/>
    </row>
    <row r="1015" ht="25.5" customHeight="1">
      <c r="A1015" s="46" t="s">
        <v>297</v>
      </c>
      <c r="B1015" s="47" t="s">
        <v>39</v>
      </c>
      <c r="C1015" s="48" t="s">
        <v>40</v>
      </c>
      <c r="D1015" s="49">
        <v>972427.45</v>
      </c>
      <c r="E1015" s="47">
        <v>0.0</v>
      </c>
      <c r="F1015" s="50">
        <v>972427.0</v>
      </c>
      <c r="G1015" s="51">
        <v>972427.0</v>
      </c>
      <c r="H1015" s="52">
        <v>9.00156264E8</v>
      </c>
      <c r="I1015" s="48" t="str">
        <f t="shared" ref="I1015:I1017" si="403">+VLOOKUP(H1015,'[2]IPS CTA BANCARIA (2)'!$B$1:$I$186,2,0)</f>
        <v>#REF!</v>
      </c>
      <c r="J1015" s="46">
        <v>972427.0</v>
      </c>
      <c r="K1015" s="53" t="str">
        <f t="shared" ref="K1015:K1017" si="404">+VLOOKUP(H1015,'[2]IPS CTA BANCARIA (2)'!$B$1:$I$186,4,0)</f>
        <v>#REF!</v>
      </c>
      <c r="L1015" s="54" t="str">
        <f t="shared" ref="L1015:L1017" si="405">+VLOOKUP(H1015,'[2]IPS CTA BANCARIA (2)'!$B$1:$I$186,5,0)</f>
        <v>#REF!</v>
      </c>
      <c r="M1015" s="54" t="s">
        <v>1522</v>
      </c>
      <c r="N1015" s="52" t="s">
        <v>1523</v>
      </c>
      <c r="O1015" s="55">
        <v>42334.0</v>
      </c>
    </row>
    <row r="1016" ht="25.5" customHeight="1">
      <c r="A1016" s="46" t="s">
        <v>297</v>
      </c>
      <c r="B1016" s="47" t="s">
        <v>41</v>
      </c>
      <c r="C1016" s="48" t="s">
        <v>42</v>
      </c>
      <c r="D1016" s="49">
        <v>8.242099942E7</v>
      </c>
      <c r="E1016" s="47">
        <v>0.0</v>
      </c>
      <c r="F1016" s="50">
        <v>8.2420999E7</v>
      </c>
      <c r="G1016" s="51">
        <v>8.2420999E7</v>
      </c>
      <c r="H1016" s="52">
        <v>8.90905166E8</v>
      </c>
      <c r="I1016" s="48" t="str">
        <f t="shared" si="403"/>
        <v>#REF!</v>
      </c>
      <c r="J1016" s="46">
        <v>8.2420999E7</v>
      </c>
      <c r="K1016" s="53" t="str">
        <f t="shared" si="404"/>
        <v>#REF!</v>
      </c>
      <c r="L1016" s="54" t="str">
        <f t="shared" si="405"/>
        <v>#REF!</v>
      </c>
      <c r="M1016" s="54" t="s">
        <v>1524</v>
      </c>
      <c r="N1016" s="52"/>
      <c r="O1016" s="55"/>
    </row>
    <row r="1017" ht="25.5" customHeight="1">
      <c r="A1017" s="46" t="s">
        <v>297</v>
      </c>
      <c r="B1017" s="47" t="s">
        <v>45</v>
      </c>
      <c r="C1017" s="48" t="s">
        <v>46</v>
      </c>
      <c r="D1017" s="49">
        <v>5.743004791E7</v>
      </c>
      <c r="E1017" s="47">
        <v>0.0</v>
      </c>
      <c r="F1017" s="50">
        <v>5.7430048E7</v>
      </c>
      <c r="G1017" s="51">
        <v>5.7430048E7</v>
      </c>
      <c r="H1017" s="52">
        <v>8.90981536E8</v>
      </c>
      <c r="I1017" s="48" t="str">
        <f t="shared" si="403"/>
        <v>#REF!</v>
      </c>
      <c r="J1017" s="46">
        <v>5.7430048E7</v>
      </c>
      <c r="K1017" s="53" t="str">
        <f t="shared" si="404"/>
        <v>#REF!</v>
      </c>
      <c r="L1017" s="54" t="str">
        <f t="shared" si="405"/>
        <v>#REF!</v>
      </c>
      <c r="M1017" s="54" t="s">
        <v>1525</v>
      </c>
      <c r="N1017" s="52" t="s">
        <v>1526</v>
      </c>
      <c r="O1017" s="55">
        <v>42334.0</v>
      </c>
    </row>
    <row r="1018" ht="25.5" customHeight="1">
      <c r="A1018" s="46" t="s">
        <v>299</v>
      </c>
      <c r="B1018" s="47" t="s">
        <v>17</v>
      </c>
      <c r="C1018" s="48" t="s">
        <v>18</v>
      </c>
      <c r="D1018" s="49">
        <v>0.0</v>
      </c>
      <c r="E1018" s="47">
        <v>0.0</v>
      </c>
      <c r="F1018" s="50">
        <v>0.0</v>
      </c>
      <c r="G1018" s="51">
        <v>0.0</v>
      </c>
      <c r="H1018" s="52"/>
      <c r="I1018" s="48"/>
      <c r="J1018" s="46"/>
      <c r="K1018" s="53"/>
      <c r="L1018" s="54"/>
      <c r="M1018" s="54"/>
      <c r="N1018" s="52"/>
      <c r="O1018" s="55"/>
    </row>
    <row r="1019" ht="25.5" customHeight="1">
      <c r="A1019" s="46" t="s">
        <v>299</v>
      </c>
      <c r="B1019" s="47" t="s">
        <v>49</v>
      </c>
      <c r="C1019" s="48" t="s">
        <v>50</v>
      </c>
      <c r="D1019" s="49">
        <v>0.0</v>
      </c>
      <c r="E1019" s="47">
        <v>0.0</v>
      </c>
      <c r="F1019" s="50">
        <v>0.0</v>
      </c>
      <c r="G1019" s="51">
        <v>0.0</v>
      </c>
      <c r="H1019" s="52"/>
      <c r="I1019" s="48"/>
      <c r="J1019" s="46"/>
      <c r="K1019" s="53"/>
      <c r="L1019" s="54"/>
      <c r="M1019" s="54"/>
      <c r="N1019" s="52"/>
      <c r="O1019" s="55"/>
    </row>
    <row r="1020" ht="25.5" customHeight="1">
      <c r="A1020" s="46" t="s">
        <v>299</v>
      </c>
      <c r="B1020" s="47" t="s">
        <v>19</v>
      </c>
      <c r="C1020" s="48" t="s">
        <v>20</v>
      </c>
      <c r="D1020" s="49">
        <v>2790.33</v>
      </c>
      <c r="E1020" s="47">
        <v>0.0</v>
      </c>
      <c r="F1020" s="50">
        <v>2790.0</v>
      </c>
      <c r="G1020" s="51">
        <v>2790.0</v>
      </c>
      <c r="H1020" s="52">
        <v>8.00140949E8</v>
      </c>
      <c r="I1020" s="48" t="str">
        <f t="shared" ref="I1020:I1024" si="406">+VLOOKUP(H1020,'[2]IPS CTA BANCARIA (2)'!$B$1:$I$186,2,0)</f>
        <v>#REF!</v>
      </c>
      <c r="J1020" s="46">
        <v>2790.0</v>
      </c>
      <c r="K1020" s="53" t="str">
        <f t="shared" ref="K1020:K1024" si="407">+VLOOKUP(H1020,'[2]IPS CTA BANCARIA (2)'!$B$1:$I$186,4,0)</f>
        <v>#REF!</v>
      </c>
      <c r="L1020" s="54" t="str">
        <f t="shared" ref="L1020:L1024" si="408">+VLOOKUP(H1020,'[2]IPS CTA BANCARIA (2)'!$B$1:$I$186,5,0)</f>
        <v>#REF!</v>
      </c>
      <c r="M1020" s="54" t="s">
        <v>1527</v>
      </c>
      <c r="N1020" s="52" t="s">
        <v>1528</v>
      </c>
      <c r="O1020" s="55">
        <v>42334.0</v>
      </c>
    </row>
    <row r="1021" ht="25.5" customHeight="1">
      <c r="A1021" s="46" t="s">
        <v>299</v>
      </c>
      <c r="B1021" s="47" t="s">
        <v>29</v>
      </c>
      <c r="C1021" s="48" t="s">
        <v>30</v>
      </c>
      <c r="D1021" s="49">
        <v>111207.43</v>
      </c>
      <c r="E1021" s="47">
        <v>0.0</v>
      </c>
      <c r="F1021" s="50">
        <v>111207.0</v>
      </c>
      <c r="G1021" s="51">
        <v>111207.0</v>
      </c>
      <c r="H1021" s="52">
        <v>8.00250119E8</v>
      </c>
      <c r="I1021" s="48" t="str">
        <f t="shared" si="406"/>
        <v>#REF!</v>
      </c>
      <c r="J1021" s="46">
        <v>111207.0</v>
      </c>
      <c r="K1021" s="53" t="str">
        <f t="shared" si="407"/>
        <v>#REF!</v>
      </c>
      <c r="L1021" s="54" t="str">
        <f t="shared" si="408"/>
        <v>#REF!</v>
      </c>
      <c r="M1021" s="54" t="s">
        <v>1529</v>
      </c>
      <c r="N1021" s="52" t="s">
        <v>1530</v>
      </c>
      <c r="O1021" s="55">
        <v>42332.0</v>
      </c>
    </row>
    <row r="1022" ht="25.5" customHeight="1">
      <c r="A1022" s="46" t="s">
        <v>299</v>
      </c>
      <c r="B1022" s="47" t="s">
        <v>31</v>
      </c>
      <c r="C1022" s="48" t="s">
        <v>32</v>
      </c>
      <c r="D1022" s="49">
        <v>130773.1</v>
      </c>
      <c r="E1022" s="47">
        <v>0.0</v>
      </c>
      <c r="F1022" s="50">
        <v>130773.0</v>
      </c>
      <c r="G1022" s="51">
        <v>130773.0</v>
      </c>
      <c r="H1022" s="52">
        <v>8.05000427E8</v>
      </c>
      <c r="I1022" s="48" t="str">
        <f t="shared" si="406"/>
        <v>#REF!</v>
      </c>
      <c r="J1022" s="46">
        <v>130773.0</v>
      </c>
      <c r="K1022" s="53" t="str">
        <f t="shared" si="407"/>
        <v>#REF!</v>
      </c>
      <c r="L1022" s="54" t="str">
        <f t="shared" si="408"/>
        <v>#REF!</v>
      </c>
      <c r="M1022" s="54" t="s">
        <v>1531</v>
      </c>
      <c r="N1022" s="52" t="s">
        <v>1532</v>
      </c>
      <c r="O1022" s="55">
        <v>42333.0</v>
      </c>
    </row>
    <row r="1023" ht="25.5" customHeight="1">
      <c r="A1023" s="46" t="s">
        <v>299</v>
      </c>
      <c r="B1023" s="47" t="s">
        <v>39</v>
      </c>
      <c r="C1023" s="48" t="s">
        <v>40</v>
      </c>
      <c r="D1023" s="49">
        <v>206369.02</v>
      </c>
      <c r="E1023" s="47">
        <v>0.0</v>
      </c>
      <c r="F1023" s="50">
        <v>206369.0</v>
      </c>
      <c r="G1023" s="51">
        <v>206369.0</v>
      </c>
      <c r="H1023" s="52">
        <v>9.00156264E8</v>
      </c>
      <c r="I1023" s="48" t="str">
        <f t="shared" si="406"/>
        <v>#REF!</v>
      </c>
      <c r="J1023" s="46">
        <v>206369.0</v>
      </c>
      <c r="K1023" s="53" t="str">
        <f t="shared" si="407"/>
        <v>#REF!</v>
      </c>
      <c r="L1023" s="54" t="str">
        <f t="shared" si="408"/>
        <v>#REF!</v>
      </c>
      <c r="M1023" s="54" t="s">
        <v>1533</v>
      </c>
      <c r="N1023" s="52" t="s">
        <v>1534</v>
      </c>
      <c r="O1023" s="55">
        <v>42334.0</v>
      </c>
    </row>
    <row r="1024" ht="25.5" customHeight="1">
      <c r="A1024" s="46" t="s">
        <v>299</v>
      </c>
      <c r="B1024" s="47" t="s">
        <v>41</v>
      </c>
      <c r="C1024" s="48" t="s">
        <v>42</v>
      </c>
      <c r="D1024" s="49">
        <v>2.776522812E7</v>
      </c>
      <c r="E1024" s="47">
        <v>0.0</v>
      </c>
      <c r="F1024" s="50">
        <v>2.7765228E7</v>
      </c>
      <c r="G1024" s="51">
        <v>2.7765228E7</v>
      </c>
      <c r="H1024" s="52">
        <v>8.90985703E8</v>
      </c>
      <c r="I1024" s="48" t="str">
        <f t="shared" si="406"/>
        <v>#REF!</v>
      </c>
      <c r="J1024" s="46">
        <v>2.7765228E7</v>
      </c>
      <c r="K1024" s="53" t="str">
        <f t="shared" si="407"/>
        <v>#REF!</v>
      </c>
      <c r="L1024" s="54" t="str">
        <f t="shared" si="408"/>
        <v>#REF!</v>
      </c>
      <c r="M1024" s="54" t="s">
        <v>1535</v>
      </c>
      <c r="N1024" s="52" t="s">
        <v>1536</v>
      </c>
      <c r="O1024" s="55">
        <v>42326.0</v>
      </c>
    </row>
    <row r="1025" ht="25.5" customHeight="1">
      <c r="A1025" s="46" t="s">
        <v>301</v>
      </c>
      <c r="B1025" s="47" t="s">
        <v>17</v>
      </c>
      <c r="C1025" s="48" t="s">
        <v>18</v>
      </c>
      <c r="D1025" s="49">
        <v>0.0</v>
      </c>
      <c r="E1025" s="47">
        <v>0.0</v>
      </c>
      <c r="F1025" s="50">
        <v>0.0</v>
      </c>
      <c r="G1025" s="51">
        <v>0.0</v>
      </c>
      <c r="H1025" s="52"/>
      <c r="I1025" s="48"/>
      <c r="J1025" s="46"/>
      <c r="K1025" s="53"/>
      <c r="L1025" s="54"/>
      <c r="M1025" s="54"/>
      <c r="N1025" s="52"/>
      <c r="O1025" s="55"/>
    </row>
    <row r="1026" ht="25.5" customHeight="1">
      <c r="A1026" s="46" t="s">
        <v>301</v>
      </c>
      <c r="B1026" s="47" t="s">
        <v>49</v>
      </c>
      <c r="C1026" s="48" t="s">
        <v>50</v>
      </c>
      <c r="D1026" s="49">
        <v>0.0</v>
      </c>
      <c r="E1026" s="47">
        <v>0.0</v>
      </c>
      <c r="F1026" s="50">
        <v>0.0</v>
      </c>
      <c r="G1026" s="51">
        <v>0.0</v>
      </c>
      <c r="H1026" s="52"/>
      <c r="I1026" s="48"/>
      <c r="J1026" s="46"/>
      <c r="K1026" s="53"/>
      <c r="L1026" s="54"/>
      <c r="M1026" s="54"/>
      <c r="N1026" s="52"/>
      <c r="O1026" s="55"/>
    </row>
    <row r="1027" ht="25.5" customHeight="1">
      <c r="A1027" s="46" t="s">
        <v>301</v>
      </c>
      <c r="B1027" s="47" t="s">
        <v>74</v>
      </c>
      <c r="C1027" s="48" t="s">
        <v>75</v>
      </c>
      <c r="D1027" s="49">
        <v>1.251248505E7</v>
      </c>
      <c r="E1027" s="47">
        <v>0.0</v>
      </c>
      <c r="F1027" s="50">
        <v>1.2512485E7</v>
      </c>
      <c r="G1027" s="51">
        <v>1.2512485E7</v>
      </c>
      <c r="H1027" s="52">
        <v>8.90980757E8</v>
      </c>
      <c r="I1027" s="48" t="str">
        <f>+VLOOKUP(H1027,'[2]IPS CTA BANCARIA (2)'!$B$1:$I$186,2,0)</f>
        <v>#REF!</v>
      </c>
      <c r="J1027" s="46">
        <v>1.2512485E7</v>
      </c>
      <c r="K1027" s="53" t="str">
        <f>+VLOOKUP(H1027,'[2]IPS CTA BANCARIA (2)'!$B$1:$I$186,4,0)</f>
        <v>#REF!</v>
      </c>
      <c r="L1027" s="54" t="str">
        <f>+VLOOKUP(H1027,'[2]IPS CTA BANCARIA (2)'!$B$1:$I$186,5,0)</f>
        <v>#REF!</v>
      </c>
      <c r="M1027" s="54" t="s">
        <v>1537</v>
      </c>
      <c r="N1027" s="52" t="s">
        <v>1538</v>
      </c>
      <c r="O1027" s="55">
        <v>42332.0</v>
      </c>
    </row>
    <row r="1028" ht="25.5" customHeight="1">
      <c r="A1028" s="46" t="s">
        <v>301</v>
      </c>
      <c r="B1028" s="47" t="s">
        <v>27</v>
      </c>
      <c r="C1028" s="48" t="s">
        <v>28</v>
      </c>
      <c r="D1028" s="49">
        <v>0.0</v>
      </c>
      <c r="E1028" s="47">
        <v>0.0</v>
      </c>
      <c r="F1028" s="50">
        <v>0.0</v>
      </c>
      <c r="G1028" s="51">
        <v>0.0</v>
      </c>
      <c r="H1028" s="52"/>
      <c r="I1028" s="48"/>
      <c r="J1028" s="46"/>
      <c r="K1028" s="53"/>
      <c r="L1028" s="54"/>
      <c r="M1028" s="54"/>
      <c r="N1028" s="52"/>
      <c r="O1028" s="55"/>
    </row>
    <row r="1029" ht="25.5" customHeight="1">
      <c r="A1029" s="46" t="s">
        <v>301</v>
      </c>
      <c r="B1029" s="47" t="s">
        <v>29</v>
      </c>
      <c r="C1029" s="48" t="s">
        <v>30</v>
      </c>
      <c r="D1029" s="49">
        <v>1223855.69</v>
      </c>
      <c r="E1029" s="47">
        <v>0.0</v>
      </c>
      <c r="F1029" s="50">
        <v>1223856.0</v>
      </c>
      <c r="G1029" s="51">
        <v>1223856.0</v>
      </c>
      <c r="H1029" s="52">
        <v>8.90901826E8</v>
      </c>
      <c r="I1029" s="48" t="str">
        <f>+VLOOKUP(H1029,'[2]IPS CTA BANCARIA (2)'!$B$1:$I$186,2,0)</f>
        <v>#REF!</v>
      </c>
      <c r="J1029" s="46">
        <v>1223856.0</v>
      </c>
      <c r="K1029" s="53" t="str">
        <f>+VLOOKUP(H1029,'[2]IPS CTA BANCARIA (2)'!$B$1:$I$186,4,0)</f>
        <v>#REF!</v>
      </c>
      <c r="L1029" s="54" t="str">
        <f>+VLOOKUP(H1029,'[2]IPS CTA BANCARIA (2)'!$B$1:$I$186,5,0)</f>
        <v>#REF!</v>
      </c>
      <c r="M1029" s="54" t="s">
        <v>1539</v>
      </c>
      <c r="N1029" s="52" t="s">
        <v>1540</v>
      </c>
      <c r="O1029" s="55">
        <v>42332.0</v>
      </c>
    </row>
    <row r="1030" ht="25.5" customHeight="1">
      <c r="A1030" s="46" t="s">
        <v>301</v>
      </c>
      <c r="B1030" s="47" t="s">
        <v>31</v>
      </c>
      <c r="C1030" s="48" t="s">
        <v>32</v>
      </c>
      <c r="D1030" s="49">
        <v>0.0</v>
      </c>
      <c r="E1030" s="47">
        <v>0.0</v>
      </c>
      <c r="F1030" s="50">
        <v>0.0</v>
      </c>
      <c r="G1030" s="51">
        <v>0.0</v>
      </c>
      <c r="H1030" s="52"/>
      <c r="I1030" s="48"/>
      <c r="J1030" s="46"/>
      <c r="K1030" s="53"/>
      <c r="L1030" s="54"/>
      <c r="M1030" s="54"/>
      <c r="N1030" s="52"/>
      <c r="O1030" s="55"/>
    </row>
    <row r="1031" ht="25.5" customHeight="1">
      <c r="A1031" s="46" t="s">
        <v>301</v>
      </c>
      <c r="B1031" s="47" t="s">
        <v>39</v>
      </c>
      <c r="C1031" s="48" t="s">
        <v>40</v>
      </c>
      <c r="D1031" s="49">
        <v>138402.63</v>
      </c>
      <c r="E1031" s="47">
        <v>0.0</v>
      </c>
      <c r="F1031" s="50">
        <v>138403.0</v>
      </c>
      <c r="G1031" s="51">
        <v>138403.0</v>
      </c>
      <c r="H1031" s="52">
        <v>9.00156264E8</v>
      </c>
      <c r="I1031" s="48" t="str">
        <f t="shared" ref="I1031:I1033" si="409">+VLOOKUP(H1031,'[2]IPS CTA BANCARIA (2)'!$B$1:$I$186,2,0)</f>
        <v>#REF!</v>
      </c>
      <c r="J1031" s="46">
        <v>138403.0</v>
      </c>
      <c r="K1031" s="53" t="str">
        <f t="shared" ref="K1031:K1033" si="410">+VLOOKUP(H1031,'[2]IPS CTA BANCARIA (2)'!$B$1:$I$186,4,0)</f>
        <v>#REF!</v>
      </c>
      <c r="L1031" s="54" t="str">
        <f t="shared" ref="L1031:L1033" si="411">+VLOOKUP(H1031,'[2]IPS CTA BANCARIA (2)'!$B$1:$I$186,5,0)</f>
        <v>#REF!</v>
      </c>
      <c r="M1031" s="54" t="s">
        <v>1541</v>
      </c>
      <c r="N1031" s="52" t="s">
        <v>1542</v>
      </c>
      <c r="O1031" s="55">
        <v>42334.0</v>
      </c>
    </row>
    <row r="1032" ht="25.5" customHeight="1">
      <c r="A1032" s="46" t="s">
        <v>301</v>
      </c>
      <c r="B1032" s="47" t="s">
        <v>41</v>
      </c>
      <c r="C1032" s="48" t="s">
        <v>42</v>
      </c>
      <c r="D1032" s="49">
        <v>1.552207428E7</v>
      </c>
      <c r="E1032" s="47">
        <v>0.0</v>
      </c>
      <c r="F1032" s="50">
        <v>1.5522074E7</v>
      </c>
      <c r="G1032" s="51">
        <v>1.5522074E7</v>
      </c>
      <c r="H1032" s="52">
        <v>8.90981137E8</v>
      </c>
      <c r="I1032" s="48" t="str">
        <f t="shared" si="409"/>
        <v>#REF!</v>
      </c>
      <c r="J1032" s="46">
        <v>1.5522074E7</v>
      </c>
      <c r="K1032" s="53" t="str">
        <f t="shared" si="410"/>
        <v>#REF!</v>
      </c>
      <c r="L1032" s="54" t="str">
        <f t="shared" si="411"/>
        <v>#REF!</v>
      </c>
      <c r="M1032" s="54" t="s">
        <v>1543</v>
      </c>
      <c r="N1032" s="52"/>
      <c r="O1032" s="55"/>
    </row>
    <row r="1033" ht="25.5" customHeight="1">
      <c r="A1033" s="46" t="s">
        <v>301</v>
      </c>
      <c r="B1033" s="47" t="s">
        <v>45</v>
      </c>
      <c r="C1033" s="48" t="s">
        <v>46</v>
      </c>
      <c r="D1033" s="49">
        <v>6.508383935E7</v>
      </c>
      <c r="E1033" s="47">
        <v>0.0</v>
      </c>
      <c r="F1033" s="50">
        <v>6.5083839E7</v>
      </c>
      <c r="G1033" s="51">
        <v>6.5083839E7</v>
      </c>
      <c r="H1033" s="52">
        <v>8.11041637E8</v>
      </c>
      <c r="I1033" s="48" t="str">
        <f t="shared" si="409"/>
        <v>#REF!</v>
      </c>
      <c r="J1033" s="46">
        <v>6.5083839E7</v>
      </c>
      <c r="K1033" s="53" t="str">
        <f t="shared" si="410"/>
        <v>#REF!</v>
      </c>
      <c r="L1033" s="54" t="str">
        <f t="shared" si="411"/>
        <v>#REF!</v>
      </c>
      <c r="M1033" s="54" t="s">
        <v>1544</v>
      </c>
      <c r="N1033" s="52" t="s">
        <v>1545</v>
      </c>
      <c r="O1033" s="55">
        <v>42334.0</v>
      </c>
    </row>
    <row r="1034" ht="15.75" customHeight="1">
      <c r="A1034" s="56"/>
      <c r="B1034" s="56"/>
      <c r="C1034" s="56"/>
      <c r="D1034" s="56"/>
      <c r="E1034" s="57"/>
      <c r="F1034" s="57"/>
      <c r="G1034" s="29"/>
      <c r="H1034" s="29"/>
      <c r="I1034" s="29"/>
      <c r="J1034" s="29"/>
      <c r="L1034" s="29"/>
    </row>
    <row r="1035" ht="15.75" customHeight="1">
      <c r="A1035" s="58" t="s">
        <v>1546</v>
      </c>
      <c r="D1035" s="29"/>
      <c r="E1035" s="29"/>
      <c r="F1035" s="29"/>
    </row>
    <row r="1036" ht="15.75" customHeight="1">
      <c r="A1036" s="58" t="s">
        <v>1547</v>
      </c>
      <c r="D1036" s="29"/>
      <c r="E1036" s="29"/>
      <c r="F1036" s="29"/>
    </row>
    <row r="1037" ht="15.75" customHeight="1">
      <c r="A1037" s="58" t="s">
        <v>1548</v>
      </c>
      <c r="D1037" s="29"/>
      <c r="E1037" s="29"/>
      <c r="F1037" s="29"/>
    </row>
    <row r="1038" ht="15.75" customHeight="1">
      <c r="A1038" s="58" t="s">
        <v>1549</v>
      </c>
      <c r="D1038" s="29"/>
      <c r="E1038" s="29"/>
      <c r="F1038" s="29"/>
    </row>
    <row r="1039" ht="15.75" customHeight="1">
      <c r="A1039" s="58" t="s">
        <v>1550</v>
      </c>
      <c r="D1039" s="29"/>
      <c r="E1039" s="29"/>
      <c r="F1039" s="29"/>
    </row>
    <row r="1040" ht="15.75" customHeight="1">
      <c r="A1040" s="58" t="s">
        <v>1551</v>
      </c>
      <c r="D1040" s="29"/>
      <c r="E1040" s="29"/>
      <c r="F1040" s="29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2"/>
  <legacyDrawing r:id="rId3"/>
</worksheet>
</file>