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TIOQUIA" sheetId="1" r:id="rId4"/>
    <sheet state="visible" name="CALCULO" sheetId="2" r:id="rId5"/>
    <sheet state="visible" name="PARA GIRO DIRECTO AGOSTO" sheetId="3" r:id="rId6"/>
    <sheet state="visible" name="Hoja1" sheetId="4" r:id="rId7"/>
  </sheets>
  <definedNames>
    <definedName hidden="1" localSheetId="0" name="_xlnm._FilterDatabase">ANTIOQUIA!$A$7:$M$798</definedName>
    <definedName hidden="1" localSheetId="1" name="_xlnm._FilterDatabase">CALCULO!$A$2:$Z$100</definedName>
  </definedNames>
  <calcPr/>
</workbook>
</file>

<file path=xl/sharedStrings.xml><?xml version="1.0" encoding="utf-8"?>
<sst xmlns="http://schemas.openxmlformats.org/spreadsheetml/2006/main" count="8005" uniqueCount="1445">
  <si>
    <t>LIQUIDACION MENSUAL DE AFILIADOS POR EPS Y ENTIDAD TERRITORIAL PERIODO AGOSTO DE 2015</t>
  </si>
  <si>
    <t>Fecha de Publicación: AGOSTO DE 2015</t>
  </si>
  <si>
    <t>DIRECCION DE ADMINISTRACION DE FONDOS DE LA PROTECCION SOCIAL</t>
  </si>
  <si>
    <t>DANE</t>
  </si>
  <si>
    <t>DEPARTAMENTO</t>
  </si>
  <si>
    <t>MUNICIPIO</t>
  </si>
  <si>
    <t>CODIGO EPS</t>
  </si>
  <si>
    <t>NOMBRE EPS</t>
  </si>
  <si>
    <t xml:space="preserve">RECURSOS CON CARGO A CAJAS DE COMPENSACION FAMILIAR 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</si>
  <si>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</si>
  <si>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</si>
  <si>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</si>
  <si>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</si>
  <si>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AGOSTO 2015</t>
  </si>
  <si>
    <t>05001</t>
  </si>
  <si>
    <t>ANTIOQUIA</t>
  </si>
  <si>
    <t>MEDELLIN</t>
  </si>
  <si>
    <t>CCF002</t>
  </si>
  <si>
    <t>COMFAMA</t>
  </si>
  <si>
    <t>EPSM03</t>
  </si>
  <si>
    <t>CAFESALUD EPS</t>
  </si>
  <si>
    <t>EPSS02</t>
  </si>
  <si>
    <t>SALUD TOTAL</t>
  </si>
  <si>
    <t>EPSS03</t>
  </si>
  <si>
    <t>CAFESALUD</t>
  </si>
  <si>
    <t>EPSS05</t>
  </si>
  <si>
    <t>SANITAS E.P.S. S.A.</t>
  </si>
  <si>
    <t>EPSS10</t>
  </si>
  <si>
    <t>EPS Y MEDICINA PREPAGADA SURAMERICANA S.A</t>
  </si>
  <si>
    <t>EPSS13</t>
  </si>
  <si>
    <t>E.P.S.  Saludcoop</t>
  </si>
  <si>
    <t>EPSS16</t>
  </si>
  <si>
    <t>COOMEVA E.P.S.  S.A.</t>
  </si>
  <si>
    <t>EPSS17</t>
  </si>
  <si>
    <t>E.P.S.  FAMISANAR  LTDA.</t>
  </si>
  <si>
    <t>EPSS18</t>
  </si>
  <si>
    <t>EPS Servicio Occidental de Salud  S.A. - EPS S.O.S. S.A.</t>
  </si>
  <si>
    <t>EPSS23</t>
  </si>
  <si>
    <t>CRUZ BLANCA  EPS S.A.</t>
  </si>
  <si>
    <t>EPSS33</t>
  </si>
  <si>
    <t>SALUDVIDA</t>
  </si>
  <si>
    <t>EPSS37</t>
  </si>
  <si>
    <t>LA NUEVA EPS S.A.</t>
  </si>
  <si>
    <t>05002</t>
  </si>
  <si>
    <t>ABEJORRAL</t>
  </si>
  <si>
    <t>EPS020</t>
  </si>
  <si>
    <t>CAPRECOM</t>
  </si>
  <si>
    <t>ESS024</t>
  </si>
  <si>
    <t>COOSALUD</t>
  </si>
  <si>
    <t>05004</t>
  </si>
  <si>
    <t>ABRIAQUI</t>
  </si>
  <si>
    <t>05021</t>
  </si>
  <si>
    <t>ALEJANDRIA</t>
  </si>
  <si>
    <t>05030</t>
  </si>
  <si>
    <t>AMAGA</t>
  </si>
  <si>
    <t>05031</t>
  </si>
  <si>
    <t>AMALFI</t>
  </si>
  <si>
    <t>05034</t>
  </si>
  <si>
    <t>ANDES</t>
  </si>
  <si>
    <t>ESS091</t>
  </si>
  <si>
    <t>ECOOPSOS</t>
  </si>
  <si>
    <t>05036</t>
  </si>
  <si>
    <t>ANGELOPOLIS</t>
  </si>
  <si>
    <t>05038</t>
  </si>
  <si>
    <t>ANGOSTURA</t>
  </si>
  <si>
    <t>05040</t>
  </si>
  <si>
    <t>ANORI</t>
  </si>
  <si>
    <t>05042</t>
  </si>
  <si>
    <t>05044</t>
  </si>
  <si>
    <t>ANZA</t>
  </si>
  <si>
    <t>05045</t>
  </si>
  <si>
    <t>APARTADO</t>
  </si>
  <si>
    <t>EPSI03</t>
  </si>
  <si>
    <t>A.I.C.</t>
  </si>
  <si>
    <t>ESS002</t>
  </si>
  <si>
    <t>EMDISALUD</t>
  </si>
  <si>
    <t>05051</t>
  </si>
  <si>
    <t>ARBOLETES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</si>
  <si>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</si>
  <si>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</si>
  <si>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</si>
  <si>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</si>
  <si>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</si>
  <si>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</si>
  <si>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</si>
  <si>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</si>
  <si>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</si>
  <si>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</si>
  <si>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</si>
  <si>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</si>
  <si>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</si>
  <si>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</si>
  <si>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</si>
  <si>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</si>
  <si>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</si>
  <si>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</si>
  <si>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</si>
  <si>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</si>
  <si>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</si>
  <si>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</si>
  <si>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</si>
  <si>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</si>
  <si>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</si>
  <si>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</si>
  <si>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</si>
  <si>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</si>
  <si>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</si>
  <si>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</si>
  <si>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</si>
  <si>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</si>
  <si>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</si>
  <si>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</si>
  <si>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</si>
  <si>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</si>
  <si>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</si>
  <si>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</si>
  <si>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</si>
  <si>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</si>
  <si>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</si>
  <si>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</si>
  <si>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</si>
  <si>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</si>
  <si>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</si>
  <si>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</si>
  <si>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</si>
  <si>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</si>
  <si>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</si>
  <si>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</si>
  <si>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</si>
  <si>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</si>
  <si>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</si>
  <si>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</si>
  <si>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</si>
  <si>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</si>
  <si>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</si>
  <si>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</si>
  <si>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</si>
  <si>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</si>
  <si>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</si>
  <si>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</si>
  <si>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</si>
  <si>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</si>
  <si>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</si>
  <si>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</si>
  <si>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</si>
  <si>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</si>
  <si>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</si>
  <si>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</si>
  <si>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</si>
  <si>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</si>
  <si>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</si>
  <si>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</si>
  <si>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</si>
  <si>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</si>
  <si>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</si>
  <si>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</si>
  <si>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</si>
  <si>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</si>
  <si>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</si>
  <si>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</si>
  <si>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</si>
  <si>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</si>
  <si>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</si>
  <si>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</si>
  <si>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</si>
  <si>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</si>
  <si>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</si>
  <si>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</si>
  <si>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</si>
  <si>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</si>
  <si>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</si>
  <si>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</si>
  <si>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</si>
  <si>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</si>
  <si>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</si>
  <si>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</si>
  <si>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</si>
  <si>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</si>
  <si>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</si>
  <si>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</si>
  <si>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</si>
  <si>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</si>
  <si>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</si>
  <si>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</si>
  <si>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</si>
  <si>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</si>
  <si>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</si>
  <si>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</si>
  <si>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ESS062</t>
  </si>
  <si>
    <t>ASMET SALUD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</si>
  <si>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</si>
  <si>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</si>
  <si>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</si>
  <si>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</si>
  <si>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</si>
  <si>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</si>
  <si>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</si>
  <si>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</si>
  <si>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</si>
  <si>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</si>
  <si>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</si>
  <si>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</si>
  <si>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ESS207</t>
  </si>
  <si>
    <t>MUTUAL SER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</si>
  <si>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</si>
  <si>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</si>
  <si>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</si>
  <si>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</si>
  <si>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</si>
  <si>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</si>
  <si>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</si>
  <si>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</si>
  <si>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</si>
  <si>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</si>
  <si>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</si>
  <si>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</si>
  <si>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</si>
  <si>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</si>
  <si>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</si>
  <si>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</si>
  <si>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</si>
  <si>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</si>
  <si>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</si>
  <si>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</si>
  <si>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</si>
  <si>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</si>
  <si>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</si>
  <si>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</si>
  <si>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</si>
  <si>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</si>
  <si>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</si>
  <si>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</si>
  <si>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</si>
  <si>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</si>
  <si>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</si>
  <si>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</si>
  <si>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</si>
  <si>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</si>
  <si>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</si>
  <si>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</si>
  <si>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</si>
  <si>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</si>
  <si>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</si>
  <si>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</si>
  <si>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</si>
  <si>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</si>
  <si>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</si>
  <si>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</si>
  <si>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</si>
  <si>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</si>
  <si>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</si>
  <si>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</si>
  <si>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</si>
  <si>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</si>
  <si>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</si>
  <si>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</si>
  <si>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</si>
  <si>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</si>
  <si>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</si>
  <si>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</si>
  <si>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</si>
  <si>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</si>
  <si>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</si>
  <si>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</si>
  <si>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</si>
  <si>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</si>
  <si>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</si>
  <si>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</si>
  <si>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</si>
  <si>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</si>
  <si>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</si>
  <si>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</si>
  <si>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</si>
  <si>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</si>
  <si>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</si>
  <si>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</si>
  <si>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</si>
  <si>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</si>
  <si>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</si>
  <si>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</si>
  <si>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</si>
  <si>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</si>
  <si>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</si>
  <si>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</si>
  <si>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</si>
  <si>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</si>
  <si>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</si>
  <si>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</si>
  <si>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</si>
  <si>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</si>
  <si>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</si>
  <si>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</si>
  <si>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</si>
  <si>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</si>
  <si>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</si>
  <si>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</si>
  <si>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</si>
  <si>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</si>
  <si>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</si>
  <si>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</si>
  <si>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</si>
  <si>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</si>
  <si>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</si>
  <si>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</si>
  <si>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TOTALES</t>
  </si>
  <si>
    <t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</si>
  <si>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</si>
  <si>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</si>
  <si>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-2015</t>
  </si>
  <si>
    <t>MUNICIPIO
SIN SITUACIÓN DE FONDOS</t>
  </si>
  <si>
    <t>ONCEAVA PARA CALCULO MUNICIPIO</t>
  </si>
  <si>
    <t>A GIRAR POR MUNICIPIO</t>
  </si>
  <si>
    <t>GIRO DIRECTO MUNICIPIO JUNIO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</si>
  <si>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- 2015</t>
    </r>
  </si>
  <si>
    <t>DEPARTAMENTO SSF</t>
  </si>
  <si>
    <t>PARA GIRO DIRECTO DEPTO</t>
  </si>
  <si>
    <t>VALOR REAL A TRANSFERIR DEPARTAMENTO JUNIO</t>
  </si>
  <si>
    <t>TOTAL  MUNICIPIO  MAS DEPTO</t>
  </si>
  <si>
    <t>PARA GIRO DIRECTO ESFUERZO PROPIO DEPARTAMENTO</t>
  </si>
  <si>
    <t>NIT IPS</t>
  </si>
  <si>
    <t>NOMBRE IPS A TRANSFERIR RECURSOS</t>
  </si>
  <si>
    <t>NIVEL DE ATENCION</t>
  </si>
  <si>
    <t>Total</t>
  </si>
  <si>
    <t>CUENTA BANCARIA</t>
  </si>
  <si>
    <t>BANCO</t>
  </si>
  <si>
    <t>TIPO DE CUENTA</t>
  </si>
  <si>
    <t>Total MEDELLIN</t>
  </si>
  <si>
    <t>Total APARTADO</t>
  </si>
  <si>
    <t>Total BARBOSA</t>
  </si>
  <si>
    <t>Total BELLO</t>
  </si>
  <si>
    <t>Total CALDAS</t>
  </si>
  <si>
    <t>Total COPACABANA</t>
  </si>
  <si>
    <t>Total ENVIGADO</t>
  </si>
  <si>
    <t>Total ITAGUI</t>
  </si>
  <si>
    <t>Total LA ESTRELLA</t>
  </si>
  <si>
    <t>Total general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</si>
  <si>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</si>
  <si>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</si>
  <si>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1713, LA RESOLUCIÓN 2409 DE 2012 DEL MINISTERIO DE SALUD Y PROTECCIÓN SOCIAL   Y LA RESOLUCION 0122 DE 2015  DEL MINISTERIO DE SALUD Y PROTECCIÓN SOCIAL                                                                                                                                                                                                          </t>
  </si>
  <si>
    <t>PAGO  A LAS IPS SEGUN LMA DEL MES DE AGOSTO 2015</t>
  </si>
  <si>
    <t>Valor Esfuerzo Propio Con situacion de Fondos</t>
  </si>
  <si>
    <t>GIRO DIRECTO MUNICIPIO DICIEMBRE</t>
  </si>
  <si>
    <t>VALOR REAL A TRANSFERIR DEPARTAMENTO</t>
  </si>
  <si>
    <t>RADICADOS</t>
  </si>
  <si>
    <t>N. DE COMPROBANTE DE EGRESO 43000/</t>
  </si>
  <si>
    <t>FECHA COMPROBANTE DE EGRESO</t>
  </si>
  <si>
    <t>COMFAMA-SAVIASALUD</t>
  </si>
  <si>
    <t>201500048524</t>
  </si>
  <si>
    <t>43/65322</t>
  </si>
  <si>
    <t>201500048525</t>
  </si>
  <si>
    <t>43/65282</t>
  </si>
  <si>
    <t>201500048526</t>
  </si>
  <si>
    <t>43/65321</t>
  </si>
  <si>
    <t>201500048527</t>
  </si>
  <si>
    <t>43/65320</t>
  </si>
  <si>
    <t>201500048528</t>
  </si>
  <si>
    <t>43/65601</t>
  </si>
  <si>
    <t>201500048666</t>
  </si>
  <si>
    <t>43/65371</t>
  </si>
  <si>
    <t>201500048808</t>
  </si>
  <si>
    <t>43/65653</t>
  </si>
  <si>
    <t>201500048841</t>
  </si>
  <si>
    <t>43/65757</t>
  </si>
  <si>
    <t>201500048787</t>
  </si>
  <si>
    <t>43/65632</t>
  </si>
  <si>
    <t>201500048968</t>
  </si>
  <si>
    <t>43/65812</t>
  </si>
  <si>
    <t>201500048693</t>
  </si>
  <si>
    <t>201500048844</t>
  </si>
  <si>
    <t>43/65759</t>
  </si>
  <si>
    <t>201500048843</t>
  </si>
  <si>
    <t>43/65749</t>
  </si>
  <si>
    <t>201500048688</t>
  </si>
  <si>
    <t>43/65436</t>
  </si>
  <si>
    <t>201500048851</t>
  </si>
  <si>
    <t>201500048529</t>
  </si>
  <si>
    <t>43/65604</t>
  </si>
  <si>
    <t>201500048969</t>
  </si>
  <si>
    <t>43/65827</t>
  </si>
  <si>
    <t>201500048694</t>
  </si>
  <si>
    <t>201500048852</t>
  </si>
  <si>
    <t>201500048757</t>
  </si>
  <si>
    <t>43/65407</t>
  </si>
  <si>
    <t>201500048530</t>
  </si>
  <si>
    <t>201500048970</t>
  </si>
  <si>
    <t>43/65828</t>
  </si>
  <si>
    <t>201500048853</t>
  </si>
  <si>
    <t>201500048531</t>
  </si>
  <si>
    <t>201500048971</t>
  </si>
  <si>
    <t>43/65844</t>
  </si>
  <si>
    <t>201500048854</t>
  </si>
  <si>
    <t>201500048532</t>
  </si>
  <si>
    <t>201500048667</t>
  </si>
  <si>
    <t>43/65382</t>
  </si>
  <si>
    <t>201500048809</t>
  </si>
  <si>
    <t>43/65666</t>
  </si>
  <si>
    <t>201500048972</t>
  </si>
  <si>
    <t>43/65832</t>
  </si>
  <si>
    <t>201500048695</t>
  </si>
  <si>
    <t>201500048855</t>
  </si>
  <si>
    <t>201500048758</t>
  </si>
  <si>
    <t>43/65412</t>
  </si>
  <si>
    <t>201500048533</t>
  </si>
  <si>
    <t>201500048810</t>
  </si>
  <si>
    <t>43/65664</t>
  </si>
  <si>
    <t>201500048973</t>
  </si>
  <si>
    <t>43/65830</t>
  </si>
  <si>
    <t>201500048856</t>
  </si>
  <si>
    <t>201500048759</t>
  </si>
  <si>
    <t>43/65410</t>
  </si>
  <si>
    <t>201500048534</t>
  </si>
  <si>
    <t>201500048668</t>
  </si>
  <si>
    <t>43/65375</t>
  </si>
  <si>
    <t>201500048811</t>
  </si>
  <si>
    <t>43/65657</t>
  </si>
  <si>
    <t>201500048974</t>
  </si>
  <si>
    <t>43/65819</t>
  </si>
  <si>
    <t>201500048696</t>
  </si>
  <si>
    <t>201500048857</t>
  </si>
  <si>
    <t>201500048642</t>
  </si>
  <si>
    <t>43/65594</t>
  </si>
  <si>
    <t>201500048975</t>
  </si>
  <si>
    <t>43/65829</t>
  </si>
  <si>
    <t>201500048697</t>
  </si>
  <si>
    <t>201500048858</t>
  </si>
  <si>
    <t>201500048643</t>
  </si>
  <si>
    <t>43/65596</t>
  </si>
  <si>
    <t>201500048976</t>
  </si>
  <si>
    <t>43/65836</t>
  </si>
  <si>
    <t>201500048859</t>
  </si>
  <si>
    <t>201500048760</t>
  </si>
  <si>
    <t>43/65413</t>
  </si>
  <si>
    <t>201500048535</t>
  </si>
  <si>
    <t>201500048977</t>
  </si>
  <si>
    <t>43/65841</t>
  </si>
  <si>
    <t>201500048698</t>
  </si>
  <si>
    <t>201500048845</t>
  </si>
  <si>
    <t>43/65764</t>
  </si>
  <si>
    <t>201500048860</t>
  </si>
  <si>
    <t>201500048761</t>
  </si>
  <si>
    <t>43/65415</t>
  </si>
  <si>
    <t>201500048536</t>
  </si>
  <si>
    <t>201500048978</t>
  </si>
  <si>
    <t>43/65814</t>
  </si>
  <si>
    <t>201500048699</t>
  </si>
  <si>
    <t>201500048861</t>
  </si>
  <si>
    <t>201500048762</t>
  </si>
  <si>
    <t>43/65400</t>
  </si>
  <si>
    <t>201500048644</t>
  </si>
  <si>
    <t>43/65388</t>
  </si>
  <si>
    <t>201500048537</t>
  </si>
  <si>
    <t>43/65616</t>
  </si>
  <si>
    <t>201500048538</t>
  </si>
  <si>
    <t>201500048539</t>
  </si>
  <si>
    <t>43/65621</t>
  </si>
  <si>
    <t>201500048540</t>
  </si>
  <si>
    <t>43/65608</t>
  </si>
  <si>
    <t>201500048541</t>
  </si>
  <si>
    <t>43/65323</t>
  </si>
  <si>
    <t>201500048542</t>
  </si>
  <si>
    <t>43/65324</t>
  </si>
  <si>
    <t>201500048543</t>
  </si>
  <si>
    <t>43/65325</t>
  </si>
  <si>
    <t>201500048544</t>
  </si>
  <si>
    <t>43/65326</t>
  </si>
  <si>
    <t>201500050332</t>
  </si>
  <si>
    <t>201500048788</t>
  </si>
  <si>
    <t>43/65634</t>
  </si>
  <si>
    <t>201500048979</t>
  </si>
  <si>
    <t>43/65817</t>
  </si>
  <si>
    <t>201500048700</t>
  </si>
  <si>
    <t>201500048862</t>
  </si>
  <si>
    <t>201500048545</t>
  </si>
  <si>
    <t>43/65631</t>
  </si>
  <si>
    <t xml:space="preserve">ARBOLETES </t>
  </si>
  <si>
    <t>201500050333</t>
  </si>
  <si>
    <t>43/65908</t>
  </si>
  <si>
    <t>201500048980</t>
  </si>
  <si>
    <t>43/65858</t>
  </si>
  <si>
    <t>201500048701</t>
  </si>
  <si>
    <t>201500048863</t>
  </si>
  <si>
    <t>201500050334</t>
  </si>
  <si>
    <t>43/65888</t>
  </si>
  <si>
    <t>201500050335</t>
  </si>
  <si>
    <t>43/65867</t>
  </si>
  <si>
    <t>201500048546</t>
  </si>
  <si>
    <t>43/65625</t>
  </si>
  <si>
    <t>201500048981</t>
  </si>
  <si>
    <t>43/65833</t>
  </si>
  <si>
    <t>201500048864</t>
  </si>
  <si>
    <t>201500048547</t>
  </si>
  <si>
    <t>43/65628</t>
  </si>
  <si>
    <t>201500048812</t>
  </si>
  <si>
    <t>43/65672</t>
  </si>
  <si>
    <t>201500048982</t>
  </si>
  <si>
    <t>43/65847</t>
  </si>
  <si>
    <t>201500048702</t>
  </si>
  <si>
    <t>201500048865</t>
  </si>
  <si>
    <t>201500048763</t>
  </si>
  <si>
    <t>43/65417</t>
  </si>
  <si>
    <t>201500048548</t>
  </si>
  <si>
    <t>43/65623</t>
  </si>
  <si>
    <t>201500048789</t>
  </si>
  <si>
    <t>43/65635</t>
  </si>
  <si>
    <t>201500048983</t>
  </si>
  <si>
    <t>43/65820</t>
  </si>
  <si>
    <t>201500048703</t>
  </si>
  <si>
    <t>201500048866</t>
  </si>
  <si>
    <t>201500048549</t>
  </si>
  <si>
    <t>43/65626</t>
  </si>
  <si>
    <t>201500048984</t>
  </si>
  <si>
    <t>43/65834</t>
  </si>
  <si>
    <t>201500048704</t>
  </si>
  <si>
    <t>201500048867</t>
  </si>
  <si>
    <t>201500048550</t>
  </si>
  <si>
    <t>43/65624</t>
  </si>
  <si>
    <t>201500048669</t>
  </si>
  <si>
    <t>43/65377</t>
  </si>
  <si>
    <t>201500048985</t>
  </si>
  <si>
    <t>43/65823</t>
  </si>
  <si>
    <t>201500048868</t>
  </si>
  <si>
    <t>201500048645</t>
  </si>
  <si>
    <t>43/65391</t>
  </si>
  <si>
    <t>201500048551</t>
  </si>
  <si>
    <t>43/65627</t>
  </si>
  <si>
    <t>201500048813</t>
  </si>
  <si>
    <t>43/65670</t>
  </si>
  <si>
    <t>201500048986</t>
  </si>
  <si>
    <t>43/65840</t>
  </si>
  <si>
    <t>201500048869</t>
  </si>
  <si>
    <t>201500048552</t>
  </si>
  <si>
    <t>43/65622</t>
  </si>
  <si>
    <t>201500048670</t>
  </si>
  <si>
    <t>43/65374</t>
  </si>
  <si>
    <t>201500048987</t>
  </si>
  <si>
    <t>43/65818</t>
  </si>
  <si>
    <t>201500048705</t>
  </si>
  <si>
    <t>201500048870</t>
  </si>
  <si>
    <t>201500048764</t>
  </si>
  <si>
    <t>43/65402</t>
  </si>
  <si>
    <t>201500048553</t>
  </si>
  <si>
    <t>43/65630</t>
  </si>
  <si>
    <t>201500048988</t>
  </si>
  <si>
    <t>43/65855</t>
  </si>
  <si>
    <t>201500048871</t>
  </si>
  <si>
    <t>201500048765</t>
  </si>
  <si>
    <t>43/65423</t>
  </si>
  <si>
    <t>201500048554</t>
  </si>
  <si>
    <t>43/65629</t>
  </si>
  <si>
    <t>201500048989</t>
  </si>
  <si>
    <t>43/65849</t>
  </si>
  <si>
    <t>201500048872</t>
  </si>
  <si>
    <t>201500048646</t>
  </si>
  <si>
    <t>43/65396</t>
  </si>
  <si>
    <t>201500050336</t>
  </si>
  <si>
    <t>43/65900</t>
  </si>
  <si>
    <t>201500048990</t>
  </si>
  <si>
    <t>43/65831</t>
  </si>
  <si>
    <t>201500048873</t>
  </si>
  <si>
    <t>201500048766</t>
  </si>
  <si>
    <t>43/65411</t>
  </si>
  <si>
    <t>201500048555</t>
  </si>
  <si>
    <t>43/65614</t>
  </si>
  <si>
    <t>201500048991</t>
  </si>
  <si>
    <t>43/65854</t>
  </si>
  <si>
    <t>201500048874</t>
  </si>
  <si>
    <t>201500048556</t>
  </si>
  <si>
    <t>43/65609</t>
  </si>
  <si>
    <t>201500048671</t>
  </si>
  <si>
    <t>43/65376</t>
  </si>
  <si>
    <t>201500048814</t>
  </si>
  <si>
    <t>43/65658</t>
  </si>
  <si>
    <t>201500048790</t>
  </si>
  <si>
    <t>43/65636</t>
  </si>
  <si>
    <t>201500048992</t>
  </si>
  <si>
    <t>43/65821</t>
  </si>
  <si>
    <t>201500048706</t>
  </si>
  <si>
    <t>201500048875</t>
  </si>
  <si>
    <t>201500048557</t>
  </si>
  <si>
    <t>43/65611</t>
  </si>
  <si>
    <t>201500048993</t>
  </si>
  <si>
    <t>43/65837</t>
  </si>
  <si>
    <t>201500048876</t>
  </si>
  <si>
    <t>201500048558</t>
  </si>
  <si>
    <t>43/65612</t>
  </si>
  <si>
    <t>201500048994</t>
  </si>
  <si>
    <t>43/65838</t>
  </si>
  <si>
    <t>201500048877</t>
  </si>
  <si>
    <t>201500048559</t>
  </si>
  <si>
    <t>43/65610</t>
  </si>
  <si>
    <t>201500048995</t>
  </si>
  <si>
    <t>43/65826</t>
  </si>
  <si>
    <t>201500048878</t>
  </si>
  <si>
    <t>201500048560</t>
  </si>
  <si>
    <t>43/65613</t>
  </si>
  <si>
    <t>201500048996</t>
  </si>
  <si>
    <t>43/65852</t>
  </si>
  <si>
    <t>201500048879</t>
  </si>
  <si>
    <t>201500048561</t>
  </si>
  <si>
    <t>43/65370</t>
  </si>
  <si>
    <t>201500048791</t>
  </si>
  <si>
    <t>43/65651</t>
  </si>
  <si>
    <t>201500048997</t>
  </si>
  <si>
    <t>43/65857</t>
  </si>
  <si>
    <t>201500048707</t>
  </si>
  <si>
    <t>201500048880</t>
  </si>
  <si>
    <t>201500050337</t>
  </si>
  <si>
    <t>43/65887</t>
  </si>
  <si>
    <t>201500050338</t>
  </si>
  <si>
    <t>43/65866</t>
  </si>
  <si>
    <t>201500048562</t>
  </si>
  <si>
    <t>43/65357</t>
  </si>
  <si>
    <t>201500048792</t>
  </si>
  <si>
    <t>43/65646</t>
  </si>
  <si>
    <t>201500048998</t>
  </si>
  <si>
    <t>43/65842</t>
  </si>
  <si>
    <t>201500048708</t>
  </si>
  <si>
    <t>201500048881</t>
  </si>
  <si>
    <t>201500048647</t>
  </si>
  <si>
    <t>43/65395</t>
  </si>
  <si>
    <t>201500048563</t>
  </si>
  <si>
    <t>43/65365</t>
  </si>
  <si>
    <t>201500048999</t>
  </si>
  <si>
    <t>43/65851</t>
  </si>
  <si>
    <t>201500048882</t>
  </si>
  <si>
    <t>201500048564</t>
  </si>
  <si>
    <t>43/65336</t>
  </si>
  <si>
    <t>201500050339</t>
  </si>
  <si>
    <t>43/65892</t>
  </si>
  <si>
    <t>201500049000</t>
  </si>
  <si>
    <t>43/65813</t>
  </si>
  <si>
    <t>201500048709</t>
  </si>
  <si>
    <t>201500048846</t>
  </si>
  <si>
    <t>43/65760</t>
  </si>
  <si>
    <t>201500048883</t>
  </si>
  <si>
    <t>201500050340</t>
  </si>
  <si>
    <t>43/65879</t>
  </si>
  <si>
    <t>201500050341</t>
  </si>
  <si>
    <t>43/65862</t>
  </si>
  <si>
    <t>201500048767</t>
  </si>
  <si>
    <t>43/65399</t>
  </si>
  <si>
    <t>201500048565</t>
  </si>
  <si>
    <t>43/65345</t>
  </si>
  <si>
    <t>201500050342</t>
  </si>
  <si>
    <t>43/65896</t>
  </si>
  <si>
    <t>201500048793</t>
  </si>
  <si>
    <t>43/65640</t>
  </si>
  <si>
    <t>201500049001</t>
  </si>
  <si>
    <t>43/65825</t>
  </si>
  <si>
    <t>201500048710</t>
  </si>
  <si>
    <t>201500048884</t>
  </si>
  <si>
    <t>201500050343</t>
  </si>
  <si>
    <t>43/65883</t>
  </si>
  <si>
    <t>201500050344</t>
  </si>
  <si>
    <t>43/65864</t>
  </si>
  <si>
    <t>201500048566</t>
  </si>
  <si>
    <t>43/65337</t>
  </si>
  <si>
    <t>201500048672</t>
  </si>
  <si>
    <t>43/65372</t>
  </si>
  <si>
    <t>201500049002</t>
  </si>
  <si>
    <t>43/65815</t>
  </si>
  <si>
    <t>201500048711</t>
  </si>
  <si>
    <t>201500048885</t>
  </si>
  <si>
    <t>201500048567</t>
  </si>
  <si>
    <t>43/65367</t>
  </si>
  <si>
    <t>201500049003</t>
  </si>
  <si>
    <t>43/65856</t>
  </si>
  <si>
    <t>201500048886</t>
  </si>
  <si>
    <t>201500048648</t>
  </si>
  <si>
    <t>43/65589</t>
  </si>
  <si>
    <t>201500048568</t>
  </si>
  <si>
    <t>43/65361</t>
  </si>
  <si>
    <t>201500049004</t>
  </si>
  <si>
    <t>43/65846</t>
  </si>
  <si>
    <t>201500048887</t>
  </si>
  <si>
    <t>201500048649</t>
  </si>
  <si>
    <t>43/65618</t>
  </si>
  <si>
    <t>201500048569</t>
  </si>
  <si>
    <t>43/65352</t>
  </si>
  <si>
    <t>201500048673</t>
  </si>
  <si>
    <t>43/65383</t>
  </si>
  <si>
    <t>201500048815</t>
  </si>
  <si>
    <t>43/65669</t>
  </si>
  <si>
    <t>201500049005</t>
  </si>
  <si>
    <t>43/65839</t>
  </si>
  <si>
    <t>201500048888</t>
  </si>
  <si>
    <t>201500048650</t>
  </si>
  <si>
    <t>43/65617</t>
  </si>
  <si>
    <t>201500048570</t>
  </si>
  <si>
    <t>43/65339</t>
  </si>
  <si>
    <t>201500048794</t>
  </si>
  <si>
    <t>43/65637</t>
  </si>
  <si>
    <t>201500049006</t>
  </si>
  <si>
    <t>43/65822</t>
  </si>
  <si>
    <t>201500048712</t>
  </si>
  <si>
    <t>201500048889</t>
  </si>
  <si>
    <t>201500050345</t>
  </si>
  <si>
    <t>43/65893</t>
  </si>
  <si>
    <t>201500049007</t>
  </si>
  <si>
    <t>43/65816</t>
  </si>
  <si>
    <t>201500048890</t>
  </si>
  <si>
    <t>201500048768</t>
  </si>
  <si>
    <t>43/65401</t>
  </si>
  <si>
    <t>201500048571</t>
  </si>
  <si>
    <t>43/65364</t>
  </si>
  <si>
    <t>201500048816</t>
  </si>
  <si>
    <t>43/65677</t>
  </si>
  <si>
    <t>201500048795</t>
  </si>
  <si>
    <t>43/65650</t>
  </si>
  <si>
    <t>201500049008</t>
  </si>
  <si>
    <t>43/65850</t>
  </si>
  <si>
    <t>201500048713</t>
  </si>
  <si>
    <t>201500048891</t>
  </si>
  <si>
    <t>201500048572</t>
  </si>
  <si>
    <t>43/65358</t>
  </si>
  <si>
    <t>201500049009</t>
  </si>
  <si>
    <t>43/65843</t>
  </si>
  <si>
    <t>201500048892</t>
  </si>
  <si>
    <t>201500048573</t>
  </si>
  <si>
    <t>43/65366</t>
  </si>
  <si>
    <t>201500050346</t>
  </si>
  <si>
    <t>43/65905</t>
  </si>
  <si>
    <t>201500048817</t>
  </si>
  <si>
    <t>43/65678</t>
  </si>
  <si>
    <t>201500049010</t>
  </si>
  <si>
    <t>43/65853</t>
  </si>
  <si>
    <t>201500048714</t>
  </si>
  <si>
    <t>201500048893</t>
  </si>
  <si>
    <t>201500048769</t>
  </si>
  <si>
    <t>43/65420</t>
  </si>
  <si>
    <t>201500048574</t>
  </si>
  <si>
    <t>43/65351</t>
  </si>
  <si>
    <t>201500049011</t>
  </si>
  <si>
    <t>43/65835</t>
  </si>
  <si>
    <t>201500048715</t>
  </si>
  <si>
    <t>201500048894</t>
  </si>
  <si>
    <t>201500048575</t>
  </si>
  <si>
    <t>43/65342</t>
  </si>
  <si>
    <t>201500048674</t>
  </si>
  <si>
    <t>43/65379</t>
  </si>
  <si>
    <t>201500049012</t>
  </si>
  <si>
    <t>43/65824</t>
  </si>
  <si>
    <t>201500048716</t>
  </si>
  <si>
    <t>201500048895</t>
  </si>
  <si>
    <t>201500048576</t>
  </si>
  <si>
    <t>43/65360</t>
  </si>
  <si>
    <t>201500050347</t>
  </si>
  <si>
    <t>43/65902</t>
  </si>
  <si>
    <t>201500048675</t>
  </si>
  <si>
    <t>43/65386</t>
  </si>
  <si>
    <t>201500049013</t>
  </si>
  <si>
    <t>43/65845</t>
  </si>
  <si>
    <t>201500048896</t>
  </si>
  <si>
    <t>201500048770</t>
  </si>
  <si>
    <t>43/65416</t>
  </si>
  <si>
    <t>201500048818</t>
  </si>
  <si>
    <t>43/65673</t>
  </si>
  <si>
    <t>201500049014</t>
  </si>
  <si>
    <t>43/65848</t>
  </si>
  <si>
    <t>201500048897</t>
  </si>
  <si>
    <t>201500048651</t>
  </si>
  <si>
    <t>43/65620</t>
  </si>
  <si>
    <t>201500048577</t>
  </si>
  <si>
    <t>43/65341</t>
  </si>
  <si>
    <t>201500048676</t>
  </si>
  <si>
    <t>43/65378</t>
  </si>
  <si>
    <t>201500048819</t>
  </si>
  <si>
    <t>43/65660</t>
  </si>
  <si>
    <t>201500048796</t>
  </si>
  <si>
    <t>43/65639</t>
  </si>
  <si>
    <t>201500049015</t>
  </si>
  <si>
    <t>43/65859</t>
  </si>
  <si>
    <t>201500048717</t>
  </si>
  <si>
    <t>201500048898</t>
  </si>
  <si>
    <t>43/65694</t>
  </si>
  <si>
    <t>201500048578</t>
  </si>
  <si>
    <t>43/65363</t>
  </si>
  <si>
    <t>201500049016</t>
  </si>
  <si>
    <t>43/65861</t>
  </si>
  <si>
    <t>201500048718</t>
  </si>
  <si>
    <t>201500048899</t>
  </si>
  <si>
    <t>43/65735</t>
  </si>
  <si>
    <t>201500048579</t>
  </si>
  <si>
    <t>43/65362</t>
  </si>
  <si>
    <t>201500049017</t>
  </si>
  <si>
    <t>43/65860</t>
  </si>
  <si>
    <t>201500048900</t>
  </si>
  <si>
    <t>43/65728</t>
  </si>
  <si>
    <t>201500048652</t>
  </si>
  <si>
    <t>43/65619</t>
  </si>
  <si>
    <t>201500048580</t>
  </si>
  <si>
    <t>43/65347</t>
  </si>
  <si>
    <t>201500049018</t>
  </si>
  <si>
    <t>43/65936</t>
  </si>
  <si>
    <t>201500048901</t>
  </si>
  <si>
    <t>43/65708</t>
  </si>
  <si>
    <t>201500048581</t>
  </si>
  <si>
    <t>43/65350</t>
  </si>
  <si>
    <t>201500048820</t>
  </si>
  <si>
    <t>43/65668</t>
  </si>
  <si>
    <t>201500048797</t>
  </si>
  <si>
    <t>43/65645</t>
  </si>
  <si>
    <t>201500049019</t>
  </si>
  <si>
    <t>43/65944</t>
  </si>
  <si>
    <t>201500048719</t>
  </si>
  <si>
    <t>201500048847</t>
  </si>
  <si>
    <t>43/65763</t>
  </si>
  <si>
    <t>201500048902</t>
  </si>
  <si>
    <t>43/65716</t>
  </si>
  <si>
    <t>201500048582</t>
  </si>
  <si>
    <t>43/65355</t>
  </si>
  <si>
    <t>201500049020</t>
  </si>
  <si>
    <t>43/65949</t>
  </si>
  <si>
    <t>201500048903</t>
  </si>
  <si>
    <t>43/65721</t>
  </si>
  <si>
    <t>201500048583</t>
  </si>
  <si>
    <t>201500049021</t>
  </si>
  <si>
    <t>43/65970</t>
  </si>
  <si>
    <t>201500048904</t>
  </si>
  <si>
    <t>43/65745</t>
  </si>
  <si>
    <t>201500048771</t>
  </si>
  <si>
    <t>43/65425</t>
  </si>
  <si>
    <t>201500048584</t>
  </si>
  <si>
    <t>43/65338</t>
  </si>
  <si>
    <t>201500048677</t>
  </si>
  <si>
    <t>43/65373</t>
  </si>
  <si>
    <t>201500048821</t>
  </si>
  <si>
    <t>43/65656</t>
  </si>
  <si>
    <t>201500048842</t>
  </si>
  <si>
    <t>43/65758</t>
  </si>
  <si>
    <t>201500048798</t>
  </si>
  <si>
    <t>43/65633</t>
  </si>
  <si>
    <t>201500049022</t>
  </si>
  <si>
    <t>43/65917</t>
  </si>
  <si>
    <t>201500048720</t>
  </si>
  <si>
    <t>201500048689</t>
  </si>
  <si>
    <t>43/65438</t>
  </si>
  <si>
    <t>201500048905</t>
  </si>
  <si>
    <t>43/65687</t>
  </si>
  <si>
    <t>201500048585</t>
  </si>
  <si>
    <t>43/65353</t>
  </si>
  <si>
    <t>201500049023</t>
  </si>
  <si>
    <t>43/65946</t>
  </si>
  <si>
    <t>201500048906</t>
  </si>
  <si>
    <t>43/65718</t>
  </si>
  <si>
    <t>201500048586</t>
  </si>
  <si>
    <t>43/65354</t>
  </si>
  <si>
    <t>201500050348</t>
  </si>
  <si>
    <t>43/65901</t>
  </si>
  <si>
    <t>201500048678</t>
  </si>
  <si>
    <t>43/65384</t>
  </si>
  <si>
    <t>201500049024</t>
  </si>
  <si>
    <t>43/65947</t>
  </si>
  <si>
    <t>201500048907</t>
  </si>
  <si>
    <t>43/65719</t>
  </si>
  <si>
    <t>201500048587</t>
  </si>
  <si>
    <t>43/65346</t>
  </si>
  <si>
    <t>201500048679</t>
  </si>
  <si>
    <t>43/65380</t>
  </si>
  <si>
    <t>201500048822</t>
  </si>
  <si>
    <t>43/65662</t>
  </si>
  <si>
    <t>201500049025</t>
  </si>
  <si>
    <t>43/65929</t>
  </si>
  <si>
    <t>201500048721</t>
  </si>
  <si>
    <t>201500048908</t>
  </si>
  <si>
    <t>43/65701</t>
  </si>
  <si>
    <t>201500048772</t>
  </si>
  <si>
    <t>43/65404</t>
  </si>
  <si>
    <t>201500048588</t>
  </si>
  <si>
    <t>43/65348</t>
  </si>
  <si>
    <t>201500048680</t>
  </si>
  <si>
    <t>43/65381</t>
  </si>
  <si>
    <t>201500048799</t>
  </si>
  <si>
    <t>43/65642</t>
  </si>
  <si>
    <t>201500049026</t>
  </si>
  <si>
    <t>43/65937</t>
  </si>
  <si>
    <t>201500048722</t>
  </si>
  <si>
    <t>201500048909</t>
  </si>
  <si>
    <t>43/65709</t>
  </si>
  <si>
    <t>201500048653</t>
  </si>
  <si>
    <t>43/65394</t>
  </si>
  <si>
    <t>201500048589</t>
  </si>
  <si>
    <t>43/65340</t>
  </si>
  <si>
    <t>201500048800</t>
  </si>
  <si>
    <t>43/65638</t>
  </si>
  <si>
    <t>201500048723</t>
  </si>
  <si>
    <t>201500048910</t>
  </si>
  <si>
    <t>43/65693</t>
  </si>
  <si>
    <t>201500048590</t>
  </si>
  <si>
    <t>43/65335</t>
  </si>
  <si>
    <t>201500049027</t>
  </si>
  <si>
    <t>43/65913</t>
  </si>
  <si>
    <t>201500048724</t>
  </si>
  <si>
    <t>201500048911</t>
  </si>
  <si>
    <t>43/65683</t>
  </si>
  <si>
    <t>201500048591</t>
  </si>
  <si>
    <t>43/65349</t>
  </si>
  <si>
    <t>201500048823</t>
  </si>
  <si>
    <t>43/65667</t>
  </si>
  <si>
    <t>201500048801</t>
  </si>
  <si>
    <t>43/65644</t>
  </si>
  <si>
    <t>201500049028</t>
  </si>
  <si>
    <t>43/65943</t>
  </si>
  <si>
    <t>201500048725</t>
  </si>
  <si>
    <t>201500048912</t>
  </si>
  <si>
    <t>43/65715</t>
  </si>
  <si>
    <t>201500048592</t>
  </si>
  <si>
    <t>43/65359</t>
  </si>
  <si>
    <t>201500049029</t>
  </si>
  <si>
    <t>43/65953</t>
  </si>
  <si>
    <t>201500048913</t>
  </si>
  <si>
    <t>43/65725</t>
  </si>
  <si>
    <t>201500048593</t>
  </si>
  <si>
    <t>43/65344</t>
  </si>
  <si>
    <t>201500049030</t>
  </si>
  <si>
    <t>43/65926</t>
  </si>
  <si>
    <t>201500048726</t>
  </si>
  <si>
    <t>201500048914</t>
  </si>
  <si>
    <t>43/65698</t>
  </si>
  <si>
    <t>201500048824</t>
  </si>
  <si>
    <t>43/65671</t>
  </si>
  <si>
    <t>201500048802</t>
  </si>
  <si>
    <t>43/65648</t>
  </si>
  <si>
    <t>201500049031</t>
  </si>
  <si>
    <t>43/65955</t>
  </si>
  <si>
    <t>201500048727</t>
  </si>
  <si>
    <t>201500048915</t>
  </si>
  <si>
    <t>43/65727</t>
  </si>
  <si>
    <t>201500049032</t>
  </si>
  <si>
    <t>43/65933</t>
  </si>
  <si>
    <t>201500048916</t>
  </si>
  <si>
    <t>43/65705</t>
  </si>
  <si>
    <t>201500048594</t>
  </si>
  <si>
    <t>43/65368</t>
  </si>
  <si>
    <t>201500050349</t>
  </si>
  <si>
    <t>43/65907</t>
  </si>
  <si>
    <t>201500048917</t>
  </si>
  <si>
    <t>43/65744</t>
  </si>
  <si>
    <t>201500048595</t>
  </si>
  <si>
    <t>43/65343</t>
  </si>
  <si>
    <t>201500050350</t>
  </si>
  <si>
    <t>43/65895</t>
  </si>
  <si>
    <t>201500049033</t>
  </si>
  <si>
    <t>43/65925</t>
  </si>
  <si>
    <t>201500048728</t>
  </si>
  <si>
    <t>201500048918</t>
  </si>
  <si>
    <t>43/65697</t>
  </si>
  <si>
    <t>201500050351</t>
  </si>
  <si>
    <t>43/65881</t>
  </si>
  <si>
    <t>201500050352</t>
  </si>
  <si>
    <t>43/65863</t>
  </si>
  <si>
    <t>201500048596</t>
  </si>
  <si>
    <t>43/65356</t>
  </si>
  <si>
    <t>201500048681</t>
  </si>
  <si>
    <t>43/65385</t>
  </si>
  <si>
    <t>201500049034</t>
  </si>
  <si>
    <t>43/65951</t>
  </si>
  <si>
    <t>201500048919</t>
  </si>
  <si>
    <t>43/65723</t>
  </si>
  <si>
    <t>201500048654</t>
  </si>
  <si>
    <t>43/65588</t>
  </si>
  <si>
    <t>201500049035</t>
  </si>
  <si>
    <t>43/65972</t>
  </si>
  <si>
    <t>201500048920</t>
  </si>
  <si>
    <t>43/65747</t>
  </si>
  <si>
    <t>201500050353</t>
  </si>
  <si>
    <t>43/65874</t>
  </si>
  <si>
    <t>201500048773</t>
  </si>
  <si>
    <t>43/65422</t>
  </si>
  <si>
    <t>201500048597</t>
  </si>
  <si>
    <t>43/65312</t>
  </si>
  <si>
    <t>201500050354</t>
  </si>
  <si>
    <t>43/65903</t>
  </si>
  <si>
    <t>201500048825</t>
  </si>
  <si>
    <t>43/65675</t>
  </si>
  <si>
    <t>201500049036</t>
  </si>
  <si>
    <t>43/65960</t>
  </si>
  <si>
    <t>201500048729</t>
  </si>
  <si>
    <t>201500048921</t>
  </si>
  <si>
    <t>43/65733</t>
  </si>
  <si>
    <t>201500050355</t>
  </si>
  <si>
    <t>43/65886</t>
  </si>
  <si>
    <t>201500050356</t>
  </si>
  <si>
    <t>43/65877</t>
  </si>
  <si>
    <t>201500050357</t>
  </si>
  <si>
    <t>43/65865</t>
  </si>
  <si>
    <t>201500050358</t>
  </si>
  <si>
    <t>43/65873</t>
  </si>
  <si>
    <t>201500048598</t>
  </si>
  <si>
    <t>43/65314</t>
  </si>
  <si>
    <t>201500049037</t>
  </si>
  <si>
    <t>43/65963</t>
  </si>
  <si>
    <t>201500048922</t>
  </si>
  <si>
    <t>43/65737</t>
  </si>
  <si>
    <t>201500048599</t>
  </si>
  <si>
    <t>43/65294</t>
  </si>
  <si>
    <t>201500048826</t>
  </si>
  <si>
    <t>43/65661</t>
  </si>
  <si>
    <t>201500049038</t>
  </si>
  <si>
    <t>43/65924</t>
  </si>
  <si>
    <t>201500048730</t>
  </si>
  <si>
    <t>201500048923</t>
  </si>
  <si>
    <t>43/65696</t>
  </si>
  <si>
    <t>201500048655</t>
  </si>
  <si>
    <t>43/65602</t>
  </si>
  <si>
    <t>201500048600</t>
  </si>
  <si>
    <t>43/65304</t>
  </si>
  <si>
    <t>201500049039</t>
  </si>
  <si>
    <t>43/65948</t>
  </si>
  <si>
    <t>201500048924</t>
  </si>
  <si>
    <t>43/65720</t>
  </si>
  <si>
    <t>201500048774</t>
  </si>
  <si>
    <t>43/65414</t>
  </si>
  <si>
    <t>201500048601</t>
  </si>
  <si>
    <t>43/65297</t>
  </si>
  <si>
    <t>201500049040</t>
  </si>
  <si>
    <t>43/65931</t>
  </si>
  <si>
    <t>201500048731</t>
  </si>
  <si>
    <t>201500048925</t>
  </si>
  <si>
    <t>43/65703</t>
  </si>
  <si>
    <t>201500048775</t>
  </si>
  <si>
    <t>43/65603</t>
  </si>
  <si>
    <t>201500048656</t>
  </si>
  <si>
    <t>201500048602</t>
  </si>
  <si>
    <t>43/65287</t>
  </si>
  <si>
    <t>201500048827</t>
  </si>
  <si>
    <t>43/65655</t>
  </si>
  <si>
    <t>201500049041</t>
  </si>
  <si>
    <t>43/65916</t>
  </si>
  <si>
    <t>201500048732</t>
  </si>
  <si>
    <t>201500048848</t>
  </si>
  <si>
    <t>43/65761</t>
  </si>
  <si>
    <t>201500048690</t>
  </si>
  <si>
    <t>43/65437</t>
  </si>
  <si>
    <t>201500048926</t>
  </si>
  <si>
    <t>43/65686</t>
  </si>
  <si>
    <t>201500050359</t>
  </si>
  <si>
    <t>43/65880</t>
  </si>
  <si>
    <t>201500050360</t>
  </si>
  <si>
    <t>43/65875</t>
  </si>
  <si>
    <t>201500050361</t>
  </si>
  <si>
    <t>43/65869</t>
  </si>
  <si>
    <t>201500048603</t>
  </si>
  <si>
    <t>43/65295</t>
  </si>
  <si>
    <t>201500049042</t>
  </si>
  <si>
    <t>43/65928</t>
  </si>
  <si>
    <t>201500048733</t>
  </si>
  <si>
    <t>201500048849</t>
  </si>
  <si>
    <t>43/65762</t>
  </si>
  <si>
    <t>201500048927</t>
  </si>
  <si>
    <t>43/65700</t>
  </si>
  <si>
    <t>201500048657</t>
  </si>
  <si>
    <t>43/65393</t>
  </si>
  <si>
    <t>201500048604</t>
  </si>
  <si>
    <t>43/65313</t>
  </si>
  <si>
    <t>201500048828</t>
  </si>
  <si>
    <t>43/65676</t>
  </si>
  <si>
    <t>201500049043</t>
  </si>
  <si>
    <t>43/65961</t>
  </si>
  <si>
    <t>201500048928</t>
  </si>
  <si>
    <t>43/65734</t>
  </si>
  <si>
    <t>201500048658</t>
  </si>
  <si>
    <t>43/65418</t>
  </si>
  <si>
    <t>201500048605</t>
  </si>
  <si>
    <t>43/65317</t>
  </si>
  <si>
    <t>201500049044</t>
  </si>
  <si>
    <t>43/65967</t>
  </si>
  <si>
    <t>201500048734</t>
  </si>
  <si>
    <t>201500048850</t>
  </si>
  <si>
    <t>43/65765</t>
  </si>
  <si>
    <t>201500048929</t>
  </si>
  <si>
    <t>43/65741</t>
  </si>
  <si>
    <t>201500048776</t>
  </si>
  <si>
    <t>201500048606</t>
  </si>
  <si>
    <t>43/65307</t>
  </si>
  <si>
    <t>201500048803</t>
  </si>
  <si>
    <t>43/65647</t>
  </si>
  <si>
    <t>201500049045</t>
  </si>
  <si>
    <t>43/65954</t>
  </si>
  <si>
    <t>201500048735</t>
  </si>
  <si>
    <t>201500048930</t>
  </si>
  <si>
    <t>43/65726</t>
  </si>
  <si>
    <t>201500048659</t>
  </si>
  <si>
    <t>43/65605</t>
  </si>
  <si>
    <t>201500048607</t>
  </si>
  <si>
    <t>43/65308</t>
  </si>
  <si>
    <t>201500049046</t>
  </si>
  <si>
    <t>43/65956</t>
  </si>
  <si>
    <t>201500048931</t>
  </si>
  <si>
    <t>43/65729</t>
  </si>
  <si>
    <t>201500048660</t>
  </si>
  <si>
    <t>43/65606</t>
  </si>
  <si>
    <t>201500048608</t>
  </si>
  <si>
    <t>43/65290</t>
  </si>
  <si>
    <t>201500048682</t>
  </si>
  <si>
    <t>43/65442</t>
  </si>
  <si>
    <t>201500048829</t>
  </si>
  <si>
    <t>43/65659</t>
  </si>
  <si>
    <t>201500049047</t>
  </si>
  <si>
    <t>43/65920</t>
  </si>
  <si>
    <t>201500048736</t>
  </si>
  <si>
    <t>201500048932</t>
  </si>
  <si>
    <t>43/65690</t>
  </si>
  <si>
    <t>201500048661</t>
  </si>
  <si>
    <t>43/65595</t>
  </si>
  <si>
    <t>201500048609</t>
  </si>
  <si>
    <t>43/65302</t>
  </si>
  <si>
    <t>201500049048</t>
  </si>
  <si>
    <t>43/65942</t>
  </si>
  <si>
    <t>201500048933</t>
  </si>
  <si>
    <t>43/65714</t>
  </si>
  <si>
    <t>201500048610</t>
  </si>
  <si>
    <t>43/65285</t>
  </si>
  <si>
    <t>201500049049</t>
  </si>
  <si>
    <t>43/65912</t>
  </si>
  <si>
    <t>201500048737</t>
  </si>
  <si>
    <t>201500048934</t>
  </si>
  <si>
    <t>43/65682</t>
  </si>
  <si>
    <t>201500048611</t>
  </si>
  <si>
    <t>43/65286</t>
  </si>
  <si>
    <t>201500049050</t>
  </si>
  <si>
    <t>43/65915</t>
  </si>
  <si>
    <t>201500048738</t>
  </si>
  <si>
    <t>201500048935</t>
  </si>
  <si>
    <t>43/65685</t>
  </si>
  <si>
    <t>201500048662</t>
  </si>
  <si>
    <t>43/65615</t>
  </si>
  <si>
    <t>SAN JOSE DE LA MONTAÑA</t>
  </si>
  <si>
    <t>201500048612</t>
  </si>
  <si>
    <t>43/65284</t>
  </si>
  <si>
    <t>201500048830</t>
  </si>
  <si>
    <t>43/65654</t>
  </si>
  <si>
    <t>201500049051</t>
  </si>
  <si>
    <t>43/65911</t>
  </si>
  <si>
    <t>201500048936</t>
  </si>
  <si>
    <t>43/65681</t>
  </si>
  <si>
    <t>201500048613</t>
  </si>
  <si>
    <t>43/65283</t>
  </si>
  <si>
    <t>201500050362</t>
  </si>
  <si>
    <t>43/65890</t>
  </si>
  <si>
    <t>201500049052</t>
  </si>
  <si>
    <t>43/65909</t>
  </si>
  <si>
    <t>201500048739</t>
  </si>
  <si>
    <t>201500048937</t>
  </si>
  <si>
    <t>43/65679</t>
  </si>
  <si>
    <t>201500050363</t>
  </si>
  <si>
    <t>43/65878</t>
  </si>
  <si>
    <t>201500050364</t>
  </si>
  <si>
    <t>43/65868</t>
  </si>
  <si>
    <t>201500048614</t>
  </si>
  <si>
    <t>43/65318</t>
  </si>
  <si>
    <t>201500049053</t>
  </si>
  <si>
    <t>43/65968</t>
  </si>
  <si>
    <t>201500048938</t>
  </si>
  <si>
    <t>43/65742</t>
  </si>
  <si>
    <t>201500048615</t>
  </si>
  <si>
    <t>43/65311</t>
  </si>
  <si>
    <t>201500049054</t>
  </si>
  <si>
    <t>43/65959</t>
  </si>
  <si>
    <t>201500048740</t>
  </si>
  <si>
    <t>201500048939</t>
  </si>
  <si>
    <t>43/65732</t>
  </si>
  <si>
    <t>201500048616</t>
  </si>
  <si>
    <t>43/65303</t>
  </si>
  <si>
    <t>201500049055</t>
  </si>
  <si>
    <t>43/65945</t>
  </si>
  <si>
    <t>201500048741</t>
  </si>
  <si>
    <t>201500048940</t>
  </si>
  <si>
    <t>43/65717</t>
  </si>
  <si>
    <t>201500048663</t>
  </si>
  <si>
    <t>43/65597</t>
  </si>
  <si>
    <t>201500048617</t>
  </si>
  <si>
    <t>43/65293</t>
  </si>
  <si>
    <t>201500049056</t>
  </si>
  <si>
    <t>43/65923</t>
  </si>
  <si>
    <t>201500048742</t>
  </si>
  <si>
    <t>201500048941</t>
  </si>
  <si>
    <t>43/65695</t>
  </si>
  <si>
    <t>201500048618</t>
  </si>
  <si>
    <t>43/65305</t>
  </si>
  <si>
    <t>201500049057</t>
  </si>
  <si>
    <t>43/65950</t>
  </si>
  <si>
    <t>201500048942</t>
  </si>
  <si>
    <t>43/65722</t>
  </si>
  <si>
    <t>201500048619</t>
  </si>
  <si>
    <t>43/65288</t>
  </si>
  <si>
    <t>201500049058</t>
  </si>
  <si>
    <t>43/65918</t>
  </si>
  <si>
    <t>201500048743</t>
  </si>
  <si>
    <t>201500048943</t>
  </si>
  <si>
    <t>43/65688</t>
  </si>
  <si>
    <t>201500048777</t>
  </si>
  <si>
    <t>43/65403</t>
  </si>
  <si>
    <t>201500048664</t>
  </si>
  <si>
    <t>43/65389</t>
  </si>
  <si>
    <t>201500048620</t>
  </si>
  <si>
    <t>43/65301</t>
  </si>
  <si>
    <t>201500048831</t>
  </si>
  <si>
    <t>43/65665</t>
  </si>
  <si>
    <t>201500048804</t>
  </si>
  <si>
    <t>43/65643</t>
  </si>
  <si>
    <t>201500049059</t>
  </si>
  <si>
    <t>43/65941</t>
  </si>
  <si>
    <t>201500048744</t>
  </si>
  <si>
    <t>201500048944</t>
  </si>
  <si>
    <t>43/65713</t>
  </si>
  <si>
    <t>201500048621</t>
  </si>
  <si>
    <t>43/65309</t>
  </si>
  <si>
    <t>201500049060</t>
  </si>
  <si>
    <t>43/65957</t>
  </si>
  <si>
    <t>201500048945</t>
  </si>
  <si>
    <t>43/65730</t>
  </si>
  <si>
    <t>201500048622</t>
  </si>
  <si>
    <t>43/65310</t>
  </si>
  <si>
    <t>201500048832</t>
  </si>
  <si>
    <t>43/65674</t>
  </si>
  <si>
    <t>201500048805</t>
  </si>
  <si>
    <t>43/65649</t>
  </si>
  <si>
    <t>201500049061</t>
  </si>
  <si>
    <t>43/65958</t>
  </si>
  <si>
    <t>201500048745</t>
  </si>
  <si>
    <t>201500048946</t>
  </si>
  <si>
    <t>43/65731</t>
  </si>
  <si>
    <t>201500048623</t>
  </si>
  <si>
    <t>43/65300</t>
  </si>
  <si>
    <t>201500050365</t>
  </si>
  <si>
    <t>43/65899</t>
  </si>
  <si>
    <t>201500048833</t>
  </si>
  <si>
    <t>43/65663</t>
  </si>
  <si>
    <t>201500049062</t>
  </si>
  <si>
    <t>43/65940</t>
  </si>
  <si>
    <t>201500048746</t>
  </si>
  <si>
    <t>201500048947</t>
  </si>
  <si>
    <t>43/65712</t>
  </si>
  <si>
    <t>201500048778</t>
  </si>
  <si>
    <t>43/65409</t>
  </si>
  <si>
    <t>201500048624</t>
  </si>
  <si>
    <t>43/65289</t>
  </si>
  <si>
    <t>201500048683</t>
  </si>
  <si>
    <t>43/65441</t>
  </si>
  <si>
    <t>201500048834</t>
  </si>
  <si>
    <t>43/65750</t>
  </si>
  <si>
    <t>201500049063</t>
  </si>
  <si>
    <t>43/65919</t>
  </si>
  <si>
    <t>201500048747</t>
  </si>
  <si>
    <t>201500048948</t>
  </si>
  <si>
    <t>43/65689</t>
  </si>
  <si>
    <t>201500048665</t>
  </si>
  <si>
    <t>43/65390</t>
  </si>
  <si>
    <t>201500048625</t>
  </si>
  <si>
    <t>43/65296</t>
  </si>
  <si>
    <t>201500049064</t>
  </si>
  <si>
    <t>43/65930</t>
  </si>
  <si>
    <t>201500048748</t>
  </si>
  <si>
    <t>201500048949</t>
  </si>
  <si>
    <t>43/65702</t>
  </si>
  <si>
    <t>201500048626</t>
  </si>
  <si>
    <t>43/65298</t>
  </si>
  <si>
    <t>201500048684</t>
  </si>
  <si>
    <t>43/65443</t>
  </si>
  <si>
    <t>201500048835</t>
  </si>
  <si>
    <t>43/65752</t>
  </si>
  <si>
    <t>201500049065</t>
  </si>
  <si>
    <t>43/65938</t>
  </si>
  <si>
    <t>201500048749</t>
  </si>
  <si>
    <t>201500048950</t>
  </si>
  <si>
    <t>43/65710</t>
  </si>
  <si>
    <t>201500048779</t>
  </si>
  <si>
    <t>43/65408</t>
  </si>
  <si>
    <t>201500048627</t>
  </si>
  <si>
    <t>43/65316</t>
  </si>
  <si>
    <t>201500049066</t>
  </si>
  <si>
    <t>43/65966</t>
  </si>
  <si>
    <t>201500048951</t>
  </si>
  <si>
    <t>43/65740</t>
  </si>
  <si>
    <t>201500048780</t>
  </si>
  <si>
    <t>43/65607</t>
  </si>
  <si>
    <t>201500048781</t>
  </si>
  <si>
    <t>43/65421</t>
  </si>
  <si>
    <t>201500048628</t>
  </si>
  <si>
    <t>43/65306</t>
  </si>
  <si>
    <t>201500048685</t>
  </si>
  <si>
    <t>43/65444</t>
  </si>
  <si>
    <t>201500049067</t>
  </si>
  <si>
    <t>43/65952</t>
  </si>
  <si>
    <t>201500048952</t>
  </si>
  <si>
    <t>43/65724</t>
  </si>
  <si>
    <t>201500048629</t>
  </si>
  <si>
    <t>43/65292</t>
  </si>
  <si>
    <t>201500049068</t>
  </si>
  <si>
    <t>43/65922</t>
  </si>
  <si>
    <t>201500048750</t>
  </si>
  <si>
    <t>201500048953</t>
  </si>
  <si>
    <t>43/65692</t>
  </si>
  <si>
    <t>201500048630</t>
  </si>
  <si>
    <t>43/65299</t>
  </si>
  <si>
    <t>201500049069</t>
  </si>
  <si>
    <t>43/65939</t>
  </si>
  <si>
    <t>201500048954</t>
  </si>
  <si>
    <t>43/65711</t>
  </si>
  <si>
    <t>201500048631</t>
  </si>
  <si>
    <t>43/65591</t>
  </si>
  <si>
    <t>201500050366</t>
  </si>
  <si>
    <t>43/65897</t>
  </si>
  <si>
    <t>201500048836</t>
  </si>
  <si>
    <t>43/65751</t>
  </si>
  <si>
    <t>201500048806</t>
  </si>
  <si>
    <t>43/65641</t>
  </si>
  <si>
    <t>201500049070</t>
  </si>
  <si>
    <t>43/65934</t>
  </si>
  <si>
    <t>201500048751</t>
  </si>
  <si>
    <t>201500048955</t>
  </si>
  <si>
    <t>43/65706</t>
  </si>
  <si>
    <t>201500050367</t>
  </si>
  <si>
    <t>43/65885</t>
  </si>
  <si>
    <t>201500050368</t>
  </si>
  <si>
    <t>43/65876</t>
  </si>
  <si>
    <t>201500050369</t>
  </si>
  <si>
    <t>43/65889</t>
  </si>
  <si>
    <t>201500050370</t>
  </si>
  <si>
    <t>43/65872</t>
  </si>
  <si>
    <t>201500050371</t>
  </si>
  <si>
    <t>43/65906</t>
  </si>
  <si>
    <t>201500048837</t>
  </si>
  <si>
    <t>43/65755</t>
  </si>
  <si>
    <t>201500049071</t>
  </si>
  <si>
    <t>43/65969</t>
  </si>
  <si>
    <t>201500048956</t>
  </si>
  <si>
    <t>43/65743</t>
  </si>
  <si>
    <t>201500048782</t>
  </si>
  <si>
    <t>43/65424</t>
  </si>
  <si>
    <t>201500048632</t>
  </si>
  <si>
    <t>43/65590</t>
  </si>
  <si>
    <t>201500049072</t>
  </si>
  <si>
    <t>43/65914</t>
  </si>
  <si>
    <t>201500048752</t>
  </si>
  <si>
    <t>201500048957</t>
  </si>
  <si>
    <t>43/65684</t>
  </si>
  <si>
    <t>201500049073</t>
  </si>
  <si>
    <t>43/65932</t>
  </si>
  <si>
    <t>201500048958</t>
  </si>
  <si>
    <t>43/65704</t>
  </si>
  <si>
    <t>201500050372</t>
  </si>
  <si>
    <t>43/65884</t>
  </si>
  <si>
    <t>201500050373</t>
  </si>
  <si>
    <t>43/65871</t>
  </si>
  <si>
    <t>201500048783</t>
  </si>
  <si>
    <t>43/65405</t>
  </si>
  <si>
    <t>201500048633</t>
  </si>
  <si>
    <t>43/65315</t>
  </si>
  <si>
    <t>201500050374</t>
  </si>
  <si>
    <t>43/65904</t>
  </si>
  <si>
    <t>201500048686</t>
  </si>
  <si>
    <t>43/65445</t>
  </si>
  <si>
    <t>201500048838</t>
  </si>
  <si>
    <t>43/65754</t>
  </si>
  <si>
    <t>201500050375</t>
  </si>
  <si>
    <t>43/65964</t>
  </si>
  <si>
    <t>201500048959</t>
  </si>
  <si>
    <t>43/65738</t>
  </si>
  <si>
    <t>201500048634</t>
  </si>
  <si>
    <t>43/65319</t>
  </si>
  <si>
    <t>201500050376</t>
  </si>
  <si>
    <t>43/65971</t>
  </si>
  <si>
    <t>201500048753</t>
  </si>
  <si>
    <t>201500048960</t>
  </si>
  <si>
    <t>43/65746</t>
  </si>
  <si>
    <t>201500048635</t>
  </si>
  <si>
    <t>43/65291</t>
  </si>
  <si>
    <t>201500050377</t>
  </si>
  <si>
    <t>43/65921</t>
  </si>
  <si>
    <t>201500048754</t>
  </si>
  <si>
    <t>201500048691</t>
  </si>
  <si>
    <t>43/65439</t>
  </si>
  <si>
    <t>201500048961</t>
  </si>
  <si>
    <t>43/65691</t>
  </si>
  <si>
    <t>201500048636</t>
  </si>
  <si>
    <t>43/65387</t>
  </si>
  <si>
    <t>201500050378</t>
  </si>
  <si>
    <t>43/65891</t>
  </si>
  <si>
    <t>201500050379</t>
  </si>
  <si>
    <t>43/65910</t>
  </si>
  <si>
    <t>201500048962</t>
  </si>
  <si>
    <t>43/65680</t>
  </si>
  <si>
    <t>201500048637</t>
  </si>
  <si>
    <t>43/65392</t>
  </si>
  <si>
    <t>201500050380</t>
  </si>
  <si>
    <t>43/65927</t>
  </si>
  <si>
    <t>201500048963</t>
  </si>
  <si>
    <t>43/65699</t>
  </si>
  <si>
    <t>201500050381</t>
  </si>
  <si>
    <t>43/65882</t>
  </si>
  <si>
    <t>201500050382</t>
  </si>
  <si>
    <t>43/65870</t>
  </si>
  <si>
    <t>201500048638</t>
  </si>
  <si>
    <t>43/65398</t>
  </si>
  <si>
    <t>201500048687</t>
  </si>
  <si>
    <t>43/65446</t>
  </si>
  <si>
    <t>201500048839</t>
  </si>
  <si>
    <t>43/65756</t>
  </si>
  <si>
    <t>201500048807</t>
  </si>
  <si>
    <t>43/65652</t>
  </si>
  <si>
    <t>201500050383</t>
  </si>
  <si>
    <t>43/65973</t>
  </si>
  <si>
    <t>201500048755</t>
  </si>
  <si>
    <t>201500048692</t>
  </si>
  <si>
    <t>43/65440</t>
  </si>
  <si>
    <t>201500048964</t>
  </si>
  <si>
    <t>43/65748</t>
  </si>
  <si>
    <t>201500048784</t>
  </si>
  <si>
    <t>43/65427</t>
  </si>
  <si>
    <t>201500048639</t>
  </si>
  <si>
    <t>43/65397</t>
  </si>
  <si>
    <t>201500048840</t>
  </si>
  <si>
    <t>43/65753</t>
  </si>
  <si>
    <t>201500050384</t>
  </si>
  <si>
    <t>43/65962</t>
  </si>
  <si>
    <t>201500048965</t>
  </si>
  <si>
    <t>43/65736</t>
  </si>
  <si>
    <t>201500048785</t>
  </si>
  <si>
    <t>43/65419</t>
  </si>
  <si>
    <t>201500048640</t>
  </si>
  <si>
    <t>43/65593</t>
  </si>
  <si>
    <t>201500050385</t>
  </si>
  <si>
    <t>43/65965</t>
  </si>
  <si>
    <t>201500048756</t>
  </si>
  <si>
    <t>201500048966</t>
  </si>
  <si>
    <t>43/65739</t>
  </si>
  <si>
    <t>201500048641</t>
  </si>
  <si>
    <t>43/65592</t>
  </si>
  <si>
    <t>201500050386</t>
  </si>
  <si>
    <t>43/65898</t>
  </si>
  <si>
    <t>201500050387</t>
  </si>
  <si>
    <t>43/65935</t>
  </si>
  <si>
    <t>201500048967</t>
  </si>
  <si>
    <t>43/65707</t>
  </si>
  <si>
    <t>201500048786</t>
  </si>
  <si>
    <t>43/65406</t>
  </si>
  <si>
    <t>Nota: La EPS S CAPRECOM, no ha enviado información de la Red Prestadora, para realizar el giro de la LMA del mes de Agosto de 2015 a la fecha (Agosto 28 de 2015)</t>
  </si>
  <si>
    <t>Elaboró: Astrid Jeannette Correa Zapata-Agosto 28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</si>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</sst>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(* #,##0_);_(* \(#,##0\);_(* &quot;-&quot;??_);_(@_)"/>
    <numFmt numFmtId="165" formatCode="_(* #,##0.00_);_(* \(#,##0.00\);_(* &quot;-&quot;??_);_(@_)"/>
    <numFmt numFmtId="166" formatCode="#,##0_ ;[Red]\-#,##0\ "/>
    <numFmt numFmtId="167" formatCode="#,##0.00;[Red]#,##0.00"/>
    <numFmt numFmtId="168" formatCode="_(* #,##0_);_(* \(#,##0\);_(* &quot;-&quot;_);_(@_)"/>
    <numFmt numFmtId="169" formatCode="dd/mm/yyyy"/>
  </numFmts>
  <fonts count="17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b/>
      <sz val="9.0"/>
      <color rgb="FF000000"/>
      <name val="Calibri"/>
    </font>
    <font>
      <sz val="8.0"/>
      <color rgb="FF000000"/>
      <name val="Arial"/>
    </font>
    <font>
      <sz val="10.0"/>
      <color theme="1"/>
      <name val="Calibri"/>
    </font>
    <font>
      <sz val="8.0"/>
      <color theme="1"/>
      <name val="Arial"/>
    </font>
    <font>
      <b/>
      <sz val="10.0"/>
      <color theme="1"/>
      <name val="Calibri"/>
    </font>
    <font>
      <b/>
      <sz val="8.0"/>
      <color theme="1"/>
      <name val="Arial"/>
    </font>
    <font>
      <sz val="9.0"/>
      <color rgb="FF000000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99CC00"/>
        <bgColor rgb="FF99CC00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6">
    <border/>
    <border>
      <left/>
      <top/>
    </border>
    <border>
      <top/>
    </border>
    <border>
      <right/>
      <top/>
    </border>
    <border>
      <left/>
      <right/>
      <top/>
      <bottom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bottom" wrapText="0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2" fontId="1" numFmtId="0" xfId="0" applyAlignment="1" applyBorder="1" applyFont="1">
      <alignment horizontal="left" shrinkToFit="0" vertical="bottom" wrapText="1"/>
    </xf>
    <xf borderId="11" fillId="0" fontId="2" numFmtId="0" xfId="0" applyBorder="1" applyFont="1"/>
    <xf borderId="12" fillId="0" fontId="2" numFmtId="0" xfId="0" applyBorder="1" applyFont="1"/>
    <xf borderId="13" fillId="2" fontId="1" numFmtId="0" xfId="0" applyAlignment="1" applyBorder="1" applyFont="1">
      <alignment horizontal="center" shrinkToFit="0" vertical="center" wrapText="1"/>
    </xf>
    <xf borderId="14" fillId="2" fontId="1" numFmtId="0" xfId="0" applyAlignment="1" applyBorder="1" applyFont="1">
      <alignment horizontal="left" shrinkToFit="0" vertical="bottom" wrapText="1"/>
    </xf>
    <xf borderId="15" fillId="0" fontId="2" numFmtId="0" xfId="0" applyBorder="1" applyFont="1"/>
    <xf borderId="16" fillId="0" fontId="2" numFmtId="0" xfId="0" applyBorder="1" applyFont="1"/>
    <xf borderId="17" fillId="3" fontId="4" numFmtId="0" xfId="0" applyAlignment="1" applyBorder="1" applyFill="1" applyFont="1">
      <alignment horizontal="center" shrinkToFit="0" vertical="center" wrapText="1"/>
    </xf>
    <xf borderId="17" fillId="3" fontId="4" numFmtId="164" xfId="0" applyAlignment="1" applyBorder="1" applyFont="1" applyNumberFormat="1">
      <alignment horizontal="center" shrinkToFit="0" vertical="center" wrapText="1"/>
    </xf>
    <xf borderId="0" fillId="0" fontId="3" numFmtId="0" xfId="0" applyFont="1"/>
    <xf borderId="18" fillId="0" fontId="3" numFmtId="0" xfId="0" applyAlignment="1" applyBorder="1" applyFont="1">
      <alignment shrinkToFit="0" vertical="bottom" wrapText="0"/>
    </xf>
    <xf borderId="18" fillId="0" fontId="3" numFmtId="164" xfId="0" applyAlignment="1" applyBorder="1" applyFont="1" applyNumberFormat="1">
      <alignment shrinkToFit="0" vertical="bottom" wrapText="0"/>
    </xf>
    <xf borderId="19" fillId="0" fontId="3" numFmtId="164" xfId="0" applyAlignment="1" applyBorder="1" applyFont="1" applyNumberFormat="1">
      <alignment shrinkToFit="0" vertical="bottom" wrapText="0"/>
    </xf>
    <xf borderId="19" fillId="0" fontId="1" numFmtId="165" xfId="0" applyAlignment="1" applyBorder="1" applyFont="1" applyNumberFormat="1">
      <alignment horizontal="center" shrinkToFit="0" vertical="bottom" wrapText="0"/>
    </xf>
    <xf borderId="18" fillId="0" fontId="1" numFmtId="164" xfId="0" applyAlignment="1" applyBorder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20" fillId="4" fontId="5" numFmtId="4" xfId="0" applyAlignment="1" applyBorder="1" applyFill="1" applyFont="1" applyNumberFormat="1">
      <alignment horizontal="center" shrinkToFit="0" vertical="center" wrapText="1"/>
    </xf>
    <xf borderId="20" fillId="5" fontId="6" numFmtId="4" xfId="0" applyAlignment="1" applyBorder="1" applyFill="1" applyFont="1" applyNumberFormat="1">
      <alignment horizontal="center" shrinkToFit="0" vertical="center" wrapText="1"/>
    </xf>
    <xf borderId="0" fillId="0" fontId="3" numFmtId="4" xfId="0" applyAlignment="1" applyFont="1" applyNumberFormat="1">
      <alignment shrinkToFit="0" vertical="bottom" wrapText="0"/>
    </xf>
    <xf borderId="20" fillId="6" fontId="6" numFmtId="4" xfId="0" applyAlignment="1" applyBorder="1" applyFill="1" applyFont="1" applyNumberFormat="1">
      <alignment horizontal="center" shrinkToFit="0" vertical="center" wrapText="1"/>
    </xf>
    <xf borderId="20" fillId="5" fontId="5" numFmtId="4" xfId="0" applyAlignment="1" applyBorder="1" applyFont="1" applyNumberFormat="1">
      <alignment horizontal="center" shrinkToFit="0" vertical="center" wrapText="1"/>
    </xf>
    <xf borderId="20" fillId="6" fontId="6" numFmtId="4" xfId="0" applyAlignment="1" applyBorder="1" applyFont="1" applyNumberFormat="1">
      <alignment shrinkToFit="0" vertical="center" wrapText="1"/>
    </xf>
    <xf borderId="18" fillId="3" fontId="4" numFmtId="164" xfId="0" applyAlignment="1" applyBorder="1" applyFont="1" applyNumberFormat="1">
      <alignment horizontal="center" shrinkToFit="0" vertical="center" wrapText="1"/>
    </xf>
    <xf borderId="18" fillId="7" fontId="7" numFmtId="2" xfId="0" applyAlignment="1" applyBorder="1" applyFill="1" applyFont="1" applyNumberFormat="1">
      <alignment horizontal="center" shrinkToFit="0" vertical="center" wrapText="1"/>
    </xf>
    <xf borderId="18" fillId="4" fontId="5" numFmtId="0" xfId="0" applyAlignment="1" applyBorder="1" applyFont="1">
      <alignment horizontal="center" shrinkToFit="0" vertical="center" wrapText="1"/>
    </xf>
    <xf borderId="18" fillId="5" fontId="6" numFmtId="16" xfId="0" applyAlignment="1" applyBorder="1" applyFont="1" applyNumberFormat="1">
      <alignment horizontal="center" shrinkToFit="0" vertical="center" wrapText="1"/>
    </xf>
    <xf borderId="18" fillId="6" fontId="6" numFmtId="16" xfId="0" applyAlignment="1" applyBorder="1" applyFont="1" applyNumberFormat="1">
      <alignment horizontal="center" shrinkToFit="0" vertical="center" wrapText="1"/>
    </xf>
    <xf borderId="18" fillId="6" fontId="6" numFmtId="164" xfId="0" applyAlignment="1" applyBorder="1" applyFont="1" applyNumberFormat="1">
      <alignment horizontal="center" shrinkToFit="0" vertical="center" wrapText="1"/>
    </xf>
    <xf borderId="18" fillId="5" fontId="5" numFmtId="16" xfId="0" applyAlignment="1" applyBorder="1" applyFont="1" applyNumberFormat="1">
      <alignment horizontal="center" shrinkToFit="0" vertical="center" wrapText="1"/>
    </xf>
    <xf borderId="18" fillId="6" fontId="6" numFmtId="16" xfId="0" applyAlignment="1" applyBorder="1" applyFont="1" applyNumberFormat="1">
      <alignment shrinkToFit="0" vertical="center" wrapText="1"/>
    </xf>
    <xf borderId="18" fillId="8" fontId="6" numFmtId="16" xfId="0" applyAlignment="1" applyBorder="1" applyFill="1" applyFont="1" applyNumberFormat="1">
      <alignment horizontal="center" shrinkToFit="0" vertical="center" wrapText="1"/>
    </xf>
    <xf borderId="18" fillId="9" fontId="8" numFmtId="0" xfId="0" applyAlignment="1" applyBorder="1" applyFill="1" applyFont="1">
      <alignment horizontal="center" shrinkToFit="0" vertical="center" wrapText="1"/>
    </xf>
    <xf borderId="17" fillId="3" fontId="4" numFmtId="4" xfId="0" applyAlignment="1" applyBorder="1" applyFont="1" applyNumberFormat="1">
      <alignment horizontal="center" shrinkToFit="0" vertical="center" wrapText="1"/>
    </xf>
    <xf borderId="18" fillId="3" fontId="4" numFmtId="4" xfId="0" applyAlignment="1" applyBorder="1" applyFont="1" applyNumberFormat="1">
      <alignment horizontal="center" shrinkToFit="0" vertical="center" wrapText="1"/>
    </xf>
    <xf borderId="18" fillId="7" fontId="7" numFmtId="4" xfId="0" applyAlignment="1" applyBorder="1" applyFont="1" applyNumberFormat="1">
      <alignment horizontal="center" shrinkToFit="0" vertical="center" wrapText="1"/>
    </xf>
    <xf borderId="13" fillId="4" fontId="5" numFmtId="4" xfId="0" applyAlignment="1" applyBorder="1" applyFont="1" applyNumberFormat="1">
      <alignment horizontal="center" shrinkToFit="0" vertical="center" wrapText="1"/>
    </xf>
    <xf borderId="20" fillId="8" fontId="6" numFmtId="4" xfId="0" applyAlignment="1" applyBorder="1" applyFont="1" applyNumberFormat="1">
      <alignment horizontal="center" shrinkToFit="0" vertical="center" wrapText="1"/>
    </xf>
    <xf borderId="18" fillId="9" fontId="5" numFmtId="4" xfId="0" applyAlignment="1" applyBorder="1" applyFont="1" applyNumberFormat="1">
      <alignment horizontal="center" shrinkToFit="0" vertical="center" wrapText="1"/>
    </xf>
    <xf borderId="18" fillId="0" fontId="9" numFmtId="166" xfId="0" applyAlignment="1" applyBorder="1" applyFont="1" applyNumberFormat="1">
      <alignment horizontal="right" shrinkToFit="0" vertical="bottom" wrapText="0"/>
    </xf>
    <xf borderId="18" fillId="0" fontId="9" numFmtId="0" xfId="0" applyAlignment="1" applyBorder="1" applyFont="1">
      <alignment shrinkToFit="0" vertical="bottom" wrapText="0"/>
    </xf>
    <xf borderId="18" fillId="0" fontId="9" numFmtId="166" xfId="0" applyAlignment="1" applyBorder="1" applyFont="1" applyNumberFormat="1">
      <alignment shrinkToFit="0" vertical="bottom" wrapText="0"/>
    </xf>
    <xf borderId="18" fillId="0" fontId="3" numFmtId="2" xfId="0" applyAlignment="1" applyBorder="1" applyFont="1" applyNumberFormat="1">
      <alignment shrinkToFit="0" vertical="bottom" wrapText="0"/>
    </xf>
    <xf borderId="21" fillId="2" fontId="10" numFmtId="165" xfId="0" applyAlignment="1" applyBorder="1" applyFont="1" applyNumberFormat="1">
      <alignment shrinkToFit="0" vertical="bottom" wrapText="0"/>
    </xf>
    <xf borderId="22" fillId="2" fontId="10" numFmtId="165" xfId="0" applyAlignment="1" applyBorder="1" applyFont="1" applyNumberFormat="1">
      <alignment shrinkToFit="0" vertical="bottom" wrapText="0"/>
    </xf>
    <xf borderId="22" fillId="10" fontId="10" numFmtId="165" xfId="0" applyAlignment="1" applyBorder="1" applyFill="1" applyFont="1" applyNumberFormat="1">
      <alignment shrinkToFit="0" vertical="bottom" wrapText="0"/>
    </xf>
    <xf borderId="18" fillId="0" fontId="11" numFmtId="166" xfId="0" applyAlignment="1" applyBorder="1" applyFont="1" applyNumberFormat="1">
      <alignment horizontal="right" shrinkToFit="0" vertical="bottom" wrapText="0"/>
    </xf>
    <xf borderId="18" fillId="0" fontId="11" numFmtId="0" xfId="0" applyAlignment="1" applyBorder="1" applyFont="1">
      <alignment shrinkToFit="0" vertical="bottom" wrapText="0"/>
    </xf>
    <xf borderId="18" fillId="0" fontId="11" numFmtId="166" xfId="0" applyAlignment="1" applyBorder="1" applyFont="1" applyNumberFormat="1">
      <alignment shrinkToFit="0" vertical="bottom" wrapText="0"/>
    </xf>
    <xf borderId="18" fillId="0" fontId="1" numFmtId="2" xfId="0" applyAlignment="1" applyBorder="1" applyFont="1" applyNumberFormat="1">
      <alignment shrinkToFit="0" vertical="bottom" wrapText="0"/>
    </xf>
    <xf borderId="21" fillId="2" fontId="12" numFmtId="165" xfId="0" applyAlignment="1" applyBorder="1" applyFont="1" applyNumberFormat="1">
      <alignment shrinkToFit="0" vertical="bottom" wrapText="0"/>
    </xf>
    <xf borderId="22" fillId="2" fontId="12" numFmtId="165" xfId="0" applyAlignment="1" applyBorder="1" applyFont="1" applyNumberFormat="1">
      <alignment shrinkToFit="0" vertical="bottom" wrapText="0"/>
    </xf>
    <xf borderId="18" fillId="0" fontId="1" numFmtId="165" xfId="0" applyAlignment="1" applyBorder="1" applyFont="1" applyNumberFormat="1">
      <alignment shrinkToFit="0" vertical="bottom" wrapText="0"/>
    </xf>
    <xf borderId="20" fillId="2" fontId="12" numFmtId="165" xfId="0" applyAlignment="1" applyBorder="1" applyFont="1" applyNumberFormat="1">
      <alignment shrinkToFit="0" vertical="bottom" wrapText="0"/>
    </xf>
    <xf borderId="18" fillId="0" fontId="1" numFmtId="0" xfId="0" applyAlignment="1" applyBorder="1" applyFont="1">
      <alignment shrinkToFit="0" vertical="bottom" wrapText="0"/>
    </xf>
    <xf borderId="23" fillId="0" fontId="11" numFmtId="166" xfId="0" applyAlignment="1" applyBorder="1" applyFont="1" applyNumberFormat="1">
      <alignment horizontal="right" shrinkToFit="0" vertical="bottom" wrapText="0"/>
    </xf>
    <xf borderId="23" fillId="0" fontId="9" numFmtId="166" xfId="0" applyAlignment="1" applyBorder="1" applyFont="1" applyNumberFormat="1">
      <alignment horizontal="right" shrinkToFit="0" vertical="bottom" wrapText="0"/>
    </xf>
    <xf borderId="18" fillId="0" fontId="11" numFmtId="167" xfId="0" applyAlignment="1" applyBorder="1" applyFont="1" applyNumberFormat="1">
      <alignment shrinkToFit="0" vertical="bottom" wrapText="0"/>
    </xf>
    <xf borderId="18" fillId="2" fontId="10" numFmtId="165" xfId="0" applyAlignment="1" applyBorder="1" applyFont="1" applyNumberFormat="1">
      <alignment shrinkToFit="0" vertical="bottom" wrapText="0"/>
    </xf>
    <xf borderId="0" fillId="0" fontId="9" numFmtId="166" xfId="0" applyAlignment="1" applyFont="1" applyNumberFormat="1">
      <alignment horizontal="right" shrinkToFit="0" vertical="bottom" wrapText="0"/>
    </xf>
    <xf borderId="0" fillId="0" fontId="11" numFmtId="166" xfId="0" applyAlignment="1" applyFont="1" applyNumberFormat="1">
      <alignment horizontal="right" shrinkToFit="0" vertical="bottom" wrapText="0"/>
    </xf>
    <xf borderId="0" fillId="0" fontId="9" numFmtId="0" xfId="0" applyAlignment="1" applyFont="1">
      <alignment shrinkToFit="0" vertical="bottom" wrapText="0"/>
    </xf>
    <xf borderId="0" fillId="0" fontId="9" numFmtId="166" xfId="0" applyAlignment="1" applyFont="1" applyNumberFormat="1">
      <alignment shrinkToFit="0" vertical="bottom" wrapText="0"/>
    </xf>
    <xf borderId="4" fillId="2" fontId="10" numFmtId="165" xfId="0" applyAlignment="1" applyBorder="1" applyFont="1" applyNumberFormat="1">
      <alignment shrinkToFit="0" vertical="bottom" wrapText="0"/>
    </xf>
    <xf borderId="0" fillId="0" fontId="3" numFmtId="165" xfId="0" applyAlignment="1" applyFont="1" applyNumberFormat="1">
      <alignment shrinkToFit="0" vertical="bottom" wrapText="0"/>
    </xf>
    <xf borderId="24" fillId="0" fontId="1" numFmtId="0" xfId="0" applyAlignment="1" applyBorder="1" applyFont="1">
      <alignment horizontal="center" shrinkToFit="1" vertical="center" wrapText="0"/>
    </xf>
    <xf borderId="18" fillId="0" fontId="13" numFmtId="0" xfId="0" applyAlignment="1" applyBorder="1" applyFont="1">
      <alignment horizontal="center" shrinkToFit="0" vertical="center" wrapText="1"/>
    </xf>
    <xf borderId="23" fillId="0" fontId="11" numFmtId="166" xfId="0" applyAlignment="1" applyBorder="1" applyFont="1" applyNumberFormat="1">
      <alignment horizontal="center" shrinkToFit="0" vertical="center" wrapText="1"/>
    </xf>
    <xf borderId="18" fillId="5" fontId="13" numFmtId="16" xfId="0" applyAlignment="1" applyBorder="1" applyFont="1" applyNumberFormat="1">
      <alignment horizontal="center" shrinkToFit="0" vertical="center" wrapText="1"/>
    </xf>
    <xf borderId="18" fillId="0" fontId="13" numFmtId="16" xfId="0" applyAlignment="1" applyBorder="1" applyFont="1" applyNumberFormat="1">
      <alignment shrinkToFit="0" vertical="center" wrapText="1"/>
    </xf>
    <xf borderId="18" fillId="0" fontId="13" numFmtId="1" xfId="0" applyAlignment="1" applyBorder="1" applyFont="1" applyNumberFormat="1">
      <alignment horizontal="center" shrinkToFit="0" vertical="center" wrapText="1"/>
    </xf>
    <xf borderId="18" fillId="0" fontId="14" numFmtId="0" xfId="0" applyAlignment="1" applyBorder="1" applyFont="1">
      <alignment horizontal="center" shrinkToFit="0" vertical="center" wrapText="1"/>
    </xf>
    <xf borderId="18" fillId="0" fontId="14" numFmtId="165" xfId="0" applyAlignment="1" applyBorder="1" applyFont="1" applyNumberFormat="1">
      <alignment shrinkToFit="0" vertical="bottom" wrapText="0"/>
    </xf>
    <xf borderId="18" fillId="0" fontId="14" numFmtId="165" xfId="0" applyAlignment="1" applyBorder="1" applyFont="1" applyNumberFormat="1">
      <alignment horizontal="center" shrinkToFit="0" vertical="center" wrapText="1"/>
    </xf>
    <xf borderId="18" fillId="0" fontId="14" numFmtId="168" xfId="0" applyAlignment="1" applyBorder="1" applyFont="1" applyNumberFormat="1">
      <alignment shrinkToFit="0" vertical="bottom" wrapText="0"/>
    </xf>
    <xf borderId="18" fillId="0" fontId="14" numFmtId="3" xfId="0" applyAlignment="1" applyBorder="1" applyFont="1" applyNumberFormat="1">
      <alignment shrinkToFit="0" vertical="bottom" wrapText="0"/>
    </xf>
    <xf borderId="18" fillId="0" fontId="15" numFmtId="3" xfId="0" applyAlignment="1" applyBorder="1" applyFont="1" applyNumberFormat="1">
      <alignment horizontal="center" shrinkToFit="1" vertical="center" wrapText="0"/>
    </xf>
    <xf borderId="18" fillId="0" fontId="14" numFmtId="1" xfId="0" applyAlignment="1" applyBorder="1" applyFont="1" applyNumberFormat="1">
      <alignment horizontal="center" shrinkToFit="0" vertical="center" wrapText="1"/>
    </xf>
    <xf borderId="18" fillId="0" fontId="14" numFmtId="1" xfId="0" applyAlignment="1" applyBorder="1" applyFont="1" applyNumberFormat="1">
      <alignment horizontal="center" shrinkToFit="0" vertical="bottom" wrapText="0"/>
    </xf>
    <xf borderId="18" fillId="0" fontId="14" numFmtId="1" xfId="0" applyAlignment="1" applyBorder="1" applyFont="1" applyNumberFormat="1">
      <alignment horizontal="center" shrinkToFit="0" vertical="center" wrapText="0"/>
    </xf>
    <xf borderId="18" fillId="0" fontId="14" numFmtId="169" xfId="0" applyAlignment="1" applyBorder="1" applyFont="1" applyNumberFormat="1">
      <alignment horizontal="center" shrinkToFit="0" vertical="center" wrapText="1"/>
    </xf>
    <xf borderId="0" fillId="0" fontId="1" numFmtId="4" xfId="0" applyAlignment="1" applyFont="1" applyNumberFormat="1">
      <alignment shrinkToFit="0" vertical="bottom" wrapText="0"/>
    </xf>
    <xf borderId="18" fillId="0" fontId="15" numFmtId="0" xfId="0" applyAlignment="1" applyBorder="1" applyFont="1">
      <alignment horizontal="center" shrinkToFit="1" vertical="center" wrapText="0"/>
    </xf>
    <xf borderId="18" fillId="0" fontId="14" numFmtId="3" xfId="0" applyAlignment="1" applyBorder="1" applyFont="1" applyNumberFormat="1">
      <alignment horizontal="center" shrinkToFit="0" vertical="center" wrapText="1"/>
    </xf>
    <xf borderId="25" fillId="2" fontId="10" numFmtId="165" xfId="0" applyAlignment="1" applyBorder="1" applyFont="1" applyNumberFormat="1">
      <alignment shrinkToFit="0" vertical="center" wrapText="0"/>
    </xf>
    <xf borderId="0" fillId="0" fontId="1" numFmtId="0" xfId="0" applyAlignment="1" applyFont="1">
      <alignment shrinkToFit="0" vertical="bottom" wrapText="0"/>
    </xf>
    <xf borderId="0" fillId="0" fontId="16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76200</xdr:rowOff>
    </xdr:from>
    <xdr:ext cx="1704975" cy="6096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133350</xdr:colOff>
      <xdr:row>0</xdr:row>
      <xdr:rowOff>76200</xdr:rowOff>
    </xdr:from>
    <xdr:ext cx="2057400" cy="6477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7.29"/>
    <col customWidth="1" min="2" max="2" width="11.29"/>
    <col customWidth="1" min="3" max="3" width="12.57"/>
    <col customWidth="1" min="4" max="4" width="11.86"/>
    <col customWidth="1" min="5" max="5" width="22.71"/>
    <col customWidth="1" min="6" max="6" width="17.86"/>
    <col customWidth="1" min="7" max="7" width="15.57"/>
    <col customWidth="1" min="8" max="8" width="25.29"/>
    <col customWidth="1" min="9" max="9" width="24.43"/>
    <col customWidth="1" min="10" max="10" width="24.86"/>
    <col customWidth="1" min="11" max="11" width="20.86"/>
    <col customWidth="1" min="12" max="13" width="11.57"/>
    <col customWidth="1" min="14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J2" s="7"/>
      <c r="K2" s="4"/>
      <c r="L2" s="4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/>
      <c r="J3" s="7"/>
      <c r="K3" s="4"/>
      <c r="L3" s="4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/>
      <c r="B4" s="9"/>
      <c r="C4" s="9"/>
      <c r="D4" s="9"/>
      <c r="E4" s="9"/>
      <c r="F4" s="9"/>
      <c r="G4" s="9"/>
      <c r="H4" s="9"/>
      <c r="I4" s="9"/>
      <c r="J4" s="10"/>
      <c r="K4" s="4"/>
      <c r="L4" s="4"/>
      <c r="M4" s="4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1" t="s">
        <v>1</v>
      </c>
      <c r="B5" s="12"/>
      <c r="C5" s="13"/>
      <c r="D5" s="14"/>
      <c r="E5" s="14"/>
      <c r="F5" s="14"/>
      <c r="G5" s="14"/>
      <c r="H5" s="14"/>
      <c r="I5" s="14"/>
      <c r="J5" s="14"/>
      <c r="K5" s="1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5" t="s">
        <v>2</v>
      </c>
      <c r="B6" s="16"/>
      <c r="C6" s="16"/>
      <c r="D6" s="17"/>
      <c r="E6" s="14"/>
      <c r="F6" s="14"/>
      <c r="G6" s="14"/>
      <c r="H6" s="14"/>
      <c r="I6" s="14"/>
      <c r="J6" s="1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75.0" customHeight="1">
      <c r="A7" s="18" t="s">
        <v>3</v>
      </c>
      <c r="B7" s="18" t="s">
        <v>4</v>
      </c>
      <c r="C7" s="18" t="s">
        <v>5</v>
      </c>
      <c r="D7" s="18" t="s">
        <v>6</v>
      </c>
      <c r="E7" s="18" t="s">
        <v>7</v>
      </c>
      <c r="F7" s="19" t="s">
        <v>8</v>
      </c>
      <c r="G7" s="19" t="s">
        <v>9</v>
      </c>
      <c r="H7" s="19" t="s">
        <v>10</v>
      </c>
      <c r="I7" s="19" t="s">
        <v>11</v>
      </c>
      <c r="J7" s="19" t="s">
        <v>12</v>
      </c>
      <c r="K7" s="19" t="s">
        <v>13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>
      <c r="A8" s="21" t="s">
        <v>14</v>
      </c>
      <c r="B8" s="21" t="s">
        <v>15</v>
      </c>
      <c r="C8" s="21" t="s">
        <v>16</v>
      </c>
      <c r="D8" s="21" t="s">
        <v>17</v>
      </c>
      <c r="E8" s="21" t="s">
        <v>18</v>
      </c>
      <c r="F8" s="22">
        <v>0.0</v>
      </c>
      <c r="G8" s="22">
        <v>8.05646906092E9</v>
      </c>
      <c r="H8" s="22">
        <v>1.84301047282E9</v>
      </c>
      <c r="I8" s="22">
        <v>1.091190792497E10</v>
      </c>
      <c r="J8" s="23">
        <v>1.359975357313E10</v>
      </c>
      <c r="K8" s="22">
        <v>3.441114103184E10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>
      <c r="A9" s="21" t="s">
        <v>14</v>
      </c>
      <c r="B9" s="21" t="s">
        <v>15</v>
      </c>
      <c r="C9" s="21" t="s">
        <v>16</v>
      </c>
      <c r="D9" s="21" t="s">
        <v>19</v>
      </c>
      <c r="E9" s="21" t="s">
        <v>20</v>
      </c>
      <c r="F9" s="22">
        <v>0.0</v>
      </c>
      <c r="G9" s="22">
        <v>2.534154104E7</v>
      </c>
      <c r="H9" s="22">
        <v>5797170.59</v>
      </c>
      <c r="I9" s="22">
        <v>3.432329478E7</v>
      </c>
      <c r="J9" s="23">
        <v>4.277788577E7</v>
      </c>
      <c r="K9" s="22">
        <v>1.0823989218E8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>
      <c r="A10" s="21" t="s">
        <v>14</v>
      </c>
      <c r="B10" s="21" t="s">
        <v>15</v>
      </c>
      <c r="C10" s="21" t="s">
        <v>16</v>
      </c>
      <c r="D10" s="21" t="s">
        <v>21</v>
      </c>
      <c r="E10" s="21" t="s">
        <v>22</v>
      </c>
      <c r="F10" s="22">
        <v>0.0</v>
      </c>
      <c r="G10" s="22">
        <v>2.3790826166E8</v>
      </c>
      <c r="H10" s="22">
        <v>5.442426633E7</v>
      </c>
      <c r="I10" s="22">
        <v>3.2222963016E8</v>
      </c>
      <c r="J10" s="23">
        <v>4.0160195579E8</v>
      </c>
      <c r="K10" s="22">
        <v>1.01616411394E9</v>
      </c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>
      <c r="A11" s="21" t="s">
        <v>14</v>
      </c>
      <c r="B11" s="21" t="s">
        <v>15</v>
      </c>
      <c r="C11" s="21" t="s">
        <v>16</v>
      </c>
      <c r="D11" s="21" t="s">
        <v>23</v>
      </c>
      <c r="E11" s="21" t="s">
        <v>24</v>
      </c>
      <c r="F11" s="22">
        <v>0.0</v>
      </c>
      <c r="G11" s="22">
        <v>13412.76</v>
      </c>
      <c r="H11" s="22">
        <v>3068.33</v>
      </c>
      <c r="I11" s="22">
        <v>18166.63</v>
      </c>
      <c r="J11" s="23">
        <v>22641.48</v>
      </c>
      <c r="K11" s="22">
        <v>57289.2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>
      <c r="A12" s="21" t="s">
        <v>14</v>
      </c>
      <c r="B12" s="21" t="s">
        <v>15</v>
      </c>
      <c r="C12" s="21" t="s">
        <v>16</v>
      </c>
      <c r="D12" s="21" t="s">
        <v>25</v>
      </c>
      <c r="E12" s="21" t="s">
        <v>26</v>
      </c>
      <c r="F12" s="22">
        <v>0.0</v>
      </c>
      <c r="G12" s="22">
        <v>9641154.83</v>
      </c>
      <c r="H12" s="22">
        <v>2205525.67</v>
      </c>
      <c r="I12" s="22">
        <v>1.305825082E7</v>
      </c>
      <c r="J12" s="23">
        <v>1.627478847E7</v>
      </c>
      <c r="K12" s="22">
        <v>4.117971979E7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>
      <c r="A13" s="21" t="s">
        <v>14</v>
      </c>
      <c r="B13" s="21" t="s">
        <v>15</v>
      </c>
      <c r="C13" s="21" t="s">
        <v>16</v>
      </c>
      <c r="D13" s="21" t="s">
        <v>27</v>
      </c>
      <c r="E13" s="21" t="s">
        <v>28</v>
      </c>
      <c r="F13" s="22">
        <v>0.0</v>
      </c>
      <c r="G13" s="22">
        <v>5.3006891912E8</v>
      </c>
      <c r="H13" s="22">
        <v>1.2125939563E8</v>
      </c>
      <c r="I13" s="22">
        <v>7.1794022861E8</v>
      </c>
      <c r="J13" s="23">
        <v>8.9478487689E8</v>
      </c>
      <c r="K13" s="22">
        <v>2.26405342025E9</v>
      </c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>
      <c r="A14" s="21" t="s">
        <v>14</v>
      </c>
      <c r="B14" s="21" t="s">
        <v>15</v>
      </c>
      <c r="C14" s="21" t="s">
        <v>16</v>
      </c>
      <c r="D14" s="21" t="s">
        <v>29</v>
      </c>
      <c r="E14" s="21" t="s">
        <v>30</v>
      </c>
      <c r="F14" s="22">
        <v>0.0</v>
      </c>
      <c r="G14" s="22">
        <v>1.5239022559E8</v>
      </c>
      <c r="H14" s="22">
        <v>3.486102653E7</v>
      </c>
      <c r="I14" s="22">
        <v>2.0640160071E8</v>
      </c>
      <c r="J14" s="23">
        <v>2.572429062E8</v>
      </c>
      <c r="K14" s="22">
        <v>6.5089575903E8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>
      <c r="A15" s="21" t="s">
        <v>14</v>
      </c>
      <c r="B15" s="21" t="s">
        <v>15</v>
      </c>
      <c r="C15" s="21" t="s">
        <v>16</v>
      </c>
      <c r="D15" s="21" t="s">
        <v>31</v>
      </c>
      <c r="E15" s="21" t="s">
        <v>32</v>
      </c>
      <c r="F15" s="22">
        <v>0.0</v>
      </c>
      <c r="G15" s="22">
        <v>1.2040644743E8</v>
      </c>
      <c r="H15" s="22">
        <v>2.754436738E7</v>
      </c>
      <c r="I15" s="22">
        <v>1.6308187346E8</v>
      </c>
      <c r="J15" s="23">
        <v>2.0325256652E8</v>
      </c>
      <c r="K15" s="22">
        <v>5.1428525479E8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>
      <c r="A16" s="21" t="s">
        <v>14</v>
      </c>
      <c r="B16" s="21" t="s">
        <v>15</v>
      </c>
      <c r="C16" s="21" t="s">
        <v>16</v>
      </c>
      <c r="D16" s="21" t="s">
        <v>33</v>
      </c>
      <c r="E16" s="21" t="s">
        <v>34</v>
      </c>
      <c r="F16" s="22">
        <v>0.0</v>
      </c>
      <c r="G16" s="22">
        <v>1053393.76</v>
      </c>
      <c r="H16" s="22">
        <v>240976.0</v>
      </c>
      <c r="I16" s="22">
        <v>1426746.08</v>
      </c>
      <c r="J16" s="23">
        <v>1778185.37</v>
      </c>
      <c r="K16" s="22">
        <v>4499301.21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>
      <c r="A17" s="21" t="s">
        <v>14</v>
      </c>
      <c r="B17" s="21" t="s">
        <v>15</v>
      </c>
      <c r="C17" s="21" t="s">
        <v>16</v>
      </c>
      <c r="D17" s="21" t="s">
        <v>35</v>
      </c>
      <c r="E17" s="21" t="s">
        <v>36</v>
      </c>
      <c r="F17" s="22">
        <v>0.0</v>
      </c>
      <c r="G17" s="22">
        <v>2881778.81</v>
      </c>
      <c r="H17" s="22">
        <v>659240.23</v>
      </c>
      <c r="I17" s="22">
        <v>3903162.13</v>
      </c>
      <c r="J17" s="23">
        <v>4864597.79</v>
      </c>
      <c r="K17" s="22">
        <v>1.230877896E7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>
      <c r="A18" s="21" t="s">
        <v>14</v>
      </c>
      <c r="B18" s="21" t="s">
        <v>15</v>
      </c>
      <c r="C18" s="21" t="s">
        <v>16</v>
      </c>
      <c r="D18" s="21" t="s">
        <v>37</v>
      </c>
      <c r="E18" s="21" t="s">
        <v>38</v>
      </c>
      <c r="F18" s="22">
        <v>0.0</v>
      </c>
      <c r="G18" s="22">
        <v>5.007648453E7</v>
      </c>
      <c r="H18" s="22">
        <v>1.145557498E7</v>
      </c>
      <c r="I18" s="22">
        <v>6.782499681E7</v>
      </c>
      <c r="J18" s="23">
        <v>8.453180224E7</v>
      </c>
      <c r="K18" s="22">
        <v>2.1388885856E8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>
      <c r="A19" s="21" t="s">
        <v>14</v>
      </c>
      <c r="B19" s="21" t="s">
        <v>15</v>
      </c>
      <c r="C19" s="21" t="s">
        <v>16</v>
      </c>
      <c r="D19" s="21" t="s">
        <v>39</v>
      </c>
      <c r="E19" s="21" t="s">
        <v>40</v>
      </c>
      <c r="F19" s="22">
        <v>0.0</v>
      </c>
      <c r="G19" s="22">
        <v>106858.11</v>
      </c>
      <c r="H19" s="22">
        <v>24445.03</v>
      </c>
      <c r="I19" s="22">
        <v>144731.62</v>
      </c>
      <c r="J19" s="23">
        <v>180382.24</v>
      </c>
      <c r="K19" s="22">
        <v>456417.0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>
      <c r="A20" s="21" t="s">
        <v>14</v>
      </c>
      <c r="B20" s="21" t="s">
        <v>15</v>
      </c>
      <c r="C20" s="21" t="s">
        <v>16</v>
      </c>
      <c r="D20" s="21" t="s">
        <v>41</v>
      </c>
      <c r="E20" s="21" t="s">
        <v>42</v>
      </c>
      <c r="F20" s="22">
        <v>0.0</v>
      </c>
      <c r="G20" s="22">
        <v>8.631628944E7</v>
      </c>
      <c r="H20" s="22">
        <v>1.974584948E7</v>
      </c>
      <c r="I20" s="22">
        <v>1.1690920622E8</v>
      </c>
      <c r="J20" s="23">
        <v>1.4570654426E8</v>
      </c>
      <c r="K20" s="22">
        <v>3.686778894E8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5.75" customHeight="1">
      <c r="A21" s="21" t="s">
        <v>43</v>
      </c>
      <c r="B21" s="21" t="s">
        <v>15</v>
      </c>
      <c r="C21" s="21" t="s">
        <v>44</v>
      </c>
      <c r="D21" s="21" t="s">
        <v>17</v>
      </c>
      <c r="E21" s="21" t="s">
        <v>18</v>
      </c>
      <c r="F21" s="22">
        <v>0.0</v>
      </c>
      <c r="G21" s="22">
        <v>7.078960161E7</v>
      </c>
      <c r="H21" s="22">
        <v>6130663.0</v>
      </c>
      <c r="I21" s="22">
        <v>2.1726701845E8</v>
      </c>
      <c r="J21" s="23">
        <v>2.2806904055E8</v>
      </c>
      <c r="K21" s="22">
        <v>5.2225632361E8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5.75" customHeight="1">
      <c r="A22" s="21" t="s">
        <v>43</v>
      </c>
      <c r="B22" s="21" t="s">
        <v>15</v>
      </c>
      <c r="C22" s="21" t="s">
        <v>44</v>
      </c>
      <c r="D22" s="21" t="s">
        <v>45</v>
      </c>
      <c r="E22" s="21" t="s">
        <v>46</v>
      </c>
      <c r="F22" s="22">
        <v>0.0</v>
      </c>
      <c r="G22" s="22">
        <v>515979.08</v>
      </c>
      <c r="H22" s="22">
        <v>44685.85</v>
      </c>
      <c r="I22" s="22">
        <v>1583639.87</v>
      </c>
      <c r="J22" s="23">
        <v>1662374.84</v>
      </c>
      <c r="K22" s="22">
        <v>3806679.64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5.75" customHeight="1">
      <c r="A23" s="21" t="s">
        <v>43</v>
      </c>
      <c r="B23" s="21" t="s">
        <v>15</v>
      </c>
      <c r="C23" s="21" t="s">
        <v>44</v>
      </c>
      <c r="D23" s="21" t="s">
        <v>29</v>
      </c>
      <c r="E23" s="21" t="s">
        <v>30</v>
      </c>
      <c r="F23" s="22">
        <v>0.0</v>
      </c>
      <c r="G23" s="22">
        <v>343415.34</v>
      </c>
      <c r="H23" s="22">
        <v>29741.14</v>
      </c>
      <c r="I23" s="22">
        <v>1054008.28</v>
      </c>
      <c r="J23" s="23">
        <v>1106411.17</v>
      </c>
      <c r="K23" s="22">
        <v>2533575.93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5.75" customHeight="1">
      <c r="A24" s="21" t="s">
        <v>43</v>
      </c>
      <c r="B24" s="21" t="s">
        <v>15</v>
      </c>
      <c r="C24" s="21" t="s">
        <v>44</v>
      </c>
      <c r="D24" s="21" t="s">
        <v>31</v>
      </c>
      <c r="E24" s="21" t="s">
        <v>32</v>
      </c>
      <c r="F24" s="22">
        <v>0.0</v>
      </c>
      <c r="G24" s="22">
        <v>684984.3</v>
      </c>
      <c r="H24" s="22">
        <v>59322.38</v>
      </c>
      <c r="I24" s="22">
        <v>2102349.68</v>
      </c>
      <c r="J24" s="23">
        <v>2206873.73</v>
      </c>
      <c r="K24" s="22">
        <v>5053530.09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5.75" customHeight="1">
      <c r="A25" s="21" t="s">
        <v>43</v>
      </c>
      <c r="B25" s="21" t="s">
        <v>15</v>
      </c>
      <c r="C25" s="21" t="s">
        <v>44</v>
      </c>
      <c r="D25" s="21" t="s">
        <v>41</v>
      </c>
      <c r="E25" s="21" t="s">
        <v>42</v>
      </c>
      <c r="F25" s="22">
        <v>0.0</v>
      </c>
      <c r="G25" s="22">
        <v>197085.74</v>
      </c>
      <c r="H25" s="22">
        <v>17068.41</v>
      </c>
      <c r="I25" s="22">
        <v>604894.35</v>
      </c>
      <c r="J25" s="23">
        <v>634968.31</v>
      </c>
      <c r="K25" s="22">
        <v>1454016.81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5.75" customHeight="1">
      <c r="A26" s="21" t="s">
        <v>43</v>
      </c>
      <c r="B26" s="21" t="s">
        <v>15</v>
      </c>
      <c r="C26" s="21" t="s">
        <v>44</v>
      </c>
      <c r="D26" s="21" t="s">
        <v>47</v>
      </c>
      <c r="E26" s="21" t="s">
        <v>48</v>
      </c>
      <c r="F26" s="22">
        <v>0.0</v>
      </c>
      <c r="G26" s="22">
        <v>2.538028393E7</v>
      </c>
      <c r="H26" s="22">
        <v>2198034.22</v>
      </c>
      <c r="I26" s="22">
        <v>7.789701437E7</v>
      </c>
      <c r="J26" s="23">
        <v>8.176987679E7</v>
      </c>
      <c r="K26" s="22">
        <v>1.8724520931E8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5.75" customHeight="1">
      <c r="A27" s="21" t="s">
        <v>49</v>
      </c>
      <c r="B27" s="21" t="s">
        <v>15</v>
      </c>
      <c r="C27" s="21" t="s">
        <v>50</v>
      </c>
      <c r="D27" s="21" t="s">
        <v>17</v>
      </c>
      <c r="E27" s="21" t="s">
        <v>18</v>
      </c>
      <c r="F27" s="22">
        <v>0.0</v>
      </c>
      <c r="G27" s="22">
        <v>279057.84</v>
      </c>
      <c r="H27" s="22">
        <v>1084093.04</v>
      </c>
      <c r="I27" s="22">
        <v>2.668694852E7</v>
      </c>
      <c r="J27" s="23">
        <v>4.375139334E7</v>
      </c>
      <c r="K27" s="22">
        <v>7.180149274E7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5.75" customHeight="1">
      <c r="A28" s="21" t="s">
        <v>49</v>
      </c>
      <c r="B28" s="21" t="s">
        <v>15</v>
      </c>
      <c r="C28" s="21" t="s">
        <v>50</v>
      </c>
      <c r="D28" s="21" t="s">
        <v>45</v>
      </c>
      <c r="E28" s="21" t="s">
        <v>46</v>
      </c>
      <c r="F28" s="22">
        <v>0.0</v>
      </c>
      <c r="G28" s="22">
        <v>36855.58</v>
      </c>
      <c r="H28" s="22">
        <v>143177.74</v>
      </c>
      <c r="I28" s="22">
        <v>3524584.11</v>
      </c>
      <c r="J28" s="23">
        <v>5778310.17</v>
      </c>
      <c r="K28" s="22">
        <v>9482927.6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5.75" customHeight="1">
      <c r="A29" s="21" t="s">
        <v>49</v>
      </c>
      <c r="B29" s="21" t="s">
        <v>15</v>
      </c>
      <c r="C29" s="21" t="s">
        <v>50</v>
      </c>
      <c r="D29" s="21" t="s">
        <v>29</v>
      </c>
      <c r="E29" s="21" t="s">
        <v>30</v>
      </c>
      <c r="F29" s="22">
        <v>0.0</v>
      </c>
      <c r="G29" s="22">
        <v>1633.05</v>
      </c>
      <c r="H29" s="22">
        <v>6344.15</v>
      </c>
      <c r="I29" s="22">
        <v>156172.83</v>
      </c>
      <c r="J29" s="23">
        <v>256034.47</v>
      </c>
      <c r="K29" s="22">
        <v>420184.5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5.75" customHeight="1">
      <c r="A30" s="21" t="s">
        <v>49</v>
      </c>
      <c r="B30" s="21" t="s">
        <v>15</v>
      </c>
      <c r="C30" s="21" t="s">
        <v>50</v>
      </c>
      <c r="D30" s="21" t="s">
        <v>41</v>
      </c>
      <c r="E30" s="21" t="s">
        <v>42</v>
      </c>
      <c r="F30" s="22">
        <v>0.0</v>
      </c>
      <c r="G30" s="22">
        <v>130.53</v>
      </c>
      <c r="H30" s="22">
        <v>507.07</v>
      </c>
      <c r="I30" s="22">
        <v>12482.54</v>
      </c>
      <c r="J30" s="23">
        <v>20464.26</v>
      </c>
      <c r="K30" s="22">
        <v>33584.4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5.75" customHeight="1">
      <c r="A31" s="21" t="s">
        <v>51</v>
      </c>
      <c r="B31" s="21" t="s">
        <v>15</v>
      </c>
      <c r="C31" s="21" t="s">
        <v>52</v>
      </c>
      <c r="D31" s="21" t="s">
        <v>17</v>
      </c>
      <c r="E31" s="21" t="s">
        <v>18</v>
      </c>
      <c r="F31" s="22">
        <v>0.0</v>
      </c>
      <c r="G31" s="22">
        <v>1770546.97</v>
      </c>
      <c r="H31" s="22">
        <v>5211646.95</v>
      </c>
      <c r="I31" s="22">
        <v>6.173015932E7</v>
      </c>
      <c r="J31" s="23">
        <v>8.073116144E7</v>
      </c>
      <c r="K31" s="22">
        <v>1.4944351468E8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5.75" customHeight="1">
      <c r="A32" s="21" t="s">
        <v>51</v>
      </c>
      <c r="B32" s="21" t="s">
        <v>15</v>
      </c>
      <c r="C32" s="21" t="s">
        <v>52</v>
      </c>
      <c r="D32" s="21" t="s">
        <v>45</v>
      </c>
      <c r="E32" s="21" t="s">
        <v>46</v>
      </c>
      <c r="F32" s="22">
        <v>0.0</v>
      </c>
      <c r="G32" s="22">
        <v>1719.71</v>
      </c>
      <c r="H32" s="22">
        <v>5062.01</v>
      </c>
      <c r="I32" s="22">
        <v>59957.72</v>
      </c>
      <c r="J32" s="23">
        <v>78413.16</v>
      </c>
      <c r="K32" s="22">
        <v>145152.6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5.75" customHeight="1">
      <c r="A33" s="21" t="s">
        <v>51</v>
      </c>
      <c r="B33" s="21" t="s">
        <v>15</v>
      </c>
      <c r="C33" s="21" t="s">
        <v>52</v>
      </c>
      <c r="D33" s="21" t="s">
        <v>29</v>
      </c>
      <c r="E33" s="21" t="s">
        <v>30</v>
      </c>
      <c r="F33" s="22">
        <v>0.0</v>
      </c>
      <c r="G33" s="22">
        <v>37444.95</v>
      </c>
      <c r="H33" s="22">
        <v>110220.11</v>
      </c>
      <c r="I33" s="22">
        <v>1305519.11</v>
      </c>
      <c r="J33" s="23">
        <v>1707367.6</v>
      </c>
      <c r="K33" s="22">
        <v>3160551.77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5.75" customHeight="1">
      <c r="A34" s="21" t="s">
        <v>51</v>
      </c>
      <c r="B34" s="21" t="s">
        <v>15</v>
      </c>
      <c r="C34" s="21" t="s">
        <v>52</v>
      </c>
      <c r="D34" s="21" t="s">
        <v>31</v>
      </c>
      <c r="E34" s="21" t="s">
        <v>32</v>
      </c>
      <c r="F34" s="22">
        <v>0.0</v>
      </c>
      <c r="G34" s="22">
        <v>0.0</v>
      </c>
      <c r="H34" s="22">
        <v>0.0</v>
      </c>
      <c r="I34" s="22">
        <v>0.0</v>
      </c>
      <c r="J34" s="23">
        <v>-659388.42</v>
      </c>
      <c r="K34" s="22">
        <v>-659388.42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5.75" customHeight="1">
      <c r="A35" s="21" t="s">
        <v>51</v>
      </c>
      <c r="B35" s="21" t="s">
        <v>15</v>
      </c>
      <c r="C35" s="21" t="s">
        <v>52</v>
      </c>
      <c r="D35" s="21" t="s">
        <v>41</v>
      </c>
      <c r="E35" s="21" t="s">
        <v>42</v>
      </c>
      <c r="F35" s="22">
        <v>0.0</v>
      </c>
      <c r="G35" s="22">
        <v>11016.37</v>
      </c>
      <c r="H35" s="22">
        <v>32426.93</v>
      </c>
      <c r="I35" s="22">
        <v>384085.85</v>
      </c>
      <c r="J35" s="23">
        <v>502310.33</v>
      </c>
      <c r="K35" s="22">
        <v>929839.48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5.75" customHeight="1">
      <c r="A36" s="21" t="s">
        <v>53</v>
      </c>
      <c r="B36" s="21" t="s">
        <v>15</v>
      </c>
      <c r="C36" s="21" t="s">
        <v>54</v>
      </c>
      <c r="D36" s="21" t="s">
        <v>17</v>
      </c>
      <c r="E36" s="21" t="s">
        <v>18</v>
      </c>
      <c r="F36" s="22">
        <v>0.0</v>
      </c>
      <c r="G36" s="22">
        <v>8683371.2</v>
      </c>
      <c r="H36" s="22">
        <v>5051576.06</v>
      </c>
      <c r="I36" s="22">
        <v>7.397900245E7</v>
      </c>
      <c r="J36" s="23">
        <v>1.0609925164E8</v>
      </c>
      <c r="K36" s="22">
        <v>1.9381320135E8</v>
      </c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5.75" customHeight="1">
      <c r="A37" s="21" t="s">
        <v>53</v>
      </c>
      <c r="B37" s="21" t="s">
        <v>15</v>
      </c>
      <c r="C37" s="21" t="s">
        <v>54</v>
      </c>
      <c r="D37" s="21" t="s">
        <v>19</v>
      </c>
      <c r="E37" s="21" t="s">
        <v>20</v>
      </c>
      <c r="F37" s="22">
        <v>0.0</v>
      </c>
      <c r="G37" s="22">
        <v>22594.65</v>
      </c>
      <c r="H37" s="22">
        <v>13144.51</v>
      </c>
      <c r="I37" s="22">
        <v>192497.79</v>
      </c>
      <c r="J37" s="23">
        <v>276076.6</v>
      </c>
      <c r="K37" s="22">
        <v>504313.55</v>
      </c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5.75" customHeight="1">
      <c r="A38" s="21" t="s">
        <v>53</v>
      </c>
      <c r="B38" s="21" t="s">
        <v>15</v>
      </c>
      <c r="C38" s="21" t="s">
        <v>54</v>
      </c>
      <c r="D38" s="21" t="s">
        <v>21</v>
      </c>
      <c r="E38" s="21" t="s">
        <v>22</v>
      </c>
      <c r="F38" s="22">
        <v>0.0</v>
      </c>
      <c r="G38" s="22">
        <v>208363.4</v>
      </c>
      <c r="H38" s="22">
        <v>121216.0</v>
      </c>
      <c r="I38" s="22">
        <v>1775176.45</v>
      </c>
      <c r="J38" s="23">
        <v>2545923.67</v>
      </c>
      <c r="K38" s="22">
        <v>4650679.52</v>
      </c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5.75" customHeight="1">
      <c r="A39" s="21" t="s">
        <v>53</v>
      </c>
      <c r="B39" s="21" t="s">
        <v>15</v>
      </c>
      <c r="C39" s="21" t="s">
        <v>54</v>
      </c>
      <c r="D39" s="21" t="s">
        <v>29</v>
      </c>
      <c r="E39" s="21" t="s">
        <v>30</v>
      </c>
      <c r="F39" s="22">
        <v>0.0</v>
      </c>
      <c r="G39" s="22">
        <v>348127.88</v>
      </c>
      <c r="H39" s="22">
        <v>202524.39</v>
      </c>
      <c r="I39" s="22">
        <v>2965916.43</v>
      </c>
      <c r="J39" s="23">
        <v>4253659.86</v>
      </c>
      <c r="K39" s="22">
        <v>7770228.56</v>
      </c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5.75" customHeight="1">
      <c r="A40" s="21" t="s">
        <v>53</v>
      </c>
      <c r="B40" s="21" t="s">
        <v>15</v>
      </c>
      <c r="C40" s="21" t="s">
        <v>54</v>
      </c>
      <c r="D40" s="21" t="s">
        <v>31</v>
      </c>
      <c r="E40" s="21" t="s">
        <v>32</v>
      </c>
      <c r="F40" s="22">
        <v>0.0</v>
      </c>
      <c r="G40" s="22">
        <v>770998.0</v>
      </c>
      <c r="H40" s="22">
        <v>448530.3</v>
      </c>
      <c r="I40" s="22">
        <v>6568608.21</v>
      </c>
      <c r="J40" s="23">
        <v>9420570.61</v>
      </c>
      <c r="K40" s="22">
        <v>1.720870712E7</v>
      </c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5.75" customHeight="1">
      <c r="A41" s="21" t="s">
        <v>53</v>
      </c>
      <c r="B41" s="21" t="s">
        <v>15</v>
      </c>
      <c r="C41" s="21" t="s">
        <v>54</v>
      </c>
      <c r="D41" s="21" t="s">
        <v>41</v>
      </c>
      <c r="E41" s="21" t="s">
        <v>42</v>
      </c>
      <c r="F41" s="22">
        <v>0.0</v>
      </c>
      <c r="G41" s="22">
        <v>251014.02</v>
      </c>
      <c r="H41" s="22">
        <v>146028.12</v>
      </c>
      <c r="I41" s="22">
        <v>2138543.44</v>
      </c>
      <c r="J41" s="23">
        <v>3067057.55</v>
      </c>
      <c r="K41" s="22">
        <v>5602643.13</v>
      </c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5.75" customHeight="1">
      <c r="A42" s="21" t="s">
        <v>53</v>
      </c>
      <c r="B42" s="21" t="s">
        <v>15</v>
      </c>
      <c r="C42" s="21" t="s">
        <v>54</v>
      </c>
      <c r="D42" s="21" t="s">
        <v>47</v>
      </c>
      <c r="E42" s="21" t="s">
        <v>48</v>
      </c>
      <c r="F42" s="22">
        <v>0.0</v>
      </c>
      <c r="G42" s="22">
        <v>1.547237185E7</v>
      </c>
      <c r="H42" s="22">
        <v>9001096.62</v>
      </c>
      <c r="I42" s="22">
        <v>1.3181869223E8</v>
      </c>
      <c r="J42" s="23">
        <v>1.890518138E8</v>
      </c>
      <c r="K42" s="22">
        <v>3.453439745E8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5.75" customHeight="1">
      <c r="A43" s="21" t="s">
        <v>55</v>
      </c>
      <c r="B43" s="21" t="s">
        <v>15</v>
      </c>
      <c r="C43" s="21" t="s">
        <v>56</v>
      </c>
      <c r="D43" s="21" t="s">
        <v>17</v>
      </c>
      <c r="E43" s="21" t="s">
        <v>18</v>
      </c>
      <c r="F43" s="22">
        <v>0.0</v>
      </c>
      <c r="G43" s="22">
        <v>2.788271273E7</v>
      </c>
      <c r="H43" s="22">
        <v>1830386.72</v>
      </c>
      <c r="I43" s="22">
        <v>6.956011051E7</v>
      </c>
      <c r="J43" s="23">
        <v>5.47228406E7</v>
      </c>
      <c r="K43" s="22">
        <v>1.5399605056E8</v>
      </c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5.75" customHeight="1">
      <c r="A44" s="21" t="s">
        <v>55</v>
      </c>
      <c r="B44" s="21" t="s">
        <v>15</v>
      </c>
      <c r="C44" s="21" t="s">
        <v>56</v>
      </c>
      <c r="D44" s="21" t="s">
        <v>45</v>
      </c>
      <c r="E44" s="21" t="s">
        <v>46</v>
      </c>
      <c r="F44" s="22">
        <v>0.0</v>
      </c>
      <c r="G44" s="22">
        <v>3.796274493E7</v>
      </c>
      <c r="H44" s="22">
        <v>2492099.85</v>
      </c>
      <c r="I44" s="22">
        <v>9.470716706E7</v>
      </c>
      <c r="J44" s="23">
        <v>7.450599444E7</v>
      </c>
      <c r="K44" s="22">
        <v>2.0966800628E8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5.75" customHeight="1">
      <c r="A45" s="21" t="s">
        <v>55</v>
      </c>
      <c r="B45" s="21" t="s">
        <v>15</v>
      </c>
      <c r="C45" s="21" t="s">
        <v>56</v>
      </c>
      <c r="D45" s="21" t="s">
        <v>21</v>
      </c>
      <c r="E45" s="21" t="s">
        <v>22</v>
      </c>
      <c r="F45" s="22">
        <v>0.0</v>
      </c>
      <c r="G45" s="22">
        <v>5455.14</v>
      </c>
      <c r="H45" s="22">
        <v>358.11</v>
      </c>
      <c r="I45" s="22">
        <v>13609.15</v>
      </c>
      <c r="J45" s="23">
        <v>10706.3</v>
      </c>
      <c r="K45" s="22">
        <v>30128.7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5.75" customHeight="1">
      <c r="A46" s="21" t="s">
        <v>55</v>
      </c>
      <c r="B46" s="21" t="s">
        <v>15</v>
      </c>
      <c r="C46" s="21" t="s">
        <v>56</v>
      </c>
      <c r="D46" s="21" t="s">
        <v>29</v>
      </c>
      <c r="E46" s="21" t="s">
        <v>30</v>
      </c>
      <c r="F46" s="22">
        <v>0.0</v>
      </c>
      <c r="G46" s="22">
        <v>3157713.84</v>
      </c>
      <c r="H46" s="22">
        <v>207291.07</v>
      </c>
      <c r="I46" s="22">
        <v>7877674.07</v>
      </c>
      <c r="J46" s="23">
        <v>6197355.06</v>
      </c>
      <c r="K46" s="22">
        <v>1.744003404E7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5.75" customHeight="1">
      <c r="A47" s="21" t="s">
        <v>55</v>
      </c>
      <c r="B47" s="21" t="s">
        <v>15</v>
      </c>
      <c r="C47" s="21" t="s">
        <v>56</v>
      </c>
      <c r="D47" s="21" t="s">
        <v>31</v>
      </c>
      <c r="E47" s="21" t="s">
        <v>32</v>
      </c>
      <c r="F47" s="22">
        <v>0.0</v>
      </c>
      <c r="G47" s="22">
        <v>0.0</v>
      </c>
      <c r="H47" s="22">
        <v>0.0</v>
      </c>
      <c r="I47" s="22">
        <v>0.0</v>
      </c>
      <c r="J47" s="23">
        <v>-1146897.07</v>
      </c>
      <c r="K47" s="22">
        <v>-1146897.07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5.75" customHeight="1">
      <c r="A48" s="21" t="s">
        <v>55</v>
      </c>
      <c r="B48" s="21" t="s">
        <v>15</v>
      </c>
      <c r="C48" s="21" t="s">
        <v>56</v>
      </c>
      <c r="D48" s="21" t="s">
        <v>41</v>
      </c>
      <c r="E48" s="21" t="s">
        <v>42</v>
      </c>
      <c r="F48" s="22">
        <v>0.0</v>
      </c>
      <c r="G48" s="22">
        <v>921384.92</v>
      </c>
      <c r="H48" s="22">
        <v>60485.17</v>
      </c>
      <c r="I48" s="22">
        <v>2298615.53</v>
      </c>
      <c r="J48" s="23">
        <v>1808317.59</v>
      </c>
      <c r="K48" s="22">
        <v>5088803.21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5.75" customHeight="1">
      <c r="A49" s="21" t="s">
        <v>55</v>
      </c>
      <c r="B49" s="21" t="s">
        <v>15</v>
      </c>
      <c r="C49" s="21" t="s">
        <v>56</v>
      </c>
      <c r="D49" s="21" t="s">
        <v>47</v>
      </c>
      <c r="E49" s="21" t="s">
        <v>48</v>
      </c>
      <c r="F49" s="22">
        <v>0.0</v>
      </c>
      <c r="G49" s="22">
        <v>7.388605444E7</v>
      </c>
      <c r="H49" s="22">
        <v>4850319.08</v>
      </c>
      <c r="I49" s="22">
        <v>1.8432647368E8</v>
      </c>
      <c r="J49" s="23">
        <v>1.4500937629E8</v>
      </c>
      <c r="K49" s="22">
        <v>4.0807222349E8</v>
      </c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5.75" customHeight="1">
      <c r="A50" s="21" t="s">
        <v>57</v>
      </c>
      <c r="B50" s="21" t="s">
        <v>15</v>
      </c>
      <c r="C50" s="21" t="s">
        <v>58</v>
      </c>
      <c r="D50" s="21" t="s">
        <v>17</v>
      </c>
      <c r="E50" s="21" t="s">
        <v>18</v>
      </c>
      <c r="F50" s="22">
        <v>0.0</v>
      </c>
      <c r="G50" s="22">
        <v>9.569337931E7</v>
      </c>
      <c r="H50" s="22">
        <v>2.371286278E7</v>
      </c>
      <c r="I50" s="22">
        <v>4.4343893531E8</v>
      </c>
      <c r="J50" s="23">
        <v>4.7858157488E8</v>
      </c>
      <c r="K50" s="22">
        <v>1.04142675228E9</v>
      </c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5.75" customHeight="1">
      <c r="A51" s="21" t="s">
        <v>57</v>
      </c>
      <c r="B51" s="21" t="s">
        <v>15</v>
      </c>
      <c r="C51" s="21" t="s">
        <v>58</v>
      </c>
      <c r="D51" s="21" t="s">
        <v>45</v>
      </c>
      <c r="E51" s="21" t="s">
        <v>46</v>
      </c>
      <c r="F51" s="22">
        <v>0.0</v>
      </c>
      <c r="G51" s="22">
        <v>2.444388224E7</v>
      </c>
      <c r="H51" s="22">
        <v>6057205.1</v>
      </c>
      <c r="I51" s="22">
        <v>1.1327188144E8</v>
      </c>
      <c r="J51" s="23">
        <v>1.222487046E8</v>
      </c>
      <c r="K51" s="22">
        <v>2.6602167338E8</v>
      </c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5.75" customHeight="1">
      <c r="A52" s="21" t="s">
        <v>57</v>
      </c>
      <c r="B52" s="21" t="s">
        <v>15</v>
      </c>
      <c r="C52" s="21" t="s">
        <v>58</v>
      </c>
      <c r="D52" s="21" t="s">
        <v>19</v>
      </c>
      <c r="E52" s="21" t="s">
        <v>20</v>
      </c>
      <c r="F52" s="22">
        <v>0.0</v>
      </c>
      <c r="G52" s="22">
        <v>231621.03</v>
      </c>
      <c r="H52" s="22">
        <v>57395.8</v>
      </c>
      <c r="I52" s="22">
        <v>1073321.74</v>
      </c>
      <c r="J52" s="23">
        <v>1158382.73</v>
      </c>
      <c r="K52" s="22">
        <v>2520721.3</v>
      </c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5.75" customHeight="1">
      <c r="A53" s="21" t="s">
        <v>57</v>
      </c>
      <c r="B53" s="21" t="s">
        <v>15</v>
      </c>
      <c r="C53" s="21" t="s">
        <v>58</v>
      </c>
      <c r="D53" s="21" t="s">
        <v>21</v>
      </c>
      <c r="E53" s="21" t="s">
        <v>22</v>
      </c>
      <c r="F53" s="22">
        <v>0.0</v>
      </c>
      <c r="G53" s="22">
        <v>7911.71</v>
      </c>
      <c r="H53" s="22">
        <v>1960.52</v>
      </c>
      <c r="I53" s="22">
        <v>36662.48</v>
      </c>
      <c r="J53" s="23">
        <v>39567.99</v>
      </c>
      <c r="K53" s="22">
        <v>86102.7</v>
      </c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5.75" customHeight="1">
      <c r="A54" s="21" t="s">
        <v>57</v>
      </c>
      <c r="B54" s="21" t="s">
        <v>15</v>
      </c>
      <c r="C54" s="21" t="s">
        <v>58</v>
      </c>
      <c r="D54" s="21" t="s">
        <v>29</v>
      </c>
      <c r="E54" s="21" t="s">
        <v>30</v>
      </c>
      <c r="F54" s="22">
        <v>0.0</v>
      </c>
      <c r="G54" s="22">
        <v>1109219.76</v>
      </c>
      <c r="H54" s="22">
        <v>274865.16</v>
      </c>
      <c r="I54" s="22">
        <v>5140075.88</v>
      </c>
      <c r="J54" s="23">
        <v>5547428.1</v>
      </c>
      <c r="K54" s="22">
        <v>1.20715889E7</v>
      </c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5.75" customHeight="1">
      <c r="A55" s="21" t="s">
        <v>57</v>
      </c>
      <c r="B55" s="21" t="s">
        <v>15</v>
      </c>
      <c r="C55" s="21" t="s">
        <v>58</v>
      </c>
      <c r="D55" s="21" t="s">
        <v>31</v>
      </c>
      <c r="E55" s="21" t="s">
        <v>32</v>
      </c>
      <c r="F55" s="22">
        <v>0.0</v>
      </c>
      <c r="G55" s="22">
        <v>918315.98</v>
      </c>
      <c r="H55" s="22">
        <v>227559.11</v>
      </c>
      <c r="I55" s="22">
        <v>4255436.08</v>
      </c>
      <c r="J55" s="23">
        <v>4592680.4</v>
      </c>
      <c r="K55" s="22">
        <v>9993991.57</v>
      </c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5.75" customHeight="1">
      <c r="A56" s="21" t="s">
        <v>57</v>
      </c>
      <c r="B56" s="21" t="s">
        <v>15</v>
      </c>
      <c r="C56" s="21" t="s">
        <v>58</v>
      </c>
      <c r="D56" s="21" t="s">
        <v>41</v>
      </c>
      <c r="E56" s="21" t="s">
        <v>42</v>
      </c>
      <c r="F56" s="22">
        <v>0.0</v>
      </c>
      <c r="G56" s="22">
        <v>378205.6</v>
      </c>
      <c r="H56" s="22">
        <v>93719.52</v>
      </c>
      <c r="I56" s="22">
        <v>1752588.23</v>
      </c>
      <c r="J56" s="23">
        <v>1891481.26</v>
      </c>
      <c r="K56" s="22">
        <v>4115994.61</v>
      </c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5.75" customHeight="1">
      <c r="A57" s="21" t="s">
        <v>57</v>
      </c>
      <c r="B57" s="21" t="s">
        <v>15</v>
      </c>
      <c r="C57" s="21" t="s">
        <v>58</v>
      </c>
      <c r="D57" s="21" t="s">
        <v>59</v>
      </c>
      <c r="E57" s="21" t="s">
        <v>60</v>
      </c>
      <c r="F57" s="22">
        <v>0.0</v>
      </c>
      <c r="G57" s="22">
        <v>1.178496637E7</v>
      </c>
      <c r="H57" s="22">
        <v>2920320.01</v>
      </c>
      <c r="I57" s="22">
        <v>5.461101884E7</v>
      </c>
      <c r="J57" s="23">
        <v>5.893895488E7</v>
      </c>
      <c r="K57" s="22">
        <v>1.282552601E8</v>
      </c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5.75" customHeight="1">
      <c r="A58" s="21" t="s">
        <v>61</v>
      </c>
      <c r="B58" s="21" t="s">
        <v>15</v>
      </c>
      <c r="C58" s="21" t="s">
        <v>62</v>
      </c>
      <c r="D58" s="21" t="s">
        <v>45</v>
      </c>
      <c r="E58" s="21" t="s">
        <v>46</v>
      </c>
      <c r="F58" s="22">
        <v>0.0</v>
      </c>
      <c r="G58" s="22">
        <v>3846.08</v>
      </c>
      <c r="H58" s="22">
        <v>506.85</v>
      </c>
      <c r="I58" s="22">
        <v>13338.85</v>
      </c>
      <c r="J58" s="23">
        <v>12436.92</v>
      </c>
      <c r="K58" s="22">
        <v>30128.7</v>
      </c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5.75" customHeight="1">
      <c r="A59" s="21" t="s">
        <v>61</v>
      </c>
      <c r="B59" s="21" t="s">
        <v>15</v>
      </c>
      <c r="C59" s="21" t="s">
        <v>62</v>
      </c>
      <c r="D59" s="21" t="s">
        <v>29</v>
      </c>
      <c r="E59" s="21" t="s">
        <v>30</v>
      </c>
      <c r="F59" s="22">
        <v>0.0</v>
      </c>
      <c r="G59" s="22">
        <v>262104.85</v>
      </c>
      <c r="H59" s="22">
        <v>34541.28</v>
      </c>
      <c r="I59" s="22">
        <v>909023.55</v>
      </c>
      <c r="J59" s="23">
        <v>847557.93</v>
      </c>
      <c r="K59" s="22">
        <v>2053227.61</v>
      </c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5.75" customHeight="1">
      <c r="A60" s="21" t="s">
        <v>61</v>
      </c>
      <c r="B60" s="21" t="s">
        <v>15</v>
      </c>
      <c r="C60" s="21" t="s">
        <v>62</v>
      </c>
      <c r="D60" s="21" t="s">
        <v>31</v>
      </c>
      <c r="E60" s="21" t="s">
        <v>32</v>
      </c>
      <c r="F60" s="22">
        <v>0.0</v>
      </c>
      <c r="G60" s="22">
        <v>504135.17</v>
      </c>
      <c r="H60" s="22">
        <v>66437.05</v>
      </c>
      <c r="I60" s="22">
        <v>1748425.26</v>
      </c>
      <c r="J60" s="23">
        <v>1630201.65</v>
      </c>
      <c r="K60" s="22">
        <v>3949199.13</v>
      </c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5.75" customHeight="1">
      <c r="A61" s="21" t="s">
        <v>61</v>
      </c>
      <c r="B61" s="21" t="s">
        <v>15</v>
      </c>
      <c r="C61" s="21" t="s">
        <v>62</v>
      </c>
      <c r="D61" s="21" t="s">
        <v>41</v>
      </c>
      <c r="E61" s="21" t="s">
        <v>42</v>
      </c>
      <c r="F61" s="22">
        <v>0.0</v>
      </c>
      <c r="G61" s="22">
        <v>117099.77</v>
      </c>
      <c r="H61" s="22">
        <v>15431.9</v>
      </c>
      <c r="I61" s="22">
        <v>406121.62</v>
      </c>
      <c r="J61" s="23">
        <v>378660.81</v>
      </c>
      <c r="K61" s="22">
        <v>917314.1</v>
      </c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5.75" customHeight="1">
      <c r="A62" s="21" t="s">
        <v>61</v>
      </c>
      <c r="B62" s="21" t="s">
        <v>15</v>
      </c>
      <c r="C62" s="21" t="s">
        <v>62</v>
      </c>
      <c r="D62" s="21" t="s">
        <v>59</v>
      </c>
      <c r="E62" s="21" t="s">
        <v>60</v>
      </c>
      <c r="F62" s="22">
        <v>0.0</v>
      </c>
      <c r="G62" s="22">
        <v>1.969510113E7</v>
      </c>
      <c r="H62" s="22">
        <v>2595502.92</v>
      </c>
      <c r="I62" s="22">
        <v>6.830591072E7</v>
      </c>
      <c r="J62" s="23">
        <v>6.368725683E7</v>
      </c>
      <c r="K62" s="22">
        <v>1.542837716E8</v>
      </c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5.75" customHeight="1">
      <c r="A63" s="21" t="s">
        <v>63</v>
      </c>
      <c r="B63" s="21" t="s">
        <v>15</v>
      </c>
      <c r="C63" s="21" t="s">
        <v>64</v>
      </c>
      <c r="D63" s="21" t="s">
        <v>45</v>
      </c>
      <c r="E63" s="21" t="s">
        <v>46</v>
      </c>
      <c r="F63" s="22">
        <v>0.0</v>
      </c>
      <c r="G63" s="22">
        <v>3260934.6</v>
      </c>
      <c r="H63" s="22">
        <v>443148.48</v>
      </c>
      <c r="I63" s="22">
        <v>1.40852824E7</v>
      </c>
      <c r="J63" s="23">
        <v>1.338636929E7</v>
      </c>
      <c r="K63" s="22">
        <v>3.117573477E7</v>
      </c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5.75" customHeight="1">
      <c r="A64" s="21" t="s">
        <v>63</v>
      </c>
      <c r="B64" s="21" t="s">
        <v>15</v>
      </c>
      <c r="C64" s="21" t="s">
        <v>64</v>
      </c>
      <c r="D64" s="21" t="s">
        <v>29</v>
      </c>
      <c r="E64" s="21" t="s">
        <v>30</v>
      </c>
      <c r="F64" s="22">
        <v>0.0</v>
      </c>
      <c r="G64" s="22">
        <v>469272.03</v>
      </c>
      <c r="H64" s="22">
        <v>63772.27</v>
      </c>
      <c r="I64" s="22">
        <v>2026973.86</v>
      </c>
      <c r="J64" s="23">
        <v>1926395.22</v>
      </c>
      <c r="K64" s="22">
        <v>4486413.38</v>
      </c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5.75" customHeight="1">
      <c r="A65" s="21" t="s">
        <v>63</v>
      </c>
      <c r="B65" s="21" t="s">
        <v>15</v>
      </c>
      <c r="C65" s="21" t="s">
        <v>64</v>
      </c>
      <c r="D65" s="21" t="s">
        <v>31</v>
      </c>
      <c r="E65" s="21" t="s">
        <v>32</v>
      </c>
      <c r="F65" s="22">
        <v>0.0</v>
      </c>
      <c r="G65" s="22">
        <v>0.0</v>
      </c>
      <c r="H65" s="22">
        <v>0.0</v>
      </c>
      <c r="I65" s="22">
        <v>0.0</v>
      </c>
      <c r="J65" s="23">
        <v>-215486.93</v>
      </c>
      <c r="K65" s="22">
        <v>-215486.93</v>
      </c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5.75" customHeight="1">
      <c r="A66" s="21" t="s">
        <v>63</v>
      </c>
      <c r="B66" s="21" t="s">
        <v>15</v>
      </c>
      <c r="C66" s="21" t="s">
        <v>64</v>
      </c>
      <c r="D66" s="21" t="s">
        <v>41</v>
      </c>
      <c r="E66" s="21" t="s">
        <v>42</v>
      </c>
      <c r="F66" s="22">
        <v>0.0</v>
      </c>
      <c r="G66" s="22">
        <v>48989.28</v>
      </c>
      <c r="H66" s="22">
        <v>6657.46</v>
      </c>
      <c r="I66" s="22">
        <v>211604.33</v>
      </c>
      <c r="J66" s="23">
        <v>201104.51</v>
      </c>
      <c r="K66" s="22">
        <v>468355.58</v>
      </c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5.75" customHeight="1">
      <c r="A67" s="21" t="s">
        <v>63</v>
      </c>
      <c r="B67" s="21" t="s">
        <v>15</v>
      </c>
      <c r="C67" s="21" t="s">
        <v>64</v>
      </c>
      <c r="D67" s="21" t="s">
        <v>47</v>
      </c>
      <c r="E67" s="21" t="s">
        <v>48</v>
      </c>
      <c r="F67" s="22">
        <v>0.0</v>
      </c>
      <c r="G67" s="22">
        <v>4.237582509E7</v>
      </c>
      <c r="H67" s="22">
        <v>5758711.79</v>
      </c>
      <c r="I67" s="22">
        <v>1.8303815841E8</v>
      </c>
      <c r="J67" s="23">
        <v>1.7395578699E8</v>
      </c>
      <c r="K67" s="22">
        <v>4.0512848228E8</v>
      </c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5.75" customHeight="1">
      <c r="A68" s="21" t="s">
        <v>65</v>
      </c>
      <c r="B68" s="21" t="s">
        <v>15</v>
      </c>
      <c r="C68" s="21" t="s">
        <v>66</v>
      </c>
      <c r="D68" s="21" t="s">
        <v>17</v>
      </c>
      <c r="E68" s="21" t="s">
        <v>18</v>
      </c>
      <c r="F68" s="22">
        <v>0.0</v>
      </c>
      <c r="G68" s="22">
        <v>1.888622691E7</v>
      </c>
      <c r="H68" s="22">
        <v>1360705.32</v>
      </c>
      <c r="I68" s="22">
        <v>5.645856657E7</v>
      </c>
      <c r="J68" s="23">
        <v>5.292046987E7</v>
      </c>
      <c r="K68" s="22">
        <v>1.2962596867E8</v>
      </c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5.75" customHeight="1">
      <c r="A69" s="21" t="s">
        <v>65</v>
      </c>
      <c r="B69" s="21" t="s">
        <v>15</v>
      </c>
      <c r="C69" s="21" t="s">
        <v>66</v>
      </c>
      <c r="D69" s="21" t="s">
        <v>45</v>
      </c>
      <c r="E69" s="21" t="s">
        <v>46</v>
      </c>
      <c r="F69" s="22">
        <v>0.0</v>
      </c>
      <c r="G69" s="22">
        <v>1.610771658E7</v>
      </c>
      <c r="H69" s="22">
        <v>1160520.61</v>
      </c>
      <c r="I69" s="22">
        <v>4.815247604E7</v>
      </c>
      <c r="J69" s="23">
        <v>4.513489824E7</v>
      </c>
      <c r="K69" s="22">
        <v>1.1055561147E8</v>
      </c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5.75" customHeight="1">
      <c r="A70" s="21" t="s">
        <v>65</v>
      </c>
      <c r="B70" s="21" t="s">
        <v>15</v>
      </c>
      <c r="C70" s="21" t="s">
        <v>66</v>
      </c>
      <c r="D70" s="21" t="s">
        <v>29</v>
      </c>
      <c r="E70" s="21" t="s">
        <v>30</v>
      </c>
      <c r="F70" s="22">
        <v>0.0</v>
      </c>
      <c r="G70" s="22">
        <v>1507921.91</v>
      </c>
      <c r="H70" s="22">
        <v>108641.99</v>
      </c>
      <c r="I70" s="22">
        <v>4507788.1</v>
      </c>
      <c r="J70" s="23">
        <v>4225297.93</v>
      </c>
      <c r="K70" s="22">
        <v>1.034964993E7</v>
      </c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5.75" customHeight="1">
      <c r="A71" s="21" t="s">
        <v>65</v>
      </c>
      <c r="B71" s="21" t="s">
        <v>15</v>
      </c>
      <c r="C71" s="21" t="s">
        <v>66</v>
      </c>
      <c r="D71" s="21" t="s">
        <v>31</v>
      </c>
      <c r="E71" s="21" t="s">
        <v>32</v>
      </c>
      <c r="F71" s="22">
        <v>0.0</v>
      </c>
      <c r="G71" s="22">
        <v>35324.15</v>
      </c>
      <c r="H71" s="22">
        <v>2545.02</v>
      </c>
      <c r="I71" s="22">
        <v>105598.18</v>
      </c>
      <c r="J71" s="23">
        <v>98980.65</v>
      </c>
      <c r="K71" s="22">
        <v>242448.0</v>
      </c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5.75" customHeight="1">
      <c r="A72" s="21" t="s">
        <v>65</v>
      </c>
      <c r="B72" s="21" t="s">
        <v>15</v>
      </c>
      <c r="C72" s="21" t="s">
        <v>66</v>
      </c>
      <c r="D72" s="21" t="s">
        <v>33</v>
      </c>
      <c r="E72" s="21" t="s">
        <v>34</v>
      </c>
      <c r="F72" s="22">
        <v>0.0</v>
      </c>
      <c r="G72" s="22">
        <v>7745.17</v>
      </c>
      <c r="H72" s="22">
        <v>558.02</v>
      </c>
      <c r="I72" s="22">
        <v>23153.44</v>
      </c>
      <c r="J72" s="23">
        <v>21702.47</v>
      </c>
      <c r="K72" s="22">
        <v>53159.1</v>
      </c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5.75" customHeight="1">
      <c r="A73" s="21" t="s">
        <v>65</v>
      </c>
      <c r="B73" s="21" t="s">
        <v>15</v>
      </c>
      <c r="C73" s="21" t="s">
        <v>66</v>
      </c>
      <c r="D73" s="21" t="s">
        <v>39</v>
      </c>
      <c r="E73" s="21" t="s">
        <v>40</v>
      </c>
      <c r="F73" s="22">
        <v>0.0</v>
      </c>
      <c r="G73" s="22">
        <v>7745.17</v>
      </c>
      <c r="H73" s="22">
        <v>558.02</v>
      </c>
      <c r="I73" s="22">
        <v>23153.44</v>
      </c>
      <c r="J73" s="23">
        <v>21702.47</v>
      </c>
      <c r="K73" s="22">
        <v>53159.1</v>
      </c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5.75" customHeight="1">
      <c r="A74" s="21" t="s">
        <v>65</v>
      </c>
      <c r="B74" s="21" t="s">
        <v>15</v>
      </c>
      <c r="C74" s="21" t="s">
        <v>66</v>
      </c>
      <c r="D74" s="21" t="s">
        <v>41</v>
      </c>
      <c r="E74" s="21" t="s">
        <v>42</v>
      </c>
      <c r="F74" s="22">
        <v>0.0</v>
      </c>
      <c r="G74" s="22">
        <v>199014.4</v>
      </c>
      <c r="H74" s="22">
        <v>14338.49</v>
      </c>
      <c r="I74" s="22">
        <v>594934.49</v>
      </c>
      <c r="J74" s="23">
        <v>557651.64</v>
      </c>
      <c r="K74" s="22">
        <v>1365939.02</v>
      </c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5.75" customHeight="1">
      <c r="A75" s="21" t="s">
        <v>65</v>
      </c>
      <c r="B75" s="21" t="s">
        <v>15</v>
      </c>
      <c r="C75" s="21" t="s">
        <v>66</v>
      </c>
      <c r="D75" s="21" t="s">
        <v>47</v>
      </c>
      <c r="E75" s="21" t="s">
        <v>48</v>
      </c>
      <c r="F75" s="22">
        <v>0.0</v>
      </c>
      <c r="G75" s="22">
        <v>6.125721071E7</v>
      </c>
      <c r="H75" s="22">
        <v>4413428.53</v>
      </c>
      <c r="I75" s="22">
        <v>1.8312256474E8</v>
      </c>
      <c r="J75" s="23">
        <v>1.7164679797E8</v>
      </c>
      <c r="K75" s="22">
        <v>4.2044000195E8</v>
      </c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5.75" customHeight="1">
      <c r="A76" s="21" t="s">
        <v>67</v>
      </c>
      <c r="B76" s="21" t="s">
        <v>15</v>
      </c>
      <c r="C76" s="21" t="s">
        <v>15</v>
      </c>
      <c r="D76" s="21" t="s">
        <v>17</v>
      </c>
      <c r="E76" s="21" t="s">
        <v>18</v>
      </c>
      <c r="F76" s="22">
        <v>0.0</v>
      </c>
      <c r="G76" s="22">
        <v>3.604737151E7</v>
      </c>
      <c r="H76" s="22">
        <v>6897641.91</v>
      </c>
      <c r="I76" s="22">
        <v>1.3582851025E8</v>
      </c>
      <c r="J76" s="23">
        <v>1.5893990663E8</v>
      </c>
      <c r="K76" s="22">
        <v>3.377134303E8</v>
      </c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5.75" customHeight="1">
      <c r="A77" s="21" t="s">
        <v>67</v>
      </c>
      <c r="B77" s="21" t="s">
        <v>15</v>
      </c>
      <c r="C77" s="21" t="s">
        <v>15</v>
      </c>
      <c r="D77" s="21" t="s">
        <v>29</v>
      </c>
      <c r="E77" s="21" t="s">
        <v>30</v>
      </c>
      <c r="F77" s="22">
        <v>0.0</v>
      </c>
      <c r="G77" s="22">
        <v>4706053.58</v>
      </c>
      <c r="H77" s="22">
        <v>900500.4</v>
      </c>
      <c r="I77" s="22">
        <v>1.773267286E7</v>
      </c>
      <c r="J77" s="23">
        <v>2.074991004E7</v>
      </c>
      <c r="K77" s="22">
        <v>4.408913688E7</v>
      </c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5.75" customHeight="1">
      <c r="A78" s="21" t="s">
        <v>67</v>
      </c>
      <c r="B78" s="21" t="s">
        <v>15</v>
      </c>
      <c r="C78" s="21" t="s">
        <v>15</v>
      </c>
      <c r="D78" s="21" t="s">
        <v>31</v>
      </c>
      <c r="E78" s="21" t="s">
        <v>32</v>
      </c>
      <c r="F78" s="22">
        <v>0.0</v>
      </c>
      <c r="G78" s="22">
        <v>712950.82</v>
      </c>
      <c r="H78" s="22">
        <v>136422.69</v>
      </c>
      <c r="I78" s="22">
        <v>2686438.53</v>
      </c>
      <c r="J78" s="23">
        <v>3143539.51</v>
      </c>
      <c r="K78" s="22">
        <v>6679351.55</v>
      </c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5.75" customHeight="1">
      <c r="A79" s="21" t="s">
        <v>67</v>
      </c>
      <c r="B79" s="21" t="s">
        <v>15</v>
      </c>
      <c r="C79" s="21" t="s">
        <v>15</v>
      </c>
      <c r="D79" s="21" t="s">
        <v>41</v>
      </c>
      <c r="E79" s="21" t="s">
        <v>42</v>
      </c>
      <c r="F79" s="22">
        <v>0.0</v>
      </c>
      <c r="G79" s="22">
        <v>616687.9</v>
      </c>
      <c r="H79" s="22">
        <v>118002.84</v>
      </c>
      <c r="I79" s="22">
        <v>2323714.47</v>
      </c>
      <c r="J79" s="23">
        <v>2719097.48</v>
      </c>
      <c r="K79" s="22">
        <v>5777502.69</v>
      </c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5.75" customHeight="1">
      <c r="A80" s="21" t="s">
        <v>67</v>
      </c>
      <c r="B80" s="21" t="s">
        <v>15</v>
      </c>
      <c r="C80" s="21" t="s">
        <v>15</v>
      </c>
      <c r="D80" s="21" t="s">
        <v>47</v>
      </c>
      <c r="E80" s="21" t="s">
        <v>48</v>
      </c>
      <c r="F80" s="22">
        <v>0.0</v>
      </c>
      <c r="G80" s="22">
        <v>4.791995961E7</v>
      </c>
      <c r="H80" s="22">
        <v>9169454.2</v>
      </c>
      <c r="I80" s="22">
        <v>1.8056508569E8</v>
      </c>
      <c r="J80" s="23">
        <v>2.1128846813E8</v>
      </c>
      <c r="K80" s="22">
        <v>4.4894296763E8</v>
      </c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5.75" customHeight="1">
      <c r="A81" s="21" t="s">
        <v>67</v>
      </c>
      <c r="B81" s="21" t="s">
        <v>15</v>
      </c>
      <c r="C81" s="21" t="s">
        <v>15</v>
      </c>
      <c r="D81" s="21" t="s">
        <v>59</v>
      </c>
      <c r="E81" s="21" t="s">
        <v>60</v>
      </c>
      <c r="F81" s="22">
        <v>0.0</v>
      </c>
      <c r="G81" s="22">
        <v>1149044.58</v>
      </c>
      <c r="H81" s="22">
        <v>219868.96</v>
      </c>
      <c r="I81" s="22">
        <v>4329664.2</v>
      </c>
      <c r="J81" s="23">
        <v>5066362.16</v>
      </c>
      <c r="K81" s="22">
        <v>1.07649399E7</v>
      </c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5.75" customHeight="1">
      <c r="A82" s="21" t="s">
        <v>68</v>
      </c>
      <c r="B82" s="21" t="s">
        <v>15</v>
      </c>
      <c r="C82" s="21" t="s">
        <v>69</v>
      </c>
      <c r="D82" s="21" t="s">
        <v>17</v>
      </c>
      <c r="E82" s="21" t="s">
        <v>18</v>
      </c>
      <c r="F82" s="22">
        <v>0.0</v>
      </c>
      <c r="G82" s="22">
        <v>0.0</v>
      </c>
      <c r="H82" s="22">
        <v>4056113.07</v>
      </c>
      <c r="I82" s="22">
        <v>1.1781126243E8</v>
      </c>
      <c r="J82" s="23">
        <v>1.459769994E8</v>
      </c>
      <c r="K82" s="22">
        <v>2.678443749E8</v>
      </c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5.75" customHeight="1">
      <c r="A83" s="21" t="s">
        <v>68</v>
      </c>
      <c r="B83" s="21" t="s">
        <v>15</v>
      </c>
      <c r="C83" s="21" t="s">
        <v>69</v>
      </c>
      <c r="D83" s="21" t="s">
        <v>29</v>
      </c>
      <c r="E83" s="21" t="s">
        <v>30</v>
      </c>
      <c r="F83" s="22">
        <v>0.0</v>
      </c>
      <c r="G83" s="22">
        <v>0.0</v>
      </c>
      <c r="H83" s="22">
        <v>109691.1</v>
      </c>
      <c r="I83" s="22">
        <v>3186017.44</v>
      </c>
      <c r="J83" s="23">
        <v>3947714.82</v>
      </c>
      <c r="K83" s="22">
        <v>7243423.36</v>
      </c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5.75" customHeight="1">
      <c r="A84" s="21" t="s">
        <v>68</v>
      </c>
      <c r="B84" s="21" t="s">
        <v>15</v>
      </c>
      <c r="C84" s="21" t="s">
        <v>69</v>
      </c>
      <c r="D84" s="21" t="s">
        <v>41</v>
      </c>
      <c r="E84" s="21" t="s">
        <v>42</v>
      </c>
      <c r="F84" s="22">
        <v>0.0</v>
      </c>
      <c r="G84" s="22">
        <v>0.0</v>
      </c>
      <c r="H84" s="22">
        <v>3393.83</v>
      </c>
      <c r="I84" s="22">
        <v>98575.13</v>
      </c>
      <c r="J84" s="23">
        <v>122142.0</v>
      </c>
      <c r="K84" s="22">
        <v>224110.96</v>
      </c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5.75" customHeight="1">
      <c r="A85" s="21" t="s">
        <v>70</v>
      </c>
      <c r="B85" s="21" t="s">
        <v>15</v>
      </c>
      <c r="C85" s="21" t="s">
        <v>71</v>
      </c>
      <c r="D85" s="21" t="s">
        <v>17</v>
      </c>
      <c r="E85" s="21" t="s">
        <v>18</v>
      </c>
      <c r="F85" s="22">
        <v>0.0</v>
      </c>
      <c r="G85" s="22">
        <v>3.8342190653E8</v>
      </c>
      <c r="H85" s="22">
        <v>3.740403037E7</v>
      </c>
      <c r="I85" s="22">
        <v>9.4415867864E8</v>
      </c>
      <c r="J85" s="23">
        <v>8.9873803158E8</v>
      </c>
      <c r="K85" s="22">
        <v>2.26372264712E9</v>
      </c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5.75" customHeight="1">
      <c r="A86" s="21" t="s">
        <v>70</v>
      </c>
      <c r="B86" s="21" t="s">
        <v>15</v>
      </c>
      <c r="C86" s="21" t="s">
        <v>71</v>
      </c>
      <c r="D86" s="21" t="s">
        <v>45</v>
      </c>
      <c r="E86" s="21" t="s">
        <v>46</v>
      </c>
      <c r="F86" s="22">
        <v>0.0</v>
      </c>
      <c r="G86" s="22">
        <v>1.458466938E7</v>
      </c>
      <c r="H86" s="22">
        <v>1422781.03</v>
      </c>
      <c r="I86" s="22">
        <v>3.591407256E7</v>
      </c>
      <c r="J86" s="23">
        <v>3.418635406E7</v>
      </c>
      <c r="K86" s="22">
        <v>8.610787703E7</v>
      </c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5.75" customHeight="1">
      <c r="A87" s="21" t="s">
        <v>70</v>
      </c>
      <c r="B87" s="21" t="s">
        <v>15</v>
      </c>
      <c r="C87" s="21" t="s">
        <v>71</v>
      </c>
      <c r="D87" s="21" t="s">
        <v>72</v>
      </c>
      <c r="E87" s="21" t="s">
        <v>73</v>
      </c>
      <c r="F87" s="22">
        <v>0.0</v>
      </c>
      <c r="G87" s="22">
        <v>7930002.39</v>
      </c>
      <c r="H87" s="22">
        <v>773597.04</v>
      </c>
      <c r="I87" s="22">
        <v>1.952726346E7</v>
      </c>
      <c r="J87" s="23">
        <v>1.858786528E7</v>
      </c>
      <c r="K87" s="22">
        <v>4.681872817E7</v>
      </c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5.75" customHeight="1">
      <c r="A88" s="21" t="s">
        <v>70</v>
      </c>
      <c r="B88" s="21" t="s">
        <v>15</v>
      </c>
      <c r="C88" s="21" t="s">
        <v>71</v>
      </c>
      <c r="D88" s="21" t="s">
        <v>19</v>
      </c>
      <c r="E88" s="21" t="s">
        <v>20</v>
      </c>
      <c r="F88" s="22">
        <v>0.0</v>
      </c>
      <c r="G88" s="22">
        <v>72291.84</v>
      </c>
      <c r="H88" s="22">
        <v>7052.3</v>
      </c>
      <c r="I88" s="22">
        <v>178015.3</v>
      </c>
      <c r="J88" s="23">
        <v>169451.52</v>
      </c>
      <c r="K88" s="22">
        <v>426810.96</v>
      </c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5.75" customHeight="1">
      <c r="A89" s="21" t="s">
        <v>70</v>
      </c>
      <c r="B89" s="21" t="s">
        <v>15</v>
      </c>
      <c r="C89" s="21" t="s">
        <v>71</v>
      </c>
      <c r="D89" s="21" t="s">
        <v>21</v>
      </c>
      <c r="E89" s="21" t="s">
        <v>22</v>
      </c>
      <c r="F89" s="22">
        <v>0.0</v>
      </c>
      <c r="G89" s="22">
        <v>30959.8</v>
      </c>
      <c r="H89" s="22">
        <v>3020.23</v>
      </c>
      <c r="I89" s="22">
        <v>76237.07</v>
      </c>
      <c r="J89" s="23">
        <v>72569.54</v>
      </c>
      <c r="K89" s="22">
        <v>182786.64</v>
      </c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5.75" customHeight="1">
      <c r="A90" s="21" t="s">
        <v>70</v>
      </c>
      <c r="B90" s="21" t="s">
        <v>15</v>
      </c>
      <c r="C90" s="21" t="s">
        <v>71</v>
      </c>
      <c r="D90" s="21" t="s">
        <v>27</v>
      </c>
      <c r="E90" s="21" t="s">
        <v>28</v>
      </c>
      <c r="F90" s="22">
        <v>0.0</v>
      </c>
      <c r="G90" s="22">
        <v>3287889.77</v>
      </c>
      <c r="H90" s="22">
        <v>320744.14</v>
      </c>
      <c r="I90" s="22">
        <v>8096276.21</v>
      </c>
      <c r="J90" s="23">
        <v>7706788.6</v>
      </c>
      <c r="K90" s="22">
        <v>1.941169872E7</v>
      </c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5.75" customHeight="1">
      <c r="A91" s="21" t="s">
        <v>70</v>
      </c>
      <c r="B91" s="21" t="s">
        <v>15</v>
      </c>
      <c r="C91" s="21" t="s">
        <v>71</v>
      </c>
      <c r="D91" s="21" t="s">
        <v>29</v>
      </c>
      <c r="E91" s="21" t="s">
        <v>30</v>
      </c>
      <c r="F91" s="22">
        <v>0.0</v>
      </c>
      <c r="G91" s="22">
        <v>1.406842675E7</v>
      </c>
      <c r="H91" s="22">
        <v>1372419.92</v>
      </c>
      <c r="I91" s="22">
        <v>3.464284901E7</v>
      </c>
      <c r="J91" s="23">
        <v>3.297628527E7</v>
      </c>
      <c r="K91" s="22">
        <v>8.305998095E7</v>
      </c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5.75" customHeight="1">
      <c r="A92" s="21" t="s">
        <v>70</v>
      </c>
      <c r="B92" s="21" t="s">
        <v>15</v>
      </c>
      <c r="C92" s="21" t="s">
        <v>71</v>
      </c>
      <c r="D92" s="21" t="s">
        <v>31</v>
      </c>
      <c r="E92" s="21" t="s">
        <v>32</v>
      </c>
      <c r="F92" s="22">
        <v>0.0</v>
      </c>
      <c r="G92" s="22">
        <v>2.030384239E7</v>
      </c>
      <c r="H92" s="22">
        <v>1980704.61</v>
      </c>
      <c r="I92" s="22">
        <v>4.999727109E7</v>
      </c>
      <c r="J92" s="23">
        <v>4.759205208E7</v>
      </c>
      <c r="K92" s="22">
        <v>1.1987387017E8</v>
      </c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5.75" customHeight="1">
      <c r="A93" s="21" t="s">
        <v>70</v>
      </c>
      <c r="B93" s="21" t="s">
        <v>15</v>
      </c>
      <c r="C93" s="21" t="s">
        <v>71</v>
      </c>
      <c r="D93" s="21" t="s">
        <v>33</v>
      </c>
      <c r="E93" s="21" t="s">
        <v>34</v>
      </c>
      <c r="F93" s="22">
        <v>0.0</v>
      </c>
      <c r="G93" s="22">
        <v>5688.42</v>
      </c>
      <c r="H93" s="22">
        <v>554.92</v>
      </c>
      <c r="I93" s="22">
        <v>14007.46</v>
      </c>
      <c r="J93" s="23">
        <v>13333.6</v>
      </c>
      <c r="K93" s="22">
        <v>33584.4</v>
      </c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5.75" customHeight="1">
      <c r="A94" s="21" t="s">
        <v>70</v>
      </c>
      <c r="B94" s="21" t="s">
        <v>15</v>
      </c>
      <c r="C94" s="21" t="s">
        <v>71</v>
      </c>
      <c r="D94" s="21" t="s">
        <v>37</v>
      </c>
      <c r="E94" s="21" t="s">
        <v>38</v>
      </c>
      <c r="F94" s="22">
        <v>0.0</v>
      </c>
      <c r="G94" s="22">
        <v>5688.42</v>
      </c>
      <c r="H94" s="22">
        <v>554.92</v>
      </c>
      <c r="I94" s="22">
        <v>14007.46</v>
      </c>
      <c r="J94" s="23">
        <v>13333.6</v>
      </c>
      <c r="K94" s="22">
        <v>33584.4</v>
      </c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5.75" customHeight="1">
      <c r="A95" s="21" t="s">
        <v>70</v>
      </c>
      <c r="B95" s="21" t="s">
        <v>15</v>
      </c>
      <c r="C95" s="21" t="s">
        <v>71</v>
      </c>
      <c r="D95" s="21" t="s">
        <v>41</v>
      </c>
      <c r="E95" s="21" t="s">
        <v>42</v>
      </c>
      <c r="F95" s="22">
        <v>0.0</v>
      </c>
      <c r="G95" s="22">
        <v>7137342.31</v>
      </c>
      <c r="H95" s="22">
        <v>696270.52</v>
      </c>
      <c r="I95" s="22">
        <v>1.757537474E7</v>
      </c>
      <c r="J95" s="23">
        <v>1.672987609E7</v>
      </c>
      <c r="K95" s="22">
        <v>4.213886366E7</v>
      </c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5.75" customHeight="1">
      <c r="A96" s="21" t="s">
        <v>70</v>
      </c>
      <c r="B96" s="21" t="s">
        <v>15</v>
      </c>
      <c r="C96" s="21" t="s">
        <v>71</v>
      </c>
      <c r="D96" s="21" t="s">
        <v>74</v>
      </c>
      <c r="E96" s="21" t="s">
        <v>75</v>
      </c>
      <c r="F96" s="22">
        <v>0.0</v>
      </c>
      <c r="G96" s="22">
        <v>0.0</v>
      </c>
      <c r="H96" s="22">
        <v>0.0</v>
      </c>
      <c r="I96" s="22">
        <v>0.0</v>
      </c>
      <c r="J96" s="23">
        <v>-1342.8</v>
      </c>
      <c r="K96" s="22">
        <v>-1342.8</v>
      </c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5.75" customHeight="1">
      <c r="A97" s="21" t="s">
        <v>76</v>
      </c>
      <c r="B97" s="21" t="s">
        <v>15</v>
      </c>
      <c r="C97" s="21" t="s">
        <v>77</v>
      </c>
      <c r="D97" s="21" t="s">
        <v>17</v>
      </c>
      <c r="E97" s="21" t="s">
        <v>18</v>
      </c>
      <c r="F97" s="22">
        <v>0.0</v>
      </c>
      <c r="G97" s="22">
        <v>1.8008834789E8</v>
      </c>
      <c r="H97" s="22">
        <v>1.059579548E7</v>
      </c>
      <c r="I97" s="22">
        <v>4.3994152465E8</v>
      </c>
      <c r="J97" s="23">
        <v>4.1936723631E8</v>
      </c>
      <c r="K97" s="22">
        <v>1.04999290433E9</v>
      </c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5.75" customHeight="1">
      <c r="A98" s="21" t="s">
        <v>76</v>
      </c>
      <c r="B98" s="21" t="s">
        <v>15</v>
      </c>
      <c r="C98" s="21" t="s">
        <v>77</v>
      </c>
      <c r="D98" s="21" t="s">
        <v>45</v>
      </c>
      <c r="E98" s="21" t="s">
        <v>46</v>
      </c>
      <c r="F98" s="22">
        <v>0.0</v>
      </c>
      <c r="G98" s="22">
        <v>30286.08</v>
      </c>
      <c r="H98" s="22">
        <v>1781.93</v>
      </c>
      <c r="I98" s="22">
        <v>73986.47</v>
      </c>
      <c r="J98" s="23">
        <v>70526.42</v>
      </c>
      <c r="K98" s="22">
        <v>176580.9</v>
      </c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5.75" customHeight="1">
      <c r="A99" s="21" t="s">
        <v>76</v>
      </c>
      <c r="B99" s="21" t="s">
        <v>15</v>
      </c>
      <c r="C99" s="21" t="s">
        <v>77</v>
      </c>
      <c r="D99" s="21" t="s">
        <v>72</v>
      </c>
      <c r="E99" s="21" t="s">
        <v>73</v>
      </c>
      <c r="F99" s="22">
        <v>0.0</v>
      </c>
      <c r="G99" s="22">
        <v>1.335488606E7</v>
      </c>
      <c r="H99" s="22">
        <v>785756.78</v>
      </c>
      <c r="I99" s="22">
        <v>3.26249255E7</v>
      </c>
      <c r="J99" s="23">
        <v>3.10991895E7</v>
      </c>
      <c r="K99" s="22">
        <v>7.786475784E7</v>
      </c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5.75" customHeight="1">
      <c r="A100" s="21" t="s">
        <v>76</v>
      </c>
      <c r="B100" s="21" t="s">
        <v>15</v>
      </c>
      <c r="C100" s="21" t="s">
        <v>77</v>
      </c>
      <c r="D100" s="21" t="s">
        <v>29</v>
      </c>
      <c r="E100" s="21" t="s">
        <v>30</v>
      </c>
      <c r="F100" s="22">
        <v>0.0</v>
      </c>
      <c r="G100" s="22">
        <v>1824362.38</v>
      </c>
      <c r="H100" s="22">
        <v>107339.37</v>
      </c>
      <c r="I100" s="22">
        <v>4456772.32</v>
      </c>
      <c r="J100" s="23">
        <v>4248347.08</v>
      </c>
      <c r="K100" s="22">
        <v>1.063682115E7</v>
      </c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5.75" customHeight="1">
      <c r="A101" s="21" t="s">
        <v>76</v>
      </c>
      <c r="B101" s="21" t="s">
        <v>15</v>
      </c>
      <c r="C101" s="21" t="s">
        <v>77</v>
      </c>
      <c r="D101" s="21" t="s">
        <v>31</v>
      </c>
      <c r="E101" s="21" t="s">
        <v>32</v>
      </c>
      <c r="F101" s="22">
        <v>0.0</v>
      </c>
      <c r="G101" s="22">
        <v>2890504.93</v>
      </c>
      <c r="H101" s="22">
        <v>170067.63</v>
      </c>
      <c r="I101" s="22">
        <v>7061273.85</v>
      </c>
      <c r="J101" s="23">
        <v>6731046.59</v>
      </c>
      <c r="K101" s="22">
        <v>1.6852893E7</v>
      </c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5.75" customHeight="1">
      <c r="A102" s="21" t="s">
        <v>76</v>
      </c>
      <c r="B102" s="21" t="s">
        <v>15</v>
      </c>
      <c r="C102" s="21" t="s">
        <v>77</v>
      </c>
      <c r="D102" s="21" t="s">
        <v>41</v>
      </c>
      <c r="E102" s="21" t="s">
        <v>42</v>
      </c>
      <c r="F102" s="22">
        <v>0.0</v>
      </c>
      <c r="G102" s="22">
        <v>188523.01</v>
      </c>
      <c r="H102" s="22">
        <v>11092.06</v>
      </c>
      <c r="I102" s="22">
        <v>460546.73</v>
      </c>
      <c r="J102" s="23">
        <v>439008.83</v>
      </c>
      <c r="K102" s="22">
        <v>1099170.63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5.75" customHeight="1">
      <c r="A103" s="21" t="s">
        <v>76</v>
      </c>
      <c r="B103" s="21" t="s">
        <v>15</v>
      </c>
      <c r="C103" s="21" t="s">
        <v>77</v>
      </c>
      <c r="D103" s="21" t="s">
        <v>74</v>
      </c>
      <c r="E103" s="21" t="s">
        <v>75</v>
      </c>
      <c r="F103" s="22">
        <v>0.0</v>
      </c>
      <c r="G103" s="22">
        <v>3.275027865E7</v>
      </c>
      <c r="H103" s="22">
        <v>1926916.75</v>
      </c>
      <c r="I103" s="22">
        <v>8.000632848E7</v>
      </c>
      <c r="J103" s="23">
        <v>7.626475562E7</v>
      </c>
      <c r="K103" s="22">
        <v>1.909482795E8</v>
      </c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5.75" customHeight="1">
      <c r="A104" s="21" t="s">
        <v>78</v>
      </c>
      <c r="B104" s="21" t="s">
        <v>15</v>
      </c>
      <c r="C104" s="21" t="s">
        <v>79</v>
      </c>
      <c r="D104" s="21" t="s">
        <v>17</v>
      </c>
      <c r="E104" s="21" t="s">
        <v>18</v>
      </c>
      <c r="F104" s="22">
        <v>0.0</v>
      </c>
      <c r="G104" s="22">
        <v>2.382830045E7</v>
      </c>
      <c r="H104" s="22">
        <v>3565695.25</v>
      </c>
      <c r="I104" s="22">
        <v>1.3024274913E8</v>
      </c>
      <c r="J104" s="23">
        <v>1.3293015575E8</v>
      </c>
      <c r="K104" s="22">
        <v>2.9056690058E8</v>
      </c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5.75" customHeight="1">
      <c r="A105" s="21" t="s">
        <v>78</v>
      </c>
      <c r="B105" s="21" t="s">
        <v>15</v>
      </c>
      <c r="C105" s="21" t="s">
        <v>79</v>
      </c>
      <c r="D105" s="21" t="s">
        <v>45</v>
      </c>
      <c r="E105" s="21" t="s">
        <v>46</v>
      </c>
      <c r="F105" s="22">
        <v>0.0</v>
      </c>
      <c r="G105" s="22">
        <v>2380086.29</v>
      </c>
      <c r="H105" s="22">
        <v>356158.94</v>
      </c>
      <c r="I105" s="22">
        <v>1.300927783E7</v>
      </c>
      <c r="J105" s="23">
        <v>1.327770904E7</v>
      </c>
      <c r="K105" s="22">
        <v>2.90232321E7</v>
      </c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5.75" customHeight="1">
      <c r="A106" s="21" t="s">
        <v>78</v>
      </c>
      <c r="B106" s="21" t="s">
        <v>15</v>
      </c>
      <c r="C106" s="21" t="s">
        <v>79</v>
      </c>
      <c r="D106" s="21" t="s">
        <v>29</v>
      </c>
      <c r="E106" s="21" t="s">
        <v>30</v>
      </c>
      <c r="F106" s="22">
        <v>0.0</v>
      </c>
      <c r="G106" s="22">
        <v>590809.67</v>
      </c>
      <c r="H106" s="22">
        <v>88409.46</v>
      </c>
      <c r="I106" s="22">
        <v>3229297.7</v>
      </c>
      <c r="J106" s="23">
        <v>3295930.47</v>
      </c>
      <c r="K106" s="22">
        <v>7204447.3</v>
      </c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5.75" customHeight="1">
      <c r="A107" s="21" t="s">
        <v>78</v>
      </c>
      <c r="B107" s="21" t="s">
        <v>15</v>
      </c>
      <c r="C107" s="21" t="s">
        <v>79</v>
      </c>
      <c r="D107" s="21" t="s">
        <v>31</v>
      </c>
      <c r="E107" s="21" t="s">
        <v>32</v>
      </c>
      <c r="F107" s="22">
        <v>0.0</v>
      </c>
      <c r="G107" s="22">
        <v>0.0</v>
      </c>
      <c r="H107" s="22">
        <v>0.0</v>
      </c>
      <c r="I107" s="22">
        <v>0.0</v>
      </c>
      <c r="J107" s="23">
        <v>-121604.1</v>
      </c>
      <c r="K107" s="22">
        <v>-121604.1</v>
      </c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5.75" customHeight="1">
      <c r="A108" s="21" t="s">
        <v>78</v>
      </c>
      <c r="B108" s="21" t="s">
        <v>15</v>
      </c>
      <c r="C108" s="21" t="s">
        <v>79</v>
      </c>
      <c r="D108" s="21" t="s">
        <v>41</v>
      </c>
      <c r="E108" s="21" t="s">
        <v>42</v>
      </c>
      <c r="F108" s="22">
        <v>0.0</v>
      </c>
      <c r="G108" s="22">
        <v>74246.59</v>
      </c>
      <c r="H108" s="22">
        <v>11110.35</v>
      </c>
      <c r="I108" s="22">
        <v>405823.34</v>
      </c>
      <c r="J108" s="23">
        <v>414197.03</v>
      </c>
      <c r="K108" s="22">
        <v>905377.31</v>
      </c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5.75" customHeight="1">
      <c r="A109" s="21" t="s">
        <v>80</v>
      </c>
      <c r="B109" s="21" t="s">
        <v>15</v>
      </c>
      <c r="C109" s="21" t="s">
        <v>81</v>
      </c>
      <c r="D109" s="21" t="s">
        <v>17</v>
      </c>
      <c r="E109" s="21" t="s">
        <v>18</v>
      </c>
      <c r="F109" s="22">
        <v>0.0</v>
      </c>
      <c r="G109" s="22">
        <v>2409417.57</v>
      </c>
      <c r="H109" s="22">
        <v>775695.04</v>
      </c>
      <c r="I109" s="22">
        <v>1.434305059E7</v>
      </c>
      <c r="J109" s="23">
        <v>2.354406047E7</v>
      </c>
      <c r="K109" s="22">
        <v>4.107222367E7</v>
      </c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5.75" customHeight="1">
      <c r="A110" s="21" t="s">
        <v>80</v>
      </c>
      <c r="B110" s="21" t="s">
        <v>15</v>
      </c>
      <c r="C110" s="21" t="s">
        <v>81</v>
      </c>
      <c r="D110" s="21" t="s">
        <v>21</v>
      </c>
      <c r="E110" s="21" t="s">
        <v>22</v>
      </c>
      <c r="F110" s="22">
        <v>0.0</v>
      </c>
      <c r="G110" s="22">
        <v>7148.52</v>
      </c>
      <c r="H110" s="22">
        <v>2301.42</v>
      </c>
      <c r="I110" s="22">
        <v>42554.54</v>
      </c>
      <c r="J110" s="23">
        <v>69853.12</v>
      </c>
      <c r="K110" s="22">
        <v>121857.6</v>
      </c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5.75" customHeight="1">
      <c r="A111" s="21" t="s">
        <v>80</v>
      </c>
      <c r="B111" s="21" t="s">
        <v>15</v>
      </c>
      <c r="C111" s="21" t="s">
        <v>81</v>
      </c>
      <c r="D111" s="21" t="s">
        <v>29</v>
      </c>
      <c r="E111" s="21" t="s">
        <v>30</v>
      </c>
      <c r="F111" s="22">
        <v>0.0</v>
      </c>
      <c r="G111" s="22">
        <v>119172.4</v>
      </c>
      <c r="H111" s="22">
        <v>38366.72</v>
      </c>
      <c r="I111" s="22">
        <v>709422.8</v>
      </c>
      <c r="J111" s="23">
        <v>1164514.7</v>
      </c>
      <c r="K111" s="22">
        <v>2031476.62</v>
      </c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5.75" customHeight="1">
      <c r="A112" s="21" t="s">
        <v>80</v>
      </c>
      <c r="B112" s="21" t="s">
        <v>15</v>
      </c>
      <c r="C112" s="21" t="s">
        <v>81</v>
      </c>
      <c r="D112" s="21" t="s">
        <v>31</v>
      </c>
      <c r="E112" s="21" t="s">
        <v>32</v>
      </c>
      <c r="F112" s="22">
        <v>0.0</v>
      </c>
      <c r="G112" s="22">
        <v>75994.31</v>
      </c>
      <c r="H112" s="22">
        <v>24465.84</v>
      </c>
      <c r="I112" s="22">
        <v>452387.44</v>
      </c>
      <c r="J112" s="23">
        <v>742592.19</v>
      </c>
      <c r="K112" s="22">
        <v>1295439.78</v>
      </c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5.75" customHeight="1">
      <c r="A113" s="21" t="s">
        <v>80</v>
      </c>
      <c r="B113" s="21" t="s">
        <v>15</v>
      </c>
      <c r="C113" s="21" t="s">
        <v>81</v>
      </c>
      <c r="D113" s="21" t="s">
        <v>41</v>
      </c>
      <c r="E113" s="21" t="s">
        <v>42</v>
      </c>
      <c r="F113" s="22">
        <v>0.0</v>
      </c>
      <c r="G113" s="22">
        <v>2138.6</v>
      </c>
      <c r="H113" s="22">
        <v>688.51</v>
      </c>
      <c r="I113" s="22">
        <v>12730.89</v>
      </c>
      <c r="J113" s="23">
        <v>20897.71</v>
      </c>
      <c r="K113" s="22">
        <v>36455.71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5.75" customHeight="1">
      <c r="A114" s="21" t="s">
        <v>80</v>
      </c>
      <c r="B114" s="21" t="s">
        <v>15</v>
      </c>
      <c r="C114" s="21" t="s">
        <v>81</v>
      </c>
      <c r="D114" s="21" t="s">
        <v>47</v>
      </c>
      <c r="E114" s="21" t="s">
        <v>48</v>
      </c>
      <c r="F114" s="22">
        <v>0.0</v>
      </c>
      <c r="G114" s="22">
        <v>8010513.6</v>
      </c>
      <c r="H114" s="22">
        <v>2578928.47</v>
      </c>
      <c r="I114" s="22">
        <v>4.768588174E7</v>
      </c>
      <c r="J114" s="23">
        <v>7.827618512E7</v>
      </c>
      <c r="K114" s="22">
        <v>1.3655150893E8</v>
      </c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5.75" customHeight="1">
      <c r="A115" s="21" t="s">
        <v>82</v>
      </c>
      <c r="B115" s="21" t="s">
        <v>15</v>
      </c>
      <c r="C115" s="21" t="s">
        <v>83</v>
      </c>
      <c r="D115" s="21" t="s">
        <v>17</v>
      </c>
      <c r="E115" s="21" t="s">
        <v>18</v>
      </c>
      <c r="F115" s="22">
        <v>0.0</v>
      </c>
      <c r="G115" s="22">
        <v>4.503926843E7</v>
      </c>
      <c r="H115" s="22">
        <v>2.216486409E7</v>
      </c>
      <c r="I115" s="22">
        <v>3.5638015112E8</v>
      </c>
      <c r="J115" s="23">
        <v>4.5494737837E8</v>
      </c>
      <c r="K115" s="22">
        <v>8.7853166201E8</v>
      </c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5.75" customHeight="1">
      <c r="A116" s="21" t="s">
        <v>82</v>
      </c>
      <c r="B116" s="21" t="s">
        <v>15</v>
      </c>
      <c r="C116" s="21" t="s">
        <v>83</v>
      </c>
      <c r="D116" s="21" t="s">
        <v>19</v>
      </c>
      <c r="E116" s="21" t="s">
        <v>20</v>
      </c>
      <c r="F116" s="22">
        <v>0.0</v>
      </c>
      <c r="G116" s="22">
        <v>43388.96</v>
      </c>
      <c r="H116" s="22">
        <v>21352.71</v>
      </c>
      <c r="I116" s="22">
        <v>343321.84</v>
      </c>
      <c r="J116" s="23">
        <v>438277.42</v>
      </c>
      <c r="K116" s="22">
        <v>846340.93</v>
      </c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5.75" customHeight="1">
      <c r="A117" s="21" t="s">
        <v>82</v>
      </c>
      <c r="B117" s="21" t="s">
        <v>15</v>
      </c>
      <c r="C117" s="21" t="s">
        <v>83</v>
      </c>
      <c r="D117" s="21" t="s">
        <v>21</v>
      </c>
      <c r="E117" s="21" t="s">
        <v>22</v>
      </c>
      <c r="F117" s="22">
        <v>0.0</v>
      </c>
      <c r="G117" s="22">
        <v>31914.47</v>
      </c>
      <c r="H117" s="22">
        <v>15705.85</v>
      </c>
      <c r="I117" s="22">
        <v>252528.2</v>
      </c>
      <c r="J117" s="23">
        <v>322372.17</v>
      </c>
      <c r="K117" s="22">
        <v>622520.69</v>
      </c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5.75" customHeight="1">
      <c r="A118" s="21" t="s">
        <v>82</v>
      </c>
      <c r="B118" s="21" t="s">
        <v>15</v>
      </c>
      <c r="C118" s="21" t="s">
        <v>83</v>
      </c>
      <c r="D118" s="21" t="s">
        <v>27</v>
      </c>
      <c r="E118" s="21" t="s">
        <v>28</v>
      </c>
      <c r="F118" s="22">
        <v>0.0</v>
      </c>
      <c r="G118" s="22">
        <v>735328.76</v>
      </c>
      <c r="H118" s="22">
        <v>361872.26</v>
      </c>
      <c r="I118" s="22">
        <v>5818402.1</v>
      </c>
      <c r="J118" s="23">
        <v>7427649.3</v>
      </c>
      <c r="K118" s="22">
        <v>1.434325242E7</v>
      </c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5.75" customHeight="1">
      <c r="A119" s="21" t="s">
        <v>82</v>
      </c>
      <c r="B119" s="21" t="s">
        <v>15</v>
      </c>
      <c r="C119" s="21" t="s">
        <v>83</v>
      </c>
      <c r="D119" s="21" t="s">
        <v>29</v>
      </c>
      <c r="E119" s="21" t="s">
        <v>30</v>
      </c>
      <c r="F119" s="22">
        <v>0.0</v>
      </c>
      <c r="G119" s="22">
        <v>585556.73</v>
      </c>
      <c r="H119" s="22">
        <v>288165.99</v>
      </c>
      <c r="I119" s="22">
        <v>4633307.87</v>
      </c>
      <c r="J119" s="23">
        <v>5914783.04</v>
      </c>
      <c r="K119" s="22">
        <v>1.142181363E7</v>
      </c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5.75" customHeight="1">
      <c r="A120" s="21" t="s">
        <v>82</v>
      </c>
      <c r="B120" s="21" t="s">
        <v>15</v>
      </c>
      <c r="C120" s="21" t="s">
        <v>83</v>
      </c>
      <c r="D120" s="21" t="s">
        <v>31</v>
      </c>
      <c r="E120" s="21" t="s">
        <v>32</v>
      </c>
      <c r="F120" s="22">
        <v>0.0</v>
      </c>
      <c r="G120" s="22">
        <v>558489.29</v>
      </c>
      <c r="H120" s="22">
        <v>274845.48</v>
      </c>
      <c r="I120" s="22">
        <v>4419132.6</v>
      </c>
      <c r="J120" s="23">
        <v>5641371.4</v>
      </c>
      <c r="K120" s="22">
        <v>1.089383877E7</v>
      </c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5.75" customHeight="1">
      <c r="A121" s="21" t="s">
        <v>82</v>
      </c>
      <c r="B121" s="21" t="s">
        <v>15</v>
      </c>
      <c r="C121" s="21" t="s">
        <v>83</v>
      </c>
      <c r="D121" s="21" t="s">
        <v>41</v>
      </c>
      <c r="E121" s="21" t="s">
        <v>42</v>
      </c>
      <c r="F121" s="22">
        <v>0.0</v>
      </c>
      <c r="G121" s="22">
        <v>228523.36</v>
      </c>
      <c r="H121" s="22">
        <v>112461.62</v>
      </c>
      <c r="I121" s="22">
        <v>1808226.27</v>
      </c>
      <c r="J121" s="23">
        <v>2308343.48</v>
      </c>
      <c r="K121" s="22">
        <v>4457554.73</v>
      </c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5.75" customHeight="1">
      <c r="A122" s="21" t="s">
        <v>84</v>
      </c>
      <c r="B122" s="21" t="s">
        <v>15</v>
      </c>
      <c r="C122" s="21" t="s">
        <v>85</v>
      </c>
      <c r="D122" s="21" t="s">
        <v>17</v>
      </c>
      <c r="E122" s="21" t="s">
        <v>18</v>
      </c>
      <c r="F122" s="22">
        <v>0.0</v>
      </c>
      <c r="G122" s="22">
        <v>4.319271744E7</v>
      </c>
      <c r="H122" s="22">
        <v>1956325.36</v>
      </c>
      <c r="I122" s="22">
        <v>7.207259484E7</v>
      </c>
      <c r="J122" s="23">
        <v>2.793688856E7</v>
      </c>
      <c r="K122" s="22">
        <v>1.451585262E8</v>
      </c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5.75" customHeight="1">
      <c r="A123" s="21" t="s">
        <v>84</v>
      </c>
      <c r="B123" s="21" t="s">
        <v>15</v>
      </c>
      <c r="C123" s="21" t="s">
        <v>85</v>
      </c>
      <c r="D123" s="21" t="s">
        <v>29</v>
      </c>
      <c r="E123" s="21" t="s">
        <v>30</v>
      </c>
      <c r="F123" s="22">
        <v>0.0</v>
      </c>
      <c r="G123" s="22">
        <v>515372.63</v>
      </c>
      <c r="H123" s="22">
        <v>23342.74</v>
      </c>
      <c r="I123" s="22">
        <v>859965.41</v>
      </c>
      <c r="J123" s="23">
        <v>333341.1</v>
      </c>
      <c r="K123" s="22">
        <v>1732021.88</v>
      </c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5.75" customHeight="1">
      <c r="A124" s="21" t="s">
        <v>84</v>
      </c>
      <c r="B124" s="21" t="s">
        <v>15</v>
      </c>
      <c r="C124" s="21" t="s">
        <v>85</v>
      </c>
      <c r="D124" s="21" t="s">
        <v>31</v>
      </c>
      <c r="E124" s="21" t="s">
        <v>32</v>
      </c>
      <c r="F124" s="22">
        <v>0.0</v>
      </c>
      <c r="G124" s="22">
        <v>500630.17</v>
      </c>
      <c r="H124" s="22">
        <v>22675.01</v>
      </c>
      <c r="I124" s="22">
        <v>835365.71</v>
      </c>
      <c r="J124" s="23">
        <v>323805.72</v>
      </c>
      <c r="K124" s="22">
        <v>1682476.61</v>
      </c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5.75" customHeight="1">
      <c r="A125" s="21" t="s">
        <v>84</v>
      </c>
      <c r="B125" s="21" t="s">
        <v>15</v>
      </c>
      <c r="C125" s="21" t="s">
        <v>85</v>
      </c>
      <c r="D125" s="21" t="s">
        <v>41</v>
      </c>
      <c r="E125" s="21" t="s">
        <v>42</v>
      </c>
      <c r="F125" s="22">
        <v>0.0</v>
      </c>
      <c r="G125" s="22">
        <v>302163.76</v>
      </c>
      <c r="H125" s="22">
        <v>13685.89</v>
      </c>
      <c r="I125" s="22">
        <v>504199.04</v>
      </c>
      <c r="J125" s="23">
        <v>195438.39</v>
      </c>
      <c r="K125" s="22">
        <v>1015487.08</v>
      </c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5.75" customHeight="1">
      <c r="A126" s="21" t="s">
        <v>86</v>
      </c>
      <c r="B126" s="21" t="s">
        <v>15</v>
      </c>
      <c r="C126" s="21" t="s">
        <v>87</v>
      </c>
      <c r="D126" s="21" t="s">
        <v>17</v>
      </c>
      <c r="E126" s="21" t="s">
        <v>18</v>
      </c>
      <c r="F126" s="22">
        <v>0.0</v>
      </c>
      <c r="G126" s="22">
        <v>8439166.35</v>
      </c>
      <c r="H126" s="22">
        <v>9.893452407E7</v>
      </c>
      <c r="I126" s="22">
        <v>1.49397956891E9</v>
      </c>
      <c r="J126" s="23">
        <v>2.70016265054E9</v>
      </c>
      <c r="K126" s="22">
        <v>4.30151590987E9</v>
      </c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5.75" customHeight="1">
      <c r="A127" s="21" t="s">
        <v>86</v>
      </c>
      <c r="B127" s="21" t="s">
        <v>15</v>
      </c>
      <c r="C127" s="21" t="s">
        <v>87</v>
      </c>
      <c r="D127" s="21" t="s">
        <v>45</v>
      </c>
      <c r="E127" s="21" t="s">
        <v>46</v>
      </c>
      <c r="F127" s="22">
        <v>0.0</v>
      </c>
      <c r="G127" s="22">
        <v>1623755.93</v>
      </c>
      <c r="H127" s="22">
        <v>1.903570954E7</v>
      </c>
      <c r="I127" s="22">
        <v>2.8745234698E8</v>
      </c>
      <c r="J127" s="23">
        <v>5.1953059284E8</v>
      </c>
      <c r="K127" s="22">
        <v>8.2764240529E8</v>
      </c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5.75" customHeight="1">
      <c r="A128" s="21" t="s">
        <v>86</v>
      </c>
      <c r="B128" s="21" t="s">
        <v>15</v>
      </c>
      <c r="C128" s="21" t="s">
        <v>87</v>
      </c>
      <c r="D128" s="21" t="s">
        <v>19</v>
      </c>
      <c r="E128" s="21" t="s">
        <v>20</v>
      </c>
      <c r="F128" s="22">
        <v>0.0</v>
      </c>
      <c r="G128" s="22">
        <v>27556.2</v>
      </c>
      <c r="H128" s="22">
        <v>323048.39</v>
      </c>
      <c r="I128" s="22">
        <v>4878253.58</v>
      </c>
      <c r="J128" s="23">
        <v>8816772.6</v>
      </c>
      <c r="K128" s="22">
        <v>1.404563077E7</v>
      </c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5.75" customHeight="1">
      <c r="A129" s="21" t="s">
        <v>86</v>
      </c>
      <c r="B129" s="21" t="s">
        <v>15</v>
      </c>
      <c r="C129" s="21" t="s">
        <v>87</v>
      </c>
      <c r="D129" s="21" t="s">
        <v>21</v>
      </c>
      <c r="E129" s="21" t="s">
        <v>22</v>
      </c>
      <c r="F129" s="22">
        <v>0.0</v>
      </c>
      <c r="G129" s="22">
        <v>172056.25</v>
      </c>
      <c r="H129" s="22">
        <v>2017059.79</v>
      </c>
      <c r="I129" s="22">
        <v>3.045899445E7</v>
      </c>
      <c r="J129" s="23">
        <v>5.50504444E7</v>
      </c>
      <c r="K129" s="22">
        <v>8.769855489E7</v>
      </c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5.75" customHeight="1">
      <c r="A130" s="21" t="s">
        <v>86</v>
      </c>
      <c r="B130" s="21" t="s">
        <v>15</v>
      </c>
      <c r="C130" s="21" t="s">
        <v>87</v>
      </c>
      <c r="D130" s="21" t="s">
        <v>25</v>
      </c>
      <c r="E130" s="21" t="s">
        <v>26</v>
      </c>
      <c r="F130" s="22">
        <v>0.0</v>
      </c>
      <c r="G130" s="22">
        <v>6139.18</v>
      </c>
      <c r="H130" s="22">
        <v>71971.16</v>
      </c>
      <c r="I130" s="22">
        <v>1086814.22</v>
      </c>
      <c r="J130" s="23">
        <v>1964267.27</v>
      </c>
      <c r="K130" s="22">
        <v>3129191.83</v>
      </c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5.75" customHeight="1">
      <c r="A131" s="21" t="s">
        <v>86</v>
      </c>
      <c r="B131" s="21" t="s">
        <v>15</v>
      </c>
      <c r="C131" s="21" t="s">
        <v>87</v>
      </c>
      <c r="D131" s="21" t="s">
        <v>27</v>
      </c>
      <c r="E131" s="21" t="s">
        <v>28</v>
      </c>
      <c r="F131" s="22">
        <v>0.0</v>
      </c>
      <c r="G131" s="22">
        <v>428542.25</v>
      </c>
      <c r="H131" s="22">
        <v>5023911.32</v>
      </c>
      <c r="I131" s="22">
        <v>7.586452705E7</v>
      </c>
      <c r="J131" s="23">
        <v>1.3711470138E8</v>
      </c>
      <c r="K131" s="22">
        <v>2.18431682E8</v>
      </c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5.75" customHeight="1">
      <c r="A132" s="21" t="s">
        <v>86</v>
      </c>
      <c r="B132" s="21" t="s">
        <v>15</v>
      </c>
      <c r="C132" s="21" t="s">
        <v>87</v>
      </c>
      <c r="D132" s="21" t="s">
        <v>29</v>
      </c>
      <c r="E132" s="21" t="s">
        <v>30</v>
      </c>
      <c r="F132" s="22">
        <v>0.0</v>
      </c>
      <c r="G132" s="22">
        <v>199357.62</v>
      </c>
      <c r="H132" s="22">
        <v>2337120.83</v>
      </c>
      <c r="I132" s="22">
        <v>3.529213693E7</v>
      </c>
      <c r="J132" s="23">
        <v>6.378568487E7</v>
      </c>
      <c r="K132" s="22">
        <v>1.0161430025E8</v>
      </c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5.75" customHeight="1">
      <c r="A133" s="21" t="s">
        <v>86</v>
      </c>
      <c r="B133" s="21" t="s">
        <v>15</v>
      </c>
      <c r="C133" s="21" t="s">
        <v>87</v>
      </c>
      <c r="D133" s="21" t="s">
        <v>31</v>
      </c>
      <c r="E133" s="21" t="s">
        <v>32</v>
      </c>
      <c r="F133" s="22">
        <v>0.0</v>
      </c>
      <c r="G133" s="22">
        <v>90163.27</v>
      </c>
      <c r="H133" s="22">
        <v>1057007.29</v>
      </c>
      <c r="I133" s="22">
        <v>1.596153928E7</v>
      </c>
      <c r="J133" s="23">
        <v>2.884828757E7</v>
      </c>
      <c r="K133" s="22">
        <v>4.595699741E7</v>
      </c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5.75" customHeight="1">
      <c r="A134" s="21" t="s">
        <v>86</v>
      </c>
      <c r="B134" s="21" t="s">
        <v>15</v>
      </c>
      <c r="C134" s="21" t="s">
        <v>87</v>
      </c>
      <c r="D134" s="21" t="s">
        <v>33</v>
      </c>
      <c r="E134" s="21" t="s">
        <v>34</v>
      </c>
      <c r="F134" s="22">
        <v>0.0</v>
      </c>
      <c r="G134" s="22">
        <v>276.95</v>
      </c>
      <c r="H134" s="22">
        <v>3246.74</v>
      </c>
      <c r="I134" s="22">
        <v>49028.05</v>
      </c>
      <c r="J134" s="23">
        <v>88611.46</v>
      </c>
      <c r="K134" s="22">
        <v>141163.2</v>
      </c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5.75" customHeight="1">
      <c r="A135" s="21" t="s">
        <v>86</v>
      </c>
      <c r="B135" s="21" t="s">
        <v>15</v>
      </c>
      <c r="C135" s="21" t="s">
        <v>87</v>
      </c>
      <c r="D135" s="21" t="s">
        <v>35</v>
      </c>
      <c r="E135" s="21" t="s">
        <v>36</v>
      </c>
      <c r="F135" s="22">
        <v>0.0</v>
      </c>
      <c r="G135" s="22">
        <v>3065.63</v>
      </c>
      <c r="H135" s="22">
        <v>35939.15</v>
      </c>
      <c r="I135" s="22">
        <v>542706.03</v>
      </c>
      <c r="J135" s="23">
        <v>980866.54</v>
      </c>
      <c r="K135" s="22">
        <v>1562577.35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5.75" customHeight="1">
      <c r="A136" s="21" t="s">
        <v>86</v>
      </c>
      <c r="B136" s="21" t="s">
        <v>15</v>
      </c>
      <c r="C136" s="21" t="s">
        <v>87</v>
      </c>
      <c r="D136" s="21" t="s">
        <v>37</v>
      </c>
      <c r="E136" s="21" t="s">
        <v>38</v>
      </c>
      <c r="F136" s="22">
        <v>0.0</v>
      </c>
      <c r="G136" s="22">
        <v>33980.66</v>
      </c>
      <c r="H136" s="22">
        <v>398364.09</v>
      </c>
      <c r="I136" s="22">
        <v>6015572.57</v>
      </c>
      <c r="J136" s="23">
        <v>1.087232028E7</v>
      </c>
      <c r="K136" s="22">
        <v>1.73202376E7</v>
      </c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5.75" customHeight="1">
      <c r="A137" s="21" t="s">
        <v>86</v>
      </c>
      <c r="B137" s="21" t="s">
        <v>15</v>
      </c>
      <c r="C137" s="21" t="s">
        <v>87</v>
      </c>
      <c r="D137" s="21" t="s">
        <v>41</v>
      </c>
      <c r="E137" s="21" t="s">
        <v>42</v>
      </c>
      <c r="F137" s="22">
        <v>0.0</v>
      </c>
      <c r="G137" s="22">
        <v>55415.71</v>
      </c>
      <c r="H137" s="22">
        <v>649652.63</v>
      </c>
      <c r="I137" s="22">
        <v>9810202.95</v>
      </c>
      <c r="J137" s="23">
        <v>1.773059295E7</v>
      </c>
      <c r="K137" s="22">
        <v>2.824586424E7</v>
      </c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5.75" customHeight="1">
      <c r="A138" s="21" t="s">
        <v>88</v>
      </c>
      <c r="B138" s="21" t="s">
        <v>15</v>
      </c>
      <c r="C138" s="21" t="s">
        <v>89</v>
      </c>
      <c r="D138" s="21" t="s">
        <v>17</v>
      </c>
      <c r="E138" s="21" t="s">
        <v>18</v>
      </c>
      <c r="F138" s="22">
        <v>0.0</v>
      </c>
      <c r="G138" s="22">
        <v>2.06670999E7</v>
      </c>
      <c r="H138" s="22">
        <v>2985363.75</v>
      </c>
      <c r="I138" s="22">
        <v>8.154075325E7</v>
      </c>
      <c r="J138" s="23">
        <v>7.983546647E7</v>
      </c>
      <c r="K138" s="22">
        <v>1.8502868337E8</v>
      </c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5.75" customHeight="1">
      <c r="A139" s="21" t="s">
        <v>88</v>
      </c>
      <c r="B139" s="21" t="s">
        <v>15</v>
      </c>
      <c r="C139" s="21" t="s">
        <v>89</v>
      </c>
      <c r="D139" s="21" t="s">
        <v>19</v>
      </c>
      <c r="E139" s="21" t="s">
        <v>20</v>
      </c>
      <c r="F139" s="22">
        <v>0.0</v>
      </c>
      <c r="G139" s="22">
        <v>12173.72</v>
      </c>
      <c r="H139" s="22">
        <v>1758.5</v>
      </c>
      <c r="I139" s="22">
        <v>48030.68</v>
      </c>
      <c r="J139" s="23">
        <v>47026.2</v>
      </c>
      <c r="K139" s="22">
        <v>108989.1</v>
      </c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5.75" customHeight="1">
      <c r="A140" s="21" t="s">
        <v>88</v>
      </c>
      <c r="B140" s="21" t="s">
        <v>15</v>
      </c>
      <c r="C140" s="21" t="s">
        <v>89</v>
      </c>
      <c r="D140" s="21" t="s">
        <v>29</v>
      </c>
      <c r="E140" s="21" t="s">
        <v>30</v>
      </c>
      <c r="F140" s="22">
        <v>0.0</v>
      </c>
      <c r="G140" s="22">
        <v>697428.2</v>
      </c>
      <c r="H140" s="22">
        <v>100743.54</v>
      </c>
      <c r="I140" s="22">
        <v>2751659.45</v>
      </c>
      <c r="J140" s="23">
        <v>2694113.16</v>
      </c>
      <c r="K140" s="22">
        <v>6243944.35</v>
      </c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5.75" customHeight="1">
      <c r="A141" s="21" t="s">
        <v>88</v>
      </c>
      <c r="B141" s="21" t="s">
        <v>15</v>
      </c>
      <c r="C141" s="21" t="s">
        <v>89</v>
      </c>
      <c r="D141" s="21" t="s">
        <v>31</v>
      </c>
      <c r="E141" s="21" t="s">
        <v>32</v>
      </c>
      <c r="F141" s="22">
        <v>0.0</v>
      </c>
      <c r="G141" s="22">
        <v>0.0</v>
      </c>
      <c r="H141" s="22">
        <v>0.0</v>
      </c>
      <c r="I141" s="22">
        <v>0.0</v>
      </c>
      <c r="J141" s="23">
        <v>-89381.81</v>
      </c>
      <c r="K141" s="22">
        <v>-89381.81</v>
      </c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5.75" customHeight="1">
      <c r="A142" s="21" t="s">
        <v>88</v>
      </c>
      <c r="B142" s="21" t="s">
        <v>15</v>
      </c>
      <c r="C142" s="21" t="s">
        <v>89</v>
      </c>
      <c r="D142" s="21" t="s">
        <v>41</v>
      </c>
      <c r="E142" s="21" t="s">
        <v>42</v>
      </c>
      <c r="F142" s="22">
        <v>0.0</v>
      </c>
      <c r="G142" s="22">
        <v>1936.5</v>
      </c>
      <c r="H142" s="22">
        <v>279.73</v>
      </c>
      <c r="I142" s="22">
        <v>7640.34</v>
      </c>
      <c r="J142" s="23">
        <v>7480.55</v>
      </c>
      <c r="K142" s="22">
        <v>17337.12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5.75" customHeight="1">
      <c r="A143" s="21" t="s">
        <v>88</v>
      </c>
      <c r="B143" s="21" t="s">
        <v>15</v>
      </c>
      <c r="C143" s="21" t="s">
        <v>89</v>
      </c>
      <c r="D143" s="21" t="s">
        <v>59</v>
      </c>
      <c r="E143" s="21" t="s">
        <v>60</v>
      </c>
      <c r="F143" s="22">
        <v>0.0</v>
      </c>
      <c r="G143" s="22">
        <v>1.728330568E7</v>
      </c>
      <c r="H143" s="22">
        <v>2496574.48</v>
      </c>
      <c r="I143" s="22">
        <v>6.819020428E7</v>
      </c>
      <c r="J143" s="23">
        <v>6.676412165E7</v>
      </c>
      <c r="K143" s="22">
        <v>1.5473420609E8</v>
      </c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5.75" customHeight="1">
      <c r="A144" s="21" t="s">
        <v>90</v>
      </c>
      <c r="B144" s="21" t="s">
        <v>15</v>
      </c>
      <c r="C144" s="21" t="s">
        <v>91</v>
      </c>
      <c r="D144" s="21" t="s">
        <v>17</v>
      </c>
      <c r="E144" s="21" t="s">
        <v>18</v>
      </c>
      <c r="F144" s="22">
        <v>0.0</v>
      </c>
      <c r="G144" s="22">
        <v>5.626215669E7</v>
      </c>
      <c r="H144" s="22">
        <v>1.014594864E7</v>
      </c>
      <c r="I144" s="22">
        <v>2.9367736953E8</v>
      </c>
      <c r="J144" s="23">
        <v>2.795747584E8</v>
      </c>
      <c r="K144" s="22">
        <v>6.3966023326E8</v>
      </c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5.75" customHeight="1">
      <c r="A145" s="21" t="s">
        <v>90</v>
      </c>
      <c r="B145" s="21" t="s">
        <v>15</v>
      </c>
      <c r="C145" s="21" t="s">
        <v>91</v>
      </c>
      <c r="D145" s="21" t="s">
        <v>45</v>
      </c>
      <c r="E145" s="21" t="s">
        <v>46</v>
      </c>
      <c r="F145" s="22">
        <v>0.0</v>
      </c>
      <c r="G145" s="22">
        <v>1370981.66</v>
      </c>
      <c r="H145" s="22">
        <v>247233.85</v>
      </c>
      <c r="I145" s="22">
        <v>7156254.09</v>
      </c>
      <c r="J145" s="23">
        <v>6812605.31</v>
      </c>
      <c r="K145" s="22">
        <v>1.558707491E7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5.75" customHeight="1">
      <c r="A146" s="21" t="s">
        <v>90</v>
      </c>
      <c r="B146" s="21" t="s">
        <v>15</v>
      </c>
      <c r="C146" s="21" t="s">
        <v>91</v>
      </c>
      <c r="D146" s="21" t="s">
        <v>21</v>
      </c>
      <c r="E146" s="21" t="s">
        <v>22</v>
      </c>
      <c r="F146" s="22">
        <v>0.0</v>
      </c>
      <c r="G146" s="22">
        <v>6844.57</v>
      </c>
      <c r="H146" s="22">
        <v>1234.31</v>
      </c>
      <c r="I146" s="22">
        <v>35727.34</v>
      </c>
      <c r="J146" s="23">
        <v>34011.68</v>
      </c>
      <c r="K146" s="22">
        <v>77817.9</v>
      </c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5.75" customHeight="1">
      <c r="A147" s="21" t="s">
        <v>90</v>
      </c>
      <c r="B147" s="21" t="s">
        <v>15</v>
      </c>
      <c r="C147" s="21" t="s">
        <v>91</v>
      </c>
      <c r="D147" s="21" t="s">
        <v>29</v>
      </c>
      <c r="E147" s="21" t="s">
        <v>30</v>
      </c>
      <c r="F147" s="22">
        <v>0.0</v>
      </c>
      <c r="G147" s="22">
        <v>517498.79</v>
      </c>
      <c r="H147" s="22">
        <v>93322.34</v>
      </c>
      <c r="I147" s="22">
        <v>2701241.72</v>
      </c>
      <c r="J147" s="23">
        <v>2571526.03</v>
      </c>
      <c r="K147" s="22">
        <v>5883588.88</v>
      </c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5.75" customHeight="1">
      <c r="A148" s="21" t="s">
        <v>90</v>
      </c>
      <c r="B148" s="21" t="s">
        <v>15</v>
      </c>
      <c r="C148" s="21" t="s">
        <v>91</v>
      </c>
      <c r="D148" s="21" t="s">
        <v>31</v>
      </c>
      <c r="E148" s="21" t="s">
        <v>32</v>
      </c>
      <c r="F148" s="22">
        <v>0.0</v>
      </c>
      <c r="G148" s="22">
        <v>0.0</v>
      </c>
      <c r="H148" s="22">
        <v>0.0</v>
      </c>
      <c r="I148" s="22">
        <v>0.0</v>
      </c>
      <c r="J148" s="23">
        <v>-65278.85</v>
      </c>
      <c r="K148" s="22">
        <v>-65278.85</v>
      </c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5.75" customHeight="1">
      <c r="A149" s="21" t="s">
        <v>90</v>
      </c>
      <c r="B149" s="21" t="s">
        <v>15</v>
      </c>
      <c r="C149" s="21" t="s">
        <v>91</v>
      </c>
      <c r="D149" s="21" t="s">
        <v>41</v>
      </c>
      <c r="E149" s="21" t="s">
        <v>42</v>
      </c>
      <c r="F149" s="22">
        <v>0.0</v>
      </c>
      <c r="G149" s="22">
        <v>133851.29</v>
      </c>
      <c r="H149" s="22">
        <v>24137.86</v>
      </c>
      <c r="I149" s="22">
        <v>698677.32</v>
      </c>
      <c r="J149" s="23">
        <v>665126.29</v>
      </c>
      <c r="K149" s="22">
        <v>1521792.76</v>
      </c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5.75" customHeight="1">
      <c r="A150" s="21" t="s">
        <v>92</v>
      </c>
      <c r="B150" s="21" t="s">
        <v>15</v>
      </c>
      <c r="C150" s="21" t="s">
        <v>93</v>
      </c>
      <c r="D150" s="21" t="s">
        <v>17</v>
      </c>
      <c r="E150" s="21" t="s">
        <v>18</v>
      </c>
      <c r="F150" s="22">
        <v>0.0</v>
      </c>
      <c r="G150" s="22">
        <v>3.663325428E7</v>
      </c>
      <c r="H150" s="22">
        <v>5476962.88</v>
      </c>
      <c r="I150" s="22">
        <v>1.6609808319E8</v>
      </c>
      <c r="J150" s="23">
        <v>1.8307989651E8</v>
      </c>
      <c r="K150" s="22">
        <v>3.9128819686E8</v>
      </c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5.75" customHeight="1">
      <c r="A151" s="21" t="s">
        <v>92</v>
      </c>
      <c r="B151" s="21" t="s">
        <v>15</v>
      </c>
      <c r="C151" s="21" t="s">
        <v>93</v>
      </c>
      <c r="D151" s="21" t="s">
        <v>45</v>
      </c>
      <c r="E151" s="21" t="s">
        <v>46</v>
      </c>
      <c r="F151" s="22">
        <v>0.0</v>
      </c>
      <c r="G151" s="22">
        <v>7075950.87</v>
      </c>
      <c r="H151" s="22">
        <v>1057910.94</v>
      </c>
      <c r="I151" s="22">
        <v>3.208292304E7</v>
      </c>
      <c r="J151" s="23">
        <v>3.536307052E7</v>
      </c>
      <c r="K151" s="22">
        <v>7.557985537E7</v>
      </c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5.75" customHeight="1">
      <c r="A152" s="21" t="s">
        <v>92</v>
      </c>
      <c r="B152" s="21" t="s">
        <v>15</v>
      </c>
      <c r="C152" s="21" t="s">
        <v>93</v>
      </c>
      <c r="D152" s="21" t="s">
        <v>19</v>
      </c>
      <c r="E152" s="21" t="s">
        <v>20</v>
      </c>
      <c r="F152" s="22">
        <v>0.0</v>
      </c>
      <c r="G152" s="22">
        <v>124161.18</v>
      </c>
      <c r="H152" s="22">
        <v>18563.08</v>
      </c>
      <c r="I152" s="22">
        <v>562956.65</v>
      </c>
      <c r="J152" s="23">
        <v>620513.15</v>
      </c>
      <c r="K152" s="22">
        <v>1326194.06</v>
      </c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5.75" customHeight="1">
      <c r="A153" s="21" t="s">
        <v>92</v>
      </c>
      <c r="B153" s="21" t="s">
        <v>15</v>
      </c>
      <c r="C153" s="21" t="s">
        <v>93</v>
      </c>
      <c r="D153" s="21" t="s">
        <v>29</v>
      </c>
      <c r="E153" s="21" t="s">
        <v>30</v>
      </c>
      <c r="F153" s="22">
        <v>0.0</v>
      </c>
      <c r="G153" s="22">
        <v>1129442.12</v>
      </c>
      <c r="H153" s="22">
        <v>168860.58</v>
      </c>
      <c r="I153" s="22">
        <v>5120980.25</v>
      </c>
      <c r="J153" s="23">
        <v>5644547.59</v>
      </c>
      <c r="K153" s="22">
        <v>1.206383054E7</v>
      </c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5.75" customHeight="1">
      <c r="A154" s="21" t="s">
        <v>92</v>
      </c>
      <c r="B154" s="21" t="s">
        <v>15</v>
      </c>
      <c r="C154" s="21" t="s">
        <v>93</v>
      </c>
      <c r="D154" s="21" t="s">
        <v>31</v>
      </c>
      <c r="E154" s="21" t="s">
        <v>32</v>
      </c>
      <c r="F154" s="22">
        <v>0.0</v>
      </c>
      <c r="G154" s="22">
        <v>1227699.28</v>
      </c>
      <c r="H154" s="22">
        <v>183550.81</v>
      </c>
      <c r="I154" s="22">
        <v>5566486.01</v>
      </c>
      <c r="J154" s="23">
        <v>6135601.7</v>
      </c>
      <c r="K154" s="22">
        <v>1.31133378E7</v>
      </c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5.75" customHeight="1">
      <c r="A155" s="21" t="s">
        <v>92</v>
      </c>
      <c r="B155" s="21" t="s">
        <v>15</v>
      </c>
      <c r="C155" s="21" t="s">
        <v>93</v>
      </c>
      <c r="D155" s="21" t="s">
        <v>41</v>
      </c>
      <c r="E155" s="21" t="s">
        <v>42</v>
      </c>
      <c r="F155" s="22">
        <v>0.0</v>
      </c>
      <c r="G155" s="22">
        <v>164614.45</v>
      </c>
      <c r="H155" s="22">
        <v>24611.17</v>
      </c>
      <c r="I155" s="22">
        <v>746375.01</v>
      </c>
      <c r="J155" s="23">
        <v>822684.14</v>
      </c>
      <c r="K155" s="22">
        <v>1758284.77</v>
      </c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5.75" customHeight="1">
      <c r="A156" s="21" t="s">
        <v>92</v>
      </c>
      <c r="B156" s="21" t="s">
        <v>15</v>
      </c>
      <c r="C156" s="21" t="s">
        <v>93</v>
      </c>
      <c r="D156" s="21" t="s">
        <v>47</v>
      </c>
      <c r="E156" s="21" t="s">
        <v>48</v>
      </c>
      <c r="F156" s="22">
        <v>0.0</v>
      </c>
      <c r="G156" s="22">
        <v>4.717884482E7</v>
      </c>
      <c r="H156" s="22">
        <v>7053612.54</v>
      </c>
      <c r="I156" s="22">
        <v>2.1391262785E8</v>
      </c>
      <c r="J156" s="23">
        <v>2.3578298451E8</v>
      </c>
      <c r="K156" s="22">
        <v>5.0392806972E8</v>
      </c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5.75" customHeight="1">
      <c r="A157" s="21" t="s">
        <v>94</v>
      </c>
      <c r="B157" s="21" t="s">
        <v>15</v>
      </c>
      <c r="C157" s="21" t="s">
        <v>95</v>
      </c>
      <c r="D157" s="21" t="s">
        <v>17</v>
      </c>
      <c r="E157" s="21" t="s">
        <v>18</v>
      </c>
      <c r="F157" s="22">
        <v>0.0</v>
      </c>
      <c r="G157" s="22">
        <v>1.347934922E7</v>
      </c>
      <c r="H157" s="22">
        <v>1160503.41</v>
      </c>
      <c r="I157" s="22">
        <v>4.817162619E7</v>
      </c>
      <c r="J157" s="23">
        <v>4.210279049E7</v>
      </c>
      <c r="K157" s="22">
        <v>1.0491426931E8</v>
      </c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5.75" customHeight="1">
      <c r="A158" s="21" t="s">
        <v>94</v>
      </c>
      <c r="B158" s="21" t="s">
        <v>15</v>
      </c>
      <c r="C158" s="21" t="s">
        <v>95</v>
      </c>
      <c r="D158" s="21" t="s">
        <v>45</v>
      </c>
      <c r="E158" s="21" t="s">
        <v>46</v>
      </c>
      <c r="F158" s="22">
        <v>0.0</v>
      </c>
      <c r="G158" s="22">
        <v>2093436.25</v>
      </c>
      <c r="H158" s="22">
        <v>180234.21</v>
      </c>
      <c r="I158" s="22">
        <v>7481387.01</v>
      </c>
      <c r="J158" s="23">
        <v>6538854.82</v>
      </c>
      <c r="K158" s="22">
        <v>1.629391229E7</v>
      </c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5.75" customHeight="1">
      <c r="A159" s="21" t="s">
        <v>94</v>
      </c>
      <c r="B159" s="21" t="s">
        <v>15</v>
      </c>
      <c r="C159" s="21" t="s">
        <v>95</v>
      </c>
      <c r="D159" s="21" t="s">
        <v>29</v>
      </c>
      <c r="E159" s="21" t="s">
        <v>30</v>
      </c>
      <c r="F159" s="22">
        <v>0.0</v>
      </c>
      <c r="G159" s="22">
        <v>591115.32</v>
      </c>
      <c r="H159" s="22">
        <v>50892.02</v>
      </c>
      <c r="I159" s="22">
        <v>2112489.69</v>
      </c>
      <c r="J159" s="23">
        <v>1846350.6</v>
      </c>
      <c r="K159" s="22">
        <v>4600847.63</v>
      </c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5.75" customHeight="1">
      <c r="A160" s="21" t="s">
        <v>94</v>
      </c>
      <c r="B160" s="21" t="s">
        <v>15</v>
      </c>
      <c r="C160" s="21" t="s">
        <v>95</v>
      </c>
      <c r="D160" s="21" t="s">
        <v>31</v>
      </c>
      <c r="E160" s="21" t="s">
        <v>32</v>
      </c>
      <c r="F160" s="22">
        <v>0.0</v>
      </c>
      <c r="G160" s="22">
        <v>0.0</v>
      </c>
      <c r="H160" s="22">
        <v>0.0</v>
      </c>
      <c r="I160" s="22">
        <v>0.0</v>
      </c>
      <c r="J160" s="23">
        <v>-32464.92</v>
      </c>
      <c r="K160" s="22">
        <v>-32464.92</v>
      </c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5.75" customHeight="1">
      <c r="A161" s="21" t="s">
        <v>94</v>
      </c>
      <c r="B161" s="21" t="s">
        <v>15</v>
      </c>
      <c r="C161" s="21" t="s">
        <v>95</v>
      </c>
      <c r="D161" s="21" t="s">
        <v>41</v>
      </c>
      <c r="E161" s="21" t="s">
        <v>42</v>
      </c>
      <c r="F161" s="22">
        <v>0.0</v>
      </c>
      <c r="G161" s="22">
        <v>65639.42</v>
      </c>
      <c r="H161" s="22">
        <v>5651.22</v>
      </c>
      <c r="I161" s="22">
        <v>234577.89</v>
      </c>
      <c r="J161" s="23">
        <v>205024.92</v>
      </c>
      <c r="K161" s="22">
        <v>510893.45</v>
      </c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5.75" customHeight="1">
      <c r="A162" s="21" t="s">
        <v>94</v>
      </c>
      <c r="B162" s="21" t="s">
        <v>15</v>
      </c>
      <c r="C162" s="21" t="s">
        <v>95</v>
      </c>
      <c r="D162" s="21" t="s">
        <v>47</v>
      </c>
      <c r="E162" s="21" t="s">
        <v>48</v>
      </c>
      <c r="F162" s="22">
        <v>0.0</v>
      </c>
      <c r="G162" s="22">
        <v>2.181077879E7</v>
      </c>
      <c r="H162" s="22">
        <v>1877797.14</v>
      </c>
      <c r="I162" s="22">
        <v>7.794595022E7</v>
      </c>
      <c r="J162" s="23">
        <v>6.812603749E7</v>
      </c>
      <c r="K162" s="22">
        <v>1.6976056364E8</v>
      </c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5.75" customHeight="1">
      <c r="A163" s="21" t="s">
        <v>96</v>
      </c>
      <c r="B163" s="21" t="s">
        <v>15</v>
      </c>
      <c r="C163" s="21" t="s">
        <v>97</v>
      </c>
      <c r="D163" s="21" t="s">
        <v>17</v>
      </c>
      <c r="E163" s="21" t="s">
        <v>18</v>
      </c>
      <c r="F163" s="22">
        <v>0.0</v>
      </c>
      <c r="G163" s="22">
        <v>1.784094222E7</v>
      </c>
      <c r="H163" s="22">
        <v>1893166.47</v>
      </c>
      <c r="I163" s="22">
        <v>7.622775894E7</v>
      </c>
      <c r="J163" s="23">
        <v>1.0174664087E8</v>
      </c>
      <c r="K163" s="22">
        <v>1.977085085E8</v>
      </c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5.75" customHeight="1">
      <c r="A164" s="21" t="s">
        <v>96</v>
      </c>
      <c r="B164" s="21" t="s">
        <v>15</v>
      </c>
      <c r="C164" s="21" t="s">
        <v>97</v>
      </c>
      <c r="D164" s="21" t="s">
        <v>45</v>
      </c>
      <c r="E164" s="21" t="s">
        <v>46</v>
      </c>
      <c r="F164" s="22">
        <v>0.0</v>
      </c>
      <c r="G164" s="22">
        <v>3746584.51</v>
      </c>
      <c r="H164" s="22">
        <v>397563.54</v>
      </c>
      <c r="I164" s="22">
        <v>1.600777231E7</v>
      </c>
      <c r="J164" s="23">
        <v>2.13667184E7</v>
      </c>
      <c r="K164" s="22">
        <v>4.151863876E7</v>
      </c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5.75" customHeight="1">
      <c r="A165" s="21" t="s">
        <v>96</v>
      </c>
      <c r="B165" s="21" t="s">
        <v>15</v>
      </c>
      <c r="C165" s="21" t="s">
        <v>97</v>
      </c>
      <c r="D165" s="21" t="s">
        <v>29</v>
      </c>
      <c r="E165" s="21" t="s">
        <v>30</v>
      </c>
      <c r="F165" s="22">
        <v>0.0</v>
      </c>
      <c r="G165" s="22">
        <v>2204853.44</v>
      </c>
      <c r="H165" s="22">
        <v>233964.92</v>
      </c>
      <c r="I165" s="22">
        <v>9420524.69</v>
      </c>
      <c r="J165" s="23">
        <v>1.257424797E7</v>
      </c>
      <c r="K165" s="22">
        <v>2.443359102E7</v>
      </c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5.75" customHeight="1">
      <c r="A166" s="21" t="s">
        <v>96</v>
      </c>
      <c r="B166" s="21" t="s">
        <v>15</v>
      </c>
      <c r="C166" s="21" t="s">
        <v>97</v>
      </c>
      <c r="D166" s="21" t="s">
        <v>31</v>
      </c>
      <c r="E166" s="21" t="s">
        <v>32</v>
      </c>
      <c r="F166" s="22">
        <v>0.0</v>
      </c>
      <c r="G166" s="22">
        <v>0.0</v>
      </c>
      <c r="H166" s="22">
        <v>0.0</v>
      </c>
      <c r="I166" s="22">
        <v>0.0</v>
      </c>
      <c r="J166" s="23">
        <v>-101442.71</v>
      </c>
      <c r="K166" s="22">
        <v>-101442.71</v>
      </c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5.75" customHeight="1">
      <c r="A167" s="21" t="s">
        <v>96</v>
      </c>
      <c r="B167" s="21" t="s">
        <v>15</v>
      </c>
      <c r="C167" s="21" t="s">
        <v>97</v>
      </c>
      <c r="D167" s="21" t="s">
        <v>41</v>
      </c>
      <c r="E167" s="21" t="s">
        <v>42</v>
      </c>
      <c r="F167" s="22">
        <v>0.0</v>
      </c>
      <c r="G167" s="22">
        <v>897615.9</v>
      </c>
      <c r="H167" s="22">
        <v>95249.25</v>
      </c>
      <c r="I167" s="22">
        <v>3835181.31</v>
      </c>
      <c r="J167" s="23">
        <v>5119090.75</v>
      </c>
      <c r="K167" s="22">
        <v>9947137.21</v>
      </c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5.75" customHeight="1">
      <c r="A168" s="21" t="s">
        <v>96</v>
      </c>
      <c r="B168" s="21" t="s">
        <v>15</v>
      </c>
      <c r="C168" s="21" t="s">
        <v>97</v>
      </c>
      <c r="D168" s="21" t="s">
        <v>59</v>
      </c>
      <c r="E168" s="21" t="s">
        <v>60</v>
      </c>
      <c r="F168" s="22">
        <v>0.0</v>
      </c>
      <c r="G168" s="22">
        <v>2886489.93</v>
      </c>
      <c r="H168" s="22">
        <v>306295.82</v>
      </c>
      <c r="I168" s="22">
        <v>1.233290575E7</v>
      </c>
      <c r="J168" s="23">
        <v>1.646161122E7</v>
      </c>
      <c r="K168" s="22">
        <v>3.198730272E7</v>
      </c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5.75" customHeight="1">
      <c r="A169" s="21" t="s">
        <v>98</v>
      </c>
      <c r="B169" s="21" t="s">
        <v>15</v>
      </c>
      <c r="C169" s="21" t="s">
        <v>99</v>
      </c>
      <c r="D169" s="21" t="s">
        <v>45</v>
      </c>
      <c r="E169" s="21" t="s">
        <v>46</v>
      </c>
      <c r="F169" s="22">
        <v>0.0</v>
      </c>
      <c r="G169" s="22">
        <v>3.132167595E7</v>
      </c>
      <c r="H169" s="22">
        <v>3973431.42</v>
      </c>
      <c r="I169" s="22">
        <v>1.0212160067E8</v>
      </c>
      <c r="J169" s="23">
        <v>7.055708708E7</v>
      </c>
      <c r="K169" s="22">
        <v>2.0797379512E8</v>
      </c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5.75" customHeight="1">
      <c r="A170" s="21" t="s">
        <v>98</v>
      </c>
      <c r="B170" s="21" t="s">
        <v>15</v>
      </c>
      <c r="C170" s="21" t="s">
        <v>99</v>
      </c>
      <c r="D170" s="21" t="s">
        <v>72</v>
      </c>
      <c r="E170" s="21" t="s">
        <v>73</v>
      </c>
      <c r="F170" s="22">
        <v>0.0</v>
      </c>
      <c r="G170" s="22">
        <v>1.086621372E7</v>
      </c>
      <c r="H170" s="22">
        <v>1378475.25</v>
      </c>
      <c r="I170" s="22">
        <v>3.542834489E7</v>
      </c>
      <c r="J170" s="23">
        <v>2.447788518E7</v>
      </c>
      <c r="K170" s="22">
        <v>7.215091904E7</v>
      </c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5.75" customHeight="1">
      <c r="A171" s="21" t="s">
        <v>98</v>
      </c>
      <c r="B171" s="21" t="s">
        <v>15</v>
      </c>
      <c r="C171" s="21" t="s">
        <v>99</v>
      </c>
      <c r="D171" s="21" t="s">
        <v>29</v>
      </c>
      <c r="E171" s="21" t="s">
        <v>30</v>
      </c>
      <c r="F171" s="22">
        <v>0.0</v>
      </c>
      <c r="G171" s="22">
        <v>676561.8</v>
      </c>
      <c r="H171" s="22">
        <v>85827.84</v>
      </c>
      <c r="I171" s="22">
        <v>2205870.91</v>
      </c>
      <c r="J171" s="23">
        <v>1524063.72</v>
      </c>
      <c r="K171" s="22">
        <v>4492324.27</v>
      </c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5.75" customHeight="1">
      <c r="A172" s="21" t="s">
        <v>98</v>
      </c>
      <c r="B172" s="21" t="s">
        <v>15</v>
      </c>
      <c r="C172" s="21" t="s">
        <v>99</v>
      </c>
      <c r="D172" s="21" t="s">
        <v>31</v>
      </c>
      <c r="E172" s="21" t="s">
        <v>32</v>
      </c>
      <c r="F172" s="22">
        <v>0.0</v>
      </c>
      <c r="G172" s="22">
        <v>0.0</v>
      </c>
      <c r="H172" s="22">
        <v>0.0</v>
      </c>
      <c r="I172" s="22">
        <v>0.0</v>
      </c>
      <c r="J172" s="23">
        <v>-378559.52</v>
      </c>
      <c r="K172" s="22">
        <v>-378559.52</v>
      </c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5.75" customHeight="1">
      <c r="A173" s="21" t="s">
        <v>98</v>
      </c>
      <c r="B173" s="21" t="s">
        <v>15</v>
      </c>
      <c r="C173" s="21" t="s">
        <v>99</v>
      </c>
      <c r="D173" s="21" t="s">
        <v>41</v>
      </c>
      <c r="E173" s="21" t="s">
        <v>42</v>
      </c>
      <c r="F173" s="22">
        <v>0.0</v>
      </c>
      <c r="G173" s="22">
        <v>176705.84</v>
      </c>
      <c r="H173" s="22">
        <v>22416.7</v>
      </c>
      <c r="I173" s="22">
        <v>576134.02</v>
      </c>
      <c r="J173" s="23">
        <v>398058.18</v>
      </c>
      <c r="K173" s="22">
        <v>1173314.74</v>
      </c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5.75" customHeight="1">
      <c r="A174" s="21" t="s">
        <v>98</v>
      </c>
      <c r="B174" s="21" t="s">
        <v>15</v>
      </c>
      <c r="C174" s="21" t="s">
        <v>99</v>
      </c>
      <c r="D174" s="21" t="s">
        <v>47</v>
      </c>
      <c r="E174" s="21" t="s">
        <v>48</v>
      </c>
      <c r="F174" s="22">
        <v>0.0</v>
      </c>
      <c r="G174" s="22">
        <v>1.2271312769E8</v>
      </c>
      <c r="H174" s="22">
        <v>1.556724479E7</v>
      </c>
      <c r="I174" s="22">
        <v>4.0009548151E8</v>
      </c>
      <c r="J174" s="23">
        <v>2.7643095623E8</v>
      </c>
      <c r="K174" s="22">
        <v>8.1480681022E8</v>
      </c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5.75" customHeight="1">
      <c r="A175" s="21" t="s">
        <v>100</v>
      </c>
      <c r="B175" s="21" t="s">
        <v>15</v>
      </c>
      <c r="C175" s="21" t="s">
        <v>101</v>
      </c>
      <c r="D175" s="21" t="s">
        <v>17</v>
      </c>
      <c r="E175" s="21" t="s">
        <v>18</v>
      </c>
      <c r="F175" s="22">
        <v>0.0</v>
      </c>
      <c r="G175" s="22">
        <v>6.778097932E7</v>
      </c>
      <c r="H175" s="22">
        <v>7505106.18</v>
      </c>
      <c r="I175" s="22">
        <v>1.3874979839E8</v>
      </c>
      <c r="J175" s="23">
        <v>1.2362473845E8</v>
      </c>
      <c r="K175" s="22">
        <v>3.3766062234E8</v>
      </c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5.75" customHeight="1">
      <c r="A176" s="21" t="s">
        <v>100</v>
      </c>
      <c r="B176" s="21" t="s">
        <v>15</v>
      </c>
      <c r="C176" s="21" t="s">
        <v>101</v>
      </c>
      <c r="D176" s="21" t="s">
        <v>29</v>
      </c>
      <c r="E176" s="21" t="s">
        <v>30</v>
      </c>
      <c r="F176" s="22">
        <v>0.0</v>
      </c>
      <c r="G176" s="22">
        <v>465896.33</v>
      </c>
      <c r="H176" s="22">
        <v>51586.76</v>
      </c>
      <c r="I176" s="22">
        <v>953704.45</v>
      </c>
      <c r="J176" s="23">
        <v>849741.51</v>
      </c>
      <c r="K176" s="22">
        <v>2320929.05</v>
      </c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5.75" customHeight="1">
      <c r="A177" s="21" t="s">
        <v>100</v>
      </c>
      <c r="B177" s="21" t="s">
        <v>15</v>
      </c>
      <c r="C177" s="21" t="s">
        <v>101</v>
      </c>
      <c r="D177" s="21" t="s">
        <v>41</v>
      </c>
      <c r="E177" s="21" t="s">
        <v>42</v>
      </c>
      <c r="F177" s="22">
        <v>0.0</v>
      </c>
      <c r="G177" s="22">
        <v>42917.35</v>
      </c>
      <c r="H177" s="22">
        <v>4752.06</v>
      </c>
      <c r="I177" s="22">
        <v>87853.16</v>
      </c>
      <c r="J177" s="23">
        <v>78276.33</v>
      </c>
      <c r="K177" s="22">
        <v>213798.9</v>
      </c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5.75" customHeight="1">
      <c r="A178" s="21" t="s">
        <v>102</v>
      </c>
      <c r="B178" s="21" t="s">
        <v>15</v>
      </c>
      <c r="C178" s="21" t="s">
        <v>103</v>
      </c>
      <c r="D178" s="21" t="s">
        <v>17</v>
      </c>
      <c r="E178" s="21" t="s">
        <v>18</v>
      </c>
      <c r="F178" s="22">
        <v>0.0</v>
      </c>
      <c r="G178" s="22">
        <v>1.4313827783E8</v>
      </c>
      <c r="H178" s="22">
        <v>4.673426518E7</v>
      </c>
      <c r="I178" s="22">
        <v>3.2610143793E8</v>
      </c>
      <c r="J178" s="23">
        <v>3.7200096195E8</v>
      </c>
      <c r="K178" s="22">
        <v>8.8797494289E8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5.75" customHeight="1">
      <c r="A179" s="21" t="s">
        <v>102</v>
      </c>
      <c r="B179" s="21" t="s">
        <v>15</v>
      </c>
      <c r="C179" s="21" t="s">
        <v>103</v>
      </c>
      <c r="D179" s="21" t="s">
        <v>45</v>
      </c>
      <c r="E179" s="21" t="s">
        <v>46</v>
      </c>
      <c r="F179" s="22">
        <v>0.0</v>
      </c>
      <c r="G179" s="22">
        <v>766525.24</v>
      </c>
      <c r="H179" s="22">
        <v>250268.44</v>
      </c>
      <c r="I179" s="22">
        <v>1746318.22</v>
      </c>
      <c r="J179" s="23">
        <v>1992116.52</v>
      </c>
      <c r="K179" s="22">
        <v>4755228.42</v>
      </c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5.75" customHeight="1">
      <c r="A180" s="21" t="s">
        <v>102</v>
      </c>
      <c r="B180" s="21" t="s">
        <v>15</v>
      </c>
      <c r="C180" s="21" t="s">
        <v>103</v>
      </c>
      <c r="D180" s="21" t="s">
        <v>19</v>
      </c>
      <c r="E180" s="21" t="s">
        <v>20</v>
      </c>
      <c r="F180" s="22">
        <v>0.0</v>
      </c>
      <c r="G180" s="22">
        <v>388264.3</v>
      </c>
      <c r="H180" s="22">
        <v>126767.25</v>
      </c>
      <c r="I180" s="22">
        <v>884554.06</v>
      </c>
      <c r="J180" s="23">
        <v>1009057.07</v>
      </c>
      <c r="K180" s="22">
        <v>2408642.68</v>
      </c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5.75" customHeight="1">
      <c r="A181" s="21" t="s">
        <v>102</v>
      </c>
      <c r="B181" s="21" t="s">
        <v>15</v>
      </c>
      <c r="C181" s="21" t="s">
        <v>103</v>
      </c>
      <c r="D181" s="21" t="s">
        <v>21</v>
      </c>
      <c r="E181" s="21" t="s">
        <v>22</v>
      </c>
      <c r="F181" s="22">
        <v>0.0</v>
      </c>
      <c r="G181" s="22">
        <v>840766.9</v>
      </c>
      <c r="H181" s="22">
        <v>274508.14</v>
      </c>
      <c r="I181" s="22">
        <v>1915457.55</v>
      </c>
      <c r="J181" s="23">
        <v>2185062.58</v>
      </c>
      <c r="K181" s="22">
        <v>5215795.17</v>
      </c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5.75" customHeight="1">
      <c r="A182" s="21" t="s">
        <v>102</v>
      </c>
      <c r="B182" s="21" t="s">
        <v>15</v>
      </c>
      <c r="C182" s="21" t="s">
        <v>103</v>
      </c>
      <c r="D182" s="21" t="s">
        <v>25</v>
      </c>
      <c r="E182" s="21" t="s">
        <v>26</v>
      </c>
      <c r="F182" s="22">
        <v>0.0</v>
      </c>
      <c r="G182" s="22">
        <v>4856.63</v>
      </c>
      <c r="H182" s="22">
        <v>1585.68</v>
      </c>
      <c r="I182" s="22">
        <v>11064.52</v>
      </c>
      <c r="J182" s="23">
        <v>12621.87</v>
      </c>
      <c r="K182" s="22">
        <v>30128.7</v>
      </c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5.75" customHeight="1">
      <c r="A183" s="21" t="s">
        <v>102</v>
      </c>
      <c r="B183" s="21" t="s">
        <v>15</v>
      </c>
      <c r="C183" s="21" t="s">
        <v>103</v>
      </c>
      <c r="D183" s="21" t="s">
        <v>27</v>
      </c>
      <c r="E183" s="21" t="s">
        <v>28</v>
      </c>
      <c r="F183" s="22">
        <v>0.0</v>
      </c>
      <c r="G183" s="22">
        <v>5621368.48</v>
      </c>
      <c r="H183" s="22">
        <v>1835361.79</v>
      </c>
      <c r="I183" s="22">
        <v>1.280675144E7</v>
      </c>
      <c r="J183" s="23">
        <v>1.460933104E7</v>
      </c>
      <c r="K183" s="22">
        <v>3.487281275E7</v>
      </c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5.75" customHeight="1">
      <c r="A184" s="21" t="s">
        <v>102</v>
      </c>
      <c r="B184" s="21" t="s">
        <v>15</v>
      </c>
      <c r="C184" s="21" t="s">
        <v>103</v>
      </c>
      <c r="D184" s="21" t="s">
        <v>29</v>
      </c>
      <c r="E184" s="21" t="s">
        <v>30</v>
      </c>
      <c r="F184" s="22">
        <v>0.0</v>
      </c>
      <c r="G184" s="22">
        <v>2035215.68</v>
      </c>
      <c r="H184" s="22">
        <v>664492.48</v>
      </c>
      <c r="I184" s="22">
        <v>4636682.58</v>
      </c>
      <c r="J184" s="23">
        <v>5289306.26</v>
      </c>
      <c r="K184" s="22">
        <v>1.2625697E7</v>
      </c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5.75" customHeight="1">
      <c r="A185" s="21" t="s">
        <v>102</v>
      </c>
      <c r="B185" s="21" t="s">
        <v>15</v>
      </c>
      <c r="C185" s="21" t="s">
        <v>103</v>
      </c>
      <c r="D185" s="21" t="s">
        <v>31</v>
      </c>
      <c r="E185" s="21" t="s">
        <v>32</v>
      </c>
      <c r="F185" s="22">
        <v>0.0</v>
      </c>
      <c r="G185" s="22">
        <v>794968.37</v>
      </c>
      <c r="H185" s="22">
        <v>259555.05</v>
      </c>
      <c r="I185" s="22">
        <v>1811118.13</v>
      </c>
      <c r="J185" s="23">
        <v>2066037.15</v>
      </c>
      <c r="K185" s="22">
        <v>4931678.7</v>
      </c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5.75" customHeight="1">
      <c r="A186" s="21" t="s">
        <v>102</v>
      </c>
      <c r="B186" s="21" t="s">
        <v>15</v>
      </c>
      <c r="C186" s="21" t="s">
        <v>103</v>
      </c>
      <c r="D186" s="21" t="s">
        <v>35</v>
      </c>
      <c r="E186" s="21" t="s">
        <v>36</v>
      </c>
      <c r="F186" s="22">
        <v>0.0</v>
      </c>
      <c r="G186" s="22">
        <v>42114.83</v>
      </c>
      <c r="H186" s="22">
        <v>13750.38</v>
      </c>
      <c r="I186" s="22">
        <v>95947.13</v>
      </c>
      <c r="J186" s="23">
        <v>109451.91</v>
      </c>
      <c r="K186" s="22">
        <v>261264.25</v>
      </c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5.75" customHeight="1">
      <c r="A187" s="21" t="s">
        <v>102</v>
      </c>
      <c r="B187" s="21" t="s">
        <v>15</v>
      </c>
      <c r="C187" s="21" t="s">
        <v>103</v>
      </c>
      <c r="D187" s="21" t="s">
        <v>37</v>
      </c>
      <c r="E187" s="21" t="s">
        <v>38</v>
      </c>
      <c r="F187" s="22">
        <v>0.0</v>
      </c>
      <c r="G187" s="22">
        <v>42559.82</v>
      </c>
      <c r="H187" s="22">
        <v>13895.67</v>
      </c>
      <c r="I187" s="22">
        <v>96960.92</v>
      </c>
      <c r="J187" s="23">
        <v>110608.39</v>
      </c>
      <c r="K187" s="22">
        <v>264024.8</v>
      </c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5.75" customHeight="1">
      <c r="A188" s="21" t="s">
        <v>102</v>
      </c>
      <c r="B188" s="21" t="s">
        <v>15</v>
      </c>
      <c r="C188" s="21" t="s">
        <v>103</v>
      </c>
      <c r="D188" s="21" t="s">
        <v>41</v>
      </c>
      <c r="E188" s="21" t="s">
        <v>42</v>
      </c>
      <c r="F188" s="22">
        <v>0.0</v>
      </c>
      <c r="G188" s="22">
        <v>1207093.92</v>
      </c>
      <c r="H188" s="22">
        <v>394112.94</v>
      </c>
      <c r="I188" s="22">
        <v>2750033.52</v>
      </c>
      <c r="J188" s="23">
        <v>3137107.04</v>
      </c>
      <c r="K188" s="22">
        <v>7488347.42</v>
      </c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5.75" customHeight="1">
      <c r="A189" s="21" t="s">
        <v>104</v>
      </c>
      <c r="B189" s="21" t="s">
        <v>15</v>
      </c>
      <c r="C189" s="21" t="s">
        <v>105</v>
      </c>
      <c r="D189" s="21" t="s">
        <v>17</v>
      </c>
      <c r="E189" s="21" t="s">
        <v>18</v>
      </c>
      <c r="F189" s="22">
        <v>0.0</v>
      </c>
      <c r="G189" s="22">
        <v>1.374348742E7</v>
      </c>
      <c r="H189" s="22">
        <v>1994424.34</v>
      </c>
      <c r="I189" s="22">
        <v>8.141608145E7</v>
      </c>
      <c r="J189" s="23">
        <v>7.645758515E7</v>
      </c>
      <c r="K189" s="22">
        <v>1.7361157836E8</v>
      </c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5.75" customHeight="1">
      <c r="A190" s="21" t="s">
        <v>104</v>
      </c>
      <c r="B190" s="21" t="s">
        <v>15</v>
      </c>
      <c r="C190" s="21" t="s">
        <v>105</v>
      </c>
      <c r="D190" s="21" t="s">
        <v>45</v>
      </c>
      <c r="E190" s="21" t="s">
        <v>46</v>
      </c>
      <c r="F190" s="22">
        <v>0.0</v>
      </c>
      <c r="G190" s="22">
        <v>9245770.83</v>
      </c>
      <c r="H190" s="22">
        <v>1341725.7</v>
      </c>
      <c r="I190" s="22">
        <v>5.477171901E7</v>
      </c>
      <c r="J190" s="23">
        <v>5.143594848E7</v>
      </c>
      <c r="K190" s="22">
        <v>1.1679516402E8</v>
      </c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5.75" customHeight="1">
      <c r="A191" s="21" t="s">
        <v>104</v>
      </c>
      <c r="B191" s="21" t="s">
        <v>15</v>
      </c>
      <c r="C191" s="21" t="s">
        <v>105</v>
      </c>
      <c r="D191" s="21" t="s">
        <v>29</v>
      </c>
      <c r="E191" s="21" t="s">
        <v>30</v>
      </c>
      <c r="F191" s="22">
        <v>0.0</v>
      </c>
      <c r="G191" s="22">
        <v>188847.81</v>
      </c>
      <c r="H191" s="22">
        <v>27405.17</v>
      </c>
      <c r="I191" s="22">
        <v>1118729.76</v>
      </c>
      <c r="J191" s="23">
        <v>1050595.59</v>
      </c>
      <c r="K191" s="22">
        <v>2385578.33</v>
      </c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5.75" customHeight="1">
      <c r="A192" s="21" t="s">
        <v>104</v>
      </c>
      <c r="B192" s="21" t="s">
        <v>15</v>
      </c>
      <c r="C192" s="21" t="s">
        <v>105</v>
      </c>
      <c r="D192" s="21" t="s">
        <v>31</v>
      </c>
      <c r="E192" s="21" t="s">
        <v>32</v>
      </c>
      <c r="F192" s="22">
        <v>0.0</v>
      </c>
      <c r="G192" s="22">
        <v>0.0</v>
      </c>
      <c r="H192" s="22">
        <v>0.0</v>
      </c>
      <c r="I192" s="22">
        <v>0.0</v>
      </c>
      <c r="J192" s="23">
        <v>-406150.71</v>
      </c>
      <c r="K192" s="22">
        <v>-406150.71</v>
      </c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5.75" customHeight="1">
      <c r="A193" s="21" t="s">
        <v>104</v>
      </c>
      <c r="B193" s="21" t="s">
        <v>15</v>
      </c>
      <c r="C193" s="21" t="s">
        <v>105</v>
      </c>
      <c r="D193" s="21" t="s">
        <v>41</v>
      </c>
      <c r="E193" s="21" t="s">
        <v>42</v>
      </c>
      <c r="F193" s="22">
        <v>0.0</v>
      </c>
      <c r="G193" s="22">
        <v>75171.94</v>
      </c>
      <c r="H193" s="22">
        <v>10908.79</v>
      </c>
      <c r="I193" s="22">
        <v>445316.78</v>
      </c>
      <c r="J193" s="23">
        <v>418195.58</v>
      </c>
      <c r="K193" s="22">
        <v>949593.09</v>
      </c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5.75" customHeight="1">
      <c r="A194" s="21" t="s">
        <v>106</v>
      </c>
      <c r="B194" s="21" t="s">
        <v>15</v>
      </c>
      <c r="C194" s="21" t="s">
        <v>107</v>
      </c>
      <c r="D194" s="21" t="s">
        <v>17</v>
      </c>
      <c r="E194" s="21" t="s">
        <v>18</v>
      </c>
      <c r="F194" s="22">
        <v>0.0</v>
      </c>
      <c r="G194" s="22">
        <v>2.607101862E7</v>
      </c>
      <c r="H194" s="22">
        <v>6857024.7</v>
      </c>
      <c r="I194" s="22">
        <v>2.5195797501E8</v>
      </c>
      <c r="J194" s="23">
        <v>3.0913558148E8</v>
      </c>
      <c r="K194" s="22">
        <v>5.9402159981E8</v>
      </c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5.75" customHeight="1">
      <c r="A195" s="21" t="s">
        <v>106</v>
      </c>
      <c r="B195" s="21" t="s">
        <v>15</v>
      </c>
      <c r="C195" s="21" t="s">
        <v>107</v>
      </c>
      <c r="D195" s="21" t="s">
        <v>29</v>
      </c>
      <c r="E195" s="21" t="s">
        <v>30</v>
      </c>
      <c r="F195" s="22">
        <v>0.0</v>
      </c>
      <c r="G195" s="22">
        <v>379463.56</v>
      </c>
      <c r="H195" s="22">
        <v>99803.96</v>
      </c>
      <c r="I195" s="22">
        <v>3667247.15</v>
      </c>
      <c r="J195" s="23">
        <v>4499466.95</v>
      </c>
      <c r="K195" s="22">
        <v>8645981.62</v>
      </c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5.75" customHeight="1">
      <c r="A196" s="21" t="s">
        <v>106</v>
      </c>
      <c r="B196" s="21" t="s">
        <v>15</v>
      </c>
      <c r="C196" s="21" t="s">
        <v>107</v>
      </c>
      <c r="D196" s="21" t="s">
        <v>31</v>
      </c>
      <c r="E196" s="21" t="s">
        <v>32</v>
      </c>
      <c r="F196" s="22">
        <v>0.0</v>
      </c>
      <c r="G196" s="22">
        <v>0.0</v>
      </c>
      <c r="H196" s="22">
        <v>0.0</v>
      </c>
      <c r="I196" s="22">
        <v>0.0</v>
      </c>
      <c r="J196" s="23">
        <v>-584305.23</v>
      </c>
      <c r="K196" s="22">
        <v>-584305.23</v>
      </c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5.75" customHeight="1">
      <c r="A197" s="21" t="s">
        <v>106</v>
      </c>
      <c r="B197" s="21" t="s">
        <v>15</v>
      </c>
      <c r="C197" s="21" t="s">
        <v>107</v>
      </c>
      <c r="D197" s="21" t="s">
        <v>41</v>
      </c>
      <c r="E197" s="21" t="s">
        <v>42</v>
      </c>
      <c r="F197" s="22">
        <v>0.0</v>
      </c>
      <c r="G197" s="22">
        <v>34474.82</v>
      </c>
      <c r="H197" s="22">
        <v>9067.34</v>
      </c>
      <c r="I197" s="22">
        <v>333174.84</v>
      </c>
      <c r="J197" s="23">
        <v>408783.25</v>
      </c>
      <c r="K197" s="22">
        <v>785500.25</v>
      </c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5.75" customHeight="1">
      <c r="A198" s="21" t="s">
        <v>108</v>
      </c>
      <c r="B198" s="21" t="s">
        <v>15</v>
      </c>
      <c r="C198" s="21" t="s">
        <v>109</v>
      </c>
      <c r="D198" s="21" t="s">
        <v>17</v>
      </c>
      <c r="E198" s="21" t="s">
        <v>18</v>
      </c>
      <c r="F198" s="22">
        <v>0.0</v>
      </c>
      <c r="G198" s="22">
        <v>9038324.56</v>
      </c>
      <c r="H198" s="22">
        <v>1985730.22</v>
      </c>
      <c r="I198" s="22">
        <v>6.401184045E7</v>
      </c>
      <c r="J198" s="23">
        <v>8.076679392E7</v>
      </c>
      <c r="K198" s="22">
        <v>1.5580268915E8</v>
      </c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5.75" customHeight="1">
      <c r="A199" s="21" t="s">
        <v>108</v>
      </c>
      <c r="B199" s="21" t="s">
        <v>15</v>
      </c>
      <c r="C199" s="21" t="s">
        <v>109</v>
      </c>
      <c r="D199" s="21" t="s">
        <v>45</v>
      </c>
      <c r="E199" s="21" t="s">
        <v>46</v>
      </c>
      <c r="F199" s="22">
        <v>0.0</v>
      </c>
      <c r="G199" s="22">
        <v>5303.34</v>
      </c>
      <c r="H199" s="22">
        <v>1165.15</v>
      </c>
      <c r="I199" s="22">
        <v>37559.68</v>
      </c>
      <c r="J199" s="23">
        <v>47390.83</v>
      </c>
      <c r="K199" s="22">
        <v>91419.0</v>
      </c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5.75" customHeight="1">
      <c r="A200" s="21" t="s">
        <v>108</v>
      </c>
      <c r="B200" s="21" t="s">
        <v>15</v>
      </c>
      <c r="C200" s="21" t="s">
        <v>109</v>
      </c>
      <c r="D200" s="21" t="s">
        <v>29</v>
      </c>
      <c r="E200" s="21" t="s">
        <v>30</v>
      </c>
      <c r="F200" s="22">
        <v>0.0</v>
      </c>
      <c r="G200" s="22">
        <v>286648.01</v>
      </c>
      <c r="H200" s="22">
        <v>62976.9</v>
      </c>
      <c r="I200" s="22">
        <v>2030118.15</v>
      </c>
      <c r="J200" s="23">
        <v>2561496.95</v>
      </c>
      <c r="K200" s="22">
        <v>4941240.01</v>
      </c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5.75" customHeight="1">
      <c r="A201" s="21" t="s">
        <v>108</v>
      </c>
      <c r="B201" s="21" t="s">
        <v>15</v>
      </c>
      <c r="C201" s="21" t="s">
        <v>109</v>
      </c>
      <c r="D201" s="21" t="s">
        <v>31</v>
      </c>
      <c r="E201" s="21" t="s">
        <v>32</v>
      </c>
      <c r="F201" s="22">
        <v>0.0</v>
      </c>
      <c r="G201" s="22">
        <v>0.0</v>
      </c>
      <c r="H201" s="22">
        <v>0.0</v>
      </c>
      <c r="I201" s="22">
        <v>0.0</v>
      </c>
      <c r="J201" s="23">
        <v>-988286.46</v>
      </c>
      <c r="K201" s="22">
        <v>-988286.46</v>
      </c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5.75" customHeight="1">
      <c r="A202" s="21" t="s">
        <v>108</v>
      </c>
      <c r="B202" s="21" t="s">
        <v>15</v>
      </c>
      <c r="C202" s="21" t="s">
        <v>109</v>
      </c>
      <c r="D202" s="21" t="s">
        <v>41</v>
      </c>
      <c r="E202" s="21" t="s">
        <v>42</v>
      </c>
      <c r="F202" s="22">
        <v>0.0</v>
      </c>
      <c r="G202" s="22">
        <v>94873.09</v>
      </c>
      <c r="H202" s="22">
        <v>20843.73</v>
      </c>
      <c r="I202" s="22">
        <v>671916.72</v>
      </c>
      <c r="J202" s="23">
        <v>847789.39</v>
      </c>
      <c r="K202" s="22">
        <v>1635422.93</v>
      </c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5.75" customHeight="1">
      <c r="A203" s="21" t="s">
        <v>110</v>
      </c>
      <c r="B203" s="21" t="s">
        <v>15</v>
      </c>
      <c r="C203" s="21" t="s">
        <v>111</v>
      </c>
      <c r="D203" s="21" t="s">
        <v>17</v>
      </c>
      <c r="E203" s="21" t="s">
        <v>18</v>
      </c>
      <c r="F203" s="22">
        <v>0.0</v>
      </c>
      <c r="G203" s="22">
        <v>7291612.29</v>
      </c>
      <c r="H203" s="22">
        <v>2077430.62</v>
      </c>
      <c r="I203" s="22">
        <v>7.464056328E7</v>
      </c>
      <c r="J203" s="23">
        <v>1.1095535882E8</v>
      </c>
      <c r="K203" s="22">
        <v>1.9496496501E8</v>
      </c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5.75" customHeight="1">
      <c r="A204" s="21" t="s">
        <v>110</v>
      </c>
      <c r="B204" s="21" t="s">
        <v>15</v>
      </c>
      <c r="C204" s="21" t="s">
        <v>111</v>
      </c>
      <c r="D204" s="21" t="s">
        <v>29</v>
      </c>
      <c r="E204" s="21" t="s">
        <v>30</v>
      </c>
      <c r="F204" s="22">
        <v>0.0</v>
      </c>
      <c r="G204" s="22">
        <v>178610.02</v>
      </c>
      <c r="H204" s="22">
        <v>50887.23</v>
      </c>
      <c r="I204" s="22">
        <v>1828340.89</v>
      </c>
      <c r="J204" s="23">
        <v>2717881.68</v>
      </c>
      <c r="K204" s="22">
        <v>4775719.82</v>
      </c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5.75" customHeight="1">
      <c r="A205" s="21" t="s">
        <v>110</v>
      </c>
      <c r="B205" s="21" t="s">
        <v>15</v>
      </c>
      <c r="C205" s="21" t="s">
        <v>111</v>
      </c>
      <c r="D205" s="21" t="s">
        <v>31</v>
      </c>
      <c r="E205" s="21" t="s">
        <v>32</v>
      </c>
      <c r="F205" s="22">
        <v>0.0</v>
      </c>
      <c r="G205" s="22">
        <v>0.0</v>
      </c>
      <c r="H205" s="22">
        <v>0.0</v>
      </c>
      <c r="I205" s="22">
        <v>0.0</v>
      </c>
      <c r="J205" s="23">
        <v>-499265.25</v>
      </c>
      <c r="K205" s="22">
        <v>-499265.25</v>
      </c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5.75" customHeight="1">
      <c r="A206" s="21" t="s">
        <v>110</v>
      </c>
      <c r="B206" s="21" t="s">
        <v>15</v>
      </c>
      <c r="C206" s="21" t="s">
        <v>111</v>
      </c>
      <c r="D206" s="21" t="s">
        <v>41</v>
      </c>
      <c r="E206" s="21" t="s">
        <v>42</v>
      </c>
      <c r="F206" s="22">
        <v>0.0</v>
      </c>
      <c r="G206" s="22">
        <v>98783.69</v>
      </c>
      <c r="H206" s="22">
        <v>28144.15</v>
      </c>
      <c r="I206" s="22">
        <v>1011198.83</v>
      </c>
      <c r="J206" s="23">
        <v>1503176.34</v>
      </c>
      <c r="K206" s="22">
        <v>2641303.01</v>
      </c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5.75" customHeight="1">
      <c r="A207" s="21" t="s">
        <v>112</v>
      </c>
      <c r="B207" s="21" t="s">
        <v>15</v>
      </c>
      <c r="C207" s="21" t="s">
        <v>113</v>
      </c>
      <c r="D207" s="21" t="s">
        <v>17</v>
      </c>
      <c r="E207" s="21" t="s">
        <v>18</v>
      </c>
      <c r="F207" s="22">
        <v>0.0</v>
      </c>
      <c r="G207" s="22">
        <v>9.290167015E7</v>
      </c>
      <c r="H207" s="22">
        <v>6.805880766E7</v>
      </c>
      <c r="I207" s="22">
        <v>4.2824442044E8</v>
      </c>
      <c r="J207" s="23">
        <v>4.306694388E8</v>
      </c>
      <c r="K207" s="22">
        <v>1.01987433705E9</v>
      </c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5.75" customHeight="1">
      <c r="A208" s="21" t="s">
        <v>112</v>
      </c>
      <c r="B208" s="21" t="s">
        <v>15</v>
      </c>
      <c r="C208" s="21" t="s">
        <v>113</v>
      </c>
      <c r="D208" s="21" t="s">
        <v>45</v>
      </c>
      <c r="E208" s="21" t="s">
        <v>46</v>
      </c>
      <c r="F208" s="22">
        <v>0.0</v>
      </c>
      <c r="G208" s="22">
        <v>6691709.25</v>
      </c>
      <c r="H208" s="22">
        <v>4902277.35</v>
      </c>
      <c r="I208" s="22">
        <v>3.084645461E7</v>
      </c>
      <c r="J208" s="23">
        <v>3.102112874E7</v>
      </c>
      <c r="K208" s="22">
        <v>7.346156995E7</v>
      </c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5.75" customHeight="1">
      <c r="A209" s="21" t="s">
        <v>112</v>
      </c>
      <c r="B209" s="21" t="s">
        <v>15</v>
      </c>
      <c r="C209" s="21" t="s">
        <v>113</v>
      </c>
      <c r="D209" s="21" t="s">
        <v>27</v>
      </c>
      <c r="E209" s="21" t="s">
        <v>28</v>
      </c>
      <c r="F209" s="22">
        <v>0.0</v>
      </c>
      <c r="G209" s="22">
        <v>454981.38</v>
      </c>
      <c r="H209" s="22">
        <v>333314.67</v>
      </c>
      <c r="I209" s="22">
        <v>2097306.07</v>
      </c>
      <c r="J209" s="23">
        <v>2109182.48</v>
      </c>
      <c r="K209" s="22">
        <v>4994784.6</v>
      </c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5.75" customHeight="1">
      <c r="A210" s="21" t="s">
        <v>112</v>
      </c>
      <c r="B210" s="21" t="s">
        <v>15</v>
      </c>
      <c r="C210" s="21" t="s">
        <v>113</v>
      </c>
      <c r="D210" s="21" t="s">
        <v>29</v>
      </c>
      <c r="E210" s="21" t="s">
        <v>30</v>
      </c>
      <c r="F210" s="22">
        <v>0.0</v>
      </c>
      <c r="G210" s="22">
        <v>1335838.4</v>
      </c>
      <c r="H210" s="22">
        <v>978621.47</v>
      </c>
      <c r="I210" s="22">
        <v>6157750.87</v>
      </c>
      <c r="J210" s="23">
        <v>6192620.35</v>
      </c>
      <c r="K210" s="22">
        <v>1.466483109E7</v>
      </c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5.75" customHeight="1">
      <c r="A211" s="21" t="s">
        <v>112</v>
      </c>
      <c r="B211" s="21" t="s">
        <v>15</v>
      </c>
      <c r="C211" s="21" t="s">
        <v>113</v>
      </c>
      <c r="D211" s="21" t="s">
        <v>31</v>
      </c>
      <c r="E211" s="21" t="s">
        <v>32</v>
      </c>
      <c r="F211" s="22">
        <v>0.0</v>
      </c>
      <c r="G211" s="22">
        <v>3043036.04</v>
      </c>
      <c r="H211" s="22">
        <v>2229296.9</v>
      </c>
      <c r="I211" s="22">
        <v>1.402733885E7</v>
      </c>
      <c r="J211" s="23">
        <v>1.410677143E7</v>
      </c>
      <c r="K211" s="22">
        <v>3.340644322E7</v>
      </c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5.75" customHeight="1">
      <c r="A212" s="21" t="s">
        <v>112</v>
      </c>
      <c r="B212" s="21" t="s">
        <v>15</v>
      </c>
      <c r="C212" s="21" t="s">
        <v>113</v>
      </c>
      <c r="D212" s="21" t="s">
        <v>41</v>
      </c>
      <c r="E212" s="21" t="s">
        <v>42</v>
      </c>
      <c r="F212" s="22">
        <v>0.0</v>
      </c>
      <c r="G212" s="22">
        <v>1233325.0</v>
      </c>
      <c r="H212" s="22">
        <v>903521.21</v>
      </c>
      <c r="I212" s="22">
        <v>5685199.73</v>
      </c>
      <c r="J212" s="23">
        <v>5717393.3</v>
      </c>
      <c r="K212" s="22">
        <v>1.353943924E7</v>
      </c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5.75" customHeight="1">
      <c r="A213" s="21" t="s">
        <v>112</v>
      </c>
      <c r="B213" s="21" t="s">
        <v>15</v>
      </c>
      <c r="C213" s="21" t="s">
        <v>113</v>
      </c>
      <c r="D213" s="21" t="s">
        <v>74</v>
      </c>
      <c r="E213" s="21" t="s">
        <v>75</v>
      </c>
      <c r="F213" s="22">
        <v>0.0</v>
      </c>
      <c r="G213" s="22">
        <v>5300491.78</v>
      </c>
      <c r="H213" s="22">
        <v>3883085.74</v>
      </c>
      <c r="I213" s="22">
        <v>2.443342543E7</v>
      </c>
      <c r="J213" s="23">
        <v>2.457178452E7</v>
      </c>
      <c r="K213" s="22">
        <v>5.818878747E7</v>
      </c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5.75" customHeight="1">
      <c r="A214" s="21" t="s">
        <v>114</v>
      </c>
      <c r="B214" s="21" t="s">
        <v>15</v>
      </c>
      <c r="C214" s="21" t="s">
        <v>115</v>
      </c>
      <c r="D214" s="21" t="s">
        <v>17</v>
      </c>
      <c r="E214" s="21" t="s">
        <v>18</v>
      </c>
      <c r="F214" s="22">
        <v>0.0</v>
      </c>
      <c r="G214" s="22">
        <v>2.383014023E7</v>
      </c>
      <c r="H214" s="22">
        <v>1.985406242E7</v>
      </c>
      <c r="I214" s="22">
        <v>2.2613845349E8</v>
      </c>
      <c r="J214" s="23">
        <v>2.8558498251E8</v>
      </c>
      <c r="K214" s="22">
        <v>5.5540763865E8</v>
      </c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5.75" customHeight="1">
      <c r="A215" s="21" t="s">
        <v>114</v>
      </c>
      <c r="B215" s="21" t="s">
        <v>15</v>
      </c>
      <c r="C215" s="21" t="s">
        <v>115</v>
      </c>
      <c r="D215" s="21" t="s">
        <v>27</v>
      </c>
      <c r="E215" s="21" t="s">
        <v>28</v>
      </c>
      <c r="F215" s="22">
        <v>0.0</v>
      </c>
      <c r="G215" s="22">
        <v>517426.0</v>
      </c>
      <c r="H215" s="22">
        <v>431093.07</v>
      </c>
      <c r="I215" s="22">
        <v>4910164.85</v>
      </c>
      <c r="J215" s="23">
        <v>6200932.75</v>
      </c>
      <c r="K215" s="22">
        <v>1.205961667E7</v>
      </c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5.75" customHeight="1">
      <c r="A216" s="21" t="s">
        <v>114</v>
      </c>
      <c r="B216" s="21" t="s">
        <v>15</v>
      </c>
      <c r="C216" s="21" t="s">
        <v>115</v>
      </c>
      <c r="D216" s="21" t="s">
        <v>29</v>
      </c>
      <c r="E216" s="21" t="s">
        <v>30</v>
      </c>
      <c r="F216" s="22">
        <v>0.0</v>
      </c>
      <c r="G216" s="22">
        <v>314682.35</v>
      </c>
      <c r="H216" s="22">
        <v>262177.35</v>
      </c>
      <c r="I216" s="22">
        <v>2986209.05</v>
      </c>
      <c r="J216" s="23">
        <v>3771213.81</v>
      </c>
      <c r="K216" s="22">
        <v>7334282.56</v>
      </c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5.75" customHeight="1">
      <c r="A217" s="21" t="s">
        <v>114</v>
      </c>
      <c r="B217" s="21" t="s">
        <v>15</v>
      </c>
      <c r="C217" s="21" t="s">
        <v>115</v>
      </c>
      <c r="D217" s="21" t="s">
        <v>31</v>
      </c>
      <c r="E217" s="21" t="s">
        <v>32</v>
      </c>
      <c r="F217" s="22">
        <v>0.0</v>
      </c>
      <c r="G217" s="22">
        <v>1122429.66</v>
      </c>
      <c r="H217" s="22">
        <v>935151.39</v>
      </c>
      <c r="I217" s="22">
        <v>1.065140644E7</v>
      </c>
      <c r="J217" s="23">
        <v>1.345141296E7</v>
      </c>
      <c r="K217" s="22">
        <v>2.616040045E7</v>
      </c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5.75" customHeight="1">
      <c r="A218" s="21" t="s">
        <v>114</v>
      </c>
      <c r="B218" s="21" t="s">
        <v>15</v>
      </c>
      <c r="C218" s="21" t="s">
        <v>115</v>
      </c>
      <c r="D218" s="21" t="s">
        <v>41</v>
      </c>
      <c r="E218" s="21" t="s">
        <v>42</v>
      </c>
      <c r="F218" s="22">
        <v>0.0</v>
      </c>
      <c r="G218" s="22">
        <v>306748.53</v>
      </c>
      <c r="H218" s="22">
        <v>255567.3</v>
      </c>
      <c r="I218" s="22">
        <v>2910920.31</v>
      </c>
      <c r="J218" s="23">
        <v>3676133.43</v>
      </c>
      <c r="K218" s="22">
        <v>7149369.57</v>
      </c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5.75" customHeight="1">
      <c r="A219" s="21" t="s">
        <v>114</v>
      </c>
      <c r="B219" s="21" t="s">
        <v>15</v>
      </c>
      <c r="C219" s="21" t="s">
        <v>115</v>
      </c>
      <c r="D219" s="21" t="s">
        <v>59</v>
      </c>
      <c r="E219" s="21" t="s">
        <v>60</v>
      </c>
      <c r="F219" s="22">
        <v>0.0</v>
      </c>
      <c r="G219" s="22">
        <v>5072045.23</v>
      </c>
      <c r="H219" s="22">
        <v>4225770.47</v>
      </c>
      <c r="I219" s="22">
        <v>4.813167086E7</v>
      </c>
      <c r="J219" s="23">
        <v>6.078436537E7</v>
      </c>
      <c r="K219" s="22">
        <v>1.1821385193E8</v>
      </c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5.75" customHeight="1">
      <c r="A220" s="21" t="s">
        <v>116</v>
      </c>
      <c r="B220" s="21" t="s">
        <v>15</v>
      </c>
      <c r="C220" s="21" t="s">
        <v>117</v>
      </c>
      <c r="D220" s="21" t="s">
        <v>17</v>
      </c>
      <c r="E220" s="21" t="s">
        <v>18</v>
      </c>
      <c r="F220" s="22">
        <v>0.0</v>
      </c>
      <c r="G220" s="22">
        <v>4316079.87</v>
      </c>
      <c r="H220" s="22">
        <v>1045397.86</v>
      </c>
      <c r="I220" s="22">
        <v>3.36214263E7</v>
      </c>
      <c r="J220" s="23">
        <v>4.791884113E7</v>
      </c>
      <c r="K220" s="22">
        <v>8.690174516E7</v>
      </c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5.75" customHeight="1">
      <c r="A221" s="21" t="s">
        <v>116</v>
      </c>
      <c r="B221" s="21" t="s">
        <v>15</v>
      </c>
      <c r="C221" s="21" t="s">
        <v>117</v>
      </c>
      <c r="D221" s="21" t="s">
        <v>29</v>
      </c>
      <c r="E221" s="21" t="s">
        <v>30</v>
      </c>
      <c r="F221" s="22">
        <v>0.0</v>
      </c>
      <c r="G221" s="22">
        <v>169103.47</v>
      </c>
      <c r="H221" s="22">
        <v>40958.56</v>
      </c>
      <c r="I221" s="22">
        <v>1317283.32</v>
      </c>
      <c r="J221" s="23">
        <v>1877454.26</v>
      </c>
      <c r="K221" s="22">
        <v>3404799.61</v>
      </c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5.75" customHeight="1">
      <c r="A222" s="21" t="s">
        <v>116</v>
      </c>
      <c r="B222" s="21" t="s">
        <v>15</v>
      </c>
      <c r="C222" s="21" t="s">
        <v>117</v>
      </c>
      <c r="D222" s="21" t="s">
        <v>31</v>
      </c>
      <c r="E222" s="21" t="s">
        <v>32</v>
      </c>
      <c r="F222" s="22">
        <v>0.0</v>
      </c>
      <c r="G222" s="22">
        <v>0.0</v>
      </c>
      <c r="H222" s="22">
        <v>0.0</v>
      </c>
      <c r="I222" s="22">
        <v>0.0</v>
      </c>
      <c r="J222" s="23">
        <v>-226077.13</v>
      </c>
      <c r="K222" s="22">
        <v>-226077.13</v>
      </c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5.75" customHeight="1">
      <c r="A223" s="21" t="s">
        <v>116</v>
      </c>
      <c r="B223" s="21" t="s">
        <v>15</v>
      </c>
      <c r="C223" s="21" t="s">
        <v>117</v>
      </c>
      <c r="D223" s="21" t="s">
        <v>41</v>
      </c>
      <c r="E223" s="21" t="s">
        <v>42</v>
      </c>
      <c r="F223" s="22">
        <v>0.0</v>
      </c>
      <c r="G223" s="22">
        <v>28444.66</v>
      </c>
      <c r="H223" s="22">
        <v>6889.58</v>
      </c>
      <c r="I223" s="22">
        <v>221578.38</v>
      </c>
      <c r="J223" s="23">
        <v>315803.94</v>
      </c>
      <c r="K223" s="22">
        <v>572716.56</v>
      </c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5.75" customHeight="1">
      <c r="A224" s="21" t="s">
        <v>118</v>
      </c>
      <c r="B224" s="21" t="s">
        <v>15</v>
      </c>
      <c r="C224" s="21" t="s">
        <v>119</v>
      </c>
      <c r="D224" s="21" t="s">
        <v>17</v>
      </c>
      <c r="E224" s="21" t="s">
        <v>18</v>
      </c>
      <c r="F224" s="22">
        <v>0.0</v>
      </c>
      <c r="G224" s="22">
        <v>1.6747621969E8</v>
      </c>
      <c r="H224" s="22">
        <v>1.329233355E7</v>
      </c>
      <c r="I224" s="22">
        <v>5.0279321061E8</v>
      </c>
      <c r="J224" s="23">
        <v>4.5751515874E8</v>
      </c>
      <c r="K224" s="22">
        <v>1.14107692259E9</v>
      </c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5.75" customHeight="1">
      <c r="A225" s="21" t="s">
        <v>118</v>
      </c>
      <c r="B225" s="21" t="s">
        <v>15</v>
      </c>
      <c r="C225" s="21" t="s">
        <v>119</v>
      </c>
      <c r="D225" s="21" t="s">
        <v>45</v>
      </c>
      <c r="E225" s="21" t="s">
        <v>46</v>
      </c>
      <c r="F225" s="22">
        <v>0.0</v>
      </c>
      <c r="G225" s="22">
        <v>5.384548652E7</v>
      </c>
      <c r="H225" s="22">
        <v>4273634.6</v>
      </c>
      <c r="I225" s="22">
        <v>1.6165366698E8</v>
      </c>
      <c r="J225" s="23">
        <v>1.4709626452E8</v>
      </c>
      <c r="K225" s="22">
        <v>3.6686905262E8</v>
      </c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5.75" customHeight="1">
      <c r="A226" s="21" t="s">
        <v>118</v>
      </c>
      <c r="B226" s="21" t="s">
        <v>15</v>
      </c>
      <c r="C226" s="21" t="s">
        <v>119</v>
      </c>
      <c r="D226" s="21" t="s">
        <v>72</v>
      </c>
      <c r="E226" s="21" t="s">
        <v>73</v>
      </c>
      <c r="F226" s="22">
        <v>0.0</v>
      </c>
      <c r="G226" s="22">
        <v>1.324423401E7</v>
      </c>
      <c r="H226" s="22">
        <v>1051174.77</v>
      </c>
      <c r="I226" s="22">
        <v>3.976153126E7</v>
      </c>
      <c r="J226" s="23">
        <v>3.618088491E7</v>
      </c>
      <c r="K226" s="22">
        <v>9.023782495E7</v>
      </c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5.75" customHeight="1">
      <c r="A227" s="21" t="s">
        <v>118</v>
      </c>
      <c r="B227" s="21" t="s">
        <v>15</v>
      </c>
      <c r="C227" s="21" t="s">
        <v>119</v>
      </c>
      <c r="D227" s="21" t="s">
        <v>29</v>
      </c>
      <c r="E227" s="21" t="s">
        <v>30</v>
      </c>
      <c r="F227" s="22">
        <v>0.0</v>
      </c>
      <c r="G227" s="22">
        <v>2.403018201E7</v>
      </c>
      <c r="H227" s="22">
        <v>1907239.1</v>
      </c>
      <c r="I227" s="22">
        <v>7.21428534E7</v>
      </c>
      <c r="J227" s="23">
        <v>6.56461709E7</v>
      </c>
      <c r="K227" s="22">
        <v>1.6372644541E8</v>
      </c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5.75" customHeight="1">
      <c r="A228" s="21" t="s">
        <v>118</v>
      </c>
      <c r="B228" s="21" t="s">
        <v>15</v>
      </c>
      <c r="C228" s="21" t="s">
        <v>119</v>
      </c>
      <c r="D228" s="21" t="s">
        <v>31</v>
      </c>
      <c r="E228" s="21" t="s">
        <v>32</v>
      </c>
      <c r="F228" s="22">
        <v>0.0</v>
      </c>
      <c r="G228" s="22">
        <v>5326451.19</v>
      </c>
      <c r="H228" s="22">
        <v>422752.35</v>
      </c>
      <c r="I228" s="22">
        <v>1.599094785E7</v>
      </c>
      <c r="J228" s="23">
        <v>1.455091455E7</v>
      </c>
      <c r="K228" s="22">
        <v>3.629106594E7</v>
      </c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5.75" customHeight="1">
      <c r="A229" s="21" t="s">
        <v>118</v>
      </c>
      <c r="B229" s="21" t="s">
        <v>15</v>
      </c>
      <c r="C229" s="21" t="s">
        <v>119</v>
      </c>
      <c r="D229" s="21" t="s">
        <v>33</v>
      </c>
      <c r="E229" s="21" t="s">
        <v>34</v>
      </c>
      <c r="F229" s="22">
        <v>0.0</v>
      </c>
      <c r="G229" s="22">
        <v>18431.65</v>
      </c>
      <c r="H229" s="22">
        <v>1462.89</v>
      </c>
      <c r="I229" s="22">
        <v>55335.06</v>
      </c>
      <c r="J229" s="23">
        <v>50351.96</v>
      </c>
      <c r="K229" s="22">
        <v>125581.56</v>
      </c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5.75" customHeight="1">
      <c r="A230" s="21" t="s">
        <v>118</v>
      </c>
      <c r="B230" s="21" t="s">
        <v>15</v>
      </c>
      <c r="C230" s="21" t="s">
        <v>119</v>
      </c>
      <c r="D230" s="21" t="s">
        <v>41</v>
      </c>
      <c r="E230" s="21" t="s">
        <v>42</v>
      </c>
      <c r="F230" s="22">
        <v>0.0</v>
      </c>
      <c r="G230" s="22">
        <v>684000.16</v>
      </c>
      <c r="H230" s="22">
        <v>54288.05</v>
      </c>
      <c r="I230" s="22">
        <v>2053489.34</v>
      </c>
      <c r="J230" s="23">
        <v>1868566.41</v>
      </c>
      <c r="K230" s="22">
        <v>4660343.96</v>
      </c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5.75" customHeight="1">
      <c r="A231" s="21" t="s">
        <v>118</v>
      </c>
      <c r="B231" s="21" t="s">
        <v>15</v>
      </c>
      <c r="C231" s="21" t="s">
        <v>119</v>
      </c>
      <c r="D231" s="21" t="s">
        <v>74</v>
      </c>
      <c r="E231" s="21" t="s">
        <v>75</v>
      </c>
      <c r="F231" s="22">
        <v>0.0</v>
      </c>
      <c r="G231" s="22">
        <v>1672181.26</v>
      </c>
      <c r="H231" s="22">
        <v>132718.49</v>
      </c>
      <c r="I231" s="22">
        <v>5020183.66</v>
      </c>
      <c r="J231" s="23">
        <v>4568100.91</v>
      </c>
      <c r="K231" s="22">
        <v>1.139318432E7</v>
      </c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5.75" customHeight="1">
      <c r="A232" s="21" t="s">
        <v>118</v>
      </c>
      <c r="B232" s="21" t="s">
        <v>15</v>
      </c>
      <c r="C232" s="21" t="s">
        <v>119</v>
      </c>
      <c r="D232" s="21" t="s">
        <v>47</v>
      </c>
      <c r="E232" s="21" t="s">
        <v>48</v>
      </c>
      <c r="F232" s="22">
        <v>0.0</v>
      </c>
      <c r="G232" s="22">
        <v>2.0021363051E8</v>
      </c>
      <c r="H232" s="22">
        <v>1.58906522E7</v>
      </c>
      <c r="I232" s="22">
        <v>6.0107670384E8</v>
      </c>
      <c r="J232" s="23">
        <v>5.4694792564E8</v>
      </c>
      <c r="K232" s="22">
        <v>1.36412891219E9</v>
      </c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5.75" customHeight="1">
      <c r="A233" s="21" t="s">
        <v>120</v>
      </c>
      <c r="B233" s="21" t="s">
        <v>15</v>
      </c>
      <c r="C233" s="21" t="s">
        <v>121</v>
      </c>
      <c r="D233" s="21" t="s">
        <v>17</v>
      </c>
      <c r="E233" s="21" t="s">
        <v>18</v>
      </c>
      <c r="F233" s="22">
        <v>0.0</v>
      </c>
      <c r="G233" s="22">
        <v>1.1607803575E8</v>
      </c>
      <c r="H233" s="22">
        <v>1.859165053E7</v>
      </c>
      <c r="I233" s="22">
        <v>6.1837347237E8</v>
      </c>
      <c r="J233" s="23">
        <v>6.5622905873E8</v>
      </c>
      <c r="K233" s="22">
        <v>1.40927221738E9</v>
      </c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5.75" customHeight="1">
      <c r="A234" s="21" t="s">
        <v>120</v>
      </c>
      <c r="B234" s="21" t="s">
        <v>15</v>
      </c>
      <c r="C234" s="21" t="s">
        <v>121</v>
      </c>
      <c r="D234" s="21" t="s">
        <v>45</v>
      </c>
      <c r="E234" s="21" t="s">
        <v>46</v>
      </c>
      <c r="F234" s="22">
        <v>0.0</v>
      </c>
      <c r="G234" s="22">
        <v>1.287307819E7</v>
      </c>
      <c r="H234" s="22">
        <v>2061817.89</v>
      </c>
      <c r="I234" s="22">
        <v>6.85777461E7</v>
      </c>
      <c r="J234" s="23">
        <v>7.277593846E7</v>
      </c>
      <c r="K234" s="22">
        <v>1.5628858064E8</v>
      </c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5.75" customHeight="1">
      <c r="A235" s="21" t="s">
        <v>120</v>
      </c>
      <c r="B235" s="21" t="s">
        <v>15</v>
      </c>
      <c r="C235" s="21" t="s">
        <v>121</v>
      </c>
      <c r="D235" s="21" t="s">
        <v>72</v>
      </c>
      <c r="E235" s="21" t="s">
        <v>73</v>
      </c>
      <c r="F235" s="22">
        <v>0.0</v>
      </c>
      <c r="G235" s="22">
        <v>7035367.59</v>
      </c>
      <c r="H235" s="22">
        <v>1126820.37</v>
      </c>
      <c r="I235" s="22">
        <v>3.747896541E7</v>
      </c>
      <c r="J235" s="23">
        <v>3.977335266E7</v>
      </c>
      <c r="K235" s="22">
        <v>8.541450603E7</v>
      </c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5.75" customHeight="1">
      <c r="A236" s="21" t="s">
        <v>120</v>
      </c>
      <c r="B236" s="21" t="s">
        <v>15</v>
      </c>
      <c r="C236" s="21" t="s">
        <v>121</v>
      </c>
      <c r="D236" s="21" t="s">
        <v>27</v>
      </c>
      <c r="E236" s="21" t="s">
        <v>28</v>
      </c>
      <c r="F236" s="22">
        <v>0.0</v>
      </c>
      <c r="G236" s="22">
        <v>576026.64</v>
      </c>
      <c r="H236" s="22">
        <v>92259.37</v>
      </c>
      <c r="I236" s="22">
        <v>3068621.86</v>
      </c>
      <c r="J236" s="23">
        <v>3256476.75</v>
      </c>
      <c r="K236" s="22">
        <v>6993384.62</v>
      </c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5.75" customHeight="1">
      <c r="A237" s="21" t="s">
        <v>120</v>
      </c>
      <c r="B237" s="21" t="s">
        <v>15</v>
      </c>
      <c r="C237" s="21" t="s">
        <v>121</v>
      </c>
      <c r="D237" s="21" t="s">
        <v>29</v>
      </c>
      <c r="E237" s="21" t="s">
        <v>30</v>
      </c>
      <c r="F237" s="22">
        <v>0.0</v>
      </c>
      <c r="G237" s="22">
        <v>2149690.89</v>
      </c>
      <c r="H237" s="22">
        <v>344305.46</v>
      </c>
      <c r="I237" s="22">
        <v>1.145188073E7</v>
      </c>
      <c r="J237" s="23">
        <v>1.215294195E7</v>
      </c>
      <c r="K237" s="22">
        <v>2.609881903E7</v>
      </c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5.75" customHeight="1">
      <c r="A238" s="21" t="s">
        <v>120</v>
      </c>
      <c r="B238" s="21" t="s">
        <v>15</v>
      </c>
      <c r="C238" s="21" t="s">
        <v>121</v>
      </c>
      <c r="D238" s="21" t="s">
        <v>31</v>
      </c>
      <c r="E238" s="21" t="s">
        <v>32</v>
      </c>
      <c r="F238" s="22">
        <v>0.0</v>
      </c>
      <c r="G238" s="22">
        <v>2915099.04</v>
      </c>
      <c r="H238" s="22">
        <v>466897.14</v>
      </c>
      <c r="I238" s="22">
        <v>1.552937991E7</v>
      </c>
      <c r="J238" s="23">
        <v>1.648005747E7</v>
      </c>
      <c r="K238" s="22">
        <v>3.539143356E7</v>
      </c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5.75" customHeight="1">
      <c r="A239" s="21" t="s">
        <v>120</v>
      </c>
      <c r="B239" s="21" t="s">
        <v>15</v>
      </c>
      <c r="C239" s="21" t="s">
        <v>121</v>
      </c>
      <c r="D239" s="21" t="s">
        <v>41</v>
      </c>
      <c r="E239" s="21" t="s">
        <v>42</v>
      </c>
      <c r="F239" s="22">
        <v>0.0</v>
      </c>
      <c r="G239" s="22">
        <v>1415490.71</v>
      </c>
      <c r="H239" s="22">
        <v>226712.21</v>
      </c>
      <c r="I239" s="22">
        <v>7540633.29</v>
      </c>
      <c r="J239" s="23">
        <v>8002255.77</v>
      </c>
      <c r="K239" s="22">
        <v>1.718509198E7</v>
      </c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5.75" customHeight="1">
      <c r="A240" s="21" t="s">
        <v>120</v>
      </c>
      <c r="B240" s="21" t="s">
        <v>15</v>
      </c>
      <c r="C240" s="21" t="s">
        <v>121</v>
      </c>
      <c r="D240" s="21" t="s">
        <v>74</v>
      </c>
      <c r="E240" s="21" t="s">
        <v>75</v>
      </c>
      <c r="F240" s="22">
        <v>0.0</v>
      </c>
      <c r="G240" s="22">
        <v>6837688.19</v>
      </c>
      <c r="H240" s="22">
        <v>1095159.03</v>
      </c>
      <c r="I240" s="22">
        <v>3.642588333E7</v>
      </c>
      <c r="J240" s="23">
        <v>3.8655803E7</v>
      </c>
      <c r="K240" s="22">
        <v>8.301453355E7</v>
      </c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5.75" customHeight="1">
      <c r="A241" s="21" t="s">
        <v>122</v>
      </c>
      <c r="B241" s="21" t="s">
        <v>15</v>
      </c>
      <c r="C241" s="21" t="s">
        <v>123</v>
      </c>
      <c r="D241" s="21" t="s">
        <v>17</v>
      </c>
      <c r="E241" s="21" t="s">
        <v>18</v>
      </c>
      <c r="F241" s="22">
        <v>0.0</v>
      </c>
      <c r="G241" s="22">
        <v>3.092885938E7</v>
      </c>
      <c r="H241" s="22">
        <v>1.500009342E7</v>
      </c>
      <c r="I241" s="22">
        <v>1.38270075E8</v>
      </c>
      <c r="J241" s="23">
        <v>1.6738846014E8</v>
      </c>
      <c r="K241" s="22">
        <v>3.5158748794E8</v>
      </c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5.75" customHeight="1">
      <c r="A242" s="21" t="s">
        <v>122</v>
      </c>
      <c r="B242" s="21" t="s">
        <v>15</v>
      </c>
      <c r="C242" s="21" t="s">
        <v>123</v>
      </c>
      <c r="D242" s="21" t="s">
        <v>45</v>
      </c>
      <c r="E242" s="21" t="s">
        <v>46</v>
      </c>
      <c r="F242" s="22">
        <v>0.0</v>
      </c>
      <c r="G242" s="22">
        <v>80051.93</v>
      </c>
      <c r="H242" s="22">
        <v>38824.14</v>
      </c>
      <c r="I242" s="22">
        <v>357878.88</v>
      </c>
      <c r="J242" s="23">
        <v>433244.83</v>
      </c>
      <c r="K242" s="22">
        <v>909999.78</v>
      </c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5.75" customHeight="1">
      <c r="A243" s="21" t="s">
        <v>122</v>
      </c>
      <c r="B243" s="21" t="s">
        <v>15</v>
      </c>
      <c r="C243" s="21" t="s">
        <v>123</v>
      </c>
      <c r="D243" s="21" t="s">
        <v>19</v>
      </c>
      <c r="E243" s="21" t="s">
        <v>20</v>
      </c>
      <c r="F243" s="22">
        <v>0.0</v>
      </c>
      <c r="G243" s="22">
        <v>26695.8</v>
      </c>
      <c r="H243" s="22">
        <v>12947.11</v>
      </c>
      <c r="I243" s="22">
        <v>119345.81</v>
      </c>
      <c r="J243" s="23">
        <v>144478.93</v>
      </c>
      <c r="K243" s="22">
        <v>303467.65</v>
      </c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5.75" customHeight="1">
      <c r="A244" s="21" t="s">
        <v>122</v>
      </c>
      <c r="B244" s="21" t="s">
        <v>15</v>
      </c>
      <c r="C244" s="21" t="s">
        <v>123</v>
      </c>
      <c r="D244" s="21" t="s">
        <v>29</v>
      </c>
      <c r="E244" s="21" t="s">
        <v>30</v>
      </c>
      <c r="F244" s="22">
        <v>0.0</v>
      </c>
      <c r="G244" s="22">
        <v>891544.01</v>
      </c>
      <c r="H244" s="22">
        <v>432387.22</v>
      </c>
      <c r="I244" s="22">
        <v>3985722.71</v>
      </c>
      <c r="J244" s="23">
        <v>4825078.65</v>
      </c>
      <c r="K244" s="22">
        <v>1.013473259E7</v>
      </c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5.75" customHeight="1">
      <c r="A245" s="21" t="s">
        <v>122</v>
      </c>
      <c r="B245" s="21" t="s">
        <v>15</v>
      </c>
      <c r="C245" s="21" t="s">
        <v>123</v>
      </c>
      <c r="D245" s="21" t="s">
        <v>31</v>
      </c>
      <c r="E245" s="21" t="s">
        <v>32</v>
      </c>
      <c r="F245" s="22">
        <v>0.0</v>
      </c>
      <c r="G245" s="22">
        <v>271396.9</v>
      </c>
      <c r="H245" s="22">
        <v>131623.95</v>
      </c>
      <c r="I245" s="22">
        <v>1213302.72</v>
      </c>
      <c r="J245" s="23">
        <v>1468812.94</v>
      </c>
      <c r="K245" s="22">
        <v>3085136.51</v>
      </c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5.75" customHeight="1">
      <c r="A246" s="21" t="s">
        <v>122</v>
      </c>
      <c r="B246" s="21" t="s">
        <v>15</v>
      </c>
      <c r="C246" s="21" t="s">
        <v>123</v>
      </c>
      <c r="D246" s="21" t="s">
        <v>41</v>
      </c>
      <c r="E246" s="21" t="s">
        <v>42</v>
      </c>
      <c r="F246" s="22">
        <v>0.0</v>
      </c>
      <c r="G246" s="22">
        <v>78053.98</v>
      </c>
      <c r="H246" s="22">
        <v>37855.16</v>
      </c>
      <c r="I246" s="22">
        <v>348946.88</v>
      </c>
      <c r="J246" s="23">
        <v>422431.83</v>
      </c>
      <c r="K246" s="22">
        <v>887287.85</v>
      </c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5.75" customHeight="1">
      <c r="A247" s="21" t="s">
        <v>124</v>
      </c>
      <c r="B247" s="21" t="s">
        <v>15</v>
      </c>
      <c r="C247" s="21" t="s">
        <v>125</v>
      </c>
      <c r="D247" s="21" t="s">
        <v>17</v>
      </c>
      <c r="E247" s="21" t="s">
        <v>18</v>
      </c>
      <c r="F247" s="22">
        <v>0.0</v>
      </c>
      <c r="G247" s="22">
        <v>3.604351997E7</v>
      </c>
      <c r="H247" s="22">
        <v>7069862.67</v>
      </c>
      <c r="I247" s="22">
        <v>1.7846981759E8</v>
      </c>
      <c r="J247" s="23">
        <v>2.1964038096E8</v>
      </c>
      <c r="K247" s="22">
        <v>4.4122358119E8</v>
      </c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5.75" customHeight="1">
      <c r="A248" s="21" t="s">
        <v>124</v>
      </c>
      <c r="B248" s="21" t="s">
        <v>15</v>
      </c>
      <c r="C248" s="21" t="s">
        <v>125</v>
      </c>
      <c r="D248" s="21" t="s">
        <v>29</v>
      </c>
      <c r="E248" s="21" t="s">
        <v>30</v>
      </c>
      <c r="F248" s="22">
        <v>0.0</v>
      </c>
      <c r="G248" s="22">
        <v>793258.92</v>
      </c>
      <c r="H248" s="22">
        <v>155596.11</v>
      </c>
      <c r="I248" s="22">
        <v>3927828.76</v>
      </c>
      <c r="J248" s="23">
        <v>4833925.53</v>
      </c>
      <c r="K248" s="22">
        <v>9710609.32</v>
      </c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5.75" customHeight="1">
      <c r="A249" s="21" t="s">
        <v>124</v>
      </c>
      <c r="B249" s="21" t="s">
        <v>15</v>
      </c>
      <c r="C249" s="21" t="s">
        <v>125</v>
      </c>
      <c r="D249" s="21" t="s">
        <v>31</v>
      </c>
      <c r="E249" s="21" t="s">
        <v>32</v>
      </c>
      <c r="F249" s="22">
        <v>0.0</v>
      </c>
      <c r="G249" s="22">
        <v>0.0</v>
      </c>
      <c r="H249" s="22">
        <v>0.0</v>
      </c>
      <c r="I249" s="22">
        <v>0.0</v>
      </c>
      <c r="J249" s="23">
        <v>-1438239.64</v>
      </c>
      <c r="K249" s="22">
        <v>-1438239.64</v>
      </c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5.75" customHeight="1">
      <c r="A250" s="21" t="s">
        <v>124</v>
      </c>
      <c r="B250" s="21" t="s">
        <v>15</v>
      </c>
      <c r="C250" s="21" t="s">
        <v>125</v>
      </c>
      <c r="D250" s="21" t="s">
        <v>41</v>
      </c>
      <c r="E250" s="21" t="s">
        <v>42</v>
      </c>
      <c r="F250" s="22">
        <v>0.0</v>
      </c>
      <c r="G250" s="22">
        <v>196006.1</v>
      </c>
      <c r="H250" s="22">
        <v>38446.2</v>
      </c>
      <c r="I250" s="22">
        <v>970526.03</v>
      </c>
      <c r="J250" s="23">
        <v>1194413.21</v>
      </c>
      <c r="K250" s="22">
        <v>2399391.54</v>
      </c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5.75" customHeight="1">
      <c r="A251" s="21" t="s">
        <v>124</v>
      </c>
      <c r="B251" s="21" t="s">
        <v>15</v>
      </c>
      <c r="C251" s="21" t="s">
        <v>125</v>
      </c>
      <c r="D251" s="21" t="s">
        <v>59</v>
      </c>
      <c r="E251" s="21" t="s">
        <v>60</v>
      </c>
      <c r="F251" s="22">
        <v>0.0</v>
      </c>
      <c r="G251" s="22">
        <v>9631653.01</v>
      </c>
      <c r="H251" s="22">
        <v>1889229.02</v>
      </c>
      <c r="I251" s="22">
        <v>4.769121762E7</v>
      </c>
      <c r="J251" s="23">
        <v>5.86929339E7</v>
      </c>
      <c r="K251" s="22">
        <v>1.1790503355E8</v>
      </c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5.75" customHeight="1">
      <c r="A252" s="21" t="s">
        <v>126</v>
      </c>
      <c r="B252" s="21" t="s">
        <v>15</v>
      </c>
      <c r="C252" s="21" t="s">
        <v>127</v>
      </c>
      <c r="D252" s="21" t="s">
        <v>17</v>
      </c>
      <c r="E252" s="21" t="s">
        <v>18</v>
      </c>
      <c r="F252" s="22">
        <v>0.0</v>
      </c>
      <c r="G252" s="22">
        <v>4529103.23</v>
      </c>
      <c r="H252" s="22">
        <v>1600708.99</v>
      </c>
      <c r="I252" s="22">
        <v>5.147657303E7</v>
      </c>
      <c r="J252" s="23">
        <v>7.211033301E7</v>
      </c>
      <c r="K252" s="22">
        <v>1.2971671826E8</v>
      </c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5.75" customHeight="1">
      <c r="A253" s="21" t="s">
        <v>126</v>
      </c>
      <c r="B253" s="21" t="s">
        <v>15</v>
      </c>
      <c r="C253" s="21" t="s">
        <v>127</v>
      </c>
      <c r="D253" s="21" t="s">
        <v>45</v>
      </c>
      <c r="E253" s="21" t="s">
        <v>46</v>
      </c>
      <c r="F253" s="22">
        <v>0.0</v>
      </c>
      <c r="G253" s="22">
        <v>3191.93</v>
      </c>
      <c r="H253" s="22">
        <v>1128.11</v>
      </c>
      <c r="I253" s="22">
        <v>36278.57</v>
      </c>
      <c r="J253" s="23">
        <v>50820.39</v>
      </c>
      <c r="K253" s="22">
        <v>91419.0</v>
      </c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5.75" customHeight="1">
      <c r="A254" s="21" t="s">
        <v>126</v>
      </c>
      <c r="B254" s="21" t="s">
        <v>15</v>
      </c>
      <c r="C254" s="21" t="s">
        <v>127</v>
      </c>
      <c r="D254" s="21" t="s">
        <v>29</v>
      </c>
      <c r="E254" s="21" t="s">
        <v>30</v>
      </c>
      <c r="F254" s="22">
        <v>0.0</v>
      </c>
      <c r="G254" s="22">
        <v>113830.28</v>
      </c>
      <c r="H254" s="22">
        <v>40230.73</v>
      </c>
      <c r="I254" s="22">
        <v>1293764.43</v>
      </c>
      <c r="J254" s="23">
        <v>1812354.21</v>
      </c>
      <c r="K254" s="22">
        <v>3260179.65</v>
      </c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5.75" customHeight="1">
      <c r="A255" s="21" t="s">
        <v>126</v>
      </c>
      <c r="B255" s="21" t="s">
        <v>15</v>
      </c>
      <c r="C255" s="21" t="s">
        <v>127</v>
      </c>
      <c r="D255" s="21" t="s">
        <v>41</v>
      </c>
      <c r="E255" s="21" t="s">
        <v>42</v>
      </c>
      <c r="F255" s="22">
        <v>0.0</v>
      </c>
      <c r="G255" s="22">
        <v>11260.3</v>
      </c>
      <c r="H255" s="22">
        <v>3979.7</v>
      </c>
      <c r="I255" s="22">
        <v>127981.55</v>
      </c>
      <c r="J255" s="23">
        <v>179281.39</v>
      </c>
      <c r="K255" s="22">
        <v>322502.94</v>
      </c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5.75" customHeight="1">
      <c r="A256" s="21" t="s">
        <v>126</v>
      </c>
      <c r="B256" s="21" t="s">
        <v>15</v>
      </c>
      <c r="C256" s="21" t="s">
        <v>127</v>
      </c>
      <c r="D256" s="21" t="s">
        <v>59</v>
      </c>
      <c r="E256" s="21" t="s">
        <v>60</v>
      </c>
      <c r="F256" s="22">
        <v>0.0</v>
      </c>
      <c r="G256" s="22">
        <v>1140889.26</v>
      </c>
      <c r="H256" s="22">
        <v>403221.47</v>
      </c>
      <c r="I256" s="22">
        <v>1.296704142E7</v>
      </c>
      <c r="J256" s="23">
        <v>1.816472271E7</v>
      </c>
      <c r="K256" s="22">
        <v>3.267587486E7</v>
      </c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5.75" customHeight="1">
      <c r="A257" s="21" t="s">
        <v>128</v>
      </c>
      <c r="B257" s="21" t="s">
        <v>15</v>
      </c>
      <c r="C257" s="21" t="s">
        <v>129</v>
      </c>
      <c r="D257" s="21" t="s">
        <v>17</v>
      </c>
      <c r="E257" s="21" t="s">
        <v>18</v>
      </c>
      <c r="F257" s="22">
        <v>0.0</v>
      </c>
      <c r="G257" s="22">
        <v>4.934994882E7</v>
      </c>
      <c r="H257" s="22">
        <v>1.19836232E7</v>
      </c>
      <c r="I257" s="22">
        <v>2.6410652238E8</v>
      </c>
      <c r="J257" s="23">
        <v>2.762101689E8</v>
      </c>
      <c r="K257" s="22">
        <v>6.016502633E8</v>
      </c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5.75" customHeight="1">
      <c r="A258" s="21" t="s">
        <v>128</v>
      </c>
      <c r="B258" s="21" t="s">
        <v>15</v>
      </c>
      <c r="C258" s="21" t="s">
        <v>129</v>
      </c>
      <c r="D258" s="21" t="s">
        <v>45</v>
      </c>
      <c r="E258" s="21" t="s">
        <v>46</v>
      </c>
      <c r="F258" s="22">
        <v>0.0</v>
      </c>
      <c r="G258" s="22">
        <v>3729.85</v>
      </c>
      <c r="H258" s="22">
        <v>905.72</v>
      </c>
      <c r="I258" s="22">
        <v>19961.07</v>
      </c>
      <c r="J258" s="23">
        <v>20875.86</v>
      </c>
      <c r="K258" s="22">
        <v>45472.5</v>
      </c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5.75" customHeight="1">
      <c r="A259" s="21" t="s">
        <v>128</v>
      </c>
      <c r="B259" s="21" t="s">
        <v>15</v>
      </c>
      <c r="C259" s="21" t="s">
        <v>129</v>
      </c>
      <c r="D259" s="21" t="s">
        <v>19</v>
      </c>
      <c r="E259" s="21" t="s">
        <v>20</v>
      </c>
      <c r="F259" s="22">
        <v>0.0</v>
      </c>
      <c r="G259" s="22">
        <v>206705.47</v>
      </c>
      <c r="H259" s="22">
        <v>50194.18</v>
      </c>
      <c r="I259" s="22">
        <v>1106227.33</v>
      </c>
      <c r="J259" s="23">
        <v>1156924.24</v>
      </c>
      <c r="K259" s="22">
        <v>2520051.22</v>
      </c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5.75" customHeight="1">
      <c r="A260" s="21" t="s">
        <v>128</v>
      </c>
      <c r="B260" s="21" t="s">
        <v>15</v>
      </c>
      <c r="C260" s="21" t="s">
        <v>129</v>
      </c>
      <c r="D260" s="21" t="s">
        <v>21</v>
      </c>
      <c r="E260" s="21" t="s">
        <v>22</v>
      </c>
      <c r="F260" s="22">
        <v>0.0</v>
      </c>
      <c r="G260" s="22">
        <v>13227.12</v>
      </c>
      <c r="H260" s="22">
        <v>3211.93</v>
      </c>
      <c r="I260" s="22">
        <v>70787.68</v>
      </c>
      <c r="J260" s="23">
        <v>74031.78</v>
      </c>
      <c r="K260" s="22">
        <v>161258.51</v>
      </c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5.75" customHeight="1">
      <c r="A261" s="21" t="s">
        <v>128</v>
      </c>
      <c r="B261" s="21" t="s">
        <v>15</v>
      </c>
      <c r="C261" s="21" t="s">
        <v>129</v>
      </c>
      <c r="D261" s="21" t="s">
        <v>29</v>
      </c>
      <c r="E261" s="21" t="s">
        <v>30</v>
      </c>
      <c r="F261" s="22">
        <v>0.0</v>
      </c>
      <c r="G261" s="22">
        <v>675329.09</v>
      </c>
      <c r="H261" s="22">
        <v>163989.82</v>
      </c>
      <c r="I261" s="22">
        <v>3614164.17</v>
      </c>
      <c r="J261" s="23">
        <v>3779796.46</v>
      </c>
      <c r="K261" s="22">
        <v>8233279.54</v>
      </c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5.75" customHeight="1">
      <c r="A262" s="21" t="s">
        <v>128</v>
      </c>
      <c r="B262" s="21" t="s">
        <v>15</v>
      </c>
      <c r="C262" s="21" t="s">
        <v>129</v>
      </c>
      <c r="D262" s="21" t="s">
        <v>31</v>
      </c>
      <c r="E262" s="21" t="s">
        <v>32</v>
      </c>
      <c r="F262" s="22">
        <v>0.0</v>
      </c>
      <c r="G262" s="22">
        <v>0.0</v>
      </c>
      <c r="H262" s="22">
        <v>0.0</v>
      </c>
      <c r="I262" s="22">
        <v>0.0</v>
      </c>
      <c r="J262" s="23">
        <v>-60257.4</v>
      </c>
      <c r="K262" s="22">
        <v>-60257.4</v>
      </c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5.75" customHeight="1">
      <c r="A263" s="21" t="s">
        <v>128</v>
      </c>
      <c r="B263" s="21" t="s">
        <v>15</v>
      </c>
      <c r="C263" s="21" t="s">
        <v>129</v>
      </c>
      <c r="D263" s="21" t="s">
        <v>41</v>
      </c>
      <c r="E263" s="21" t="s">
        <v>42</v>
      </c>
      <c r="F263" s="22">
        <v>0.0</v>
      </c>
      <c r="G263" s="22">
        <v>221069.59</v>
      </c>
      <c r="H263" s="22">
        <v>53682.22</v>
      </c>
      <c r="I263" s="22">
        <v>1183099.92</v>
      </c>
      <c r="J263" s="23">
        <v>1237319.8</v>
      </c>
      <c r="K263" s="22">
        <v>2695171.53</v>
      </c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5.75" customHeight="1">
      <c r="A264" s="21" t="s">
        <v>128</v>
      </c>
      <c r="B264" s="21" t="s">
        <v>15</v>
      </c>
      <c r="C264" s="21" t="s">
        <v>129</v>
      </c>
      <c r="D264" s="21" t="s">
        <v>59</v>
      </c>
      <c r="E264" s="21" t="s">
        <v>60</v>
      </c>
      <c r="F264" s="22">
        <v>0.0</v>
      </c>
      <c r="G264" s="22">
        <v>5840744.06</v>
      </c>
      <c r="H264" s="22">
        <v>1418304.93</v>
      </c>
      <c r="I264" s="22">
        <v>3.125795745E7</v>
      </c>
      <c r="J264" s="23">
        <v>3.269046758E7</v>
      </c>
      <c r="K264" s="22">
        <v>7.120747402E7</v>
      </c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5.75" customHeight="1">
      <c r="A265" s="21" t="s">
        <v>130</v>
      </c>
      <c r="B265" s="21" t="s">
        <v>15</v>
      </c>
      <c r="C265" s="21" t="s">
        <v>131</v>
      </c>
      <c r="D265" s="21" t="s">
        <v>17</v>
      </c>
      <c r="E265" s="21" t="s">
        <v>18</v>
      </c>
      <c r="F265" s="22">
        <v>0.0</v>
      </c>
      <c r="G265" s="22">
        <v>6.020392756E7</v>
      </c>
      <c r="H265" s="22">
        <v>1.454507065E7</v>
      </c>
      <c r="I265" s="22">
        <v>3.2508792401E8</v>
      </c>
      <c r="J265" s="23">
        <v>3.9683524961E8</v>
      </c>
      <c r="K265" s="22">
        <v>7.9667217183E8</v>
      </c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5.75" customHeight="1">
      <c r="A266" s="21" t="s">
        <v>130</v>
      </c>
      <c r="B266" s="21" t="s">
        <v>15</v>
      </c>
      <c r="C266" s="21" t="s">
        <v>131</v>
      </c>
      <c r="D266" s="21" t="s">
        <v>19</v>
      </c>
      <c r="E266" s="21" t="s">
        <v>20</v>
      </c>
      <c r="F266" s="22">
        <v>0.0</v>
      </c>
      <c r="G266" s="22">
        <v>22990.12</v>
      </c>
      <c r="H266" s="22">
        <v>5554.34</v>
      </c>
      <c r="I266" s="22">
        <v>124141.59</v>
      </c>
      <c r="J266" s="23">
        <v>151539.79</v>
      </c>
      <c r="K266" s="22">
        <v>304225.84</v>
      </c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5.75" customHeight="1">
      <c r="A267" s="21" t="s">
        <v>130</v>
      </c>
      <c r="B267" s="21" t="s">
        <v>15</v>
      </c>
      <c r="C267" s="21" t="s">
        <v>131</v>
      </c>
      <c r="D267" s="21" t="s">
        <v>21</v>
      </c>
      <c r="E267" s="21" t="s">
        <v>22</v>
      </c>
      <c r="F267" s="22">
        <v>0.0</v>
      </c>
      <c r="G267" s="22">
        <v>91764.49</v>
      </c>
      <c r="H267" s="22">
        <v>22170.0</v>
      </c>
      <c r="I267" s="22">
        <v>495507.99</v>
      </c>
      <c r="J267" s="23">
        <v>604867.24</v>
      </c>
      <c r="K267" s="22">
        <v>1214309.72</v>
      </c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5.75" customHeight="1">
      <c r="A268" s="21" t="s">
        <v>130</v>
      </c>
      <c r="B268" s="21" t="s">
        <v>15</v>
      </c>
      <c r="C268" s="21" t="s">
        <v>131</v>
      </c>
      <c r="D268" s="21" t="s">
        <v>25</v>
      </c>
      <c r="E268" s="21" t="s">
        <v>26</v>
      </c>
      <c r="F268" s="22">
        <v>0.0</v>
      </c>
      <c r="G268" s="22">
        <v>10268.12</v>
      </c>
      <c r="H268" s="22">
        <v>2480.74</v>
      </c>
      <c r="I268" s="22">
        <v>55445.57</v>
      </c>
      <c r="J268" s="23">
        <v>67682.47</v>
      </c>
      <c r="K268" s="22">
        <v>135876.9</v>
      </c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5.75" customHeight="1">
      <c r="A269" s="21" t="s">
        <v>130</v>
      </c>
      <c r="B269" s="21" t="s">
        <v>15</v>
      </c>
      <c r="C269" s="21" t="s">
        <v>131</v>
      </c>
      <c r="D269" s="21" t="s">
        <v>27</v>
      </c>
      <c r="E269" s="21" t="s">
        <v>28</v>
      </c>
      <c r="F269" s="22">
        <v>0.0</v>
      </c>
      <c r="G269" s="22">
        <v>2448644.77</v>
      </c>
      <c r="H269" s="22">
        <v>591584.52</v>
      </c>
      <c r="I269" s="22">
        <v>1.322214146E7</v>
      </c>
      <c r="J269" s="23">
        <v>1.614028519E7</v>
      </c>
      <c r="K269" s="22">
        <v>3.240265594E7</v>
      </c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5.75" customHeight="1">
      <c r="A270" s="21" t="s">
        <v>130</v>
      </c>
      <c r="B270" s="21" t="s">
        <v>15</v>
      </c>
      <c r="C270" s="21" t="s">
        <v>131</v>
      </c>
      <c r="D270" s="21" t="s">
        <v>29</v>
      </c>
      <c r="E270" s="21" t="s">
        <v>30</v>
      </c>
      <c r="F270" s="22">
        <v>0.0</v>
      </c>
      <c r="G270" s="22">
        <v>665740.94</v>
      </c>
      <c r="H270" s="22">
        <v>160840.82</v>
      </c>
      <c r="I270" s="22">
        <v>3594854.2</v>
      </c>
      <c r="J270" s="23">
        <v>4388243.17</v>
      </c>
      <c r="K270" s="22">
        <v>8809679.13</v>
      </c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5.75" customHeight="1">
      <c r="A271" s="21" t="s">
        <v>130</v>
      </c>
      <c r="B271" s="21" t="s">
        <v>15</v>
      </c>
      <c r="C271" s="21" t="s">
        <v>131</v>
      </c>
      <c r="D271" s="21" t="s">
        <v>31</v>
      </c>
      <c r="E271" s="21" t="s">
        <v>32</v>
      </c>
      <c r="F271" s="22">
        <v>0.0</v>
      </c>
      <c r="G271" s="22">
        <v>561451.8</v>
      </c>
      <c r="H271" s="22">
        <v>135644.91</v>
      </c>
      <c r="I271" s="22">
        <v>3031715.83</v>
      </c>
      <c r="J271" s="23">
        <v>3700819.44</v>
      </c>
      <c r="K271" s="22">
        <v>7429631.98</v>
      </c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5.75" customHeight="1">
      <c r="A272" s="21" t="s">
        <v>130</v>
      </c>
      <c r="B272" s="21" t="s">
        <v>15</v>
      </c>
      <c r="C272" s="21" t="s">
        <v>131</v>
      </c>
      <c r="D272" s="21" t="s">
        <v>41</v>
      </c>
      <c r="E272" s="21" t="s">
        <v>42</v>
      </c>
      <c r="F272" s="22">
        <v>0.0</v>
      </c>
      <c r="G272" s="22">
        <v>263621.2</v>
      </c>
      <c r="H272" s="22">
        <v>63690.02</v>
      </c>
      <c r="I272" s="22">
        <v>1423496.35</v>
      </c>
      <c r="J272" s="23">
        <v>1737663.83</v>
      </c>
      <c r="K272" s="22">
        <v>3488471.4</v>
      </c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5.75" customHeight="1">
      <c r="A273" s="21" t="s">
        <v>132</v>
      </c>
      <c r="B273" s="21" t="s">
        <v>15</v>
      </c>
      <c r="C273" s="21" t="s">
        <v>133</v>
      </c>
      <c r="D273" s="21" t="s">
        <v>45</v>
      </c>
      <c r="E273" s="21" t="s">
        <v>46</v>
      </c>
      <c r="F273" s="22">
        <v>0.0</v>
      </c>
      <c r="G273" s="22">
        <v>282045.11</v>
      </c>
      <c r="H273" s="22">
        <v>1137038.06</v>
      </c>
      <c r="I273" s="22">
        <v>4.422780769E7</v>
      </c>
      <c r="J273" s="23">
        <v>6.315867011E7</v>
      </c>
      <c r="K273" s="22">
        <v>1.0880556097E8</v>
      </c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5.75" customHeight="1">
      <c r="A274" s="21" t="s">
        <v>132</v>
      </c>
      <c r="B274" s="21" t="s">
        <v>15</v>
      </c>
      <c r="C274" s="21" t="s">
        <v>133</v>
      </c>
      <c r="D274" s="21" t="s">
        <v>72</v>
      </c>
      <c r="E274" s="21" t="s">
        <v>73</v>
      </c>
      <c r="F274" s="22">
        <v>0.0</v>
      </c>
      <c r="G274" s="22">
        <v>377136.0</v>
      </c>
      <c r="H274" s="22">
        <v>1520387.97</v>
      </c>
      <c r="I274" s="22">
        <v>5.913911677E7</v>
      </c>
      <c r="J274" s="23">
        <v>8.445247825E7</v>
      </c>
      <c r="K274" s="22">
        <v>1.4548911899E8</v>
      </c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5.75" customHeight="1">
      <c r="A275" s="21" t="s">
        <v>132</v>
      </c>
      <c r="B275" s="21" t="s">
        <v>15</v>
      </c>
      <c r="C275" s="21" t="s">
        <v>133</v>
      </c>
      <c r="D275" s="21" t="s">
        <v>29</v>
      </c>
      <c r="E275" s="21" t="s">
        <v>30</v>
      </c>
      <c r="F275" s="22">
        <v>0.0</v>
      </c>
      <c r="G275" s="22">
        <v>21500.43</v>
      </c>
      <c r="H275" s="22">
        <v>86676.95</v>
      </c>
      <c r="I275" s="22">
        <v>3371506.72</v>
      </c>
      <c r="J275" s="23">
        <v>4814615.34</v>
      </c>
      <c r="K275" s="22">
        <v>8294299.44</v>
      </c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5.75" customHeight="1">
      <c r="A276" s="21" t="s">
        <v>132</v>
      </c>
      <c r="B276" s="21" t="s">
        <v>15</v>
      </c>
      <c r="C276" s="21" t="s">
        <v>133</v>
      </c>
      <c r="D276" s="21" t="s">
        <v>31</v>
      </c>
      <c r="E276" s="21" t="s">
        <v>32</v>
      </c>
      <c r="F276" s="22">
        <v>0.0</v>
      </c>
      <c r="G276" s="22">
        <v>0.0</v>
      </c>
      <c r="H276" s="22">
        <v>0.0</v>
      </c>
      <c r="I276" s="22">
        <v>0.0</v>
      </c>
      <c r="J276" s="23">
        <v>-138460.1</v>
      </c>
      <c r="K276" s="22">
        <v>-138460.1</v>
      </c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5.75" customHeight="1">
      <c r="A277" s="21" t="s">
        <v>132</v>
      </c>
      <c r="B277" s="21" t="s">
        <v>15</v>
      </c>
      <c r="C277" s="21" t="s">
        <v>133</v>
      </c>
      <c r="D277" s="21" t="s">
        <v>41</v>
      </c>
      <c r="E277" s="21" t="s">
        <v>42</v>
      </c>
      <c r="F277" s="22">
        <v>0.0</v>
      </c>
      <c r="G277" s="22">
        <v>8382.56</v>
      </c>
      <c r="H277" s="22">
        <v>33793.48</v>
      </c>
      <c r="I277" s="22">
        <v>1314478.25</v>
      </c>
      <c r="J277" s="23">
        <v>1877115.39</v>
      </c>
      <c r="K277" s="22">
        <v>3233769.68</v>
      </c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5.75" customHeight="1">
      <c r="A278" s="21" t="s">
        <v>132</v>
      </c>
      <c r="B278" s="21" t="s">
        <v>15</v>
      </c>
      <c r="C278" s="21" t="s">
        <v>133</v>
      </c>
      <c r="D278" s="21" t="s">
        <v>47</v>
      </c>
      <c r="E278" s="21" t="s">
        <v>48</v>
      </c>
      <c r="F278" s="22">
        <v>0.0</v>
      </c>
      <c r="G278" s="22">
        <v>1840496.9</v>
      </c>
      <c r="H278" s="22">
        <v>7419788.54</v>
      </c>
      <c r="I278" s="22">
        <v>2.8861037357E8</v>
      </c>
      <c r="J278" s="23">
        <v>4.1214449302E8</v>
      </c>
      <c r="K278" s="22">
        <v>7.1001515203E8</v>
      </c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5.75" customHeight="1">
      <c r="A279" s="21" t="s">
        <v>134</v>
      </c>
      <c r="B279" s="21" t="s">
        <v>15</v>
      </c>
      <c r="C279" s="21" t="s">
        <v>135</v>
      </c>
      <c r="D279" s="21" t="s">
        <v>17</v>
      </c>
      <c r="E279" s="21" t="s">
        <v>18</v>
      </c>
      <c r="F279" s="22">
        <v>0.0</v>
      </c>
      <c r="G279" s="22">
        <v>3.643886827E7</v>
      </c>
      <c r="H279" s="22">
        <v>1.39111821E7</v>
      </c>
      <c r="I279" s="22">
        <v>1.3174504917E8</v>
      </c>
      <c r="J279" s="23">
        <v>1.0926065314E8</v>
      </c>
      <c r="K279" s="22">
        <v>2.9135575268E8</v>
      </c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5.75" customHeight="1">
      <c r="A280" s="21" t="s">
        <v>134</v>
      </c>
      <c r="B280" s="21" t="s">
        <v>15</v>
      </c>
      <c r="C280" s="21" t="s">
        <v>135</v>
      </c>
      <c r="D280" s="21" t="s">
        <v>21</v>
      </c>
      <c r="E280" s="21" t="s">
        <v>22</v>
      </c>
      <c r="F280" s="22">
        <v>0.0</v>
      </c>
      <c r="G280" s="22">
        <v>4804.24</v>
      </c>
      <c r="H280" s="22">
        <v>1834.11</v>
      </c>
      <c r="I280" s="22">
        <v>17369.79</v>
      </c>
      <c r="J280" s="23">
        <v>14405.36</v>
      </c>
      <c r="K280" s="22">
        <v>38413.5</v>
      </c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5.75" customHeight="1">
      <c r="A281" s="21" t="s">
        <v>134</v>
      </c>
      <c r="B281" s="21" t="s">
        <v>15</v>
      </c>
      <c r="C281" s="21" t="s">
        <v>135</v>
      </c>
      <c r="D281" s="21" t="s">
        <v>27</v>
      </c>
      <c r="E281" s="21" t="s">
        <v>28</v>
      </c>
      <c r="F281" s="22">
        <v>0.0</v>
      </c>
      <c r="G281" s="22">
        <v>633087.53</v>
      </c>
      <c r="H281" s="22">
        <v>241692.36</v>
      </c>
      <c r="I281" s="22">
        <v>2288933.57</v>
      </c>
      <c r="J281" s="23">
        <v>1898290.51</v>
      </c>
      <c r="K281" s="22">
        <v>5062003.97</v>
      </c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5.75" customHeight="1">
      <c r="A282" s="21" t="s">
        <v>134</v>
      </c>
      <c r="B282" s="21" t="s">
        <v>15</v>
      </c>
      <c r="C282" s="21" t="s">
        <v>135</v>
      </c>
      <c r="D282" s="21" t="s">
        <v>29</v>
      </c>
      <c r="E282" s="21" t="s">
        <v>30</v>
      </c>
      <c r="F282" s="22">
        <v>0.0</v>
      </c>
      <c r="G282" s="22">
        <v>991091.1</v>
      </c>
      <c r="H282" s="22">
        <v>378366.55</v>
      </c>
      <c r="I282" s="22">
        <v>3583298.61</v>
      </c>
      <c r="J282" s="23">
        <v>2971751.5</v>
      </c>
      <c r="K282" s="22">
        <v>7924507.76</v>
      </c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5.75" customHeight="1">
      <c r="A283" s="21" t="s">
        <v>134</v>
      </c>
      <c r="B283" s="21" t="s">
        <v>15</v>
      </c>
      <c r="C283" s="21" t="s">
        <v>135</v>
      </c>
      <c r="D283" s="21" t="s">
        <v>31</v>
      </c>
      <c r="E283" s="21" t="s">
        <v>32</v>
      </c>
      <c r="F283" s="22">
        <v>0.0</v>
      </c>
      <c r="G283" s="22">
        <v>636820.5</v>
      </c>
      <c r="H283" s="22">
        <v>243117.49</v>
      </c>
      <c r="I283" s="22">
        <v>2302430.15</v>
      </c>
      <c r="J283" s="23">
        <v>1909483.68</v>
      </c>
      <c r="K283" s="22">
        <v>5091851.82</v>
      </c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5.75" customHeight="1">
      <c r="A284" s="21" t="s">
        <v>134</v>
      </c>
      <c r="B284" s="21" t="s">
        <v>15</v>
      </c>
      <c r="C284" s="21" t="s">
        <v>135</v>
      </c>
      <c r="D284" s="21" t="s">
        <v>41</v>
      </c>
      <c r="E284" s="21" t="s">
        <v>42</v>
      </c>
      <c r="F284" s="22">
        <v>0.0</v>
      </c>
      <c r="G284" s="22">
        <v>100719.36</v>
      </c>
      <c r="H284" s="22">
        <v>38451.39</v>
      </c>
      <c r="I284" s="22">
        <v>364151.71</v>
      </c>
      <c r="J284" s="23">
        <v>302003.41</v>
      </c>
      <c r="K284" s="22">
        <v>805325.87</v>
      </c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5.75" customHeight="1">
      <c r="A285" s="21" t="s">
        <v>136</v>
      </c>
      <c r="B285" s="21" t="s">
        <v>15</v>
      </c>
      <c r="C285" s="21" t="s">
        <v>137</v>
      </c>
      <c r="D285" s="21" t="s">
        <v>17</v>
      </c>
      <c r="E285" s="21" t="s">
        <v>18</v>
      </c>
      <c r="F285" s="22">
        <v>0.0</v>
      </c>
      <c r="G285" s="22">
        <v>5.994636571E7</v>
      </c>
      <c r="H285" s="22">
        <v>5232343.26</v>
      </c>
      <c r="I285" s="22">
        <v>1.7088957566E8</v>
      </c>
      <c r="J285" s="23">
        <v>1.8968158579E8</v>
      </c>
      <c r="K285" s="22">
        <v>4.2574987042E8</v>
      </c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5.75" customHeight="1">
      <c r="A286" s="21" t="s">
        <v>136</v>
      </c>
      <c r="B286" s="21" t="s">
        <v>15</v>
      </c>
      <c r="C286" s="21" t="s">
        <v>137</v>
      </c>
      <c r="D286" s="21" t="s">
        <v>29</v>
      </c>
      <c r="E286" s="21" t="s">
        <v>30</v>
      </c>
      <c r="F286" s="22">
        <v>0.0</v>
      </c>
      <c r="G286" s="22">
        <v>708347.07</v>
      </c>
      <c r="H286" s="22">
        <v>61827.19</v>
      </c>
      <c r="I286" s="22">
        <v>2019290.58</v>
      </c>
      <c r="J286" s="23">
        <v>2241343.5</v>
      </c>
      <c r="K286" s="22">
        <v>5030808.34</v>
      </c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5.75" customHeight="1">
      <c r="A287" s="21" t="s">
        <v>136</v>
      </c>
      <c r="B287" s="21" t="s">
        <v>15</v>
      </c>
      <c r="C287" s="21" t="s">
        <v>137</v>
      </c>
      <c r="D287" s="21" t="s">
        <v>31</v>
      </c>
      <c r="E287" s="21" t="s">
        <v>32</v>
      </c>
      <c r="F287" s="22">
        <v>0.0</v>
      </c>
      <c r="G287" s="22">
        <v>0.0</v>
      </c>
      <c r="H287" s="22">
        <v>0.0</v>
      </c>
      <c r="I287" s="22">
        <v>0.0</v>
      </c>
      <c r="J287" s="23">
        <v>-47689.2</v>
      </c>
      <c r="K287" s="22">
        <v>-47689.2</v>
      </c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5.75" customHeight="1">
      <c r="A288" s="21" t="s">
        <v>136</v>
      </c>
      <c r="B288" s="21" t="s">
        <v>15</v>
      </c>
      <c r="C288" s="21" t="s">
        <v>137</v>
      </c>
      <c r="D288" s="21" t="s">
        <v>41</v>
      </c>
      <c r="E288" s="21" t="s">
        <v>42</v>
      </c>
      <c r="F288" s="22">
        <v>0.0</v>
      </c>
      <c r="G288" s="22">
        <v>209816.22</v>
      </c>
      <c r="H288" s="22">
        <v>18313.55</v>
      </c>
      <c r="I288" s="22">
        <v>598124.76</v>
      </c>
      <c r="J288" s="23">
        <v>663898.03</v>
      </c>
      <c r="K288" s="22">
        <v>1490152.56</v>
      </c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5.75" customHeight="1">
      <c r="A289" s="21" t="s">
        <v>138</v>
      </c>
      <c r="B289" s="21" t="s">
        <v>15</v>
      </c>
      <c r="C289" s="21" t="s">
        <v>139</v>
      </c>
      <c r="D289" s="21" t="s">
        <v>17</v>
      </c>
      <c r="E289" s="21" t="s">
        <v>18</v>
      </c>
      <c r="F289" s="22">
        <v>0.0</v>
      </c>
      <c r="G289" s="22">
        <v>1.261114083E7</v>
      </c>
      <c r="H289" s="22">
        <v>1579976.27</v>
      </c>
      <c r="I289" s="22">
        <v>5.237268598E7</v>
      </c>
      <c r="J289" s="23">
        <v>5.786846555E7</v>
      </c>
      <c r="K289" s="22">
        <v>1.2443226863E8</v>
      </c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5.75" customHeight="1">
      <c r="A290" s="21" t="s">
        <v>138</v>
      </c>
      <c r="B290" s="21" t="s">
        <v>15</v>
      </c>
      <c r="C290" s="21" t="s">
        <v>139</v>
      </c>
      <c r="D290" s="21" t="s">
        <v>45</v>
      </c>
      <c r="E290" s="21" t="s">
        <v>46</v>
      </c>
      <c r="F290" s="22">
        <v>0.0</v>
      </c>
      <c r="G290" s="22">
        <v>2.487990372E7</v>
      </c>
      <c r="H290" s="22">
        <v>3117058.02</v>
      </c>
      <c r="I290" s="22">
        <v>1.0332351396E8</v>
      </c>
      <c r="J290" s="23">
        <v>1.1416586902E8</v>
      </c>
      <c r="K290" s="22">
        <v>2.4548634472E8</v>
      </c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5.75" customHeight="1">
      <c r="A291" s="21" t="s">
        <v>138</v>
      </c>
      <c r="B291" s="21" t="s">
        <v>15</v>
      </c>
      <c r="C291" s="21" t="s">
        <v>139</v>
      </c>
      <c r="D291" s="21" t="s">
        <v>72</v>
      </c>
      <c r="E291" s="21" t="s">
        <v>73</v>
      </c>
      <c r="F291" s="22">
        <v>0.0</v>
      </c>
      <c r="G291" s="22">
        <v>7031286.12</v>
      </c>
      <c r="H291" s="22">
        <v>880908.82</v>
      </c>
      <c r="I291" s="22">
        <v>2.920016078E7</v>
      </c>
      <c r="J291" s="23">
        <v>3.226430851E7</v>
      </c>
      <c r="K291" s="22">
        <v>6.937666423E7</v>
      </c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5.75" customHeight="1">
      <c r="A292" s="21" t="s">
        <v>138</v>
      </c>
      <c r="B292" s="21" t="s">
        <v>15</v>
      </c>
      <c r="C292" s="21" t="s">
        <v>139</v>
      </c>
      <c r="D292" s="21" t="s">
        <v>21</v>
      </c>
      <c r="E292" s="21" t="s">
        <v>22</v>
      </c>
      <c r="F292" s="22">
        <v>0.0</v>
      </c>
      <c r="G292" s="22">
        <v>3403.76</v>
      </c>
      <c r="H292" s="22">
        <v>426.44</v>
      </c>
      <c r="I292" s="22">
        <v>14135.44</v>
      </c>
      <c r="J292" s="23">
        <v>15618.76</v>
      </c>
      <c r="K292" s="22">
        <v>33584.4</v>
      </c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5.75" customHeight="1">
      <c r="A293" s="21" t="s">
        <v>138</v>
      </c>
      <c r="B293" s="21" t="s">
        <v>15</v>
      </c>
      <c r="C293" s="21" t="s">
        <v>139</v>
      </c>
      <c r="D293" s="21" t="s">
        <v>29</v>
      </c>
      <c r="E293" s="21" t="s">
        <v>30</v>
      </c>
      <c r="F293" s="22">
        <v>0.0</v>
      </c>
      <c r="G293" s="22">
        <v>5588845.28</v>
      </c>
      <c r="H293" s="22">
        <v>700193.83</v>
      </c>
      <c r="I293" s="22">
        <v>2.320986207E7</v>
      </c>
      <c r="J293" s="23">
        <v>2.564541189E7</v>
      </c>
      <c r="K293" s="22">
        <v>5.514431307E7</v>
      </c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5.75" customHeight="1">
      <c r="A294" s="21" t="s">
        <v>138</v>
      </c>
      <c r="B294" s="21" t="s">
        <v>15</v>
      </c>
      <c r="C294" s="21" t="s">
        <v>139</v>
      </c>
      <c r="D294" s="21" t="s">
        <v>31</v>
      </c>
      <c r="E294" s="21" t="s">
        <v>32</v>
      </c>
      <c r="F294" s="22">
        <v>0.0</v>
      </c>
      <c r="G294" s="22">
        <v>660640.42</v>
      </c>
      <c r="H294" s="22">
        <v>82767.79</v>
      </c>
      <c r="I294" s="22">
        <v>2743567.31</v>
      </c>
      <c r="J294" s="23">
        <v>3031466.26</v>
      </c>
      <c r="K294" s="22">
        <v>6518441.78</v>
      </c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5.75" customHeight="1">
      <c r="A295" s="21" t="s">
        <v>138</v>
      </c>
      <c r="B295" s="21" t="s">
        <v>15</v>
      </c>
      <c r="C295" s="21" t="s">
        <v>139</v>
      </c>
      <c r="D295" s="21" t="s">
        <v>41</v>
      </c>
      <c r="E295" s="21" t="s">
        <v>42</v>
      </c>
      <c r="F295" s="22">
        <v>0.0</v>
      </c>
      <c r="G295" s="22">
        <v>313958.14</v>
      </c>
      <c r="H295" s="22">
        <v>39333.98</v>
      </c>
      <c r="I295" s="22">
        <v>1303833.72</v>
      </c>
      <c r="J295" s="23">
        <v>1440652.8</v>
      </c>
      <c r="K295" s="22">
        <v>3097778.64</v>
      </c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5.75" customHeight="1">
      <c r="A296" s="21" t="s">
        <v>138</v>
      </c>
      <c r="B296" s="21" t="s">
        <v>15</v>
      </c>
      <c r="C296" s="21" t="s">
        <v>139</v>
      </c>
      <c r="D296" s="21" t="s">
        <v>47</v>
      </c>
      <c r="E296" s="21" t="s">
        <v>48</v>
      </c>
      <c r="F296" s="22">
        <v>0.0</v>
      </c>
      <c r="G296" s="22">
        <v>1.7500883273E8</v>
      </c>
      <c r="H296" s="22">
        <v>2.192583585E7</v>
      </c>
      <c r="I296" s="22">
        <v>7.2679250574E8</v>
      </c>
      <c r="J296" s="23">
        <v>8.0305919572E8</v>
      </c>
      <c r="K296" s="22">
        <v>1.72678637004E9</v>
      </c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5.75" customHeight="1">
      <c r="A297" s="21" t="s">
        <v>140</v>
      </c>
      <c r="B297" s="21" t="s">
        <v>15</v>
      </c>
      <c r="C297" s="21" t="s">
        <v>141</v>
      </c>
      <c r="D297" s="21" t="s">
        <v>17</v>
      </c>
      <c r="E297" s="21" t="s">
        <v>18</v>
      </c>
      <c r="F297" s="22">
        <v>0.0</v>
      </c>
      <c r="G297" s="22">
        <v>2521714.32</v>
      </c>
      <c r="H297" s="22">
        <v>1357352.52</v>
      </c>
      <c r="I297" s="22">
        <v>5.220506681E7</v>
      </c>
      <c r="J297" s="23">
        <v>6.40573599E7</v>
      </c>
      <c r="K297" s="22">
        <v>1.2014149355E8</v>
      </c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5.75" customHeight="1">
      <c r="A298" s="21" t="s">
        <v>140</v>
      </c>
      <c r="B298" s="21" t="s">
        <v>15</v>
      </c>
      <c r="C298" s="21" t="s">
        <v>141</v>
      </c>
      <c r="D298" s="21" t="s">
        <v>29</v>
      </c>
      <c r="E298" s="21" t="s">
        <v>30</v>
      </c>
      <c r="F298" s="22">
        <v>0.0</v>
      </c>
      <c r="G298" s="22">
        <v>41787.32</v>
      </c>
      <c r="H298" s="22">
        <v>22492.69</v>
      </c>
      <c r="I298" s="22">
        <v>865090.11</v>
      </c>
      <c r="J298" s="23">
        <v>1061494.45</v>
      </c>
      <c r="K298" s="22">
        <v>1990864.57</v>
      </c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5.75" customHeight="1">
      <c r="A299" s="21" t="s">
        <v>140</v>
      </c>
      <c r="B299" s="21" t="s">
        <v>15</v>
      </c>
      <c r="C299" s="21" t="s">
        <v>141</v>
      </c>
      <c r="D299" s="21" t="s">
        <v>31</v>
      </c>
      <c r="E299" s="21" t="s">
        <v>32</v>
      </c>
      <c r="F299" s="22">
        <v>0.0</v>
      </c>
      <c r="G299" s="22">
        <v>135635.86</v>
      </c>
      <c r="H299" s="22">
        <v>73008.14</v>
      </c>
      <c r="I299" s="22">
        <v>2807962.42</v>
      </c>
      <c r="J299" s="23">
        <v>3445463.63</v>
      </c>
      <c r="K299" s="22">
        <v>6462070.05</v>
      </c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5.75" customHeight="1">
      <c r="A300" s="21" t="s">
        <v>140</v>
      </c>
      <c r="B300" s="21" t="s">
        <v>15</v>
      </c>
      <c r="C300" s="21" t="s">
        <v>141</v>
      </c>
      <c r="D300" s="21" t="s">
        <v>41</v>
      </c>
      <c r="E300" s="21" t="s">
        <v>42</v>
      </c>
      <c r="F300" s="22">
        <v>0.0</v>
      </c>
      <c r="G300" s="22">
        <v>9039.5</v>
      </c>
      <c r="H300" s="22">
        <v>4865.65</v>
      </c>
      <c r="I300" s="22">
        <v>187137.66</v>
      </c>
      <c r="J300" s="23">
        <v>229624.17</v>
      </c>
      <c r="K300" s="22">
        <v>430666.98</v>
      </c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5.75" customHeight="1">
      <c r="A301" s="21" t="s">
        <v>142</v>
      </c>
      <c r="B301" s="21" t="s">
        <v>15</v>
      </c>
      <c r="C301" s="21" t="s">
        <v>143</v>
      </c>
      <c r="D301" s="21" t="s">
        <v>17</v>
      </c>
      <c r="E301" s="21" t="s">
        <v>18</v>
      </c>
      <c r="F301" s="22">
        <v>0.0</v>
      </c>
      <c r="G301" s="22">
        <v>1607848.49</v>
      </c>
      <c r="H301" s="22">
        <v>5.423581141E7</v>
      </c>
      <c r="I301" s="22">
        <v>3.4286673829E8</v>
      </c>
      <c r="J301" s="23">
        <v>5.7096857453E8</v>
      </c>
      <c r="K301" s="22">
        <v>9.6967897272E8</v>
      </c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5.75" customHeight="1">
      <c r="A302" s="21" t="s">
        <v>142</v>
      </c>
      <c r="B302" s="21" t="s">
        <v>15</v>
      </c>
      <c r="C302" s="21" t="s">
        <v>143</v>
      </c>
      <c r="D302" s="21" t="s">
        <v>45</v>
      </c>
      <c r="E302" s="21" t="s">
        <v>46</v>
      </c>
      <c r="F302" s="22">
        <v>0.0</v>
      </c>
      <c r="G302" s="22">
        <v>10764.16</v>
      </c>
      <c r="H302" s="22">
        <v>363095.9</v>
      </c>
      <c r="I302" s="22">
        <v>2295411.5</v>
      </c>
      <c r="J302" s="23">
        <v>3822499.19</v>
      </c>
      <c r="K302" s="22">
        <v>6491770.75</v>
      </c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5.75" customHeight="1">
      <c r="A303" s="21" t="s">
        <v>142</v>
      </c>
      <c r="B303" s="21" t="s">
        <v>15</v>
      </c>
      <c r="C303" s="21" t="s">
        <v>143</v>
      </c>
      <c r="D303" s="21" t="s">
        <v>19</v>
      </c>
      <c r="E303" s="21" t="s">
        <v>20</v>
      </c>
      <c r="F303" s="22">
        <v>0.0</v>
      </c>
      <c r="G303" s="22">
        <v>2981.56</v>
      </c>
      <c r="H303" s="22">
        <v>100573.73</v>
      </c>
      <c r="I303" s="22">
        <v>635804.77</v>
      </c>
      <c r="J303" s="23">
        <v>1058791.95</v>
      </c>
      <c r="K303" s="22">
        <v>1798152.01</v>
      </c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5.75" customHeight="1">
      <c r="A304" s="21" t="s">
        <v>142</v>
      </c>
      <c r="B304" s="21" t="s">
        <v>15</v>
      </c>
      <c r="C304" s="21" t="s">
        <v>143</v>
      </c>
      <c r="D304" s="21" t="s">
        <v>21</v>
      </c>
      <c r="E304" s="21" t="s">
        <v>22</v>
      </c>
      <c r="F304" s="22">
        <v>0.0</v>
      </c>
      <c r="G304" s="22">
        <v>18151.42</v>
      </c>
      <c r="H304" s="22">
        <v>612282.07</v>
      </c>
      <c r="I304" s="22">
        <v>3870711.13</v>
      </c>
      <c r="J304" s="23">
        <v>6445811.65</v>
      </c>
      <c r="K304" s="22">
        <v>1.094695627E7</v>
      </c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5.75" customHeight="1">
      <c r="A305" s="21" t="s">
        <v>142</v>
      </c>
      <c r="B305" s="21" t="s">
        <v>15</v>
      </c>
      <c r="C305" s="21" t="s">
        <v>143</v>
      </c>
      <c r="D305" s="21" t="s">
        <v>27</v>
      </c>
      <c r="E305" s="21" t="s">
        <v>28</v>
      </c>
      <c r="F305" s="22">
        <v>0.0</v>
      </c>
      <c r="G305" s="22">
        <v>31719.99</v>
      </c>
      <c r="H305" s="22">
        <v>1069976.21</v>
      </c>
      <c r="I305" s="22">
        <v>6764151.6</v>
      </c>
      <c r="J305" s="23">
        <v>1.126419558E7</v>
      </c>
      <c r="K305" s="22">
        <v>1.913004338E7</v>
      </c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5.75" customHeight="1">
      <c r="A306" s="21" t="s">
        <v>142</v>
      </c>
      <c r="B306" s="21" t="s">
        <v>15</v>
      </c>
      <c r="C306" s="21" t="s">
        <v>143</v>
      </c>
      <c r="D306" s="21" t="s">
        <v>29</v>
      </c>
      <c r="E306" s="21" t="s">
        <v>30</v>
      </c>
      <c r="F306" s="22">
        <v>0.0</v>
      </c>
      <c r="G306" s="22">
        <v>19615.65</v>
      </c>
      <c r="H306" s="22">
        <v>661673.35</v>
      </c>
      <c r="I306" s="22">
        <v>4182951.79</v>
      </c>
      <c r="J306" s="23">
        <v>6965779.27</v>
      </c>
      <c r="K306" s="22">
        <v>1.183002006E7</v>
      </c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5.75" customHeight="1">
      <c r="A307" s="21" t="s">
        <v>142</v>
      </c>
      <c r="B307" s="21" t="s">
        <v>15</v>
      </c>
      <c r="C307" s="21" t="s">
        <v>143</v>
      </c>
      <c r="D307" s="21" t="s">
        <v>31</v>
      </c>
      <c r="E307" s="21" t="s">
        <v>32</v>
      </c>
      <c r="F307" s="22">
        <v>0.0</v>
      </c>
      <c r="G307" s="22">
        <v>13641.5</v>
      </c>
      <c r="H307" s="22">
        <v>460153.96</v>
      </c>
      <c r="I307" s="22">
        <v>2908991.03</v>
      </c>
      <c r="J307" s="23">
        <v>4844279.93</v>
      </c>
      <c r="K307" s="22">
        <v>8227066.42</v>
      </c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5.75" customHeight="1">
      <c r="A308" s="21" t="s">
        <v>142</v>
      </c>
      <c r="B308" s="21" t="s">
        <v>15</v>
      </c>
      <c r="C308" s="21" t="s">
        <v>143</v>
      </c>
      <c r="D308" s="21" t="s">
        <v>35</v>
      </c>
      <c r="E308" s="21" t="s">
        <v>36</v>
      </c>
      <c r="F308" s="22">
        <v>0.0</v>
      </c>
      <c r="G308" s="22">
        <v>140.17</v>
      </c>
      <c r="H308" s="22">
        <v>4728.33</v>
      </c>
      <c r="I308" s="22">
        <v>29891.41</v>
      </c>
      <c r="J308" s="23">
        <v>49777.53</v>
      </c>
      <c r="K308" s="22">
        <v>84537.44</v>
      </c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5.75" customHeight="1">
      <c r="A309" s="21" t="s">
        <v>142</v>
      </c>
      <c r="B309" s="21" t="s">
        <v>15</v>
      </c>
      <c r="C309" s="21" t="s">
        <v>143</v>
      </c>
      <c r="D309" s="21" t="s">
        <v>41</v>
      </c>
      <c r="E309" s="21" t="s">
        <v>42</v>
      </c>
      <c r="F309" s="22">
        <v>0.0</v>
      </c>
      <c r="G309" s="22">
        <v>11400.06</v>
      </c>
      <c r="H309" s="22">
        <v>384546.04</v>
      </c>
      <c r="I309" s="22">
        <v>2431014.48</v>
      </c>
      <c r="J309" s="23">
        <v>4048315.92</v>
      </c>
      <c r="K309" s="22">
        <v>6875276.5</v>
      </c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5.75" customHeight="1">
      <c r="A310" s="21" t="s">
        <v>144</v>
      </c>
      <c r="B310" s="21" t="s">
        <v>15</v>
      </c>
      <c r="C310" s="21" t="s">
        <v>145</v>
      </c>
      <c r="D310" s="21" t="s">
        <v>17</v>
      </c>
      <c r="E310" s="21" t="s">
        <v>18</v>
      </c>
      <c r="F310" s="22">
        <v>0.0</v>
      </c>
      <c r="G310" s="22">
        <v>4.03409691E7</v>
      </c>
      <c r="H310" s="22">
        <v>5026879.28</v>
      </c>
      <c r="I310" s="22">
        <v>1.5390695656E8</v>
      </c>
      <c r="J310" s="23">
        <v>2.1332088661E8</v>
      </c>
      <c r="K310" s="22">
        <v>4.1259569155E8</v>
      </c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5.75" customHeight="1">
      <c r="A311" s="21" t="s">
        <v>144</v>
      </c>
      <c r="B311" s="21" t="s">
        <v>15</v>
      </c>
      <c r="C311" s="21" t="s">
        <v>145</v>
      </c>
      <c r="D311" s="21" t="s">
        <v>45</v>
      </c>
      <c r="E311" s="21" t="s">
        <v>46</v>
      </c>
      <c r="F311" s="22">
        <v>0.0</v>
      </c>
      <c r="G311" s="22">
        <v>5959212.33</v>
      </c>
      <c r="H311" s="22">
        <v>742576.14</v>
      </c>
      <c r="I311" s="22">
        <v>2.273530493E7</v>
      </c>
      <c r="J311" s="23">
        <v>3.151199604E7</v>
      </c>
      <c r="K311" s="22">
        <v>6.094908944E7</v>
      </c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5.75" customHeight="1">
      <c r="A312" s="21" t="s">
        <v>144</v>
      </c>
      <c r="B312" s="21" t="s">
        <v>15</v>
      </c>
      <c r="C312" s="21" t="s">
        <v>145</v>
      </c>
      <c r="D312" s="21" t="s">
        <v>19</v>
      </c>
      <c r="E312" s="21" t="s">
        <v>20</v>
      </c>
      <c r="F312" s="22">
        <v>0.0</v>
      </c>
      <c r="G312" s="22">
        <v>116102.85</v>
      </c>
      <c r="H312" s="22">
        <v>14467.55</v>
      </c>
      <c r="I312" s="22">
        <v>442950.1</v>
      </c>
      <c r="J312" s="23">
        <v>613945.67</v>
      </c>
      <c r="K312" s="22">
        <v>1187466.17</v>
      </c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5.75" customHeight="1">
      <c r="A313" s="21" t="s">
        <v>144</v>
      </c>
      <c r="B313" s="21" t="s">
        <v>15</v>
      </c>
      <c r="C313" s="21" t="s">
        <v>145</v>
      </c>
      <c r="D313" s="21" t="s">
        <v>29</v>
      </c>
      <c r="E313" s="21" t="s">
        <v>30</v>
      </c>
      <c r="F313" s="22">
        <v>0.0</v>
      </c>
      <c r="G313" s="22">
        <v>872967.43</v>
      </c>
      <c r="H313" s="22">
        <v>108780.28</v>
      </c>
      <c r="I313" s="22">
        <v>3330504.05</v>
      </c>
      <c r="J313" s="23">
        <v>4616205.09</v>
      </c>
      <c r="K313" s="22">
        <v>8928456.85</v>
      </c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5.75" customHeight="1">
      <c r="A314" s="21" t="s">
        <v>144</v>
      </c>
      <c r="B314" s="21" t="s">
        <v>15</v>
      </c>
      <c r="C314" s="21" t="s">
        <v>145</v>
      </c>
      <c r="D314" s="21" t="s">
        <v>31</v>
      </c>
      <c r="E314" s="21" t="s">
        <v>32</v>
      </c>
      <c r="F314" s="22">
        <v>0.0</v>
      </c>
      <c r="G314" s="22">
        <v>466473.48</v>
      </c>
      <c r="H314" s="22">
        <v>58127.16</v>
      </c>
      <c r="I314" s="22">
        <v>1779667.55</v>
      </c>
      <c r="J314" s="23">
        <v>2466686.81</v>
      </c>
      <c r="K314" s="22">
        <v>4770955.0</v>
      </c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5.75" customHeight="1">
      <c r="A315" s="21" t="s">
        <v>144</v>
      </c>
      <c r="B315" s="21" t="s">
        <v>15</v>
      </c>
      <c r="C315" s="21" t="s">
        <v>145</v>
      </c>
      <c r="D315" s="21" t="s">
        <v>41</v>
      </c>
      <c r="E315" s="21" t="s">
        <v>42</v>
      </c>
      <c r="F315" s="22">
        <v>0.0</v>
      </c>
      <c r="G315" s="22">
        <v>239648.81</v>
      </c>
      <c r="H315" s="22">
        <v>29862.59</v>
      </c>
      <c r="I315" s="22">
        <v>914296.81</v>
      </c>
      <c r="J315" s="23">
        <v>1267250.1</v>
      </c>
      <c r="K315" s="22">
        <v>2451058.31</v>
      </c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5.75" customHeight="1">
      <c r="A316" s="21" t="s">
        <v>146</v>
      </c>
      <c r="B316" s="21" t="s">
        <v>15</v>
      </c>
      <c r="C316" s="21" t="s">
        <v>147</v>
      </c>
      <c r="D316" s="21" t="s">
        <v>17</v>
      </c>
      <c r="E316" s="21" t="s">
        <v>18</v>
      </c>
      <c r="F316" s="22">
        <v>0.0</v>
      </c>
      <c r="G316" s="22">
        <v>826097.32</v>
      </c>
      <c r="H316" s="22">
        <v>1542384.71</v>
      </c>
      <c r="I316" s="22">
        <v>6.49165089E7</v>
      </c>
      <c r="J316" s="23">
        <v>7.392969186E7</v>
      </c>
      <c r="K316" s="22">
        <v>1.4121468279E8</v>
      </c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5.75" customHeight="1">
      <c r="A317" s="21" t="s">
        <v>146</v>
      </c>
      <c r="B317" s="21" t="s">
        <v>15</v>
      </c>
      <c r="C317" s="21" t="s">
        <v>147</v>
      </c>
      <c r="D317" s="21" t="s">
        <v>45</v>
      </c>
      <c r="E317" s="21" t="s">
        <v>46</v>
      </c>
      <c r="F317" s="22">
        <v>0.0</v>
      </c>
      <c r="G317" s="22">
        <v>264275.34</v>
      </c>
      <c r="H317" s="22">
        <v>493421.57</v>
      </c>
      <c r="I317" s="22">
        <v>2.076732598E7</v>
      </c>
      <c r="J317" s="23">
        <v>2.365071747E7</v>
      </c>
      <c r="K317" s="22">
        <v>4.517574036E7</v>
      </c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5.75" customHeight="1">
      <c r="A318" s="21" t="s">
        <v>146</v>
      </c>
      <c r="B318" s="21" t="s">
        <v>15</v>
      </c>
      <c r="C318" s="21" t="s">
        <v>147</v>
      </c>
      <c r="D318" s="21" t="s">
        <v>72</v>
      </c>
      <c r="E318" s="21" t="s">
        <v>73</v>
      </c>
      <c r="F318" s="22">
        <v>0.0</v>
      </c>
      <c r="G318" s="22">
        <v>756114.66</v>
      </c>
      <c r="H318" s="22">
        <v>1411721.94</v>
      </c>
      <c r="I318" s="22">
        <v>5.941712121E7</v>
      </c>
      <c r="J318" s="23">
        <v>6.766675438E7</v>
      </c>
      <c r="K318" s="22">
        <v>1.2925171219E8</v>
      </c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5.75" customHeight="1">
      <c r="A319" s="21" t="s">
        <v>146</v>
      </c>
      <c r="B319" s="21" t="s">
        <v>15</v>
      </c>
      <c r="C319" s="21" t="s">
        <v>147</v>
      </c>
      <c r="D319" s="21" t="s">
        <v>19</v>
      </c>
      <c r="E319" s="21" t="s">
        <v>20</v>
      </c>
      <c r="F319" s="22">
        <v>0.0</v>
      </c>
      <c r="G319" s="22">
        <v>839.08</v>
      </c>
      <c r="H319" s="22">
        <v>1566.62</v>
      </c>
      <c r="I319" s="22">
        <v>65936.68</v>
      </c>
      <c r="J319" s="23">
        <v>75091.52</v>
      </c>
      <c r="K319" s="22">
        <v>143433.9</v>
      </c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5.75" customHeight="1">
      <c r="A320" s="21" t="s">
        <v>146</v>
      </c>
      <c r="B320" s="21" t="s">
        <v>15</v>
      </c>
      <c r="C320" s="21" t="s">
        <v>147</v>
      </c>
      <c r="D320" s="21" t="s">
        <v>21</v>
      </c>
      <c r="E320" s="21" t="s">
        <v>22</v>
      </c>
      <c r="F320" s="22">
        <v>0.0</v>
      </c>
      <c r="G320" s="22">
        <v>32.35</v>
      </c>
      <c r="H320" s="22">
        <v>60.39</v>
      </c>
      <c r="I320" s="22">
        <v>2541.96</v>
      </c>
      <c r="J320" s="23">
        <v>2894.89</v>
      </c>
      <c r="K320" s="22">
        <v>5529.59</v>
      </c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5.75" customHeight="1">
      <c r="A321" s="21" t="s">
        <v>146</v>
      </c>
      <c r="B321" s="21" t="s">
        <v>15</v>
      </c>
      <c r="C321" s="21" t="s">
        <v>147</v>
      </c>
      <c r="D321" s="21" t="s">
        <v>29</v>
      </c>
      <c r="E321" s="21" t="s">
        <v>30</v>
      </c>
      <c r="F321" s="22">
        <v>0.0</v>
      </c>
      <c r="G321" s="22">
        <v>65806.47</v>
      </c>
      <c r="H321" s="22">
        <v>122865.55</v>
      </c>
      <c r="I321" s="22">
        <v>5171214.64</v>
      </c>
      <c r="J321" s="23">
        <v>5889200.02</v>
      </c>
      <c r="K321" s="22">
        <v>1.124908668E7</v>
      </c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5.75" customHeight="1">
      <c r="A322" s="21" t="s">
        <v>146</v>
      </c>
      <c r="B322" s="21" t="s">
        <v>15</v>
      </c>
      <c r="C322" s="21" t="s">
        <v>147</v>
      </c>
      <c r="D322" s="21" t="s">
        <v>31</v>
      </c>
      <c r="E322" s="21" t="s">
        <v>32</v>
      </c>
      <c r="F322" s="22">
        <v>0.0</v>
      </c>
      <c r="G322" s="22">
        <v>0.0</v>
      </c>
      <c r="H322" s="22">
        <v>0.0</v>
      </c>
      <c r="I322" s="22">
        <v>0.0</v>
      </c>
      <c r="J322" s="23">
        <v>-213019.94</v>
      </c>
      <c r="K322" s="22">
        <v>-213019.94</v>
      </c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5.75" customHeight="1">
      <c r="A323" s="21" t="s">
        <v>146</v>
      </c>
      <c r="B323" s="21" t="s">
        <v>15</v>
      </c>
      <c r="C323" s="21" t="s">
        <v>147</v>
      </c>
      <c r="D323" s="21" t="s">
        <v>41</v>
      </c>
      <c r="E323" s="21" t="s">
        <v>42</v>
      </c>
      <c r="F323" s="22">
        <v>0.0</v>
      </c>
      <c r="G323" s="22">
        <v>7798.89</v>
      </c>
      <c r="H323" s="22">
        <v>14561.1</v>
      </c>
      <c r="I323" s="22">
        <v>612853.49</v>
      </c>
      <c r="J323" s="23">
        <v>697943.73</v>
      </c>
      <c r="K323" s="22">
        <v>1333157.21</v>
      </c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5.75" customHeight="1">
      <c r="A324" s="21" t="s">
        <v>146</v>
      </c>
      <c r="B324" s="21" t="s">
        <v>15</v>
      </c>
      <c r="C324" s="21" t="s">
        <v>147</v>
      </c>
      <c r="D324" s="21" t="s">
        <v>47</v>
      </c>
      <c r="E324" s="21" t="s">
        <v>48</v>
      </c>
      <c r="F324" s="22">
        <v>0.0</v>
      </c>
      <c r="G324" s="22">
        <v>3217626.89</v>
      </c>
      <c r="H324" s="22">
        <v>6007547.12</v>
      </c>
      <c r="I324" s="22">
        <v>2.5284806214E8</v>
      </c>
      <c r="J324" s="23">
        <v>2.8795416818E8</v>
      </c>
      <c r="K324" s="22">
        <v>5.5002740433E8</v>
      </c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5.75" customHeight="1">
      <c r="A325" s="21" t="s">
        <v>148</v>
      </c>
      <c r="B325" s="21" t="s">
        <v>15</v>
      </c>
      <c r="C325" s="21" t="s">
        <v>149</v>
      </c>
      <c r="D325" s="21" t="s">
        <v>45</v>
      </c>
      <c r="E325" s="21" t="s">
        <v>46</v>
      </c>
      <c r="F325" s="22">
        <v>0.0</v>
      </c>
      <c r="G325" s="22">
        <v>6780057.35</v>
      </c>
      <c r="H325" s="22">
        <v>1568096.72</v>
      </c>
      <c r="I325" s="22">
        <v>5.393357691E7</v>
      </c>
      <c r="J325" s="23">
        <v>7.460475696E7</v>
      </c>
      <c r="K325" s="22">
        <v>1.3688648794E8</v>
      </c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5.75" customHeight="1">
      <c r="A326" s="21" t="s">
        <v>148</v>
      </c>
      <c r="B326" s="21" t="s">
        <v>15</v>
      </c>
      <c r="C326" s="21" t="s">
        <v>149</v>
      </c>
      <c r="D326" s="21" t="s">
        <v>21</v>
      </c>
      <c r="E326" s="21" t="s">
        <v>22</v>
      </c>
      <c r="F326" s="22">
        <v>0.0</v>
      </c>
      <c r="G326" s="22">
        <v>6035.67</v>
      </c>
      <c r="H326" s="22">
        <v>1395.93</v>
      </c>
      <c r="I326" s="22">
        <v>48012.16</v>
      </c>
      <c r="J326" s="23">
        <v>66413.84</v>
      </c>
      <c r="K326" s="22">
        <v>121857.6</v>
      </c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5.75" customHeight="1">
      <c r="A327" s="21" t="s">
        <v>148</v>
      </c>
      <c r="B327" s="21" t="s">
        <v>15</v>
      </c>
      <c r="C327" s="21" t="s">
        <v>149</v>
      </c>
      <c r="D327" s="21" t="s">
        <v>29</v>
      </c>
      <c r="E327" s="21" t="s">
        <v>30</v>
      </c>
      <c r="F327" s="22">
        <v>0.0</v>
      </c>
      <c r="G327" s="22">
        <v>201016.18</v>
      </c>
      <c r="H327" s="22">
        <v>46491.17</v>
      </c>
      <c r="I327" s="22">
        <v>1599030.95</v>
      </c>
      <c r="J327" s="23">
        <v>2211893.27</v>
      </c>
      <c r="K327" s="22">
        <v>4058431.57</v>
      </c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5.75" customHeight="1">
      <c r="A328" s="21" t="s">
        <v>148</v>
      </c>
      <c r="B328" s="21" t="s">
        <v>15</v>
      </c>
      <c r="C328" s="21" t="s">
        <v>149</v>
      </c>
      <c r="D328" s="21" t="s">
        <v>31</v>
      </c>
      <c r="E328" s="21" t="s">
        <v>32</v>
      </c>
      <c r="F328" s="22">
        <v>0.0</v>
      </c>
      <c r="G328" s="22">
        <v>0.0</v>
      </c>
      <c r="H328" s="22">
        <v>0.0</v>
      </c>
      <c r="I328" s="22">
        <v>0.0</v>
      </c>
      <c r="J328" s="23">
        <v>-28120.12</v>
      </c>
      <c r="K328" s="22">
        <v>-28120.12</v>
      </c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5.75" customHeight="1">
      <c r="A329" s="21" t="s">
        <v>148</v>
      </c>
      <c r="B329" s="21" t="s">
        <v>15</v>
      </c>
      <c r="C329" s="21" t="s">
        <v>149</v>
      </c>
      <c r="D329" s="21" t="s">
        <v>39</v>
      </c>
      <c r="E329" s="21" t="s">
        <v>40</v>
      </c>
      <c r="F329" s="22">
        <v>0.0</v>
      </c>
      <c r="G329" s="22">
        <v>2362.07</v>
      </c>
      <c r="H329" s="22">
        <v>546.3</v>
      </c>
      <c r="I329" s="22">
        <v>18789.65</v>
      </c>
      <c r="J329" s="23">
        <v>25991.18</v>
      </c>
      <c r="K329" s="22">
        <v>47689.2</v>
      </c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5.75" customHeight="1">
      <c r="A330" s="21" t="s">
        <v>148</v>
      </c>
      <c r="B330" s="21" t="s">
        <v>15</v>
      </c>
      <c r="C330" s="21" t="s">
        <v>149</v>
      </c>
      <c r="D330" s="21" t="s">
        <v>41</v>
      </c>
      <c r="E330" s="21" t="s">
        <v>42</v>
      </c>
      <c r="F330" s="22">
        <v>0.0</v>
      </c>
      <c r="G330" s="22">
        <v>11092.0</v>
      </c>
      <c r="H330" s="22">
        <v>2565.37</v>
      </c>
      <c r="I330" s="22">
        <v>88233.97</v>
      </c>
      <c r="J330" s="23">
        <v>122051.5</v>
      </c>
      <c r="K330" s="22">
        <v>223942.84</v>
      </c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5.75" customHeight="1">
      <c r="A331" s="21" t="s">
        <v>148</v>
      </c>
      <c r="B331" s="21" t="s">
        <v>15</v>
      </c>
      <c r="C331" s="21" t="s">
        <v>149</v>
      </c>
      <c r="D331" s="21" t="s">
        <v>59</v>
      </c>
      <c r="E331" s="21" t="s">
        <v>60</v>
      </c>
      <c r="F331" s="22">
        <v>0.0</v>
      </c>
      <c r="G331" s="22">
        <v>1882255.73</v>
      </c>
      <c r="H331" s="22">
        <v>435329.51</v>
      </c>
      <c r="I331" s="22">
        <v>1.497285036E7</v>
      </c>
      <c r="J331" s="23">
        <v>2.071151083E7</v>
      </c>
      <c r="K331" s="22">
        <v>3.800194643E7</v>
      </c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5.75" customHeight="1">
      <c r="A332" s="21" t="s">
        <v>150</v>
      </c>
      <c r="B332" s="21" t="s">
        <v>15</v>
      </c>
      <c r="C332" s="21" t="s">
        <v>151</v>
      </c>
      <c r="D332" s="21" t="s">
        <v>17</v>
      </c>
      <c r="E332" s="21" t="s">
        <v>18</v>
      </c>
      <c r="F332" s="22">
        <v>0.0</v>
      </c>
      <c r="G332" s="22">
        <v>6.277290597E7</v>
      </c>
      <c r="H332" s="22">
        <v>1.802014409E7</v>
      </c>
      <c r="I332" s="22">
        <v>2.3858854505E8</v>
      </c>
      <c r="J332" s="23">
        <v>3.0621908407E8</v>
      </c>
      <c r="K332" s="22">
        <v>6.2560067918E8</v>
      </c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5.75" customHeight="1">
      <c r="A333" s="21" t="s">
        <v>150</v>
      </c>
      <c r="B333" s="21" t="s">
        <v>15</v>
      </c>
      <c r="C333" s="21" t="s">
        <v>151</v>
      </c>
      <c r="D333" s="21" t="s">
        <v>45</v>
      </c>
      <c r="E333" s="21" t="s">
        <v>46</v>
      </c>
      <c r="F333" s="22">
        <v>0.0</v>
      </c>
      <c r="G333" s="22">
        <v>58549.64</v>
      </c>
      <c r="H333" s="22">
        <v>16807.77</v>
      </c>
      <c r="I333" s="22">
        <v>222536.64</v>
      </c>
      <c r="J333" s="23">
        <v>285617.09</v>
      </c>
      <c r="K333" s="22">
        <v>583511.14</v>
      </c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5.75" customHeight="1">
      <c r="A334" s="21" t="s">
        <v>150</v>
      </c>
      <c r="B334" s="21" t="s">
        <v>15</v>
      </c>
      <c r="C334" s="21" t="s">
        <v>151</v>
      </c>
      <c r="D334" s="21" t="s">
        <v>19</v>
      </c>
      <c r="E334" s="21" t="s">
        <v>20</v>
      </c>
      <c r="F334" s="22">
        <v>0.0</v>
      </c>
      <c r="G334" s="22">
        <v>71884.53</v>
      </c>
      <c r="H334" s="22">
        <v>20635.81</v>
      </c>
      <c r="I334" s="22">
        <v>273220.21</v>
      </c>
      <c r="J334" s="23">
        <v>350667.47</v>
      </c>
      <c r="K334" s="22">
        <v>716408.02</v>
      </c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5.75" customHeight="1">
      <c r="A335" s="21" t="s">
        <v>150</v>
      </c>
      <c r="B335" s="21" t="s">
        <v>15</v>
      </c>
      <c r="C335" s="21" t="s">
        <v>151</v>
      </c>
      <c r="D335" s="21" t="s">
        <v>21</v>
      </c>
      <c r="E335" s="21" t="s">
        <v>22</v>
      </c>
      <c r="F335" s="22">
        <v>0.0</v>
      </c>
      <c r="G335" s="22">
        <v>739513.35</v>
      </c>
      <c r="H335" s="22">
        <v>212291.22</v>
      </c>
      <c r="I335" s="22">
        <v>2810757.46</v>
      </c>
      <c r="J335" s="23">
        <v>3607497.49</v>
      </c>
      <c r="K335" s="22">
        <v>7370059.52</v>
      </c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5.75" customHeight="1">
      <c r="A336" s="21" t="s">
        <v>150</v>
      </c>
      <c r="B336" s="21" t="s">
        <v>15</v>
      </c>
      <c r="C336" s="21" t="s">
        <v>151</v>
      </c>
      <c r="D336" s="21" t="s">
        <v>27</v>
      </c>
      <c r="E336" s="21" t="s">
        <v>28</v>
      </c>
      <c r="F336" s="22">
        <v>0.0</v>
      </c>
      <c r="G336" s="22">
        <v>3365809.4</v>
      </c>
      <c r="H336" s="22">
        <v>966218.93</v>
      </c>
      <c r="I336" s="22">
        <v>1.27928372E7</v>
      </c>
      <c r="J336" s="23">
        <v>1.641910718E7</v>
      </c>
      <c r="K336" s="22">
        <v>3.354397271E7</v>
      </c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5.75" customHeight="1">
      <c r="A337" s="21" t="s">
        <v>150</v>
      </c>
      <c r="B337" s="21" t="s">
        <v>15</v>
      </c>
      <c r="C337" s="21" t="s">
        <v>151</v>
      </c>
      <c r="D337" s="21" t="s">
        <v>29</v>
      </c>
      <c r="E337" s="21" t="s">
        <v>30</v>
      </c>
      <c r="F337" s="22">
        <v>0.0</v>
      </c>
      <c r="G337" s="22">
        <v>908142.94</v>
      </c>
      <c r="H337" s="22">
        <v>260699.52</v>
      </c>
      <c r="I337" s="22">
        <v>3451688.25</v>
      </c>
      <c r="J337" s="23">
        <v>4430107.12</v>
      </c>
      <c r="K337" s="22">
        <v>9050637.83</v>
      </c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5.75" customHeight="1">
      <c r="A338" s="21" t="s">
        <v>150</v>
      </c>
      <c r="B338" s="21" t="s">
        <v>15</v>
      </c>
      <c r="C338" s="21" t="s">
        <v>151</v>
      </c>
      <c r="D338" s="21" t="s">
        <v>31</v>
      </c>
      <c r="E338" s="21" t="s">
        <v>32</v>
      </c>
      <c r="F338" s="22">
        <v>0.0</v>
      </c>
      <c r="G338" s="22">
        <v>717051.11</v>
      </c>
      <c r="H338" s="22">
        <v>205843.02</v>
      </c>
      <c r="I338" s="22">
        <v>2725382.53</v>
      </c>
      <c r="J338" s="23">
        <v>3497922.1</v>
      </c>
      <c r="K338" s="22">
        <v>7146198.76</v>
      </c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5.75" customHeight="1">
      <c r="A339" s="21" t="s">
        <v>150</v>
      </c>
      <c r="B339" s="21" t="s">
        <v>15</v>
      </c>
      <c r="C339" s="21" t="s">
        <v>151</v>
      </c>
      <c r="D339" s="21" t="s">
        <v>41</v>
      </c>
      <c r="E339" s="21" t="s">
        <v>42</v>
      </c>
      <c r="F339" s="22">
        <v>0.0</v>
      </c>
      <c r="G339" s="22">
        <v>469785.06</v>
      </c>
      <c r="H339" s="22">
        <v>134860.64</v>
      </c>
      <c r="I339" s="22">
        <v>1785568.66</v>
      </c>
      <c r="J339" s="23">
        <v>2291707.67</v>
      </c>
      <c r="K339" s="22">
        <v>4681922.03</v>
      </c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5.75" customHeight="1">
      <c r="A340" s="21" t="s">
        <v>152</v>
      </c>
      <c r="B340" s="21" t="s">
        <v>15</v>
      </c>
      <c r="C340" s="21" t="s">
        <v>153</v>
      </c>
      <c r="D340" s="21" t="s">
        <v>17</v>
      </c>
      <c r="E340" s="21" t="s">
        <v>18</v>
      </c>
      <c r="F340" s="22">
        <v>0.0</v>
      </c>
      <c r="G340" s="22">
        <v>4.714585793E7</v>
      </c>
      <c r="H340" s="22">
        <v>2696694.04</v>
      </c>
      <c r="I340" s="22">
        <v>1.0542169513E8</v>
      </c>
      <c r="J340" s="23">
        <v>1.0608581302E8</v>
      </c>
      <c r="K340" s="22">
        <v>2.6135006012E8</v>
      </c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5.75" customHeight="1">
      <c r="A341" s="21" t="s">
        <v>152</v>
      </c>
      <c r="B341" s="21" t="s">
        <v>15</v>
      </c>
      <c r="C341" s="21" t="s">
        <v>153</v>
      </c>
      <c r="D341" s="21" t="s">
        <v>29</v>
      </c>
      <c r="E341" s="21" t="s">
        <v>30</v>
      </c>
      <c r="F341" s="22">
        <v>0.0</v>
      </c>
      <c r="G341" s="22">
        <v>1321677.01</v>
      </c>
      <c r="H341" s="22">
        <v>75598.55</v>
      </c>
      <c r="I341" s="22">
        <v>2955369.5</v>
      </c>
      <c r="J341" s="23">
        <v>2973987.24</v>
      </c>
      <c r="K341" s="22">
        <v>7326632.3</v>
      </c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5.75" customHeight="1">
      <c r="A342" s="21" t="s">
        <v>152</v>
      </c>
      <c r="B342" s="21" t="s">
        <v>15</v>
      </c>
      <c r="C342" s="21" t="s">
        <v>153</v>
      </c>
      <c r="D342" s="21" t="s">
        <v>31</v>
      </c>
      <c r="E342" s="21" t="s">
        <v>32</v>
      </c>
      <c r="F342" s="22">
        <v>0.0</v>
      </c>
      <c r="G342" s="22">
        <v>213927.19</v>
      </c>
      <c r="H342" s="22">
        <v>12236.41</v>
      </c>
      <c r="I342" s="22">
        <v>478357.32</v>
      </c>
      <c r="J342" s="23">
        <v>481370.8</v>
      </c>
      <c r="K342" s="22">
        <v>1185891.72</v>
      </c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5.75" customHeight="1">
      <c r="A343" s="21" t="s">
        <v>152</v>
      </c>
      <c r="B343" s="21" t="s">
        <v>15</v>
      </c>
      <c r="C343" s="21" t="s">
        <v>153</v>
      </c>
      <c r="D343" s="21" t="s">
        <v>41</v>
      </c>
      <c r="E343" s="21" t="s">
        <v>42</v>
      </c>
      <c r="F343" s="22">
        <v>0.0</v>
      </c>
      <c r="G343" s="22">
        <v>77518.87</v>
      </c>
      <c r="H343" s="22">
        <v>4434.0</v>
      </c>
      <c r="I343" s="22">
        <v>173338.05</v>
      </c>
      <c r="J343" s="23">
        <v>174430.01</v>
      </c>
      <c r="K343" s="22">
        <v>429720.93</v>
      </c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5.75" customHeight="1">
      <c r="A344" s="21" t="s">
        <v>154</v>
      </c>
      <c r="B344" s="21" t="s">
        <v>15</v>
      </c>
      <c r="C344" s="21" t="s">
        <v>155</v>
      </c>
      <c r="D344" s="21" t="s">
        <v>17</v>
      </c>
      <c r="E344" s="21" t="s">
        <v>18</v>
      </c>
      <c r="F344" s="22">
        <v>0.0</v>
      </c>
      <c r="G344" s="22">
        <v>787630.03</v>
      </c>
      <c r="H344" s="22">
        <v>2294260.68</v>
      </c>
      <c r="I344" s="22">
        <v>9.550067865E7</v>
      </c>
      <c r="J344" s="23">
        <v>1.3433328157E8</v>
      </c>
      <c r="K344" s="22">
        <v>2.3291585093E8</v>
      </c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5.75" customHeight="1">
      <c r="A345" s="21" t="s">
        <v>154</v>
      </c>
      <c r="B345" s="21" t="s">
        <v>15</v>
      </c>
      <c r="C345" s="21" t="s">
        <v>155</v>
      </c>
      <c r="D345" s="21" t="s">
        <v>21</v>
      </c>
      <c r="E345" s="21" t="s">
        <v>22</v>
      </c>
      <c r="F345" s="22">
        <v>0.0</v>
      </c>
      <c r="G345" s="22">
        <v>51.89</v>
      </c>
      <c r="H345" s="22">
        <v>151.14</v>
      </c>
      <c r="I345" s="22">
        <v>6291.3</v>
      </c>
      <c r="J345" s="23">
        <v>8849.47</v>
      </c>
      <c r="K345" s="22">
        <v>15343.8</v>
      </c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5.75" customHeight="1">
      <c r="A346" s="21" t="s">
        <v>154</v>
      </c>
      <c r="B346" s="21" t="s">
        <v>15</v>
      </c>
      <c r="C346" s="21" t="s">
        <v>155</v>
      </c>
      <c r="D346" s="21" t="s">
        <v>29</v>
      </c>
      <c r="E346" s="21" t="s">
        <v>30</v>
      </c>
      <c r="F346" s="22">
        <v>0.0</v>
      </c>
      <c r="G346" s="22">
        <v>27725.53</v>
      </c>
      <c r="H346" s="22">
        <v>80760.74</v>
      </c>
      <c r="I346" s="22">
        <v>3361739.13</v>
      </c>
      <c r="J346" s="23">
        <v>4728693.61</v>
      </c>
      <c r="K346" s="22">
        <v>8198919.01</v>
      </c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5.75" customHeight="1">
      <c r="A347" s="21" t="s">
        <v>154</v>
      </c>
      <c r="B347" s="21" t="s">
        <v>15</v>
      </c>
      <c r="C347" s="21" t="s">
        <v>155</v>
      </c>
      <c r="D347" s="21" t="s">
        <v>31</v>
      </c>
      <c r="E347" s="21" t="s">
        <v>32</v>
      </c>
      <c r="F347" s="22">
        <v>0.0</v>
      </c>
      <c r="G347" s="22">
        <v>0.0</v>
      </c>
      <c r="H347" s="22">
        <v>0.0</v>
      </c>
      <c r="I347" s="22">
        <v>0.0</v>
      </c>
      <c r="J347" s="23">
        <v>-328729.34</v>
      </c>
      <c r="K347" s="22">
        <v>-328729.34</v>
      </c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5.75" customHeight="1">
      <c r="A348" s="21" t="s">
        <v>154</v>
      </c>
      <c r="B348" s="21" t="s">
        <v>15</v>
      </c>
      <c r="C348" s="21" t="s">
        <v>155</v>
      </c>
      <c r="D348" s="21" t="s">
        <v>41</v>
      </c>
      <c r="E348" s="21" t="s">
        <v>42</v>
      </c>
      <c r="F348" s="22">
        <v>0.0</v>
      </c>
      <c r="G348" s="22">
        <v>6077.7</v>
      </c>
      <c r="H348" s="22">
        <v>17703.53</v>
      </c>
      <c r="I348" s="22">
        <v>736925.28</v>
      </c>
      <c r="J348" s="23">
        <v>1036574.73</v>
      </c>
      <c r="K348" s="22">
        <v>1797281.24</v>
      </c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5.75" customHeight="1">
      <c r="A349" s="21" t="s">
        <v>154</v>
      </c>
      <c r="B349" s="21" t="s">
        <v>15</v>
      </c>
      <c r="C349" s="21" t="s">
        <v>155</v>
      </c>
      <c r="D349" s="21" t="s">
        <v>59</v>
      </c>
      <c r="E349" s="21" t="s">
        <v>60</v>
      </c>
      <c r="F349" s="22">
        <v>0.0</v>
      </c>
      <c r="G349" s="22">
        <v>378033.85</v>
      </c>
      <c r="H349" s="22">
        <v>1101161.91</v>
      </c>
      <c r="I349" s="22">
        <v>4.583686164E7</v>
      </c>
      <c r="J349" s="23">
        <v>6.447510243E7</v>
      </c>
      <c r="K349" s="22">
        <v>1.1179115983E8</v>
      </c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5.75" customHeight="1">
      <c r="A350" s="21" t="s">
        <v>156</v>
      </c>
      <c r="B350" s="21" t="s">
        <v>15</v>
      </c>
      <c r="C350" s="21" t="s">
        <v>157</v>
      </c>
      <c r="D350" s="21" t="s">
        <v>17</v>
      </c>
      <c r="E350" s="21" t="s">
        <v>18</v>
      </c>
      <c r="F350" s="22">
        <v>0.0</v>
      </c>
      <c r="G350" s="22">
        <v>4723540.95</v>
      </c>
      <c r="H350" s="22">
        <v>2106587.03</v>
      </c>
      <c r="I350" s="22">
        <v>6.203035386E7</v>
      </c>
      <c r="J350" s="23">
        <v>7.144405256E7</v>
      </c>
      <c r="K350" s="22">
        <v>1.403045344E8</v>
      </c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5.75" customHeight="1">
      <c r="A351" s="21" t="s">
        <v>156</v>
      </c>
      <c r="B351" s="21" t="s">
        <v>15</v>
      </c>
      <c r="C351" s="21" t="s">
        <v>157</v>
      </c>
      <c r="D351" s="21" t="s">
        <v>45</v>
      </c>
      <c r="E351" s="21" t="s">
        <v>46</v>
      </c>
      <c r="F351" s="22">
        <v>0.0</v>
      </c>
      <c r="G351" s="22">
        <v>1681115.66</v>
      </c>
      <c r="H351" s="22">
        <v>749737.64</v>
      </c>
      <c r="I351" s="22">
        <v>2.207670059E7</v>
      </c>
      <c r="J351" s="23">
        <v>2.542705079E7</v>
      </c>
      <c r="K351" s="22">
        <v>4.993460468E7</v>
      </c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5.75" customHeight="1">
      <c r="A352" s="21" t="s">
        <v>156</v>
      </c>
      <c r="B352" s="21" t="s">
        <v>15</v>
      </c>
      <c r="C352" s="21" t="s">
        <v>157</v>
      </c>
      <c r="D352" s="21" t="s">
        <v>21</v>
      </c>
      <c r="E352" s="21" t="s">
        <v>22</v>
      </c>
      <c r="F352" s="22">
        <v>0.0</v>
      </c>
      <c r="G352" s="22">
        <v>0.0</v>
      </c>
      <c r="H352" s="22">
        <v>0.0</v>
      </c>
      <c r="I352" s="22">
        <v>0.0</v>
      </c>
      <c r="J352" s="23">
        <v>-9275.7</v>
      </c>
      <c r="K352" s="22">
        <v>-9275.7</v>
      </c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5.75" customHeight="1">
      <c r="A353" s="21" t="s">
        <v>156</v>
      </c>
      <c r="B353" s="21" t="s">
        <v>15</v>
      </c>
      <c r="C353" s="21" t="s">
        <v>157</v>
      </c>
      <c r="D353" s="21" t="s">
        <v>29</v>
      </c>
      <c r="E353" s="21" t="s">
        <v>30</v>
      </c>
      <c r="F353" s="22">
        <v>0.0</v>
      </c>
      <c r="G353" s="22">
        <v>238450.59</v>
      </c>
      <c r="H353" s="22">
        <v>106343.3</v>
      </c>
      <c r="I353" s="22">
        <v>3131374.27</v>
      </c>
      <c r="J353" s="23">
        <v>3606590.23</v>
      </c>
      <c r="K353" s="22">
        <v>7082758.39</v>
      </c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5.75" customHeight="1">
      <c r="A354" s="21" t="s">
        <v>156</v>
      </c>
      <c r="B354" s="21" t="s">
        <v>15</v>
      </c>
      <c r="C354" s="21" t="s">
        <v>157</v>
      </c>
      <c r="D354" s="21" t="s">
        <v>41</v>
      </c>
      <c r="E354" s="21" t="s">
        <v>42</v>
      </c>
      <c r="F354" s="22">
        <v>0.0</v>
      </c>
      <c r="G354" s="22">
        <v>49623.8</v>
      </c>
      <c r="H354" s="22">
        <v>22131.03</v>
      </c>
      <c r="I354" s="22">
        <v>651668.28</v>
      </c>
      <c r="J354" s="23">
        <v>750565.16</v>
      </c>
      <c r="K354" s="22">
        <v>1473988.27</v>
      </c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5.75" customHeight="1">
      <c r="A355" s="21" t="s">
        <v>158</v>
      </c>
      <c r="B355" s="21" t="s">
        <v>15</v>
      </c>
      <c r="C355" s="21" t="s">
        <v>159</v>
      </c>
      <c r="D355" s="21" t="s">
        <v>17</v>
      </c>
      <c r="E355" s="21" t="s">
        <v>18</v>
      </c>
      <c r="F355" s="22">
        <v>0.0</v>
      </c>
      <c r="G355" s="22">
        <v>8314057.79</v>
      </c>
      <c r="H355" s="22">
        <v>1.885303005E7</v>
      </c>
      <c r="I355" s="22">
        <v>2.0384032086E8</v>
      </c>
      <c r="J355" s="23">
        <v>3.1087716372E8</v>
      </c>
      <c r="K355" s="22">
        <v>5.4188457242E8</v>
      </c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5.75" customHeight="1">
      <c r="A356" s="21" t="s">
        <v>158</v>
      </c>
      <c r="B356" s="21" t="s">
        <v>15</v>
      </c>
      <c r="C356" s="21" t="s">
        <v>159</v>
      </c>
      <c r="D356" s="21" t="s">
        <v>45</v>
      </c>
      <c r="E356" s="21" t="s">
        <v>46</v>
      </c>
      <c r="F356" s="22">
        <v>0.0</v>
      </c>
      <c r="G356" s="22">
        <v>1230271.54</v>
      </c>
      <c r="H356" s="22">
        <v>2789774.48</v>
      </c>
      <c r="I356" s="22">
        <v>3.016324294E7</v>
      </c>
      <c r="J356" s="23">
        <v>4.600200476E7</v>
      </c>
      <c r="K356" s="22">
        <v>8.018529372E7</v>
      </c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5.75" customHeight="1">
      <c r="A357" s="21" t="s">
        <v>158</v>
      </c>
      <c r="B357" s="21" t="s">
        <v>15</v>
      </c>
      <c r="C357" s="21" t="s">
        <v>159</v>
      </c>
      <c r="D357" s="21" t="s">
        <v>21</v>
      </c>
      <c r="E357" s="21" t="s">
        <v>22</v>
      </c>
      <c r="F357" s="22">
        <v>0.0</v>
      </c>
      <c r="G357" s="22">
        <v>7143.9</v>
      </c>
      <c r="H357" s="22">
        <v>16199.58</v>
      </c>
      <c r="I357" s="22">
        <v>175151.0</v>
      </c>
      <c r="J357" s="23">
        <v>267123.05</v>
      </c>
      <c r="K357" s="22">
        <v>465617.53</v>
      </c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5.75" customHeight="1">
      <c r="A358" s="21" t="s">
        <v>158</v>
      </c>
      <c r="B358" s="21" t="s">
        <v>15</v>
      </c>
      <c r="C358" s="21" t="s">
        <v>159</v>
      </c>
      <c r="D358" s="21" t="s">
        <v>27</v>
      </c>
      <c r="E358" s="21" t="s">
        <v>28</v>
      </c>
      <c r="F358" s="22">
        <v>0.0</v>
      </c>
      <c r="G358" s="22">
        <v>362390.12</v>
      </c>
      <c r="H358" s="22">
        <v>821758.99</v>
      </c>
      <c r="I358" s="22">
        <v>8884917.54</v>
      </c>
      <c r="J358" s="23">
        <v>1.355040039E7</v>
      </c>
      <c r="K358" s="22">
        <v>2.361946704E7</v>
      </c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5.75" customHeight="1">
      <c r="A359" s="21" t="s">
        <v>158</v>
      </c>
      <c r="B359" s="21" t="s">
        <v>15</v>
      </c>
      <c r="C359" s="21" t="s">
        <v>159</v>
      </c>
      <c r="D359" s="21" t="s">
        <v>29</v>
      </c>
      <c r="E359" s="21" t="s">
        <v>30</v>
      </c>
      <c r="F359" s="22">
        <v>0.0</v>
      </c>
      <c r="G359" s="22">
        <v>77740.25</v>
      </c>
      <c r="H359" s="22">
        <v>176284.47</v>
      </c>
      <c r="I359" s="22">
        <v>1906000.44</v>
      </c>
      <c r="J359" s="23">
        <v>2906843.99</v>
      </c>
      <c r="K359" s="22">
        <v>5066869.15</v>
      </c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5.75" customHeight="1">
      <c r="A360" s="21" t="s">
        <v>158</v>
      </c>
      <c r="B360" s="21" t="s">
        <v>15</v>
      </c>
      <c r="C360" s="21" t="s">
        <v>159</v>
      </c>
      <c r="D360" s="21" t="s">
        <v>31</v>
      </c>
      <c r="E360" s="21" t="s">
        <v>32</v>
      </c>
      <c r="F360" s="22">
        <v>0.0</v>
      </c>
      <c r="G360" s="22">
        <v>243983.33</v>
      </c>
      <c r="H360" s="22">
        <v>553258.73</v>
      </c>
      <c r="I360" s="22">
        <v>5981873.33</v>
      </c>
      <c r="J360" s="23">
        <v>9122963.54</v>
      </c>
      <c r="K360" s="22">
        <v>1.590207893E7</v>
      </c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5.75" customHeight="1">
      <c r="A361" s="21" t="s">
        <v>158</v>
      </c>
      <c r="B361" s="21" t="s">
        <v>15</v>
      </c>
      <c r="C361" s="21" t="s">
        <v>159</v>
      </c>
      <c r="D361" s="21" t="s">
        <v>33</v>
      </c>
      <c r="E361" s="21" t="s">
        <v>34</v>
      </c>
      <c r="F361" s="22">
        <v>0.0</v>
      </c>
      <c r="G361" s="22">
        <v>589.37</v>
      </c>
      <c r="H361" s="22">
        <v>1336.47</v>
      </c>
      <c r="I361" s="22">
        <v>14449.98</v>
      </c>
      <c r="J361" s="23">
        <v>22037.68</v>
      </c>
      <c r="K361" s="22">
        <v>38413.5</v>
      </c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5.75" customHeight="1">
      <c r="A362" s="21" t="s">
        <v>158</v>
      </c>
      <c r="B362" s="21" t="s">
        <v>15</v>
      </c>
      <c r="C362" s="21" t="s">
        <v>159</v>
      </c>
      <c r="D362" s="21" t="s">
        <v>41</v>
      </c>
      <c r="E362" s="21" t="s">
        <v>42</v>
      </c>
      <c r="F362" s="22">
        <v>0.0</v>
      </c>
      <c r="G362" s="22">
        <v>77115.7</v>
      </c>
      <c r="H362" s="22">
        <v>174868.23</v>
      </c>
      <c r="I362" s="22">
        <v>1890687.91</v>
      </c>
      <c r="J362" s="23">
        <v>2883490.81</v>
      </c>
      <c r="K362" s="22">
        <v>5026162.65</v>
      </c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5.75" customHeight="1">
      <c r="A363" s="21" t="s">
        <v>160</v>
      </c>
      <c r="B363" s="21" t="s">
        <v>15</v>
      </c>
      <c r="C363" s="21" t="s">
        <v>161</v>
      </c>
      <c r="D363" s="21" t="s">
        <v>17</v>
      </c>
      <c r="E363" s="21" t="s">
        <v>18</v>
      </c>
      <c r="F363" s="22">
        <v>0.0</v>
      </c>
      <c r="G363" s="22">
        <v>0.0</v>
      </c>
      <c r="H363" s="22">
        <v>1616985.2</v>
      </c>
      <c r="I363" s="22">
        <v>5.490436526E7</v>
      </c>
      <c r="J363" s="23">
        <v>8.722959618E7</v>
      </c>
      <c r="K363" s="22">
        <v>1.4375094664E8</v>
      </c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5.75" customHeight="1">
      <c r="A364" s="21" t="s">
        <v>160</v>
      </c>
      <c r="B364" s="21" t="s">
        <v>15</v>
      </c>
      <c r="C364" s="21" t="s">
        <v>161</v>
      </c>
      <c r="D364" s="21" t="s">
        <v>21</v>
      </c>
      <c r="E364" s="21" t="s">
        <v>22</v>
      </c>
      <c r="F364" s="22">
        <v>0.0</v>
      </c>
      <c r="G364" s="22">
        <v>0.0</v>
      </c>
      <c r="H364" s="22">
        <v>560.21</v>
      </c>
      <c r="I364" s="22">
        <v>19021.85</v>
      </c>
      <c r="J364" s="23">
        <v>30221.06</v>
      </c>
      <c r="K364" s="22">
        <v>49803.12</v>
      </c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5.75" customHeight="1">
      <c r="A365" s="21" t="s">
        <v>160</v>
      </c>
      <c r="B365" s="21" t="s">
        <v>15</v>
      </c>
      <c r="C365" s="21" t="s">
        <v>161</v>
      </c>
      <c r="D365" s="21" t="s">
        <v>29</v>
      </c>
      <c r="E365" s="21" t="s">
        <v>30</v>
      </c>
      <c r="F365" s="22">
        <v>0.0</v>
      </c>
      <c r="G365" s="22">
        <v>0.0</v>
      </c>
      <c r="H365" s="22">
        <v>22175.64</v>
      </c>
      <c r="I365" s="22">
        <v>752968.82</v>
      </c>
      <c r="J365" s="23">
        <v>1196283.12</v>
      </c>
      <c r="K365" s="22">
        <v>1971427.58</v>
      </c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5.75" customHeight="1">
      <c r="A366" s="21" t="s">
        <v>160</v>
      </c>
      <c r="B366" s="21" t="s">
        <v>15</v>
      </c>
      <c r="C366" s="21" t="s">
        <v>161</v>
      </c>
      <c r="D366" s="21" t="s">
        <v>31</v>
      </c>
      <c r="E366" s="21" t="s">
        <v>32</v>
      </c>
      <c r="F366" s="22">
        <v>0.0</v>
      </c>
      <c r="G366" s="22">
        <v>0.0</v>
      </c>
      <c r="H366" s="22">
        <v>0.0</v>
      </c>
      <c r="I366" s="22">
        <v>0.0</v>
      </c>
      <c r="J366" s="23">
        <v>-412023.24</v>
      </c>
      <c r="K366" s="22">
        <v>-412023.24</v>
      </c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5.75" customHeight="1">
      <c r="A367" s="21" t="s">
        <v>160</v>
      </c>
      <c r="B367" s="21" t="s">
        <v>15</v>
      </c>
      <c r="C367" s="21" t="s">
        <v>161</v>
      </c>
      <c r="D367" s="21" t="s">
        <v>41</v>
      </c>
      <c r="E367" s="21" t="s">
        <v>42</v>
      </c>
      <c r="F367" s="22">
        <v>0.0</v>
      </c>
      <c r="G367" s="22">
        <v>0.0</v>
      </c>
      <c r="H367" s="22">
        <v>16458.95</v>
      </c>
      <c r="I367" s="22">
        <v>558860.07</v>
      </c>
      <c r="J367" s="23">
        <v>887891.85</v>
      </c>
      <c r="K367" s="22">
        <v>1463210.87</v>
      </c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5.75" customHeight="1">
      <c r="A368" s="21" t="s">
        <v>162</v>
      </c>
      <c r="B368" s="21" t="s">
        <v>15</v>
      </c>
      <c r="C368" s="21" t="s">
        <v>163</v>
      </c>
      <c r="D368" s="21" t="s">
        <v>17</v>
      </c>
      <c r="E368" s="21" t="s">
        <v>18</v>
      </c>
      <c r="F368" s="22">
        <v>0.0</v>
      </c>
      <c r="G368" s="22">
        <v>2.208608776E7</v>
      </c>
      <c r="H368" s="22">
        <v>1507910.49</v>
      </c>
      <c r="I368" s="22">
        <v>6.236517006E7</v>
      </c>
      <c r="J368" s="23">
        <v>6.729075895E7</v>
      </c>
      <c r="K368" s="22">
        <v>1.5324992726E8</v>
      </c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5.75" customHeight="1">
      <c r="A369" s="21" t="s">
        <v>162</v>
      </c>
      <c r="B369" s="21" t="s">
        <v>15</v>
      </c>
      <c r="C369" s="21" t="s">
        <v>163</v>
      </c>
      <c r="D369" s="21" t="s">
        <v>45</v>
      </c>
      <c r="E369" s="21" t="s">
        <v>46</v>
      </c>
      <c r="F369" s="22">
        <v>0.0</v>
      </c>
      <c r="G369" s="22">
        <v>7431415.51</v>
      </c>
      <c r="H369" s="22">
        <v>507374.13</v>
      </c>
      <c r="I369" s="22">
        <v>2.098431818E7</v>
      </c>
      <c r="J369" s="23">
        <v>2.264165551E7</v>
      </c>
      <c r="K369" s="22">
        <v>5.156476333E7</v>
      </c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5.75" customHeight="1">
      <c r="A370" s="21" t="s">
        <v>162</v>
      </c>
      <c r="B370" s="21" t="s">
        <v>15</v>
      </c>
      <c r="C370" s="21" t="s">
        <v>163</v>
      </c>
      <c r="D370" s="21" t="s">
        <v>29</v>
      </c>
      <c r="E370" s="21" t="s">
        <v>30</v>
      </c>
      <c r="F370" s="22">
        <v>0.0</v>
      </c>
      <c r="G370" s="22">
        <v>681084.25</v>
      </c>
      <c r="H370" s="22">
        <v>46500.5</v>
      </c>
      <c r="I370" s="22">
        <v>1923198.69</v>
      </c>
      <c r="J370" s="23">
        <v>2075092.54</v>
      </c>
      <c r="K370" s="22">
        <v>4725875.98</v>
      </c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5.75" customHeight="1">
      <c r="A371" s="21" t="s">
        <v>162</v>
      </c>
      <c r="B371" s="21" t="s">
        <v>15</v>
      </c>
      <c r="C371" s="21" t="s">
        <v>163</v>
      </c>
      <c r="D371" s="21" t="s">
        <v>31</v>
      </c>
      <c r="E371" s="21" t="s">
        <v>32</v>
      </c>
      <c r="F371" s="22">
        <v>0.0</v>
      </c>
      <c r="G371" s="22">
        <v>0.0</v>
      </c>
      <c r="H371" s="22">
        <v>0.0</v>
      </c>
      <c r="I371" s="22">
        <v>0.0</v>
      </c>
      <c r="J371" s="23">
        <v>-153364.45</v>
      </c>
      <c r="K371" s="22">
        <v>-153364.45</v>
      </c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5.75" customHeight="1">
      <c r="A372" s="21" t="s">
        <v>162</v>
      </c>
      <c r="B372" s="21" t="s">
        <v>15</v>
      </c>
      <c r="C372" s="21" t="s">
        <v>163</v>
      </c>
      <c r="D372" s="21" t="s">
        <v>41</v>
      </c>
      <c r="E372" s="21" t="s">
        <v>42</v>
      </c>
      <c r="F372" s="22">
        <v>0.0</v>
      </c>
      <c r="G372" s="22">
        <v>182087.48</v>
      </c>
      <c r="H372" s="22">
        <v>12431.88</v>
      </c>
      <c r="I372" s="22">
        <v>514166.07</v>
      </c>
      <c r="J372" s="23">
        <v>554774.8</v>
      </c>
      <c r="K372" s="22">
        <v>1263460.23</v>
      </c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5.75" customHeight="1">
      <c r="A373" s="21" t="s">
        <v>164</v>
      </c>
      <c r="B373" s="21" t="s">
        <v>15</v>
      </c>
      <c r="C373" s="21" t="s">
        <v>165</v>
      </c>
      <c r="D373" s="21" t="s">
        <v>17</v>
      </c>
      <c r="E373" s="21" t="s">
        <v>18</v>
      </c>
      <c r="F373" s="22">
        <v>0.0</v>
      </c>
      <c r="G373" s="22">
        <v>1069147.49</v>
      </c>
      <c r="H373" s="22">
        <v>444592.0</v>
      </c>
      <c r="I373" s="22">
        <v>6768128.54</v>
      </c>
      <c r="J373" s="23">
        <v>1.034505042E7</v>
      </c>
      <c r="K373" s="22">
        <v>1.862691845E7</v>
      </c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5.75" customHeight="1">
      <c r="A374" s="21" t="s">
        <v>164</v>
      </c>
      <c r="B374" s="21" t="s">
        <v>15</v>
      </c>
      <c r="C374" s="21" t="s">
        <v>165</v>
      </c>
      <c r="D374" s="21" t="s">
        <v>29</v>
      </c>
      <c r="E374" s="21" t="s">
        <v>30</v>
      </c>
      <c r="F374" s="22">
        <v>0.0</v>
      </c>
      <c r="G374" s="22">
        <v>424620.83</v>
      </c>
      <c r="H374" s="22">
        <v>176573.41</v>
      </c>
      <c r="I374" s="22">
        <v>2688018.6</v>
      </c>
      <c r="J374" s="23">
        <v>4108622.91</v>
      </c>
      <c r="K374" s="22">
        <v>7397835.75</v>
      </c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5.75" customHeight="1">
      <c r="A375" s="21" t="s">
        <v>164</v>
      </c>
      <c r="B375" s="21" t="s">
        <v>15</v>
      </c>
      <c r="C375" s="21" t="s">
        <v>165</v>
      </c>
      <c r="D375" s="21" t="s">
        <v>31</v>
      </c>
      <c r="E375" s="21" t="s">
        <v>32</v>
      </c>
      <c r="F375" s="22">
        <v>0.0</v>
      </c>
      <c r="G375" s="22">
        <v>0.0</v>
      </c>
      <c r="H375" s="22">
        <v>0.0</v>
      </c>
      <c r="I375" s="22">
        <v>0.0</v>
      </c>
      <c r="J375" s="23">
        <v>-440123.69</v>
      </c>
      <c r="K375" s="22">
        <v>-440123.69</v>
      </c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5.75" customHeight="1">
      <c r="A376" s="21" t="s">
        <v>164</v>
      </c>
      <c r="B376" s="21" t="s">
        <v>15</v>
      </c>
      <c r="C376" s="21" t="s">
        <v>165</v>
      </c>
      <c r="D376" s="21" t="s">
        <v>41</v>
      </c>
      <c r="E376" s="21" t="s">
        <v>42</v>
      </c>
      <c r="F376" s="22">
        <v>0.0</v>
      </c>
      <c r="G376" s="22">
        <v>67728.47</v>
      </c>
      <c r="H376" s="22">
        <v>28164.06</v>
      </c>
      <c r="I376" s="22">
        <v>428748.14</v>
      </c>
      <c r="J376" s="23">
        <v>655339.37</v>
      </c>
      <c r="K376" s="22">
        <v>1179980.04</v>
      </c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5.75" customHeight="1">
      <c r="A377" s="21" t="s">
        <v>164</v>
      </c>
      <c r="B377" s="21" t="s">
        <v>15</v>
      </c>
      <c r="C377" s="21" t="s">
        <v>165</v>
      </c>
      <c r="D377" s="21" t="s">
        <v>47</v>
      </c>
      <c r="E377" s="21" t="s">
        <v>48</v>
      </c>
      <c r="F377" s="22">
        <v>0.0</v>
      </c>
      <c r="G377" s="22">
        <v>8301821.21</v>
      </c>
      <c r="H377" s="22">
        <v>3452211.53</v>
      </c>
      <c r="I377" s="22">
        <v>5.255382772E7</v>
      </c>
      <c r="J377" s="23">
        <v>8.032826135E7</v>
      </c>
      <c r="K377" s="22">
        <v>1.4463612181E8</v>
      </c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5.75" customHeight="1">
      <c r="A378" s="21" t="s">
        <v>166</v>
      </c>
      <c r="B378" s="21" t="s">
        <v>15</v>
      </c>
      <c r="C378" s="21" t="s">
        <v>167</v>
      </c>
      <c r="D378" s="21" t="s">
        <v>17</v>
      </c>
      <c r="E378" s="21" t="s">
        <v>18</v>
      </c>
      <c r="F378" s="22">
        <v>0.0</v>
      </c>
      <c r="G378" s="22">
        <v>3.0986994822E8</v>
      </c>
      <c r="H378" s="22">
        <v>1.0111492449E8</v>
      </c>
      <c r="I378" s="22">
        <v>8.586446726E8</v>
      </c>
      <c r="J378" s="23">
        <v>1.24753402123E9</v>
      </c>
      <c r="K378" s="22">
        <v>2.51716356654E9</v>
      </c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5.75" customHeight="1">
      <c r="A379" s="21" t="s">
        <v>166</v>
      </c>
      <c r="B379" s="21" t="s">
        <v>15</v>
      </c>
      <c r="C379" s="21" t="s">
        <v>167</v>
      </c>
      <c r="D379" s="21" t="s">
        <v>45</v>
      </c>
      <c r="E379" s="21" t="s">
        <v>46</v>
      </c>
      <c r="F379" s="22">
        <v>0.0</v>
      </c>
      <c r="G379" s="22">
        <v>2.025638503E7</v>
      </c>
      <c r="H379" s="22">
        <v>6609943.47</v>
      </c>
      <c r="I379" s="22">
        <v>5.613011906E7</v>
      </c>
      <c r="J379" s="23">
        <v>8.155204984E7</v>
      </c>
      <c r="K379" s="22">
        <v>1.645484974E8</v>
      </c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5.75" customHeight="1">
      <c r="A380" s="21" t="s">
        <v>166</v>
      </c>
      <c r="B380" s="21" t="s">
        <v>15</v>
      </c>
      <c r="C380" s="21" t="s">
        <v>167</v>
      </c>
      <c r="D380" s="21" t="s">
        <v>19</v>
      </c>
      <c r="E380" s="21" t="s">
        <v>20</v>
      </c>
      <c r="F380" s="22">
        <v>0.0</v>
      </c>
      <c r="G380" s="22">
        <v>752656.74</v>
      </c>
      <c r="H380" s="22">
        <v>245602.49</v>
      </c>
      <c r="I380" s="22">
        <v>2085599.8</v>
      </c>
      <c r="J380" s="23">
        <v>3030190.23</v>
      </c>
      <c r="K380" s="22">
        <v>6114049.26</v>
      </c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5.75" customHeight="1">
      <c r="A381" s="21" t="s">
        <v>166</v>
      </c>
      <c r="B381" s="21" t="s">
        <v>15</v>
      </c>
      <c r="C381" s="21" t="s">
        <v>167</v>
      </c>
      <c r="D381" s="21" t="s">
        <v>21</v>
      </c>
      <c r="E381" s="21" t="s">
        <v>22</v>
      </c>
      <c r="F381" s="22">
        <v>0.0</v>
      </c>
      <c r="G381" s="22">
        <v>7016308.78</v>
      </c>
      <c r="H381" s="22">
        <v>2289520.28</v>
      </c>
      <c r="I381" s="22">
        <v>1.944207945E7</v>
      </c>
      <c r="J381" s="23">
        <v>2.824760501E7</v>
      </c>
      <c r="K381" s="22">
        <v>5.699551352E7</v>
      </c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5.75" customHeight="1">
      <c r="A382" s="21" t="s">
        <v>166</v>
      </c>
      <c r="B382" s="21" t="s">
        <v>15</v>
      </c>
      <c r="C382" s="21" t="s">
        <v>167</v>
      </c>
      <c r="D382" s="21" t="s">
        <v>25</v>
      </c>
      <c r="E382" s="21" t="s">
        <v>26</v>
      </c>
      <c r="F382" s="22">
        <v>0.0</v>
      </c>
      <c r="G382" s="22">
        <v>185870.73</v>
      </c>
      <c r="H382" s="22">
        <v>60652.24</v>
      </c>
      <c r="I382" s="22">
        <v>515044.83</v>
      </c>
      <c r="J382" s="23">
        <v>748314.13</v>
      </c>
      <c r="K382" s="22">
        <v>1509881.93</v>
      </c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5.75" customHeight="1">
      <c r="A383" s="21" t="s">
        <v>166</v>
      </c>
      <c r="B383" s="21" t="s">
        <v>15</v>
      </c>
      <c r="C383" s="21" t="s">
        <v>167</v>
      </c>
      <c r="D383" s="21" t="s">
        <v>27</v>
      </c>
      <c r="E383" s="21" t="s">
        <v>28</v>
      </c>
      <c r="F383" s="22">
        <v>0.0</v>
      </c>
      <c r="G383" s="22">
        <v>8577901.55</v>
      </c>
      <c r="H383" s="22">
        <v>2799089.98</v>
      </c>
      <c r="I383" s="22">
        <v>2.376922805E7</v>
      </c>
      <c r="J383" s="23">
        <v>3.453456546E7</v>
      </c>
      <c r="K383" s="22">
        <v>6.968078504E7</v>
      </c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5.75" customHeight="1">
      <c r="A384" s="21" t="s">
        <v>166</v>
      </c>
      <c r="B384" s="21" t="s">
        <v>15</v>
      </c>
      <c r="C384" s="21" t="s">
        <v>167</v>
      </c>
      <c r="D384" s="21" t="s">
        <v>29</v>
      </c>
      <c r="E384" s="21" t="s">
        <v>30</v>
      </c>
      <c r="F384" s="22">
        <v>0.0</v>
      </c>
      <c r="G384" s="22">
        <v>4944461.6</v>
      </c>
      <c r="H384" s="22">
        <v>1613447.4</v>
      </c>
      <c r="I384" s="22">
        <v>1.370102405E7</v>
      </c>
      <c r="J384" s="23">
        <v>1.990636427E7</v>
      </c>
      <c r="K384" s="22">
        <v>4.016529732E7</v>
      </c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5.75" customHeight="1">
      <c r="A385" s="21" t="s">
        <v>166</v>
      </c>
      <c r="B385" s="21" t="s">
        <v>15</v>
      </c>
      <c r="C385" s="21" t="s">
        <v>167</v>
      </c>
      <c r="D385" s="21" t="s">
        <v>31</v>
      </c>
      <c r="E385" s="21" t="s">
        <v>32</v>
      </c>
      <c r="F385" s="22">
        <v>0.0</v>
      </c>
      <c r="G385" s="22">
        <v>2363724.47</v>
      </c>
      <c r="H385" s="22">
        <v>771316.55</v>
      </c>
      <c r="I385" s="22">
        <v>6549842.71</v>
      </c>
      <c r="J385" s="23">
        <v>9516336.46</v>
      </c>
      <c r="K385" s="22">
        <v>1.920122019E7</v>
      </c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5.75" customHeight="1">
      <c r="A386" s="21" t="s">
        <v>166</v>
      </c>
      <c r="B386" s="21" t="s">
        <v>15</v>
      </c>
      <c r="C386" s="21" t="s">
        <v>167</v>
      </c>
      <c r="D386" s="21" t="s">
        <v>35</v>
      </c>
      <c r="E386" s="21" t="s">
        <v>36</v>
      </c>
      <c r="F386" s="22">
        <v>0.0</v>
      </c>
      <c r="G386" s="22">
        <v>99047.66</v>
      </c>
      <c r="H386" s="22">
        <v>32320.65</v>
      </c>
      <c r="I386" s="22">
        <v>274459.5</v>
      </c>
      <c r="J386" s="23">
        <v>398765.14</v>
      </c>
      <c r="K386" s="22">
        <v>804592.95</v>
      </c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5.75" customHeight="1">
      <c r="A387" s="21" t="s">
        <v>166</v>
      </c>
      <c r="B387" s="21" t="s">
        <v>15</v>
      </c>
      <c r="C387" s="21" t="s">
        <v>167</v>
      </c>
      <c r="D387" s="21" t="s">
        <v>37</v>
      </c>
      <c r="E387" s="21" t="s">
        <v>38</v>
      </c>
      <c r="F387" s="22">
        <v>0.0</v>
      </c>
      <c r="G387" s="22">
        <v>943204.83</v>
      </c>
      <c r="H387" s="22">
        <v>307781.01</v>
      </c>
      <c r="I387" s="22">
        <v>2613605.5</v>
      </c>
      <c r="J387" s="23">
        <v>3797335.36</v>
      </c>
      <c r="K387" s="22">
        <v>7661926.7</v>
      </c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5.75" customHeight="1">
      <c r="A388" s="21" t="s">
        <v>166</v>
      </c>
      <c r="B388" s="21" t="s">
        <v>15</v>
      </c>
      <c r="C388" s="21" t="s">
        <v>167</v>
      </c>
      <c r="D388" s="21" t="s">
        <v>41</v>
      </c>
      <c r="E388" s="21" t="s">
        <v>42</v>
      </c>
      <c r="F388" s="22">
        <v>0.0</v>
      </c>
      <c r="G388" s="22">
        <v>1839180.39</v>
      </c>
      <c r="H388" s="22">
        <v>600150.44</v>
      </c>
      <c r="I388" s="22">
        <v>5096339.45</v>
      </c>
      <c r="J388" s="23">
        <v>7404526.05</v>
      </c>
      <c r="K388" s="22">
        <v>1.494019633E7</v>
      </c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5.75" customHeight="1">
      <c r="A389" s="21" t="s">
        <v>168</v>
      </c>
      <c r="B389" s="21" t="s">
        <v>15</v>
      </c>
      <c r="C389" s="21" t="s">
        <v>169</v>
      </c>
      <c r="D389" s="21" t="s">
        <v>17</v>
      </c>
      <c r="E389" s="21" t="s">
        <v>18</v>
      </c>
      <c r="F389" s="22">
        <v>0.0</v>
      </c>
      <c r="G389" s="22">
        <v>1.853528337E7</v>
      </c>
      <c r="H389" s="22">
        <v>1.068533399E7</v>
      </c>
      <c r="I389" s="22">
        <v>4.0608096995E8</v>
      </c>
      <c r="J389" s="23">
        <v>5.3211570805E8</v>
      </c>
      <c r="K389" s="22">
        <v>9.6741729536E8</v>
      </c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5.75" customHeight="1">
      <c r="A390" s="21" t="s">
        <v>168</v>
      </c>
      <c r="B390" s="21" t="s">
        <v>15</v>
      </c>
      <c r="C390" s="21" t="s">
        <v>169</v>
      </c>
      <c r="D390" s="21" t="s">
        <v>45</v>
      </c>
      <c r="E390" s="21" t="s">
        <v>46</v>
      </c>
      <c r="F390" s="22">
        <v>0.0</v>
      </c>
      <c r="G390" s="22">
        <v>164192.27</v>
      </c>
      <c r="H390" s="22">
        <v>94654.57</v>
      </c>
      <c r="I390" s="22">
        <v>3597212.69</v>
      </c>
      <c r="J390" s="23">
        <v>4713674.17</v>
      </c>
      <c r="K390" s="22">
        <v>8569733.7</v>
      </c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5.75" customHeight="1">
      <c r="A391" s="21" t="s">
        <v>168</v>
      </c>
      <c r="B391" s="21" t="s">
        <v>15</v>
      </c>
      <c r="C391" s="21" t="s">
        <v>169</v>
      </c>
      <c r="D391" s="21" t="s">
        <v>29</v>
      </c>
      <c r="E391" s="21" t="s">
        <v>30</v>
      </c>
      <c r="F391" s="22">
        <v>0.0</v>
      </c>
      <c r="G391" s="22">
        <v>280775.45</v>
      </c>
      <c r="H391" s="22">
        <v>161863.16</v>
      </c>
      <c r="I391" s="22">
        <v>6151379.8</v>
      </c>
      <c r="J391" s="23">
        <v>8060574.27</v>
      </c>
      <c r="K391" s="22">
        <v>1.465459268E7</v>
      </c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5.75" customHeight="1">
      <c r="A392" s="21" t="s">
        <v>168</v>
      </c>
      <c r="B392" s="21" t="s">
        <v>15</v>
      </c>
      <c r="C392" s="21" t="s">
        <v>169</v>
      </c>
      <c r="D392" s="21" t="s">
        <v>41</v>
      </c>
      <c r="E392" s="21" t="s">
        <v>42</v>
      </c>
      <c r="F392" s="22">
        <v>0.0</v>
      </c>
      <c r="G392" s="22">
        <v>63845.91</v>
      </c>
      <c r="H392" s="22">
        <v>36806.28</v>
      </c>
      <c r="I392" s="22">
        <v>1398770.56</v>
      </c>
      <c r="J392" s="23">
        <v>1832904.87</v>
      </c>
      <c r="K392" s="22">
        <v>3332327.62</v>
      </c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5.75" customHeight="1">
      <c r="A393" s="21" t="s">
        <v>170</v>
      </c>
      <c r="B393" s="21" t="s">
        <v>15</v>
      </c>
      <c r="C393" s="21" t="s">
        <v>171</v>
      </c>
      <c r="D393" s="21" t="s">
        <v>17</v>
      </c>
      <c r="E393" s="21" t="s">
        <v>18</v>
      </c>
      <c r="F393" s="22">
        <v>0.0</v>
      </c>
      <c r="G393" s="22">
        <v>2.906415303E7</v>
      </c>
      <c r="H393" s="22">
        <v>1.047810765E7</v>
      </c>
      <c r="I393" s="22">
        <v>1.7131471E8</v>
      </c>
      <c r="J393" s="23">
        <v>1.8273740691E8</v>
      </c>
      <c r="K393" s="22">
        <v>3.9359437759E8</v>
      </c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5.75" customHeight="1">
      <c r="A394" s="21" t="s">
        <v>170</v>
      </c>
      <c r="B394" s="21" t="s">
        <v>15</v>
      </c>
      <c r="C394" s="21" t="s">
        <v>171</v>
      </c>
      <c r="D394" s="21" t="s">
        <v>45</v>
      </c>
      <c r="E394" s="21" t="s">
        <v>46</v>
      </c>
      <c r="F394" s="22">
        <v>0.0</v>
      </c>
      <c r="G394" s="22">
        <v>1483338.83</v>
      </c>
      <c r="H394" s="22">
        <v>534768.17</v>
      </c>
      <c r="I394" s="22">
        <v>8743339.64</v>
      </c>
      <c r="J394" s="23">
        <v>9326316.55</v>
      </c>
      <c r="K394" s="22">
        <v>2.008776319E7</v>
      </c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5.75" customHeight="1">
      <c r="A395" s="21" t="s">
        <v>170</v>
      </c>
      <c r="B395" s="21" t="s">
        <v>15</v>
      </c>
      <c r="C395" s="21" t="s">
        <v>171</v>
      </c>
      <c r="D395" s="21" t="s">
        <v>72</v>
      </c>
      <c r="E395" s="21" t="s">
        <v>73</v>
      </c>
      <c r="F395" s="22">
        <v>0.0</v>
      </c>
      <c r="G395" s="22">
        <v>5208598.33</v>
      </c>
      <c r="H395" s="22">
        <v>1877785.81</v>
      </c>
      <c r="I395" s="22">
        <v>3.070137679E7</v>
      </c>
      <c r="J395" s="23">
        <v>3.274844283E7</v>
      </c>
      <c r="K395" s="22">
        <v>7.053620376E7</v>
      </c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5.75" customHeight="1">
      <c r="A396" s="21" t="s">
        <v>170</v>
      </c>
      <c r="B396" s="21" t="s">
        <v>15</v>
      </c>
      <c r="C396" s="21" t="s">
        <v>171</v>
      </c>
      <c r="D396" s="21" t="s">
        <v>19</v>
      </c>
      <c r="E396" s="21" t="s">
        <v>20</v>
      </c>
      <c r="F396" s="22">
        <v>0.0</v>
      </c>
      <c r="G396" s="22">
        <v>14312.82</v>
      </c>
      <c r="H396" s="22">
        <v>5160.01</v>
      </c>
      <c r="I396" s="22">
        <v>84364.98</v>
      </c>
      <c r="J396" s="23">
        <v>89990.16</v>
      </c>
      <c r="K396" s="22">
        <v>193827.97</v>
      </c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5.75" customHeight="1">
      <c r="A397" s="21" t="s">
        <v>170</v>
      </c>
      <c r="B397" s="21" t="s">
        <v>15</v>
      </c>
      <c r="C397" s="21" t="s">
        <v>171</v>
      </c>
      <c r="D397" s="21" t="s">
        <v>29</v>
      </c>
      <c r="E397" s="21" t="s">
        <v>30</v>
      </c>
      <c r="F397" s="22">
        <v>0.0</v>
      </c>
      <c r="G397" s="22">
        <v>382649.5</v>
      </c>
      <c r="H397" s="22">
        <v>137951.47</v>
      </c>
      <c r="I397" s="22">
        <v>2255475.62</v>
      </c>
      <c r="J397" s="23">
        <v>2405863.26</v>
      </c>
      <c r="K397" s="22">
        <v>5181939.85</v>
      </c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5.75" customHeight="1">
      <c r="A398" s="21" t="s">
        <v>170</v>
      </c>
      <c r="B398" s="21" t="s">
        <v>15</v>
      </c>
      <c r="C398" s="21" t="s">
        <v>171</v>
      </c>
      <c r="D398" s="21" t="s">
        <v>31</v>
      </c>
      <c r="E398" s="21" t="s">
        <v>32</v>
      </c>
      <c r="F398" s="22">
        <v>0.0</v>
      </c>
      <c r="G398" s="22">
        <v>0.0</v>
      </c>
      <c r="H398" s="22">
        <v>0.0</v>
      </c>
      <c r="I398" s="22">
        <v>0.0</v>
      </c>
      <c r="J398" s="23">
        <v>-253244.69</v>
      </c>
      <c r="K398" s="22">
        <v>-253244.69</v>
      </c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5.75" customHeight="1">
      <c r="A399" s="21" t="s">
        <v>170</v>
      </c>
      <c r="B399" s="21" t="s">
        <v>15</v>
      </c>
      <c r="C399" s="21" t="s">
        <v>171</v>
      </c>
      <c r="D399" s="21" t="s">
        <v>41</v>
      </c>
      <c r="E399" s="21" t="s">
        <v>42</v>
      </c>
      <c r="F399" s="22">
        <v>0.0</v>
      </c>
      <c r="G399" s="22">
        <v>206833.49</v>
      </c>
      <c r="H399" s="22">
        <v>74566.89</v>
      </c>
      <c r="I399" s="22">
        <v>1219151.97</v>
      </c>
      <c r="J399" s="23">
        <v>1300440.99</v>
      </c>
      <c r="K399" s="22">
        <v>2800993.34</v>
      </c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5.75" customHeight="1">
      <c r="A400" s="21" t="s">
        <v>172</v>
      </c>
      <c r="B400" s="21" t="s">
        <v>15</v>
      </c>
      <c r="C400" s="21" t="s">
        <v>173</v>
      </c>
      <c r="D400" s="21" t="s">
        <v>17</v>
      </c>
      <c r="E400" s="21" t="s">
        <v>18</v>
      </c>
      <c r="F400" s="22">
        <v>0.0</v>
      </c>
      <c r="G400" s="22">
        <v>3556.01</v>
      </c>
      <c r="H400" s="22">
        <v>648.65</v>
      </c>
      <c r="I400" s="22">
        <v>15541.84</v>
      </c>
      <c r="J400" s="23">
        <v>23655.1</v>
      </c>
      <c r="K400" s="22">
        <v>43401.6</v>
      </c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5.75" customHeight="1">
      <c r="A401" s="21" t="s">
        <v>172</v>
      </c>
      <c r="B401" s="21" t="s">
        <v>15</v>
      </c>
      <c r="C401" s="21" t="s">
        <v>173</v>
      </c>
      <c r="D401" s="21" t="s">
        <v>19</v>
      </c>
      <c r="E401" s="21" t="s">
        <v>20</v>
      </c>
      <c r="F401" s="22">
        <v>0.0</v>
      </c>
      <c r="G401" s="22">
        <v>6959.18</v>
      </c>
      <c r="H401" s="22">
        <v>1269.43</v>
      </c>
      <c r="I401" s="22">
        <v>30415.69</v>
      </c>
      <c r="J401" s="23">
        <v>46293.5</v>
      </c>
      <c r="K401" s="22">
        <v>84937.8</v>
      </c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5.75" customHeight="1">
      <c r="A402" s="21" t="s">
        <v>172</v>
      </c>
      <c r="B402" s="21" t="s">
        <v>15</v>
      </c>
      <c r="C402" s="21" t="s">
        <v>173</v>
      </c>
      <c r="D402" s="21" t="s">
        <v>21</v>
      </c>
      <c r="E402" s="21" t="s">
        <v>22</v>
      </c>
      <c r="F402" s="22">
        <v>0.0</v>
      </c>
      <c r="G402" s="22">
        <v>6375.83</v>
      </c>
      <c r="H402" s="22">
        <v>1163.02</v>
      </c>
      <c r="I402" s="22">
        <v>27866.1</v>
      </c>
      <c r="J402" s="23">
        <v>42412.95</v>
      </c>
      <c r="K402" s="22">
        <v>77817.9</v>
      </c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5.75" customHeight="1">
      <c r="A403" s="21" t="s">
        <v>172</v>
      </c>
      <c r="B403" s="21" t="s">
        <v>15</v>
      </c>
      <c r="C403" s="21" t="s">
        <v>173</v>
      </c>
      <c r="D403" s="21" t="s">
        <v>29</v>
      </c>
      <c r="E403" s="21" t="s">
        <v>30</v>
      </c>
      <c r="F403" s="22">
        <v>0.0</v>
      </c>
      <c r="G403" s="22">
        <v>166269.01</v>
      </c>
      <c r="H403" s="22">
        <v>30329.31</v>
      </c>
      <c r="I403" s="22">
        <v>726692.91</v>
      </c>
      <c r="J403" s="23">
        <v>1106046.25</v>
      </c>
      <c r="K403" s="22">
        <v>2029337.48</v>
      </c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5.75" customHeight="1">
      <c r="A404" s="21" t="s">
        <v>172</v>
      </c>
      <c r="B404" s="21" t="s">
        <v>15</v>
      </c>
      <c r="C404" s="21" t="s">
        <v>173</v>
      </c>
      <c r="D404" s="21" t="s">
        <v>31</v>
      </c>
      <c r="E404" s="21" t="s">
        <v>32</v>
      </c>
      <c r="F404" s="22">
        <v>0.0</v>
      </c>
      <c r="G404" s="22">
        <v>377939.94</v>
      </c>
      <c r="H404" s="22">
        <v>68940.43</v>
      </c>
      <c r="I404" s="22">
        <v>1651818.75</v>
      </c>
      <c r="J404" s="23">
        <v>2514112.79</v>
      </c>
      <c r="K404" s="22">
        <v>4612811.91</v>
      </c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5.75" customHeight="1">
      <c r="A405" s="21" t="s">
        <v>172</v>
      </c>
      <c r="B405" s="21" t="s">
        <v>15</v>
      </c>
      <c r="C405" s="21" t="s">
        <v>173</v>
      </c>
      <c r="D405" s="21" t="s">
        <v>41</v>
      </c>
      <c r="E405" s="21" t="s">
        <v>42</v>
      </c>
      <c r="F405" s="22">
        <v>0.0</v>
      </c>
      <c r="G405" s="22">
        <v>210820.07</v>
      </c>
      <c r="H405" s="22">
        <v>38455.91</v>
      </c>
      <c r="I405" s="22">
        <v>921407.08</v>
      </c>
      <c r="J405" s="23">
        <v>1402406.48</v>
      </c>
      <c r="K405" s="22">
        <v>2573089.54</v>
      </c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5.75" customHeight="1">
      <c r="A406" s="21" t="s">
        <v>172</v>
      </c>
      <c r="B406" s="21" t="s">
        <v>15</v>
      </c>
      <c r="C406" s="21" t="s">
        <v>173</v>
      </c>
      <c r="D406" s="21" t="s">
        <v>47</v>
      </c>
      <c r="E406" s="21" t="s">
        <v>48</v>
      </c>
      <c r="F406" s="22">
        <v>0.0</v>
      </c>
      <c r="G406" s="22">
        <v>3.169875296E7</v>
      </c>
      <c r="H406" s="22">
        <v>5782203.25</v>
      </c>
      <c r="I406" s="22">
        <v>1.3854210163E8</v>
      </c>
      <c r="J406" s="23">
        <v>2.1086482299E8</v>
      </c>
      <c r="K406" s="22">
        <v>3.8688788083E8</v>
      </c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5.75" customHeight="1">
      <c r="A407" s="21" t="s">
        <v>174</v>
      </c>
      <c r="B407" s="21" t="s">
        <v>15</v>
      </c>
      <c r="C407" s="21" t="s">
        <v>175</v>
      </c>
      <c r="D407" s="21" t="s">
        <v>17</v>
      </c>
      <c r="E407" s="21" t="s">
        <v>18</v>
      </c>
      <c r="F407" s="22">
        <v>0.0</v>
      </c>
      <c r="G407" s="22">
        <v>1.44103634E7</v>
      </c>
      <c r="H407" s="22">
        <v>7793270.83</v>
      </c>
      <c r="I407" s="22">
        <v>7.272343625E7</v>
      </c>
      <c r="J407" s="23">
        <v>1.070205236E8</v>
      </c>
      <c r="K407" s="22">
        <v>2.0194759408E8</v>
      </c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5.75" customHeight="1">
      <c r="A408" s="21" t="s">
        <v>174</v>
      </c>
      <c r="B408" s="21" t="s">
        <v>15</v>
      </c>
      <c r="C408" s="21" t="s">
        <v>175</v>
      </c>
      <c r="D408" s="21" t="s">
        <v>45</v>
      </c>
      <c r="E408" s="21" t="s">
        <v>46</v>
      </c>
      <c r="F408" s="22">
        <v>0.0</v>
      </c>
      <c r="G408" s="22">
        <v>8112769.66</v>
      </c>
      <c r="H408" s="22">
        <v>4387468.2</v>
      </c>
      <c r="I408" s="22">
        <v>4.094195762E7</v>
      </c>
      <c r="J408" s="23">
        <v>6.025058726E7</v>
      </c>
      <c r="K408" s="22">
        <v>1.1369278274E8</v>
      </c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5.75" customHeight="1">
      <c r="A409" s="21" t="s">
        <v>174</v>
      </c>
      <c r="B409" s="21" t="s">
        <v>15</v>
      </c>
      <c r="C409" s="21" t="s">
        <v>175</v>
      </c>
      <c r="D409" s="21" t="s">
        <v>19</v>
      </c>
      <c r="E409" s="21" t="s">
        <v>20</v>
      </c>
      <c r="F409" s="22">
        <v>0.0</v>
      </c>
      <c r="G409" s="22">
        <v>2113.69</v>
      </c>
      <c r="H409" s="22">
        <v>1143.11</v>
      </c>
      <c r="I409" s="22">
        <v>10666.98</v>
      </c>
      <c r="J409" s="23">
        <v>15697.62</v>
      </c>
      <c r="K409" s="22">
        <v>29621.4</v>
      </c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5.75" customHeight="1">
      <c r="A410" s="21" t="s">
        <v>174</v>
      </c>
      <c r="B410" s="21" t="s">
        <v>15</v>
      </c>
      <c r="C410" s="21" t="s">
        <v>175</v>
      </c>
      <c r="D410" s="21" t="s">
        <v>21</v>
      </c>
      <c r="E410" s="21" t="s">
        <v>22</v>
      </c>
      <c r="F410" s="22">
        <v>0.0</v>
      </c>
      <c r="G410" s="22">
        <v>0.0</v>
      </c>
      <c r="H410" s="22">
        <v>0.0</v>
      </c>
      <c r="I410" s="22">
        <v>0.0</v>
      </c>
      <c r="J410" s="23">
        <v>-61461.6</v>
      </c>
      <c r="K410" s="22">
        <v>-61461.6</v>
      </c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5.75" customHeight="1">
      <c r="A411" s="21" t="s">
        <v>174</v>
      </c>
      <c r="B411" s="21" t="s">
        <v>15</v>
      </c>
      <c r="C411" s="21" t="s">
        <v>175</v>
      </c>
      <c r="D411" s="21" t="s">
        <v>27</v>
      </c>
      <c r="E411" s="21" t="s">
        <v>28</v>
      </c>
      <c r="F411" s="22">
        <v>0.0</v>
      </c>
      <c r="G411" s="22">
        <v>2291571.82</v>
      </c>
      <c r="H411" s="22">
        <v>1239305.31</v>
      </c>
      <c r="I411" s="22">
        <v>1.156466167E7</v>
      </c>
      <c r="J411" s="23">
        <v>1.701866977E7</v>
      </c>
      <c r="K411" s="22">
        <v>3.211420857E7</v>
      </c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5.75" customHeight="1">
      <c r="A412" s="21" t="s">
        <v>174</v>
      </c>
      <c r="B412" s="21" t="s">
        <v>15</v>
      </c>
      <c r="C412" s="21" t="s">
        <v>175</v>
      </c>
      <c r="D412" s="21" t="s">
        <v>29</v>
      </c>
      <c r="E412" s="21" t="s">
        <v>30</v>
      </c>
      <c r="F412" s="22">
        <v>0.0</v>
      </c>
      <c r="G412" s="22">
        <v>416716.61</v>
      </c>
      <c r="H412" s="22">
        <v>225364.57</v>
      </c>
      <c r="I412" s="22">
        <v>2103004.81</v>
      </c>
      <c r="J412" s="23">
        <v>3094802.55</v>
      </c>
      <c r="K412" s="22">
        <v>5839888.54</v>
      </c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5.75" customHeight="1">
      <c r="A413" s="21" t="s">
        <v>174</v>
      </c>
      <c r="B413" s="21" t="s">
        <v>15</v>
      </c>
      <c r="C413" s="21" t="s">
        <v>175</v>
      </c>
      <c r="D413" s="21" t="s">
        <v>31</v>
      </c>
      <c r="E413" s="21" t="s">
        <v>32</v>
      </c>
      <c r="F413" s="22">
        <v>0.0</v>
      </c>
      <c r="G413" s="22">
        <v>2262074.61</v>
      </c>
      <c r="H413" s="22">
        <v>1223352.92</v>
      </c>
      <c r="I413" s="22">
        <v>1.141580086E7</v>
      </c>
      <c r="J413" s="23">
        <v>1.679960476E7</v>
      </c>
      <c r="K413" s="22">
        <v>3.170083315E7</v>
      </c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5.75" customHeight="1">
      <c r="A414" s="21" t="s">
        <v>174</v>
      </c>
      <c r="B414" s="21" t="s">
        <v>15</v>
      </c>
      <c r="C414" s="21" t="s">
        <v>175</v>
      </c>
      <c r="D414" s="21" t="s">
        <v>41</v>
      </c>
      <c r="E414" s="21" t="s">
        <v>42</v>
      </c>
      <c r="F414" s="22">
        <v>0.0</v>
      </c>
      <c r="G414" s="22">
        <v>285342.9</v>
      </c>
      <c r="H414" s="22">
        <v>154316.33</v>
      </c>
      <c r="I414" s="22">
        <v>1440013.35</v>
      </c>
      <c r="J414" s="23">
        <v>2119137.8</v>
      </c>
      <c r="K414" s="22">
        <v>3998810.38</v>
      </c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5.75" customHeight="1">
      <c r="A415" s="21" t="s">
        <v>174</v>
      </c>
      <c r="B415" s="21" t="s">
        <v>15</v>
      </c>
      <c r="C415" s="21" t="s">
        <v>175</v>
      </c>
      <c r="D415" s="21" t="s">
        <v>59</v>
      </c>
      <c r="E415" s="21" t="s">
        <v>60</v>
      </c>
      <c r="F415" s="22">
        <v>0.0</v>
      </c>
      <c r="G415" s="22">
        <v>1.554987031E7</v>
      </c>
      <c r="H415" s="22">
        <v>8409527.73</v>
      </c>
      <c r="I415" s="22">
        <v>7.847407946E7</v>
      </c>
      <c r="J415" s="23">
        <v>1.1548322669E8</v>
      </c>
      <c r="K415" s="22">
        <v>2.1791670419E8</v>
      </c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5.75" customHeight="1">
      <c r="A416" s="21" t="s">
        <v>176</v>
      </c>
      <c r="B416" s="21" t="s">
        <v>15</v>
      </c>
      <c r="C416" s="21" t="s">
        <v>177</v>
      </c>
      <c r="D416" s="21" t="s">
        <v>17</v>
      </c>
      <c r="E416" s="21" t="s">
        <v>18</v>
      </c>
      <c r="F416" s="22">
        <v>0.0</v>
      </c>
      <c r="G416" s="22">
        <v>1.0061601769E8</v>
      </c>
      <c r="H416" s="22">
        <v>6062119.94</v>
      </c>
      <c r="I416" s="22">
        <v>1.6030374438E8</v>
      </c>
      <c r="J416" s="23">
        <v>1.6966839476E8</v>
      </c>
      <c r="K416" s="22">
        <v>4.3665027677E8</v>
      </c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5.75" customHeight="1">
      <c r="A417" s="21" t="s">
        <v>176</v>
      </c>
      <c r="B417" s="21" t="s">
        <v>15</v>
      </c>
      <c r="C417" s="21" t="s">
        <v>177</v>
      </c>
      <c r="D417" s="21" t="s">
        <v>45</v>
      </c>
      <c r="E417" s="21" t="s">
        <v>46</v>
      </c>
      <c r="F417" s="22">
        <v>0.0</v>
      </c>
      <c r="G417" s="22">
        <v>2.689893549E7</v>
      </c>
      <c r="H417" s="22">
        <v>1620662.16</v>
      </c>
      <c r="I417" s="22">
        <v>4.285600022E7</v>
      </c>
      <c r="J417" s="23">
        <v>4.535956906E7</v>
      </c>
      <c r="K417" s="22">
        <v>1.1673516693E8</v>
      </c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5.75" customHeight="1">
      <c r="A418" s="21" t="s">
        <v>176</v>
      </c>
      <c r="B418" s="21" t="s">
        <v>15</v>
      </c>
      <c r="C418" s="21" t="s">
        <v>177</v>
      </c>
      <c r="D418" s="21" t="s">
        <v>25</v>
      </c>
      <c r="E418" s="21" t="s">
        <v>26</v>
      </c>
      <c r="F418" s="22">
        <v>0.0</v>
      </c>
      <c r="G418" s="22">
        <v>8603.36</v>
      </c>
      <c r="H418" s="22">
        <v>518.35</v>
      </c>
      <c r="I418" s="22">
        <v>13707.06</v>
      </c>
      <c r="J418" s="23">
        <v>14507.81</v>
      </c>
      <c r="K418" s="22">
        <v>37336.58</v>
      </c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5.75" customHeight="1">
      <c r="A419" s="21" t="s">
        <v>176</v>
      </c>
      <c r="B419" s="21" t="s">
        <v>15</v>
      </c>
      <c r="C419" s="21" t="s">
        <v>177</v>
      </c>
      <c r="D419" s="21" t="s">
        <v>27</v>
      </c>
      <c r="E419" s="21" t="s">
        <v>28</v>
      </c>
      <c r="F419" s="22">
        <v>0.0</v>
      </c>
      <c r="G419" s="22">
        <v>4193586.53</v>
      </c>
      <c r="H419" s="22">
        <v>252663.79</v>
      </c>
      <c r="I419" s="22">
        <v>6681318.13</v>
      </c>
      <c r="J419" s="23">
        <v>7071628.46</v>
      </c>
      <c r="K419" s="22">
        <v>1.819919691E7</v>
      </c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5.75" customHeight="1">
      <c r="A420" s="21" t="s">
        <v>176</v>
      </c>
      <c r="B420" s="21" t="s">
        <v>15</v>
      </c>
      <c r="C420" s="21" t="s">
        <v>177</v>
      </c>
      <c r="D420" s="21" t="s">
        <v>31</v>
      </c>
      <c r="E420" s="21" t="s">
        <v>32</v>
      </c>
      <c r="F420" s="22">
        <v>0.0</v>
      </c>
      <c r="G420" s="22">
        <v>463367.25</v>
      </c>
      <c r="H420" s="22">
        <v>27917.9</v>
      </c>
      <c r="I420" s="22">
        <v>738247.32</v>
      </c>
      <c r="J420" s="23">
        <v>781374.36</v>
      </c>
      <c r="K420" s="22">
        <v>2010906.83</v>
      </c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5.75" customHeight="1">
      <c r="A421" s="21" t="s">
        <v>176</v>
      </c>
      <c r="B421" s="21" t="s">
        <v>15</v>
      </c>
      <c r="C421" s="21" t="s">
        <v>177</v>
      </c>
      <c r="D421" s="21" t="s">
        <v>41</v>
      </c>
      <c r="E421" s="21" t="s">
        <v>42</v>
      </c>
      <c r="F421" s="22">
        <v>0.0</v>
      </c>
      <c r="G421" s="22">
        <v>1004826.68</v>
      </c>
      <c r="H421" s="22">
        <v>60540.86</v>
      </c>
      <c r="I421" s="22">
        <v>1600912.89</v>
      </c>
      <c r="J421" s="23">
        <v>1694435.29</v>
      </c>
      <c r="K421" s="22">
        <v>4360715.72</v>
      </c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5.75" customHeight="1">
      <c r="A422" s="21" t="s">
        <v>178</v>
      </c>
      <c r="B422" s="21" t="s">
        <v>15</v>
      </c>
      <c r="C422" s="21" t="s">
        <v>179</v>
      </c>
      <c r="D422" s="21" t="s">
        <v>17</v>
      </c>
      <c r="E422" s="21" t="s">
        <v>18</v>
      </c>
      <c r="F422" s="22">
        <v>0.0</v>
      </c>
      <c r="G422" s="22">
        <v>7.253485336E7</v>
      </c>
      <c r="H422" s="22">
        <v>7726549.77</v>
      </c>
      <c r="I422" s="22">
        <v>9.346186657E7</v>
      </c>
      <c r="J422" s="23">
        <v>3.016278311E7</v>
      </c>
      <c r="K422" s="22">
        <v>2.0388605281E8</v>
      </c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5.75" customHeight="1">
      <c r="A423" s="21" t="s">
        <v>178</v>
      </c>
      <c r="B423" s="21" t="s">
        <v>15</v>
      </c>
      <c r="C423" s="21" t="s">
        <v>179</v>
      </c>
      <c r="D423" s="21" t="s">
        <v>29</v>
      </c>
      <c r="E423" s="21" t="s">
        <v>30</v>
      </c>
      <c r="F423" s="22">
        <v>0.0</v>
      </c>
      <c r="G423" s="22">
        <v>1105247.44</v>
      </c>
      <c r="H423" s="22">
        <v>117733.05</v>
      </c>
      <c r="I423" s="22">
        <v>1424122.13</v>
      </c>
      <c r="J423" s="23">
        <v>459604.42</v>
      </c>
      <c r="K423" s="22">
        <v>3106707.04</v>
      </c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5.75" customHeight="1">
      <c r="A424" s="21" t="s">
        <v>178</v>
      </c>
      <c r="B424" s="21" t="s">
        <v>15</v>
      </c>
      <c r="C424" s="21" t="s">
        <v>179</v>
      </c>
      <c r="D424" s="21" t="s">
        <v>31</v>
      </c>
      <c r="E424" s="21" t="s">
        <v>32</v>
      </c>
      <c r="F424" s="22">
        <v>0.0</v>
      </c>
      <c r="G424" s="22">
        <v>1309728.81</v>
      </c>
      <c r="H424" s="22">
        <v>139514.79</v>
      </c>
      <c r="I424" s="22">
        <v>1687598.36</v>
      </c>
      <c r="J424" s="23">
        <v>544635.64</v>
      </c>
      <c r="K424" s="22">
        <v>3681477.6</v>
      </c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5.75" customHeight="1">
      <c r="A425" s="21" t="s">
        <v>178</v>
      </c>
      <c r="B425" s="21" t="s">
        <v>15</v>
      </c>
      <c r="C425" s="21" t="s">
        <v>179</v>
      </c>
      <c r="D425" s="21" t="s">
        <v>41</v>
      </c>
      <c r="E425" s="21" t="s">
        <v>42</v>
      </c>
      <c r="F425" s="22">
        <v>0.0</v>
      </c>
      <c r="G425" s="22">
        <v>1702658.39</v>
      </c>
      <c r="H425" s="22">
        <v>181370.39</v>
      </c>
      <c r="I425" s="22">
        <v>2193891.94</v>
      </c>
      <c r="J425" s="23">
        <v>708030.87</v>
      </c>
      <c r="K425" s="22">
        <v>4785951.59</v>
      </c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5.75" customHeight="1">
      <c r="A426" s="21" t="s">
        <v>180</v>
      </c>
      <c r="B426" s="21" t="s">
        <v>15</v>
      </c>
      <c r="C426" s="21" t="s">
        <v>181</v>
      </c>
      <c r="D426" s="21" t="s">
        <v>17</v>
      </c>
      <c r="E426" s="21" t="s">
        <v>18</v>
      </c>
      <c r="F426" s="22">
        <v>0.0</v>
      </c>
      <c r="G426" s="22">
        <v>7050269.47</v>
      </c>
      <c r="H426" s="22">
        <v>9733939.55</v>
      </c>
      <c r="I426" s="22">
        <v>1.1484519489E8</v>
      </c>
      <c r="J426" s="23">
        <v>1.4686136425E8</v>
      </c>
      <c r="K426" s="22">
        <v>2.7849076816E8</v>
      </c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5.75" customHeight="1">
      <c r="A427" s="21" t="s">
        <v>180</v>
      </c>
      <c r="B427" s="21" t="s">
        <v>15</v>
      </c>
      <c r="C427" s="21" t="s">
        <v>181</v>
      </c>
      <c r="D427" s="21" t="s">
        <v>45</v>
      </c>
      <c r="E427" s="21" t="s">
        <v>46</v>
      </c>
      <c r="F427" s="22">
        <v>0.0</v>
      </c>
      <c r="G427" s="22">
        <v>3809258.15</v>
      </c>
      <c r="H427" s="22">
        <v>5259244.17</v>
      </c>
      <c r="I427" s="22">
        <v>6.205081903E7</v>
      </c>
      <c r="J427" s="23">
        <v>7.934914426E7</v>
      </c>
      <c r="K427" s="22">
        <v>1.5046846561E8</v>
      </c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5.75" customHeight="1">
      <c r="A428" s="21" t="s">
        <v>180</v>
      </c>
      <c r="B428" s="21" t="s">
        <v>15</v>
      </c>
      <c r="C428" s="21" t="s">
        <v>181</v>
      </c>
      <c r="D428" s="21" t="s">
        <v>21</v>
      </c>
      <c r="E428" s="21" t="s">
        <v>22</v>
      </c>
      <c r="F428" s="22">
        <v>0.0</v>
      </c>
      <c r="G428" s="22">
        <v>13988.23</v>
      </c>
      <c r="H428" s="22">
        <v>19312.83</v>
      </c>
      <c r="I428" s="22">
        <v>227860.98</v>
      </c>
      <c r="J428" s="23">
        <v>291383.33</v>
      </c>
      <c r="K428" s="22">
        <v>552545.37</v>
      </c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5.75" customHeight="1">
      <c r="A429" s="21" t="s">
        <v>180</v>
      </c>
      <c r="B429" s="21" t="s">
        <v>15</v>
      </c>
      <c r="C429" s="21" t="s">
        <v>181</v>
      </c>
      <c r="D429" s="21" t="s">
        <v>27</v>
      </c>
      <c r="E429" s="21" t="s">
        <v>28</v>
      </c>
      <c r="F429" s="22">
        <v>0.0</v>
      </c>
      <c r="G429" s="22">
        <v>68489.74</v>
      </c>
      <c r="H429" s="22">
        <v>94560.22</v>
      </c>
      <c r="I429" s="22">
        <v>1115662.03</v>
      </c>
      <c r="J429" s="23">
        <v>1426682.67</v>
      </c>
      <c r="K429" s="22">
        <v>2705394.66</v>
      </c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5.75" customHeight="1">
      <c r="A430" s="21" t="s">
        <v>180</v>
      </c>
      <c r="B430" s="21" t="s">
        <v>15</v>
      </c>
      <c r="C430" s="21" t="s">
        <v>181</v>
      </c>
      <c r="D430" s="21" t="s">
        <v>29</v>
      </c>
      <c r="E430" s="21" t="s">
        <v>30</v>
      </c>
      <c r="F430" s="22">
        <v>0.0</v>
      </c>
      <c r="G430" s="22">
        <v>135232.36</v>
      </c>
      <c r="H430" s="22">
        <v>186708.28</v>
      </c>
      <c r="I430" s="22">
        <v>2202864.36</v>
      </c>
      <c r="J430" s="23">
        <v>2816971.72</v>
      </c>
      <c r="K430" s="22">
        <v>5341776.72</v>
      </c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5.75" customHeight="1">
      <c r="A431" s="21" t="s">
        <v>180</v>
      </c>
      <c r="B431" s="21" t="s">
        <v>15</v>
      </c>
      <c r="C431" s="21" t="s">
        <v>181</v>
      </c>
      <c r="D431" s="21" t="s">
        <v>31</v>
      </c>
      <c r="E431" s="21" t="s">
        <v>32</v>
      </c>
      <c r="F431" s="22">
        <v>0.0</v>
      </c>
      <c r="G431" s="22">
        <v>402584.98</v>
      </c>
      <c r="H431" s="22">
        <v>555828.1</v>
      </c>
      <c r="I431" s="22">
        <v>6557898.36</v>
      </c>
      <c r="J431" s="23">
        <v>8386087.9</v>
      </c>
      <c r="K431" s="22">
        <v>1.590239934E7</v>
      </c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5.75" customHeight="1">
      <c r="A432" s="21" t="s">
        <v>180</v>
      </c>
      <c r="B432" s="21" t="s">
        <v>15</v>
      </c>
      <c r="C432" s="21" t="s">
        <v>181</v>
      </c>
      <c r="D432" s="21" t="s">
        <v>41</v>
      </c>
      <c r="E432" s="21" t="s">
        <v>42</v>
      </c>
      <c r="F432" s="22">
        <v>0.0</v>
      </c>
      <c r="G432" s="22">
        <v>38954.07</v>
      </c>
      <c r="H432" s="22">
        <v>53781.85</v>
      </c>
      <c r="I432" s="22">
        <v>634541.35</v>
      </c>
      <c r="J432" s="23">
        <v>811436.71</v>
      </c>
      <c r="K432" s="22">
        <v>1538713.98</v>
      </c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5.75" customHeight="1">
      <c r="A433" s="21" t="s">
        <v>182</v>
      </c>
      <c r="B433" s="21" t="s">
        <v>15</v>
      </c>
      <c r="C433" s="21" t="s">
        <v>183</v>
      </c>
      <c r="D433" s="21" t="s">
        <v>17</v>
      </c>
      <c r="E433" s="21" t="s">
        <v>18</v>
      </c>
      <c r="F433" s="22">
        <v>0.0</v>
      </c>
      <c r="G433" s="22">
        <v>4.464832188E7</v>
      </c>
      <c r="H433" s="22">
        <v>4200268.97</v>
      </c>
      <c r="I433" s="22">
        <v>1.2256785092E8</v>
      </c>
      <c r="J433" s="23">
        <v>1.1876190376E8</v>
      </c>
      <c r="K433" s="22">
        <v>2.9017834553E8</v>
      </c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5.75" customHeight="1">
      <c r="A434" s="21" t="s">
        <v>182</v>
      </c>
      <c r="B434" s="21" t="s">
        <v>15</v>
      </c>
      <c r="C434" s="21" t="s">
        <v>183</v>
      </c>
      <c r="D434" s="21" t="s">
        <v>45</v>
      </c>
      <c r="E434" s="21" t="s">
        <v>46</v>
      </c>
      <c r="F434" s="22">
        <v>0.0</v>
      </c>
      <c r="G434" s="22">
        <v>1.194796939E7</v>
      </c>
      <c r="H434" s="22">
        <v>1123999.36</v>
      </c>
      <c r="I434" s="22">
        <v>3.279937228E7</v>
      </c>
      <c r="J434" s="23">
        <v>3.178089412E7</v>
      </c>
      <c r="K434" s="22">
        <v>7.765223515E7</v>
      </c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5.75" customHeight="1">
      <c r="A435" s="21" t="s">
        <v>182</v>
      </c>
      <c r="B435" s="21" t="s">
        <v>15</v>
      </c>
      <c r="C435" s="21" t="s">
        <v>183</v>
      </c>
      <c r="D435" s="21" t="s">
        <v>29</v>
      </c>
      <c r="E435" s="21" t="s">
        <v>30</v>
      </c>
      <c r="F435" s="22">
        <v>0.0</v>
      </c>
      <c r="G435" s="22">
        <v>932164.55</v>
      </c>
      <c r="H435" s="22">
        <v>87692.92</v>
      </c>
      <c r="I435" s="22">
        <v>2558963.02</v>
      </c>
      <c r="J435" s="23">
        <v>2479502.72</v>
      </c>
      <c r="K435" s="22">
        <v>6058323.21</v>
      </c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5.75" customHeight="1">
      <c r="A436" s="21" t="s">
        <v>182</v>
      </c>
      <c r="B436" s="21" t="s">
        <v>15</v>
      </c>
      <c r="C436" s="21" t="s">
        <v>183</v>
      </c>
      <c r="D436" s="21" t="s">
        <v>31</v>
      </c>
      <c r="E436" s="21" t="s">
        <v>32</v>
      </c>
      <c r="F436" s="22">
        <v>0.0</v>
      </c>
      <c r="G436" s="22">
        <v>0.0</v>
      </c>
      <c r="H436" s="22">
        <v>0.0</v>
      </c>
      <c r="I436" s="22">
        <v>0.0</v>
      </c>
      <c r="J436" s="23">
        <v>-38916.83</v>
      </c>
      <c r="K436" s="22">
        <v>-38916.83</v>
      </c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5.75" customHeight="1">
      <c r="A437" s="21" t="s">
        <v>182</v>
      </c>
      <c r="B437" s="21" t="s">
        <v>15</v>
      </c>
      <c r="C437" s="21" t="s">
        <v>183</v>
      </c>
      <c r="D437" s="21" t="s">
        <v>41</v>
      </c>
      <c r="E437" s="21" t="s">
        <v>42</v>
      </c>
      <c r="F437" s="22">
        <v>0.0</v>
      </c>
      <c r="G437" s="22">
        <v>49458.18</v>
      </c>
      <c r="H437" s="22">
        <v>4652.75</v>
      </c>
      <c r="I437" s="22">
        <v>135771.78</v>
      </c>
      <c r="J437" s="23">
        <v>131555.82</v>
      </c>
      <c r="K437" s="22">
        <v>321438.53</v>
      </c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5.75" customHeight="1">
      <c r="A438" s="21" t="s">
        <v>184</v>
      </c>
      <c r="B438" s="21" t="s">
        <v>15</v>
      </c>
      <c r="C438" s="21" t="s">
        <v>185</v>
      </c>
      <c r="D438" s="21" t="s">
        <v>17</v>
      </c>
      <c r="E438" s="21" t="s">
        <v>18</v>
      </c>
      <c r="F438" s="22">
        <v>0.0</v>
      </c>
      <c r="G438" s="22">
        <v>5.580162678E7</v>
      </c>
      <c r="H438" s="22">
        <v>5109523.06</v>
      </c>
      <c r="I438" s="22">
        <v>1.2609234399E8</v>
      </c>
      <c r="J438" s="23">
        <v>1.0670894941E8</v>
      </c>
      <c r="K438" s="22">
        <v>2.9371244324E8</v>
      </c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5.75" customHeight="1">
      <c r="A439" s="21" t="s">
        <v>184</v>
      </c>
      <c r="B439" s="21" t="s">
        <v>15</v>
      </c>
      <c r="C439" s="21" t="s">
        <v>185</v>
      </c>
      <c r="D439" s="21" t="s">
        <v>45</v>
      </c>
      <c r="E439" s="21" t="s">
        <v>46</v>
      </c>
      <c r="F439" s="22">
        <v>0.0</v>
      </c>
      <c r="G439" s="22">
        <v>291072.04</v>
      </c>
      <c r="H439" s="22">
        <v>26652.26</v>
      </c>
      <c r="I439" s="22">
        <v>657721.96</v>
      </c>
      <c r="J439" s="23">
        <v>556614.44</v>
      </c>
      <c r="K439" s="22">
        <v>1532060.7</v>
      </c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5.75" customHeight="1">
      <c r="A440" s="21" t="s">
        <v>184</v>
      </c>
      <c r="B440" s="21" t="s">
        <v>15</v>
      </c>
      <c r="C440" s="21" t="s">
        <v>185</v>
      </c>
      <c r="D440" s="21" t="s">
        <v>29</v>
      </c>
      <c r="E440" s="21" t="s">
        <v>30</v>
      </c>
      <c r="F440" s="22">
        <v>0.0</v>
      </c>
      <c r="G440" s="22">
        <v>1957639.42</v>
      </c>
      <c r="H440" s="22">
        <v>179252.91</v>
      </c>
      <c r="I440" s="22">
        <v>4423586.87</v>
      </c>
      <c r="J440" s="23">
        <v>3743576.28</v>
      </c>
      <c r="K440" s="22">
        <v>1.030405548E7</v>
      </c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5.75" customHeight="1">
      <c r="A441" s="21" t="s">
        <v>184</v>
      </c>
      <c r="B441" s="21" t="s">
        <v>15</v>
      </c>
      <c r="C441" s="21" t="s">
        <v>185</v>
      </c>
      <c r="D441" s="21" t="s">
        <v>31</v>
      </c>
      <c r="E441" s="21" t="s">
        <v>32</v>
      </c>
      <c r="F441" s="22">
        <v>0.0</v>
      </c>
      <c r="G441" s="22">
        <v>459890.96</v>
      </c>
      <c r="H441" s="22">
        <v>42110.3</v>
      </c>
      <c r="I441" s="22">
        <v>1039194.23</v>
      </c>
      <c r="J441" s="23">
        <v>879445.33</v>
      </c>
      <c r="K441" s="22">
        <v>2420640.82</v>
      </c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5.75" customHeight="1">
      <c r="A442" s="21" t="s">
        <v>184</v>
      </c>
      <c r="B442" s="21" t="s">
        <v>15</v>
      </c>
      <c r="C442" s="21" t="s">
        <v>185</v>
      </c>
      <c r="D442" s="21" t="s">
        <v>41</v>
      </c>
      <c r="E442" s="21" t="s">
        <v>42</v>
      </c>
      <c r="F442" s="22">
        <v>0.0</v>
      </c>
      <c r="G442" s="22">
        <v>561491.8</v>
      </c>
      <c r="H442" s="22">
        <v>51413.47</v>
      </c>
      <c r="I442" s="22">
        <v>1268776.95</v>
      </c>
      <c r="J442" s="23">
        <v>1073735.73</v>
      </c>
      <c r="K442" s="22">
        <v>2955417.95</v>
      </c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5.75" customHeight="1">
      <c r="A443" s="21" t="s">
        <v>186</v>
      </c>
      <c r="B443" s="21" t="s">
        <v>15</v>
      </c>
      <c r="C443" s="21" t="s">
        <v>187</v>
      </c>
      <c r="D443" s="21" t="s">
        <v>45</v>
      </c>
      <c r="E443" s="21" t="s">
        <v>46</v>
      </c>
      <c r="F443" s="22">
        <v>0.0</v>
      </c>
      <c r="G443" s="22">
        <v>7.937980138E7</v>
      </c>
      <c r="H443" s="22">
        <v>3.987633048E7</v>
      </c>
      <c r="I443" s="22">
        <v>3.2186649391E8</v>
      </c>
      <c r="J443" s="23">
        <v>3.5350911424E8</v>
      </c>
      <c r="K443" s="22">
        <v>7.9463174001E8</v>
      </c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5.75" customHeight="1">
      <c r="A444" s="21" t="s">
        <v>186</v>
      </c>
      <c r="B444" s="21" t="s">
        <v>15</v>
      </c>
      <c r="C444" s="21" t="s">
        <v>187</v>
      </c>
      <c r="D444" s="21" t="s">
        <v>21</v>
      </c>
      <c r="E444" s="21" t="s">
        <v>22</v>
      </c>
      <c r="F444" s="22">
        <v>0.0</v>
      </c>
      <c r="G444" s="22">
        <v>258021.77</v>
      </c>
      <c r="H444" s="22">
        <v>129616.87</v>
      </c>
      <c r="I444" s="22">
        <v>1046217.81</v>
      </c>
      <c r="J444" s="23">
        <v>1149071.24</v>
      </c>
      <c r="K444" s="22">
        <v>2582927.69</v>
      </c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5.75" customHeight="1">
      <c r="A445" s="21" t="s">
        <v>186</v>
      </c>
      <c r="B445" s="21" t="s">
        <v>15</v>
      </c>
      <c r="C445" s="21" t="s">
        <v>187</v>
      </c>
      <c r="D445" s="21" t="s">
        <v>27</v>
      </c>
      <c r="E445" s="21" t="s">
        <v>28</v>
      </c>
      <c r="F445" s="22">
        <v>0.0</v>
      </c>
      <c r="G445" s="22">
        <v>1260436.77</v>
      </c>
      <c r="H445" s="22">
        <v>633178.62</v>
      </c>
      <c r="I445" s="22">
        <v>5110775.75</v>
      </c>
      <c r="J445" s="23">
        <v>5613214.93</v>
      </c>
      <c r="K445" s="22">
        <v>1.261760607E7</v>
      </c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5.75" customHeight="1">
      <c r="A446" s="21" t="s">
        <v>186</v>
      </c>
      <c r="B446" s="21" t="s">
        <v>15</v>
      </c>
      <c r="C446" s="21" t="s">
        <v>187</v>
      </c>
      <c r="D446" s="21" t="s">
        <v>29</v>
      </c>
      <c r="E446" s="21" t="s">
        <v>30</v>
      </c>
      <c r="F446" s="22">
        <v>0.0</v>
      </c>
      <c r="G446" s="22">
        <v>797205.79</v>
      </c>
      <c r="H446" s="22">
        <v>400475.19</v>
      </c>
      <c r="I446" s="22">
        <v>3232482.66</v>
      </c>
      <c r="J446" s="23">
        <v>3550267.27</v>
      </c>
      <c r="K446" s="22">
        <v>7980430.91</v>
      </c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5.75" customHeight="1">
      <c r="A447" s="21" t="s">
        <v>186</v>
      </c>
      <c r="B447" s="21" t="s">
        <v>15</v>
      </c>
      <c r="C447" s="21" t="s">
        <v>187</v>
      </c>
      <c r="D447" s="21" t="s">
        <v>31</v>
      </c>
      <c r="E447" s="21" t="s">
        <v>32</v>
      </c>
      <c r="F447" s="22">
        <v>0.0</v>
      </c>
      <c r="G447" s="22">
        <v>2017500.94</v>
      </c>
      <c r="H447" s="22">
        <v>1013488.73</v>
      </c>
      <c r="I447" s="22">
        <v>8180493.55</v>
      </c>
      <c r="J447" s="23">
        <v>8984715.97</v>
      </c>
      <c r="K447" s="22">
        <v>2.019619919E7</v>
      </c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5.75" customHeight="1">
      <c r="A448" s="21" t="s">
        <v>186</v>
      </c>
      <c r="B448" s="21" t="s">
        <v>15</v>
      </c>
      <c r="C448" s="21" t="s">
        <v>187</v>
      </c>
      <c r="D448" s="21" t="s">
        <v>41</v>
      </c>
      <c r="E448" s="21" t="s">
        <v>42</v>
      </c>
      <c r="F448" s="22">
        <v>0.0</v>
      </c>
      <c r="G448" s="22">
        <v>674521.39</v>
      </c>
      <c r="H448" s="22">
        <v>338844.86</v>
      </c>
      <c r="I448" s="22">
        <v>2735026.17</v>
      </c>
      <c r="J448" s="23">
        <v>3003905.95</v>
      </c>
      <c r="K448" s="22">
        <v>6752298.37</v>
      </c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5.75" customHeight="1">
      <c r="A449" s="21" t="s">
        <v>186</v>
      </c>
      <c r="B449" s="21" t="s">
        <v>15</v>
      </c>
      <c r="C449" s="21" t="s">
        <v>187</v>
      </c>
      <c r="D449" s="21" t="s">
        <v>188</v>
      </c>
      <c r="E449" s="21" t="s">
        <v>189</v>
      </c>
      <c r="F449" s="22">
        <v>0.0</v>
      </c>
      <c r="G449" s="22">
        <v>52063.96</v>
      </c>
      <c r="H449" s="22">
        <v>26154.25</v>
      </c>
      <c r="I449" s="22">
        <v>211107.15</v>
      </c>
      <c r="J449" s="23">
        <v>231861.04</v>
      </c>
      <c r="K449" s="22">
        <v>521186.4</v>
      </c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5.75" customHeight="1">
      <c r="A450" s="21" t="s">
        <v>190</v>
      </c>
      <c r="B450" s="21" t="s">
        <v>15</v>
      </c>
      <c r="C450" s="21" t="s">
        <v>191</v>
      </c>
      <c r="D450" s="21" t="s">
        <v>45</v>
      </c>
      <c r="E450" s="21" t="s">
        <v>46</v>
      </c>
      <c r="F450" s="22">
        <v>0.0</v>
      </c>
      <c r="G450" s="22">
        <v>1.995105264E7</v>
      </c>
      <c r="H450" s="22">
        <v>3648991.28</v>
      </c>
      <c r="I450" s="22">
        <v>9.844473459E7</v>
      </c>
      <c r="J450" s="23">
        <v>1.3079167439E8</v>
      </c>
      <c r="K450" s="22">
        <v>2.528364529E8</v>
      </c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5.75" customHeight="1">
      <c r="A451" s="21" t="s">
        <v>190</v>
      </c>
      <c r="B451" s="21" t="s">
        <v>15</v>
      </c>
      <c r="C451" s="21" t="s">
        <v>191</v>
      </c>
      <c r="D451" s="21" t="s">
        <v>29</v>
      </c>
      <c r="E451" s="21" t="s">
        <v>30</v>
      </c>
      <c r="F451" s="22">
        <v>0.0</v>
      </c>
      <c r="G451" s="22">
        <v>210825.37</v>
      </c>
      <c r="H451" s="22">
        <v>38559.36</v>
      </c>
      <c r="I451" s="22">
        <v>1040278.31</v>
      </c>
      <c r="J451" s="23">
        <v>1382092.64</v>
      </c>
      <c r="K451" s="22">
        <v>2671755.68</v>
      </c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5.75" customHeight="1">
      <c r="A452" s="21" t="s">
        <v>190</v>
      </c>
      <c r="B452" s="21" t="s">
        <v>15</v>
      </c>
      <c r="C452" s="21" t="s">
        <v>191</v>
      </c>
      <c r="D452" s="21" t="s">
        <v>41</v>
      </c>
      <c r="E452" s="21" t="s">
        <v>42</v>
      </c>
      <c r="F452" s="22">
        <v>0.0</v>
      </c>
      <c r="G452" s="22">
        <v>190414.99</v>
      </c>
      <c r="H452" s="22">
        <v>34826.36</v>
      </c>
      <c r="I452" s="22">
        <v>939567.1</v>
      </c>
      <c r="J452" s="23">
        <v>1248289.76</v>
      </c>
      <c r="K452" s="22">
        <v>2413098.21</v>
      </c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5.75" customHeight="1">
      <c r="A453" s="21" t="s">
        <v>192</v>
      </c>
      <c r="B453" s="21" t="s">
        <v>15</v>
      </c>
      <c r="C453" s="21" t="s">
        <v>193</v>
      </c>
      <c r="D453" s="21" t="s">
        <v>17</v>
      </c>
      <c r="E453" s="21" t="s">
        <v>18</v>
      </c>
      <c r="F453" s="22">
        <v>0.0</v>
      </c>
      <c r="G453" s="22">
        <v>5289753.18</v>
      </c>
      <c r="H453" s="22">
        <v>1202545.21</v>
      </c>
      <c r="I453" s="22">
        <v>4.432327748E7</v>
      </c>
      <c r="J453" s="23">
        <v>5.316769876E7</v>
      </c>
      <c r="K453" s="22">
        <v>1.0398327463E8</v>
      </c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5.75" customHeight="1">
      <c r="A454" s="21" t="s">
        <v>192</v>
      </c>
      <c r="B454" s="21" t="s">
        <v>15</v>
      </c>
      <c r="C454" s="21" t="s">
        <v>193</v>
      </c>
      <c r="D454" s="21" t="s">
        <v>72</v>
      </c>
      <c r="E454" s="21" t="s">
        <v>73</v>
      </c>
      <c r="F454" s="22">
        <v>0.0</v>
      </c>
      <c r="G454" s="22">
        <v>3947424.94</v>
      </c>
      <c r="H454" s="22">
        <v>897387.23</v>
      </c>
      <c r="I454" s="22">
        <v>3.307579866E7</v>
      </c>
      <c r="J454" s="23">
        <v>3.967585881E7</v>
      </c>
      <c r="K454" s="22">
        <v>7.759646964E7</v>
      </c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5.75" customHeight="1">
      <c r="A455" s="21" t="s">
        <v>192</v>
      </c>
      <c r="B455" s="21" t="s">
        <v>15</v>
      </c>
      <c r="C455" s="21" t="s">
        <v>193</v>
      </c>
      <c r="D455" s="21" t="s">
        <v>31</v>
      </c>
      <c r="E455" s="21" t="s">
        <v>32</v>
      </c>
      <c r="F455" s="22">
        <v>0.0</v>
      </c>
      <c r="G455" s="22">
        <v>0.0</v>
      </c>
      <c r="H455" s="22">
        <v>0.0</v>
      </c>
      <c r="I455" s="22">
        <v>0.0</v>
      </c>
      <c r="J455" s="23">
        <v>-302698.32</v>
      </c>
      <c r="K455" s="22">
        <v>-302698.32</v>
      </c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5.75" customHeight="1">
      <c r="A456" s="21" t="s">
        <v>192</v>
      </c>
      <c r="B456" s="21" t="s">
        <v>15</v>
      </c>
      <c r="C456" s="21" t="s">
        <v>193</v>
      </c>
      <c r="D456" s="21" t="s">
        <v>41</v>
      </c>
      <c r="E456" s="21" t="s">
        <v>42</v>
      </c>
      <c r="F456" s="22">
        <v>0.0</v>
      </c>
      <c r="G456" s="22">
        <v>144049.88</v>
      </c>
      <c r="H456" s="22">
        <v>32747.56</v>
      </c>
      <c r="I456" s="22">
        <v>1207005.86</v>
      </c>
      <c r="J456" s="23">
        <v>1447856.02</v>
      </c>
      <c r="K456" s="22">
        <v>2831659.32</v>
      </c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5.75" customHeight="1">
      <c r="A457" s="21" t="s">
        <v>194</v>
      </c>
      <c r="B457" s="21" t="s">
        <v>15</v>
      </c>
      <c r="C457" s="21" t="s">
        <v>195</v>
      </c>
      <c r="D457" s="21" t="s">
        <v>17</v>
      </c>
      <c r="E457" s="21" t="s">
        <v>18</v>
      </c>
      <c r="F457" s="22">
        <v>0.0</v>
      </c>
      <c r="G457" s="22">
        <v>4.628576556E7</v>
      </c>
      <c r="H457" s="22">
        <v>1.0200912303E8</v>
      </c>
      <c r="I457" s="22">
        <v>2.8133835173E8</v>
      </c>
      <c r="J457" s="23">
        <v>1.8928331074E8</v>
      </c>
      <c r="K457" s="22">
        <v>6.1891655106E8</v>
      </c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5.75" customHeight="1">
      <c r="A458" s="21" t="s">
        <v>194</v>
      </c>
      <c r="B458" s="21" t="s">
        <v>15</v>
      </c>
      <c r="C458" s="21" t="s">
        <v>195</v>
      </c>
      <c r="D458" s="21" t="s">
        <v>45</v>
      </c>
      <c r="E458" s="21" t="s">
        <v>46</v>
      </c>
      <c r="F458" s="22">
        <v>0.0</v>
      </c>
      <c r="G458" s="22">
        <v>4476496.25</v>
      </c>
      <c r="H458" s="22">
        <v>9865742.75</v>
      </c>
      <c r="I458" s="22">
        <v>2.720944679E7</v>
      </c>
      <c r="J458" s="23">
        <v>1.830640629E7</v>
      </c>
      <c r="K458" s="22">
        <v>5.985809208E7</v>
      </c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5.75" customHeight="1">
      <c r="A459" s="21" t="s">
        <v>194</v>
      </c>
      <c r="B459" s="21" t="s">
        <v>15</v>
      </c>
      <c r="C459" s="21" t="s">
        <v>195</v>
      </c>
      <c r="D459" s="21" t="s">
        <v>72</v>
      </c>
      <c r="E459" s="21" t="s">
        <v>73</v>
      </c>
      <c r="F459" s="22">
        <v>0.0</v>
      </c>
      <c r="G459" s="22">
        <v>7276526.03</v>
      </c>
      <c r="H459" s="22">
        <v>1.603672381E7</v>
      </c>
      <c r="I459" s="22">
        <v>4.422884257E7</v>
      </c>
      <c r="J459" s="23">
        <v>2.975698728E7</v>
      </c>
      <c r="K459" s="22">
        <v>9.729907969E7</v>
      </c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5.75" customHeight="1">
      <c r="A460" s="21" t="s">
        <v>194</v>
      </c>
      <c r="B460" s="21" t="s">
        <v>15</v>
      </c>
      <c r="C460" s="21" t="s">
        <v>195</v>
      </c>
      <c r="D460" s="21" t="s">
        <v>29</v>
      </c>
      <c r="E460" s="21" t="s">
        <v>30</v>
      </c>
      <c r="F460" s="22">
        <v>0.0</v>
      </c>
      <c r="G460" s="22">
        <v>500160.61</v>
      </c>
      <c r="H460" s="22">
        <v>1102303.16</v>
      </c>
      <c r="I460" s="22">
        <v>3040121.74</v>
      </c>
      <c r="J460" s="23">
        <v>2045381.67</v>
      </c>
      <c r="K460" s="22">
        <v>6687967.18</v>
      </c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5.75" customHeight="1">
      <c r="A461" s="21" t="s">
        <v>194</v>
      </c>
      <c r="B461" s="21" t="s">
        <v>15</v>
      </c>
      <c r="C461" s="21" t="s">
        <v>195</v>
      </c>
      <c r="D461" s="21" t="s">
        <v>31</v>
      </c>
      <c r="E461" s="21" t="s">
        <v>32</v>
      </c>
      <c r="F461" s="22">
        <v>0.0</v>
      </c>
      <c r="G461" s="22">
        <v>409785.34</v>
      </c>
      <c r="H461" s="22">
        <v>903125.24</v>
      </c>
      <c r="I461" s="22">
        <v>2490794.53</v>
      </c>
      <c r="J461" s="23">
        <v>1675796.54</v>
      </c>
      <c r="K461" s="22">
        <v>5479501.65</v>
      </c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5.75" customHeight="1">
      <c r="A462" s="21" t="s">
        <v>194</v>
      </c>
      <c r="B462" s="21" t="s">
        <v>15</v>
      </c>
      <c r="C462" s="21" t="s">
        <v>195</v>
      </c>
      <c r="D462" s="21" t="s">
        <v>41</v>
      </c>
      <c r="E462" s="21" t="s">
        <v>42</v>
      </c>
      <c r="F462" s="22">
        <v>0.0</v>
      </c>
      <c r="G462" s="22">
        <v>148821.77</v>
      </c>
      <c r="H462" s="22">
        <v>327988.05</v>
      </c>
      <c r="I462" s="22">
        <v>904582.01</v>
      </c>
      <c r="J462" s="23">
        <v>608599.13</v>
      </c>
      <c r="K462" s="22">
        <v>1989990.96</v>
      </c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5.75" customHeight="1">
      <c r="A463" s="21" t="s">
        <v>194</v>
      </c>
      <c r="B463" s="21" t="s">
        <v>15</v>
      </c>
      <c r="C463" s="21" t="s">
        <v>195</v>
      </c>
      <c r="D463" s="21" t="s">
        <v>74</v>
      </c>
      <c r="E463" s="21" t="s">
        <v>75</v>
      </c>
      <c r="F463" s="22">
        <v>0.0</v>
      </c>
      <c r="G463" s="22">
        <v>2250322.44</v>
      </c>
      <c r="H463" s="22">
        <v>4959481.96</v>
      </c>
      <c r="I463" s="22">
        <v>1.367811463E7</v>
      </c>
      <c r="J463" s="23">
        <v>9202580.48</v>
      </c>
      <c r="K463" s="22">
        <v>3.009049951E7</v>
      </c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5.75" customHeight="1">
      <c r="A464" s="21" t="s">
        <v>196</v>
      </c>
      <c r="B464" s="21" t="s">
        <v>15</v>
      </c>
      <c r="C464" s="21" t="s">
        <v>197</v>
      </c>
      <c r="D464" s="21" t="s">
        <v>17</v>
      </c>
      <c r="E464" s="21" t="s">
        <v>18</v>
      </c>
      <c r="F464" s="22">
        <v>0.0</v>
      </c>
      <c r="G464" s="22">
        <v>4.50175436E7</v>
      </c>
      <c r="H464" s="22">
        <v>4446748.84</v>
      </c>
      <c r="I464" s="22">
        <v>1.8001146505E8</v>
      </c>
      <c r="J464" s="23">
        <v>1.9703183218E8</v>
      </c>
      <c r="K464" s="22">
        <v>4.2650758967E8</v>
      </c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5.75" customHeight="1">
      <c r="A465" s="21" t="s">
        <v>196</v>
      </c>
      <c r="B465" s="21" t="s">
        <v>15</v>
      </c>
      <c r="C465" s="21" t="s">
        <v>197</v>
      </c>
      <c r="D465" s="21" t="s">
        <v>19</v>
      </c>
      <c r="E465" s="21" t="s">
        <v>20</v>
      </c>
      <c r="F465" s="22">
        <v>0.0</v>
      </c>
      <c r="G465" s="22">
        <v>6040.27</v>
      </c>
      <c r="H465" s="22">
        <v>596.65</v>
      </c>
      <c r="I465" s="22">
        <v>24153.2</v>
      </c>
      <c r="J465" s="23">
        <v>26436.92</v>
      </c>
      <c r="K465" s="22">
        <v>57227.04</v>
      </c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5.75" customHeight="1">
      <c r="A466" s="21" t="s">
        <v>196</v>
      </c>
      <c r="B466" s="21" t="s">
        <v>15</v>
      </c>
      <c r="C466" s="21" t="s">
        <v>197</v>
      </c>
      <c r="D466" s="21" t="s">
        <v>29</v>
      </c>
      <c r="E466" s="21" t="s">
        <v>30</v>
      </c>
      <c r="F466" s="22">
        <v>0.0</v>
      </c>
      <c r="G466" s="22">
        <v>485371.31</v>
      </c>
      <c r="H466" s="22">
        <v>47944.07</v>
      </c>
      <c r="I466" s="22">
        <v>1940852.23</v>
      </c>
      <c r="J466" s="23">
        <v>2124362.86</v>
      </c>
      <c r="K466" s="22">
        <v>4598530.47</v>
      </c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5.75" customHeight="1">
      <c r="A467" s="21" t="s">
        <v>196</v>
      </c>
      <c r="B467" s="21" t="s">
        <v>15</v>
      </c>
      <c r="C467" s="21" t="s">
        <v>197</v>
      </c>
      <c r="D467" s="21" t="s">
        <v>41</v>
      </c>
      <c r="E467" s="21" t="s">
        <v>42</v>
      </c>
      <c r="F467" s="22">
        <v>0.0</v>
      </c>
      <c r="G467" s="22">
        <v>336224.31</v>
      </c>
      <c r="H467" s="22">
        <v>33211.61</v>
      </c>
      <c r="I467" s="22">
        <v>1344458.77</v>
      </c>
      <c r="J467" s="23">
        <v>1471579.46</v>
      </c>
      <c r="K467" s="22">
        <v>3185474.15</v>
      </c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5.75" customHeight="1">
      <c r="A468" s="21" t="s">
        <v>196</v>
      </c>
      <c r="B468" s="21" t="s">
        <v>15</v>
      </c>
      <c r="C468" s="21" t="s">
        <v>197</v>
      </c>
      <c r="D468" s="21" t="s">
        <v>59</v>
      </c>
      <c r="E468" s="21" t="s">
        <v>60</v>
      </c>
      <c r="F468" s="22">
        <v>0.0</v>
      </c>
      <c r="G468" s="22">
        <v>2024535.51</v>
      </c>
      <c r="H468" s="22">
        <v>199979.83</v>
      </c>
      <c r="I468" s="22">
        <v>8095501.75</v>
      </c>
      <c r="J468" s="23">
        <v>8860944.18</v>
      </c>
      <c r="K468" s="22">
        <v>1.918096127E7</v>
      </c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5.75" customHeight="1">
      <c r="A469" s="21" t="s">
        <v>198</v>
      </c>
      <c r="B469" s="21" t="s">
        <v>15</v>
      </c>
      <c r="C469" s="21" t="s">
        <v>199</v>
      </c>
      <c r="D469" s="21" t="s">
        <v>17</v>
      </c>
      <c r="E469" s="21" t="s">
        <v>18</v>
      </c>
      <c r="F469" s="22">
        <v>0.0</v>
      </c>
      <c r="G469" s="22">
        <v>2.3667237628E8</v>
      </c>
      <c r="H469" s="22">
        <v>1.036414005E7</v>
      </c>
      <c r="I469" s="22">
        <v>3.9688412129E8</v>
      </c>
      <c r="J469" s="23">
        <v>2.3371527154E8</v>
      </c>
      <c r="K469" s="22">
        <v>8.7763590916E8</v>
      </c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5.75" customHeight="1">
      <c r="A470" s="21" t="s">
        <v>198</v>
      </c>
      <c r="B470" s="21" t="s">
        <v>15</v>
      </c>
      <c r="C470" s="21" t="s">
        <v>199</v>
      </c>
      <c r="D470" s="21" t="s">
        <v>45</v>
      </c>
      <c r="E470" s="21" t="s">
        <v>46</v>
      </c>
      <c r="F470" s="22">
        <v>0.0</v>
      </c>
      <c r="G470" s="22">
        <v>2.224243699E7</v>
      </c>
      <c r="H470" s="22">
        <v>974020.44</v>
      </c>
      <c r="I470" s="22">
        <v>3.729911449E7</v>
      </c>
      <c r="J470" s="23">
        <v>2.196452869E7</v>
      </c>
      <c r="K470" s="22">
        <v>8.248010061E7</v>
      </c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5.75" customHeight="1">
      <c r="A471" s="21" t="s">
        <v>198</v>
      </c>
      <c r="B471" s="21" t="s">
        <v>15</v>
      </c>
      <c r="C471" s="21" t="s">
        <v>199</v>
      </c>
      <c r="D471" s="21" t="s">
        <v>72</v>
      </c>
      <c r="E471" s="21" t="s">
        <v>73</v>
      </c>
      <c r="F471" s="22">
        <v>0.0</v>
      </c>
      <c r="G471" s="22">
        <v>2.891654332E7</v>
      </c>
      <c r="H471" s="22">
        <v>1266286.79</v>
      </c>
      <c r="I471" s="22">
        <v>4.849115501E7</v>
      </c>
      <c r="J471" s="23">
        <v>2.855524535E7</v>
      </c>
      <c r="K471" s="22">
        <v>1.0722923047E8</v>
      </c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5.75" customHeight="1">
      <c r="A472" s="21" t="s">
        <v>198</v>
      </c>
      <c r="B472" s="21" t="s">
        <v>15</v>
      </c>
      <c r="C472" s="21" t="s">
        <v>199</v>
      </c>
      <c r="D472" s="21" t="s">
        <v>21</v>
      </c>
      <c r="E472" s="21" t="s">
        <v>22</v>
      </c>
      <c r="F472" s="22">
        <v>0.0</v>
      </c>
      <c r="G472" s="22">
        <v>11547.18</v>
      </c>
      <c r="H472" s="22">
        <v>505.66</v>
      </c>
      <c r="I472" s="22">
        <v>19363.86</v>
      </c>
      <c r="J472" s="23">
        <v>11402.9</v>
      </c>
      <c r="K472" s="22">
        <v>42819.6</v>
      </c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5.75" customHeight="1">
      <c r="A473" s="21" t="s">
        <v>198</v>
      </c>
      <c r="B473" s="21" t="s">
        <v>15</v>
      </c>
      <c r="C473" s="21" t="s">
        <v>199</v>
      </c>
      <c r="D473" s="21" t="s">
        <v>29</v>
      </c>
      <c r="E473" s="21" t="s">
        <v>30</v>
      </c>
      <c r="F473" s="22">
        <v>0.0</v>
      </c>
      <c r="G473" s="22">
        <v>1708364.22</v>
      </c>
      <c r="H473" s="22">
        <v>74811.12</v>
      </c>
      <c r="I473" s="22">
        <v>2864815.24</v>
      </c>
      <c r="J473" s="23">
        <v>1687019.04</v>
      </c>
      <c r="K473" s="22">
        <v>6335009.62</v>
      </c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5.75" customHeight="1">
      <c r="A474" s="21" t="s">
        <v>198</v>
      </c>
      <c r="B474" s="21" t="s">
        <v>15</v>
      </c>
      <c r="C474" s="21" t="s">
        <v>199</v>
      </c>
      <c r="D474" s="21" t="s">
        <v>31</v>
      </c>
      <c r="E474" s="21" t="s">
        <v>32</v>
      </c>
      <c r="F474" s="22">
        <v>0.0</v>
      </c>
      <c r="G474" s="22">
        <v>7261386.14</v>
      </c>
      <c r="H474" s="22">
        <v>317983.97</v>
      </c>
      <c r="I474" s="22">
        <v>1.217687042E7</v>
      </c>
      <c r="J474" s="23">
        <v>7170658.7</v>
      </c>
      <c r="K474" s="22">
        <v>2.692689923E7</v>
      </c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5.75" customHeight="1">
      <c r="A475" s="21" t="s">
        <v>198</v>
      </c>
      <c r="B475" s="21" t="s">
        <v>15</v>
      </c>
      <c r="C475" s="21" t="s">
        <v>199</v>
      </c>
      <c r="D475" s="21" t="s">
        <v>41</v>
      </c>
      <c r="E475" s="21" t="s">
        <v>42</v>
      </c>
      <c r="F475" s="22">
        <v>0.0</v>
      </c>
      <c r="G475" s="22">
        <v>714721.54</v>
      </c>
      <c r="H475" s="22">
        <v>31298.43</v>
      </c>
      <c r="I475" s="22">
        <v>1198541.36</v>
      </c>
      <c r="J475" s="23">
        <v>705791.45</v>
      </c>
      <c r="K475" s="22">
        <v>2650352.78</v>
      </c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5.75" customHeight="1">
      <c r="A476" s="21" t="s">
        <v>198</v>
      </c>
      <c r="B476" s="21" t="s">
        <v>15</v>
      </c>
      <c r="C476" s="21" t="s">
        <v>199</v>
      </c>
      <c r="D476" s="21" t="s">
        <v>74</v>
      </c>
      <c r="E476" s="21" t="s">
        <v>75</v>
      </c>
      <c r="F476" s="22">
        <v>0.0</v>
      </c>
      <c r="G476" s="22">
        <v>2.9924028233E8</v>
      </c>
      <c r="H476" s="22">
        <v>1.310405654E7</v>
      </c>
      <c r="I476" s="22">
        <v>5.0180641433E8</v>
      </c>
      <c r="J476" s="23">
        <v>2.9550142247E8</v>
      </c>
      <c r="K476" s="22">
        <v>1.10965217567E9</v>
      </c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5.75" customHeight="1">
      <c r="A477" s="21" t="s">
        <v>200</v>
      </c>
      <c r="B477" s="21" t="s">
        <v>15</v>
      </c>
      <c r="C477" s="21" t="s">
        <v>201</v>
      </c>
      <c r="D477" s="21" t="s">
        <v>45</v>
      </c>
      <c r="E477" s="21" t="s">
        <v>46</v>
      </c>
      <c r="F477" s="22">
        <v>0.0</v>
      </c>
      <c r="G477" s="22">
        <v>1.886482067E7</v>
      </c>
      <c r="H477" s="22">
        <v>5.677430633E7</v>
      </c>
      <c r="I477" s="22">
        <v>1.6472765952E8</v>
      </c>
      <c r="J477" s="23">
        <v>1.5175641355E8</v>
      </c>
      <c r="K477" s="22">
        <v>3.9212320007E8</v>
      </c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5.75" customHeight="1">
      <c r="A478" s="21" t="s">
        <v>200</v>
      </c>
      <c r="B478" s="21" t="s">
        <v>15</v>
      </c>
      <c r="C478" s="21" t="s">
        <v>201</v>
      </c>
      <c r="D478" s="21" t="s">
        <v>29</v>
      </c>
      <c r="E478" s="21" t="s">
        <v>30</v>
      </c>
      <c r="F478" s="22">
        <v>0.0</v>
      </c>
      <c r="G478" s="22">
        <v>871796.66</v>
      </c>
      <c r="H478" s="22">
        <v>2623701.11</v>
      </c>
      <c r="I478" s="22">
        <v>7612530.56</v>
      </c>
      <c r="J478" s="23">
        <v>7013092.63</v>
      </c>
      <c r="K478" s="22">
        <v>1.812112096E7</v>
      </c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5.75" customHeight="1">
      <c r="A479" s="21" t="s">
        <v>200</v>
      </c>
      <c r="B479" s="21" t="s">
        <v>15</v>
      </c>
      <c r="C479" s="21" t="s">
        <v>201</v>
      </c>
      <c r="D479" s="21" t="s">
        <v>31</v>
      </c>
      <c r="E479" s="21" t="s">
        <v>32</v>
      </c>
      <c r="F479" s="22">
        <v>0.0</v>
      </c>
      <c r="G479" s="22">
        <v>0.0</v>
      </c>
      <c r="H479" s="22">
        <v>0.0</v>
      </c>
      <c r="I479" s="22">
        <v>0.0</v>
      </c>
      <c r="J479" s="23">
        <v>-108635.86</v>
      </c>
      <c r="K479" s="22">
        <v>-108635.86</v>
      </c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5.75" customHeight="1">
      <c r="A480" s="21" t="s">
        <v>200</v>
      </c>
      <c r="B480" s="21" t="s">
        <v>15</v>
      </c>
      <c r="C480" s="21" t="s">
        <v>201</v>
      </c>
      <c r="D480" s="21" t="s">
        <v>41</v>
      </c>
      <c r="E480" s="21" t="s">
        <v>42</v>
      </c>
      <c r="F480" s="22">
        <v>0.0</v>
      </c>
      <c r="G480" s="22">
        <v>68340.73</v>
      </c>
      <c r="H480" s="22">
        <v>205673.72</v>
      </c>
      <c r="I480" s="22">
        <v>596751.45</v>
      </c>
      <c r="J480" s="23">
        <v>549761.1</v>
      </c>
      <c r="K480" s="22">
        <v>1420527.0</v>
      </c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5.75" customHeight="1">
      <c r="A481" s="21" t="s">
        <v>200</v>
      </c>
      <c r="B481" s="21" t="s">
        <v>15</v>
      </c>
      <c r="C481" s="21" t="s">
        <v>201</v>
      </c>
      <c r="D481" s="21" t="s">
        <v>74</v>
      </c>
      <c r="E481" s="21" t="s">
        <v>75</v>
      </c>
      <c r="F481" s="22">
        <v>0.0</v>
      </c>
      <c r="G481" s="22">
        <v>883879.29</v>
      </c>
      <c r="H481" s="22">
        <v>2660064.18</v>
      </c>
      <c r="I481" s="22">
        <v>7718036.11</v>
      </c>
      <c r="J481" s="23">
        <v>7110290.29</v>
      </c>
      <c r="K481" s="22">
        <v>1.837226987E7</v>
      </c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5.75" customHeight="1">
      <c r="A482" s="21" t="s">
        <v>200</v>
      </c>
      <c r="B482" s="21" t="s">
        <v>15</v>
      </c>
      <c r="C482" s="21" t="s">
        <v>201</v>
      </c>
      <c r="D482" s="21" t="s">
        <v>47</v>
      </c>
      <c r="E482" s="21" t="s">
        <v>48</v>
      </c>
      <c r="F482" s="22">
        <v>0.0</v>
      </c>
      <c r="G482" s="22">
        <v>3.484130878E7</v>
      </c>
      <c r="H482" s="22">
        <v>1.0485607956E8</v>
      </c>
      <c r="I482" s="22">
        <v>3.0423439213E8</v>
      </c>
      <c r="J482" s="23">
        <v>2.8027788632E8</v>
      </c>
      <c r="K482" s="22">
        <v>7.2420966679E8</v>
      </c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5.75" customHeight="1">
      <c r="A483" s="21" t="s">
        <v>200</v>
      </c>
      <c r="B483" s="21" t="s">
        <v>15</v>
      </c>
      <c r="C483" s="21" t="s">
        <v>201</v>
      </c>
      <c r="D483" s="21" t="s">
        <v>202</v>
      </c>
      <c r="E483" s="21" t="s">
        <v>203</v>
      </c>
      <c r="F483" s="22">
        <v>0.0</v>
      </c>
      <c r="G483" s="22">
        <v>2882.87</v>
      </c>
      <c r="H483" s="22">
        <v>8676.1</v>
      </c>
      <c r="I483" s="22">
        <v>25173.23</v>
      </c>
      <c r="J483" s="23">
        <v>23191.0</v>
      </c>
      <c r="K483" s="22">
        <v>59923.2</v>
      </c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5.75" customHeight="1">
      <c r="A484" s="21" t="s">
        <v>204</v>
      </c>
      <c r="B484" s="21" t="s">
        <v>15</v>
      </c>
      <c r="C484" s="21" t="s">
        <v>205</v>
      </c>
      <c r="D484" s="21" t="s">
        <v>17</v>
      </c>
      <c r="E484" s="21" t="s">
        <v>18</v>
      </c>
      <c r="F484" s="22">
        <v>0.0</v>
      </c>
      <c r="G484" s="22">
        <v>1487817.6</v>
      </c>
      <c r="H484" s="22">
        <v>1167338.4</v>
      </c>
      <c r="I484" s="22">
        <v>3.890503264E7</v>
      </c>
      <c r="J484" s="23">
        <v>5.922233925E7</v>
      </c>
      <c r="K484" s="22">
        <v>1.0078252789E8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5.75" customHeight="1">
      <c r="A485" s="21" t="s">
        <v>204</v>
      </c>
      <c r="B485" s="21" t="s">
        <v>15</v>
      </c>
      <c r="C485" s="21" t="s">
        <v>205</v>
      </c>
      <c r="D485" s="21" t="s">
        <v>29</v>
      </c>
      <c r="E485" s="21" t="s">
        <v>30</v>
      </c>
      <c r="F485" s="22">
        <v>0.0</v>
      </c>
      <c r="G485" s="22">
        <v>51288.35</v>
      </c>
      <c r="H485" s="22">
        <v>40240.72</v>
      </c>
      <c r="I485" s="22">
        <v>1341142.14</v>
      </c>
      <c r="J485" s="23">
        <v>2041524.43</v>
      </c>
      <c r="K485" s="22">
        <v>3474195.64</v>
      </c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5.75" customHeight="1">
      <c r="A486" s="21" t="s">
        <v>204</v>
      </c>
      <c r="B486" s="21" t="s">
        <v>15</v>
      </c>
      <c r="C486" s="21" t="s">
        <v>205</v>
      </c>
      <c r="D486" s="21" t="s">
        <v>31</v>
      </c>
      <c r="E486" s="21" t="s">
        <v>32</v>
      </c>
      <c r="F486" s="22">
        <v>0.0</v>
      </c>
      <c r="G486" s="22">
        <v>0.0</v>
      </c>
      <c r="H486" s="22">
        <v>0.0</v>
      </c>
      <c r="I486" s="22">
        <v>0.0</v>
      </c>
      <c r="J486" s="23">
        <v>-95378.4</v>
      </c>
      <c r="K486" s="22">
        <v>-95378.4</v>
      </c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5.75" customHeight="1">
      <c r="A487" s="21" t="s">
        <v>204</v>
      </c>
      <c r="B487" s="21" t="s">
        <v>15</v>
      </c>
      <c r="C487" s="21" t="s">
        <v>205</v>
      </c>
      <c r="D487" s="21" t="s">
        <v>41</v>
      </c>
      <c r="E487" s="21" t="s">
        <v>42</v>
      </c>
      <c r="F487" s="22">
        <v>0.0</v>
      </c>
      <c r="G487" s="22">
        <v>4555.05</v>
      </c>
      <c r="H487" s="22">
        <v>3573.88</v>
      </c>
      <c r="I487" s="22">
        <v>119110.22</v>
      </c>
      <c r="J487" s="23">
        <v>181312.95</v>
      </c>
      <c r="K487" s="22">
        <v>308552.1</v>
      </c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5.75" customHeight="1">
      <c r="A488" s="21" t="s">
        <v>206</v>
      </c>
      <c r="B488" s="21" t="s">
        <v>15</v>
      </c>
      <c r="C488" s="21" t="s">
        <v>207</v>
      </c>
      <c r="D488" s="21" t="s">
        <v>17</v>
      </c>
      <c r="E488" s="21" t="s">
        <v>18</v>
      </c>
      <c r="F488" s="22">
        <v>0.0</v>
      </c>
      <c r="G488" s="22">
        <v>3.442994772E7</v>
      </c>
      <c r="H488" s="22">
        <v>1.449443756E7</v>
      </c>
      <c r="I488" s="22">
        <v>1.5660071475E8</v>
      </c>
      <c r="J488" s="23">
        <v>1.7994489218E8</v>
      </c>
      <c r="K488" s="22">
        <v>3.8546999221E8</v>
      </c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5.75" customHeight="1">
      <c r="A489" s="21" t="s">
        <v>206</v>
      </c>
      <c r="B489" s="21" t="s">
        <v>15</v>
      </c>
      <c r="C489" s="21" t="s">
        <v>207</v>
      </c>
      <c r="D489" s="21" t="s">
        <v>21</v>
      </c>
      <c r="E489" s="21" t="s">
        <v>22</v>
      </c>
      <c r="F489" s="22">
        <v>0.0</v>
      </c>
      <c r="G489" s="22">
        <v>62350.67</v>
      </c>
      <c r="H489" s="22">
        <v>26248.6</v>
      </c>
      <c r="I489" s="22">
        <v>283594.94</v>
      </c>
      <c r="J489" s="23">
        <v>325869.91</v>
      </c>
      <c r="K489" s="22">
        <v>698064.12</v>
      </c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5.75" customHeight="1">
      <c r="A490" s="21" t="s">
        <v>206</v>
      </c>
      <c r="B490" s="21" t="s">
        <v>15</v>
      </c>
      <c r="C490" s="21" t="s">
        <v>207</v>
      </c>
      <c r="D490" s="21" t="s">
        <v>29</v>
      </c>
      <c r="E490" s="21" t="s">
        <v>30</v>
      </c>
      <c r="F490" s="22">
        <v>0.0</v>
      </c>
      <c r="G490" s="22">
        <v>526102.05</v>
      </c>
      <c r="H490" s="22">
        <v>221480.25</v>
      </c>
      <c r="I490" s="22">
        <v>2392915.56</v>
      </c>
      <c r="J490" s="23">
        <v>2749623.03</v>
      </c>
      <c r="K490" s="22">
        <v>5890120.89</v>
      </c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5.75" customHeight="1">
      <c r="A491" s="21" t="s">
        <v>206</v>
      </c>
      <c r="B491" s="21" t="s">
        <v>15</v>
      </c>
      <c r="C491" s="21" t="s">
        <v>207</v>
      </c>
      <c r="D491" s="21" t="s">
        <v>31</v>
      </c>
      <c r="E491" s="21" t="s">
        <v>32</v>
      </c>
      <c r="F491" s="22">
        <v>0.0</v>
      </c>
      <c r="G491" s="22">
        <v>201084.2</v>
      </c>
      <c r="H491" s="22">
        <v>84653.12</v>
      </c>
      <c r="I491" s="22">
        <v>914608.69</v>
      </c>
      <c r="J491" s="23">
        <v>1050947.71</v>
      </c>
      <c r="K491" s="22">
        <v>2251293.72</v>
      </c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5.75" customHeight="1">
      <c r="A492" s="21" t="s">
        <v>206</v>
      </c>
      <c r="B492" s="21" t="s">
        <v>15</v>
      </c>
      <c r="C492" s="21" t="s">
        <v>207</v>
      </c>
      <c r="D492" s="21" t="s">
        <v>41</v>
      </c>
      <c r="E492" s="21" t="s">
        <v>42</v>
      </c>
      <c r="F492" s="22">
        <v>0.0</v>
      </c>
      <c r="G492" s="22">
        <v>314100.87</v>
      </c>
      <c r="H492" s="22">
        <v>132231.26</v>
      </c>
      <c r="I492" s="22">
        <v>1428652.19</v>
      </c>
      <c r="J492" s="23">
        <v>1641618.72</v>
      </c>
      <c r="K492" s="22">
        <v>3516603.04</v>
      </c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5.75" customHeight="1">
      <c r="A493" s="21" t="s">
        <v>206</v>
      </c>
      <c r="B493" s="21" t="s">
        <v>15</v>
      </c>
      <c r="C493" s="21" t="s">
        <v>207</v>
      </c>
      <c r="D493" s="21" t="s">
        <v>59</v>
      </c>
      <c r="E493" s="21" t="s">
        <v>60</v>
      </c>
      <c r="F493" s="22">
        <v>0.0</v>
      </c>
      <c r="G493" s="22">
        <v>1.693420849E7</v>
      </c>
      <c r="H493" s="22">
        <v>7129021.21</v>
      </c>
      <c r="I493" s="22">
        <v>7.702332787E7</v>
      </c>
      <c r="J493" s="23">
        <v>8.850505217E7</v>
      </c>
      <c r="K493" s="22">
        <v>1.8959160974E8</v>
      </c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5.75" customHeight="1">
      <c r="A494" s="21" t="s">
        <v>208</v>
      </c>
      <c r="B494" s="21" t="s">
        <v>15</v>
      </c>
      <c r="C494" s="21" t="s">
        <v>209</v>
      </c>
      <c r="D494" s="21" t="s">
        <v>17</v>
      </c>
      <c r="E494" s="21" t="s">
        <v>18</v>
      </c>
      <c r="F494" s="22">
        <v>0.0</v>
      </c>
      <c r="G494" s="22">
        <v>934363.09</v>
      </c>
      <c r="H494" s="22">
        <v>1239135.19</v>
      </c>
      <c r="I494" s="22">
        <v>3.986902425E7</v>
      </c>
      <c r="J494" s="23">
        <v>6.193413215E7</v>
      </c>
      <c r="K494" s="22">
        <v>1.0397665468E8</v>
      </c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5.75" customHeight="1">
      <c r="A495" s="21" t="s">
        <v>208</v>
      </c>
      <c r="B495" s="21" t="s">
        <v>15</v>
      </c>
      <c r="C495" s="21" t="s">
        <v>209</v>
      </c>
      <c r="D495" s="21" t="s">
        <v>45</v>
      </c>
      <c r="E495" s="21" t="s">
        <v>46</v>
      </c>
      <c r="F495" s="22">
        <v>0.0</v>
      </c>
      <c r="G495" s="22">
        <v>585498.78</v>
      </c>
      <c r="H495" s="22">
        <v>776477.75</v>
      </c>
      <c r="I495" s="22">
        <v>2.498307713E7</v>
      </c>
      <c r="J495" s="23">
        <v>3.880970826E7</v>
      </c>
      <c r="K495" s="22">
        <v>6.515476192E7</v>
      </c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5.75" customHeight="1">
      <c r="A496" s="21" t="s">
        <v>208</v>
      </c>
      <c r="B496" s="21" t="s">
        <v>15</v>
      </c>
      <c r="C496" s="21" t="s">
        <v>209</v>
      </c>
      <c r="D496" s="21" t="s">
        <v>29</v>
      </c>
      <c r="E496" s="21" t="s">
        <v>30</v>
      </c>
      <c r="F496" s="22">
        <v>0.0</v>
      </c>
      <c r="G496" s="22">
        <v>110333.15</v>
      </c>
      <c r="H496" s="22">
        <v>146321.8</v>
      </c>
      <c r="I496" s="22">
        <v>4707886.08</v>
      </c>
      <c r="J496" s="23">
        <v>7313417.97</v>
      </c>
      <c r="K496" s="22">
        <v>1.2277959E7</v>
      </c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5.75" customHeight="1">
      <c r="A497" s="21" t="s">
        <v>208</v>
      </c>
      <c r="B497" s="21" t="s">
        <v>15</v>
      </c>
      <c r="C497" s="21" t="s">
        <v>209</v>
      </c>
      <c r="D497" s="21" t="s">
        <v>41</v>
      </c>
      <c r="E497" s="21" t="s">
        <v>42</v>
      </c>
      <c r="F497" s="22">
        <v>0.0</v>
      </c>
      <c r="G497" s="22">
        <v>4251.54</v>
      </c>
      <c r="H497" s="22">
        <v>5638.31</v>
      </c>
      <c r="I497" s="22">
        <v>181411.97</v>
      </c>
      <c r="J497" s="23">
        <v>281812.58</v>
      </c>
      <c r="K497" s="22">
        <v>473114.4</v>
      </c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5.75" customHeight="1">
      <c r="A498" s="21" t="s">
        <v>208</v>
      </c>
      <c r="B498" s="21" t="s">
        <v>15</v>
      </c>
      <c r="C498" s="21" t="s">
        <v>209</v>
      </c>
      <c r="D498" s="21" t="s">
        <v>47</v>
      </c>
      <c r="E498" s="21" t="s">
        <v>48</v>
      </c>
      <c r="F498" s="22">
        <v>0.0</v>
      </c>
      <c r="G498" s="22">
        <v>1629728.44</v>
      </c>
      <c r="H498" s="22">
        <v>2161315.95</v>
      </c>
      <c r="I498" s="22">
        <v>6.954007857E7</v>
      </c>
      <c r="J498" s="23">
        <v>1.0802633114E8</v>
      </c>
      <c r="K498" s="22">
        <v>1.813574541E8</v>
      </c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5.75" customHeight="1">
      <c r="A499" s="21" t="s">
        <v>210</v>
      </c>
      <c r="B499" s="21" t="s">
        <v>15</v>
      </c>
      <c r="C499" s="21" t="s">
        <v>211</v>
      </c>
      <c r="D499" s="21" t="s">
        <v>17</v>
      </c>
      <c r="E499" s="21" t="s">
        <v>18</v>
      </c>
      <c r="F499" s="22">
        <v>0.0</v>
      </c>
      <c r="G499" s="22">
        <v>4571738.79</v>
      </c>
      <c r="H499" s="22">
        <v>755202.74</v>
      </c>
      <c r="I499" s="22">
        <v>2.001194215E7</v>
      </c>
      <c r="J499" s="23">
        <v>2.322239778E7</v>
      </c>
      <c r="K499" s="22">
        <v>4.856128146E7</v>
      </c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5.75" customHeight="1">
      <c r="A500" s="21" t="s">
        <v>210</v>
      </c>
      <c r="B500" s="21" t="s">
        <v>15</v>
      </c>
      <c r="C500" s="21" t="s">
        <v>211</v>
      </c>
      <c r="D500" s="21" t="s">
        <v>45</v>
      </c>
      <c r="E500" s="21" t="s">
        <v>46</v>
      </c>
      <c r="F500" s="22">
        <v>0.0</v>
      </c>
      <c r="G500" s="22">
        <v>6236169.68</v>
      </c>
      <c r="H500" s="22">
        <v>1030149.07</v>
      </c>
      <c r="I500" s="22">
        <v>2.7297681E7</v>
      </c>
      <c r="J500" s="23">
        <v>3.16769658E7</v>
      </c>
      <c r="K500" s="22">
        <v>6.624096555E7</v>
      </c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5.75" customHeight="1">
      <c r="A501" s="21" t="s">
        <v>210</v>
      </c>
      <c r="B501" s="21" t="s">
        <v>15</v>
      </c>
      <c r="C501" s="21" t="s">
        <v>211</v>
      </c>
      <c r="D501" s="21" t="s">
        <v>29</v>
      </c>
      <c r="E501" s="21" t="s">
        <v>30</v>
      </c>
      <c r="F501" s="22">
        <v>0.0</v>
      </c>
      <c r="G501" s="22">
        <v>196317.48</v>
      </c>
      <c r="H501" s="22">
        <v>32429.57</v>
      </c>
      <c r="I501" s="22">
        <v>859343.52</v>
      </c>
      <c r="J501" s="23">
        <v>997205.4</v>
      </c>
      <c r="K501" s="22">
        <v>2085295.97</v>
      </c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5.75" customHeight="1">
      <c r="A502" s="21" t="s">
        <v>210</v>
      </c>
      <c r="B502" s="21" t="s">
        <v>15</v>
      </c>
      <c r="C502" s="21" t="s">
        <v>211</v>
      </c>
      <c r="D502" s="21" t="s">
        <v>31</v>
      </c>
      <c r="E502" s="21" t="s">
        <v>32</v>
      </c>
      <c r="F502" s="22">
        <v>0.0</v>
      </c>
      <c r="G502" s="22">
        <v>62276.08</v>
      </c>
      <c r="H502" s="22">
        <v>10287.35</v>
      </c>
      <c r="I502" s="22">
        <v>272602.04</v>
      </c>
      <c r="J502" s="23">
        <v>316334.76</v>
      </c>
      <c r="K502" s="22">
        <v>661500.23</v>
      </c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5.75" customHeight="1">
      <c r="A503" s="21" t="s">
        <v>210</v>
      </c>
      <c r="B503" s="21" t="s">
        <v>15</v>
      </c>
      <c r="C503" s="21" t="s">
        <v>211</v>
      </c>
      <c r="D503" s="21" t="s">
        <v>41</v>
      </c>
      <c r="E503" s="21" t="s">
        <v>42</v>
      </c>
      <c r="F503" s="22">
        <v>0.0</v>
      </c>
      <c r="G503" s="22">
        <v>64106.34</v>
      </c>
      <c r="H503" s="22">
        <v>10589.69</v>
      </c>
      <c r="I503" s="22">
        <v>280613.67</v>
      </c>
      <c r="J503" s="23">
        <v>325631.68</v>
      </c>
      <c r="K503" s="22">
        <v>680941.38</v>
      </c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5.75" customHeight="1">
      <c r="A504" s="21" t="s">
        <v>210</v>
      </c>
      <c r="B504" s="21" t="s">
        <v>15</v>
      </c>
      <c r="C504" s="21" t="s">
        <v>211</v>
      </c>
      <c r="D504" s="21" t="s">
        <v>47</v>
      </c>
      <c r="E504" s="21" t="s">
        <v>48</v>
      </c>
      <c r="F504" s="22">
        <v>0.0</v>
      </c>
      <c r="G504" s="22">
        <v>1.686013496E7</v>
      </c>
      <c r="H504" s="22">
        <v>2785115.41</v>
      </c>
      <c r="I504" s="22">
        <v>7.380212681E7</v>
      </c>
      <c r="J504" s="23">
        <v>8.564197985E7</v>
      </c>
      <c r="K504" s="22">
        <v>1.7908935703E8</v>
      </c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5.75" customHeight="1">
      <c r="A505" s="21" t="s">
        <v>210</v>
      </c>
      <c r="B505" s="21" t="s">
        <v>15</v>
      </c>
      <c r="C505" s="21" t="s">
        <v>211</v>
      </c>
      <c r="D505" s="21" t="s">
        <v>59</v>
      </c>
      <c r="E505" s="21" t="s">
        <v>60</v>
      </c>
      <c r="F505" s="22">
        <v>0.0</v>
      </c>
      <c r="G505" s="22">
        <v>1251025.67</v>
      </c>
      <c r="H505" s="22">
        <v>206656.17</v>
      </c>
      <c r="I505" s="22">
        <v>5476133.81</v>
      </c>
      <c r="J505" s="23">
        <v>6354653.48</v>
      </c>
      <c r="K505" s="22">
        <v>1.328846913E7</v>
      </c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5.75" customHeight="1">
      <c r="A506" s="21" t="s">
        <v>212</v>
      </c>
      <c r="B506" s="21" t="s">
        <v>15</v>
      </c>
      <c r="C506" s="21" t="s">
        <v>213</v>
      </c>
      <c r="D506" s="21" t="s">
        <v>17</v>
      </c>
      <c r="E506" s="21" t="s">
        <v>18</v>
      </c>
      <c r="F506" s="22">
        <v>0.0</v>
      </c>
      <c r="G506" s="22">
        <v>1.8856586522E8</v>
      </c>
      <c r="H506" s="22">
        <v>2.617569318E7</v>
      </c>
      <c r="I506" s="22">
        <v>4.3253924355E8</v>
      </c>
      <c r="J506" s="23">
        <v>3.9221687665E8</v>
      </c>
      <c r="K506" s="22">
        <v>1.0394976786E9</v>
      </c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5.75" customHeight="1">
      <c r="A507" s="21" t="s">
        <v>212</v>
      </c>
      <c r="B507" s="21" t="s">
        <v>15</v>
      </c>
      <c r="C507" s="21" t="s">
        <v>213</v>
      </c>
      <c r="D507" s="21" t="s">
        <v>45</v>
      </c>
      <c r="E507" s="21" t="s">
        <v>46</v>
      </c>
      <c r="F507" s="22">
        <v>0.0</v>
      </c>
      <c r="G507" s="22">
        <v>516093.56</v>
      </c>
      <c r="H507" s="22">
        <v>71641.31</v>
      </c>
      <c r="I507" s="22">
        <v>1183834.18</v>
      </c>
      <c r="J507" s="23">
        <v>1073474.26</v>
      </c>
      <c r="K507" s="22">
        <v>2845043.31</v>
      </c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5.75" customHeight="1">
      <c r="A508" s="21" t="s">
        <v>212</v>
      </c>
      <c r="B508" s="21" t="s">
        <v>15</v>
      </c>
      <c r="C508" s="21" t="s">
        <v>213</v>
      </c>
      <c r="D508" s="21" t="s">
        <v>21</v>
      </c>
      <c r="E508" s="21" t="s">
        <v>22</v>
      </c>
      <c r="F508" s="22">
        <v>0.0</v>
      </c>
      <c r="G508" s="22">
        <v>27824.33</v>
      </c>
      <c r="H508" s="22">
        <v>3862.42</v>
      </c>
      <c r="I508" s="22">
        <v>63824.46</v>
      </c>
      <c r="J508" s="23">
        <v>57874.59</v>
      </c>
      <c r="K508" s="22">
        <v>153385.8</v>
      </c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5.75" customHeight="1">
      <c r="A509" s="21" t="s">
        <v>212</v>
      </c>
      <c r="B509" s="21" t="s">
        <v>15</v>
      </c>
      <c r="C509" s="21" t="s">
        <v>213</v>
      </c>
      <c r="D509" s="21" t="s">
        <v>29</v>
      </c>
      <c r="E509" s="21" t="s">
        <v>30</v>
      </c>
      <c r="F509" s="22">
        <v>0.0</v>
      </c>
      <c r="G509" s="22">
        <v>2.733791364E7</v>
      </c>
      <c r="H509" s="22">
        <v>3794901.26</v>
      </c>
      <c r="I509" s="22">
        <v>6.270870113E7</v>
      </c>
      <c r="J509" s="23">
        <v>5.686284253E7</v>
      </c>
      <c r="K509" s="22">
        <v>1.5070435856E8</v>
      </c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5.75" customHeight="1">
      <c r="A510" s="21" t="s">
        <v>212</v>
      </c>
      <c r="B510" s="21" t="s">
        <v>15</v>
      </c>
      <c r="C510" s="21" t="s">
        <v>213</v>
      </c>
      <c r="D510" s="21" t="s">
        <v>31</v>
      </c>
      <c r="E510" s="21" t="s">
        <v>32</v>
      </c>
      <c r="F510" s="22">
        <v>0.0</v>
      </c>
      <c r="G510" s="22">
        <v>3953545.39</v>
      </c>
      <c r="H510" s="22">
        <v>548809.78</v>
      </c>
      <c r="I510" s="22">
        <v>9068786.29</v>
      </c>
      <c r="J510" s="23">
        <v>8223371.83</v>
      </c>
      <c r="K510" s="22">
        <v>2.179451329E7</v>
      </c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5.75" customHeight="1">
      <c r="A511" s="21" t="s">
        <v>212</v>
      </c>
      <c r="B511" s="21" t="s">
        <v>15</v>
      </c>
      <c r="C511" s="21" t="s">
        <v>213</v>
      </c>
      <c r="D511" s="21" t="s">
        <v>33</v>
      </c>
      <c r="E511" s="21" t="s">
        <v>34</v>
      </c>
      <c r="F511" s="22">
        <v>0.0</v>
      </c>
      <c r="G511" s="22">
        <v>13408.23</v>
      </c>
      <c r="H511" s="22">
        <v>1861.26</v>
      </c>
      <c r="I511" s="22">
        <v>30756.29</v>
      </c>
      <c r="J511" s="23">
        <v>27889.12</v>
      </c>
      <c r="K511" s="22">
        <v>73914.9</v>
      </c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5.75" customHeight="1">
      <c r="A512" s="21" t="s">
        <v>212</v>
      </c>
      <c r="B512" s="21" t="s">
        <v>15</v>
      </c>
      <c r="C512" s="21" t="s">
        <v>213</v>
      </c>
      <c r="D512" s="21" t="s">
        <v>37</v>
      </c>
      <c r="E512" s="21" t="s">
        <v>38</v>
      </c>
      <c r="F512" s="22">
        <v>0.0</v>
      </c>
      <c r="G512" s="22">
        <v>2783.38</v>
      </c>
      <c r="H512" s="22">
        <v>386.37</v>
      </c>
      <c r="I512" s="22">
        <v>6384.62</v>
      </c>
      <c r="J512" s="23">
        <v>5789.43</v>
      </c>
      <c r="K512" s="22">
        <v>15343.8</v>
      </c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5.75" customHeight="1">
      <c r="A513" s="21" t="s">
        <v>212</v>
      </c>
      <c r="B513" s="21" t="s">
        <v>15</v>
      </c>
      <c r="C513" s="21" t="s">
        <v>213</v>
      </c>
      <c r="D513" s="21" t="s">
        <v>41</v>
      </c>
      <c r="E513" s="21" t="s">
        <v>42</v>
      </c>
      <c r="F513" s="22">
        <v>0.0</v>
      </c>
      <c r="G513" s="22">
        <v>535987.46</v>
      </c>
      <c r="H513" s="22">
        <v>74402.88</v>
      </c>
      <c r="I513" s="22">
        <v>1229467.55</v>
      </c>
      <c r="J513" s="23">
        <v>1114853.58</v>
      </c>
      <c r="K513" s="22">
        <v>2954711.47</v>
      </c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5.75" customHeight="1">
      <c r="A514" s="21" t="s">
        <v>212</v>
      </c>
      <c r="B514" s="21" t="s">
        <v>15</v>
      </c>
      <c r="C514" s="21" t="s">
        <v>213</v>
      </c>
      <c r="D514" s="21" t="s">
        <v>74</v>
      </c>
      <c r="E514" s="21" t="s">
        <v>75</v>
      </c>
      <c r="F514" s="22">
        <v>0.0</v>
      </c>
      <c r="G514" s="22">
        <v>2.878905279E7</v>
      </c>
      <c r="H514" s="22">
        <v>3996340.54</v>
      </c>
      <c r="I514" s="22">
        <v>6.603737693E7</v>
      </c>
      <c r="J514" s="23">
        <v>5.988121103E7</v>
      </c>
      <c r="K514" s="22">
        <v>1.5870398129E8</v>
      </c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5.75" customHeight="1">
      <c r="A515" s="21" t="s">
        <v>214</v>
      </c>
      <c r="B515" s="21" t="s">
        <v>15</v>
      </c>
      <c r="C515" s="21" t="s">
        <v>215</v>
      </c>
      <c r="D515" s="21" t="s">
        <v>17</v>
      </c>
      <c r="E515" s="21" t="s">
        <v>18</v>
      </c>
      <c r="F515" s="22">
        <v>0.0</v>
      </c>
      <c r="G515" s="22">
        <v>5.095101006E7</v>
      </c>
      <c r="H515" s="22">
        <v>4606101.61</v>
      </c>
      <c r="I515" s="22">
        <v>1.2410698105E8</v>
      </c>
      <c r="J515" s="23">
        <v>1.1784370109E8</v>
      </c>
      <c r="K515" s="22">
        <v>2.9750779381E8</v>
      </c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5.75" customHeight="1">
      <c r="A516" s="21" t="s">
        <v>214</v>
      </c>
      <c r="B516" s="21" t="s">
        <v>15</v>
      </c>
      <c r="C516" s="21" t="s">
        <v>215</v>
      </c>
      <c r="D516" s="21" t="s">
        <v>27</v>
      </c>
      <c r="E516" s="21" t="s">
        <v>28</v>
      </c>
      <c r="F516" s="22">
        <v>0.0</v>
      </c>
      <c r="G516" s="22">
        <v>0.0</v>
      </c>
      <c r="H516" s="22">
        <v>0.0</v>
      </c>
      <c r="I516" s="22">
        <v>0.0</v>
      </c>
      <c r="J516" s="23">
        <v>-60257.4</v>
      </c>
      <c r="K516" s="22">
        <v>-60257.4</v>
      </c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5.75" customHeight="1">
      <c r="A517" s="21" t="s">
        <v>214</v>
      </c>
      <c r="B517" s="21" t="s">
        <v>15</v>
      </c>
      <c r="C517" s="21" t="s">
        <v>215</v>
      </c>
      <c r="D517" s="21" t="s">
        <v>29</v>
      </c>
      <c r="E517" s="21" t="s">
        <v>30</v>
      </c>
      <c r="F517" s="22">
        <v>0.0</v>
      </c>
      <c r="G517" s="22">
        <v>4740848.54</v>
      </c>
      <c r="H517" s="22">
        <v>428584.83</v>
      </c>
      <c r="I517" s="22">
        <v>1.154780639E7</v>
      </c>
      <c r="J517" s="23">
        <v>1.096502577E7</v>
      </c>
      <c r="K517" s="22">
        <v>2.768226553E7</v>
      </c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5.75" customHeight="1">
      <c r="A518" s="21" t="s">
        <v>214</v>
      </c>
      <c r="B518" s="21" t="s">
        <v>15</v>
      </c>
      <c r="C518" s="21" t="s">
        <v>215</v>
      </c>
      <c r="D518" s="21" t="s">
        <v>31</v>
      </c>
      <c r="E518" s="21" t="s">
        <v>32</v>
      </c>
      <c r="F518" s="22">
        <v>0.0</v>
      </c>
      <c r="G518" s="22">
        <v>325525.28</v>
      </c>
      <c r="H518" s="22">
        <v>29428.32</v>
      </c>
      <c r="I518" s="22">
        <v>792917.74</v>
      </c>
      <c r="J518" s="23">
        <v>752901.74</v>
      </c>
      <c r="K518" s="22">
        <v>1900773.08</v>
      </c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5.75" customHeight="1">
      <c r="A519" s="21" t="s">
        <v>214</v>
      </c>
      <c r="B519" s="21" t="s">
        <v>15</v>
      </c>
      <c r="C519" s="21" t="s">
        <v>215</v>
      </c>
      <c r="D519" s="21" t="s">
        <v>33</v>
      </c>
      <c r="E519" s="21" t="s">
        <v>34</v>
      </c>
      <c r="F519" s="22">
        <v>0.0</v>
      </c>
      <c r="G519" s="22">
        <v>10434.63</v>
      </c>
      <c r="H519" s="22">
        <v>943.32</v>
      </c>
      <c r="I519" s="22">
        <v>25416.78</v>
      </c>
      <c r="J519" s="23">
        <v>24134.07</v>
      </c>
      <c r="K519" s="22">
        <v>60928.8</v>
      </c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5.75" customHeight="1">
      <c r="A520" s="21" t="s">
        <v>214</v>
      </c>
      <c r="B520" s="21" t="s">
        <v>15</v>
      </c>
      <c r="C520" s="21" t="s">
        <v>215</v>
      </c>
      <c r="D520" s="21" t="s">
        <v>41</v>
      </c>
      <c r="E520" s="21" t="s">
        <v>42</v>
      </c>
      <c r="F520" s="22">
        <v>0.0</v>
      </c>
      <c r="G520" s="22">
        <v>539230.5</v>
      </c>
      <c r="H520" s="22">
        <v>48747.82</v>
      </c>
      <c r="I520" s="22">
        <v>1313463.06</v>
      </c>
      <c r="J520" s="23">
        <v>1247176.8</v>
      </c>
      <c r="K520" s="22">
        <v>3148618.18</v>
      </c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5.75" customHeight="1">
      <c r="A521" s="21" t="s">
        <v>214</v>
      </c>
      <c r="B521" s="21" t="s">
        <v>15</v>
      </c>
      <c r="C521" s="21" t="s">
        <v>215</v>
      </c>
      <c r="D521" s="21" t="s">
        <v>59</v>
      </c>
      <c r="E521" s="21" t="s">
        <v>60</v>
      </c>
      <c r="F521" s="22">
        <v>0.0</v>
      </c>
      <c r="G521" s="22">
        <v>1.329535499E7</v>
      </c>
      <c r="H521" s="22">
        <v>1201934.1</v>
      </c>
      <c r="I521" s="22">
        <v>3.238495898E7</v>
      </c>
      <c r="J521" s="23">
        <v>3.075059431E7</v>
      </c>
      <c r="K521" s="22">
        <v>7.763284238E7</v>
      </c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5.75" customHeight="1">
      <c r="A522" s="21" t="s">
        <v>216</v>
      </c>
      <c r="B522" s="21" t="s">
        <v>15</v>
      </c>
      <c r="C522" s="21" t="s">
        <v>217</v>
      </c>
      <c r="D522" s="21" t="s">
        <v>17</v>
      </c>
      <c r="E522" s="21" t="s">
        <v>18</v>
      </c>
      <c r="F522" s="22">
        <v>0.0</v>
      </c>
      <c r="G522" s="22">
        <v>6.633306777E7</v>
      </c>
      <c r="H522" s="22">
        <v>4693721.08</v>
      </c>
      <c r="I522" s="22">
        <v>1.4998894079E8</v>
      </c>
      <c r="J522" s="23">
        <v>1.4606653102E8</v>
      </c>
      <c r="K522" s="22">
        <v>3.6708226066E8</v>
      </c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5.75" customHeight="1">
      <c r="A523" s="21" t="s">
        <v>216</v>
      </c>
      <c r="B523" s="21" t="s">
        <v>15</v>
      </c>
      <c r="C523" s="21" t="s">
        <v>217</v>
      </c>
      <c r="D523" s="21" t="s">
        <v>21</v>
      </c>
      <c r="E523" s="21" t="s">
        <v>22</v>
      </c>
      <c r="F523" s="22">
        <v>0.0</v>
      </c>
      <c r="G523" s="22">
        <v>6068.82</v>
      </c>
      <c r="H523" s="22">
        <v>429.43</v>
      </c>
      <c r="I523" s="22">
        <v>13722.51</v>
      </c>
      <c r="J523" s="23">
        <v>13363.64</v>
      </c>
      <c r="K523" s="22">
        <v>33584.4</v>
      </c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5.75" customHeight="1">
      <c r="A524" s="21" t="s">
        <v>216</v>
      </c>
      <c r="B524" s="21" t="s">
        <v>15</v>
      </c>
      <c r="C524" s="21" t="s">
        <v>217</v>
      </c>
      <c r="D524" s="21" t="s">
        <v>29</v>
      </c>
      <c r="E524" s="21" t="s">
        <v>30</v>
      </c>
      <c r="F524" s="22">
        <v>0.0</v>
      </c>
      <c r="G524" s="22">
        <v>1612753.92</v>
      </c>
      <c r="H524" s="22">
        <v>114118.3</v>
      </c>
      <c r="I524" s="22">
        <v>3646676.69</v>
      </c>
      <c r="J524" s="23">
        <v>3551311.26</v>
      </c>
      <c r="K524" s="22">
        <v>8924860.17</v>
      </c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5.75" customHeight="1">
      <c r="A525" s="21" t="s">
        <v>216</v>
      </c>
      <c r="B525" s="21" t="s">
        <v>15</v>
      </c>
      <c r="C525" s="21" t="s">
        <v>217</v>
      </c>
      <c r="D525" s="21" t="s">
        <v>31</v>
      </c>
      <c r="E525" s="21" t="s">
        <v>32</v>
      </c>
      <c r="F525" s="22">
        <v>0.0</v>
      </c>
      <c r="G525" s="22">
        <v>0.0</v>
      </c>
      <c r="H525" s="22">
        <v>0.0</v>
      </c>
      <c r="I525" s="22">
        <v>0.0</v>
      </c>
      <c r="J525" s="23">
        <v>-711438.98</v>
      </c>
      <c r="K525" s="22">
        <v>-711438.98</v>
      </c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5.75" customHeight="1">
      <c r="A526" s="21" t="s">
        <v>216</v>
      </c>
      <c r="B526" s="21" t="s">
        <v>15</v>
      </c>
      <c r="C526" s="21" t="s">
        <v>217</v>
      </c>
      <c r="D526" s="21" t="s">
        <v>41</v>
      </c>
      <c r="E526" s="21" t="s">
        <v>42</v>
      </c>
      <c r="F526" s="22">
        <v>0.0</v>
      </c>
      <c r="G526" s="22">
        <v>966924.12</v>
      </c>
      <c r="H526" s="22">
        <v>68419.45</v>
      </c>
      <c r="I526" s="22">
        <v>2186359.37</v>
      </c>
      <c r="J526" s="23">
        <v>2129183.17</v>
      </c>
      <c r="K526" s="22">
        <v>5350886.11</v>
      </c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5.75" customHeight="1">
      <c r="A527" s="21" t="s">
        <v>216</v>
      </c>
      <c r="B527" s="21" t="s">
        <v>15</v>
      </c>
      <c r="C527" s="21" t="s">
        <v>217</v>
      </c>
      <c r="D527" s="21" t="s">
        <v>59</v>
      </c>
      <c r="E527" s="21" t="s">
        <v>60</v>
      </c>
      <c r="F527" s="22">
        <v>0.0</v>
      </c>
      <c r="G527" s="22">
        <v>1.674101837E7</v>
      </c>
      <c r="H527" s="22">
        <v>1184592.74</v>
      </c>
      <c r="I527" s="22">
        <v>3.785393464E7</v>
      </c>
      <c r="J527" s="23">
        <v>3.686400404E7</v>
      </c>
      <c r="K527" s="22">
        <v>9.264354979E7</v>
      </c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5.75" customHeight="1">
      <c r="A528" s="21" t="s">
        <v>218</v>
      </c>
      <c r="B528" s="21" t="s">
        <v>15</v>
      </c>
      <c r="C528" s="21" t="s">
        <v>219</v>
      </c>
      <c r="D528" s="21" t="s">
        <v>17</v>
      </c>
      <c r="E528" s="21" t="s">
        <v>18</v>
      </c>
      <c r="F528" s="22">
        <v>0.0</v>
      </c>
      <c r="G528" s="22">
        <v>2.010491181E7</v>
      </c>
      <c r="H528" s="22">
        <v>1691222.13</v>
      </c>
      <c r="I528" s="22">
        <v>6.020146253E7</v>
      </c>
      <c r="J528" s="23">
        <v>6.335466602E7</v>
      </c>
      <c r="K528" s="22">
        <v>1.4535226249E8</v>
      </c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5.75" customHeight="1">
      <c r="A529" s="21" t="s">
        <v>218</v>
      </c>
      <c r="B529" s="21" t="s">
        <v>15</v>
      </c>
      <c r="C529" s="21" t="s">
        <v>219</v>
      </c>
      <c r="D529" s="21" t="s">
        <v>45</v>
      </c>
      <c r="E529" s="21" t="s">
        <v>46</v>
      </c>
      <c r="F529" s="22">
        <v>0.0</v>
      </c>
      <c r="G529" s="22">
        <v>2.044744753E7</v>
      </c>
      <c r="H529" s="22">
        <v>1720036.18</v>
      </c>
      <c r="I529" s="22">
        <v>6.12271398E7</v>
      </c>
      <c r="J529" s="23">
        <v>6.443406572E7</v>
      </c>
      <c r="K529" s="22">
        <v>1.4782868923E8</v>
      </c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5.75" customHeight="1">
      <c r="A530" s="21" t="s">
        <v>218</v>
      </c>
      <c r="B530" s="21" t="s">
        <v>15</v>
      </c>
      <c r="C530" s="21" t="s">
        <v>219</v>
      </c>
      <c r="D530" s="21" t="s">
        <v>29</v>
      </c>
      <c r="E530" s="21" t="s">
        <v>30</v>
      </c>
      <c r="F530" s="22">
        <v>0.0</v>
      </c>
      <c r="G530" s="22">
        <v>3455147.76</v>
      </c>
      <c r="H530" s="22">
        <v>290646.5</v>
      </c>
      <c r="I530" s="22">
        <v>1.034597665E7</v>
      </c>
      <c r="J530" s="23">
        <v>1.088787327E7</v>
      </c>
      <c r="K530" s="22">
        <v>2.497964418E7</v>
      </c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5.75" customHeight="1">
      <c r="A531" s="21" t="s">
        <v>218</v>
      </c>
      <c r="B531" s="21" t="s">
        <v>15</v>
      </c>
      <c r="C531" s="21" t="s">
        <v>219</v>
      </c>
      <c r="D531" s="21" t="s">
        <v>31</v>
      </c>
      <c r="E531" s="21" t="s">
        <v>32</v>
      </c>
      <c r="F531" s="22">
        <v>0.0</v>
      </c>
      <c r="G531" s="22">
        <v>860593.56</v>
      </c>
      <c r="H531" s="22">
        <v>72393.0</v>
      </c>
      <c r="I531" s="22">
        <v>2576932.01</v>
      </c>
      <c r="J531" s="23">
        <v>2711905.32</v>
      </c>
      <c r="K531" s="22">
        <v>6221823.89</v>
      </c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5.75" customHeight="1">
      <c r="A532" s="21" t="s">
        <v>218</v>
      </c>
      <c r="B532" s="21" t="s">
        <v>15</v>
      </c>
      <c r="C532" s="21" t="s">
        <v>219</v>
      </c>
      <c r="D532" s="21" t="s">
        <v>33</v>
      </c>
      <c r="E532" s="21" t="s">
        <v>34</v>
      </c>
      <c r="F532" s="22">
        <v>0.0</v>
      </c>
      <c r="G532" s="22">
        <v>8288.49</v>
      </c>
      <c r="H532" s="22">
        <v>697.23</v>
      </c>
      <c r="I532" s="22">
        <v>24818.77</v>
      </c>
      <c r="J532" s="23">
        <v>26118.71</v>
      </c>
      <c r="K532" s="22">
        <v>59923.2</v>
      </c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5.75" customHeight="1">
      <c r="A533" s="21" t="s">
        <v>218</v>
      </c>
      <c r="B533" s="21" t="s">
        <v>15</v>
      </c>
      <c r="C533" s="21" t="s">
        <v>219</v>
      </c>
      <c r="D533" s="21" t="s">
        <v>41</v>
      </c>
      <c r="E533" s="21" t="s">
        <v>42</v>
      </c>
      <c r="F533" s="22">
        <v>0.0</v>
      </c>
      <c r="G533" s="22">
        <v>593643.84</v>
      </c>
      <c r="H533" s="22">
        <v>49937.23</v>
      </c>
      <c r="I533" s="22">
        <v>1777586.87</v>
      </c>
      <c r="J533" s="23">
        <v>1870692.47</v>
      </c>
      <c r="K533" s="22">
        <v>4291860.41</v>
      </c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5.75" customHeight="1">
      <c r="A534" s="21" t="s">
        <v>218</v>
      </c>
      <c r="B534" s="21" t="s">
        <v>15</v>
      </c>
      <c r="C534" s="21" t="s">
        <v>219</v>
      </c>
      <c r="D534" s="21" t="s">
        <v>47</v>
      </c>
      <c r="E534" s="21" t="s">
        <v>48</v>
      </c>
      <c r="F534" s="22">
        <v>0.0</v>
      </c>
      <c r="G534" s="22">
        <v>8.008935901E7</v>
      </c>
      <c r="H534" s="22">
        <v>6737104.73</v>
      </c>
      <c r="I534" s="22">
        <v>2.3981684637E8</v>
      </c>
      <c r="J534" s="23">
        <v>2.5237785878E8</v>
      </c>
      <c r="K534" s="22">
        <v>5.7902116889E8</v>
      </c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5.75" customHeight="1">
      <c r="A535" s="21" t="s">
        <v>220</v>
      </c>
      <c r="B535" s="21" t="s">
        <v>15</v>
      </c>
      <c r="C535" s="21" t="s">
        <v>221</v>
      </c>
      <c r="D535" s="21" t="s">
        <v>17</v>
      </c>
      <c r="E535" s="21" t="s">
        <v>18</v>
      </c>
      <c r="F535" s="22">
        <v>0.0</v>
      </c>
      <c r="G535" s="22">
        <v>6157196.06</v>
      </c>
      <c r="H535" s="22">
        <v>1.605068501E7</v>
      </c>
      <c r="I535" s="22">
        <v>7.592330016E7</v>
      </c>
      <c r="J535" s="23">
        <v>8.920718091E7</v>
      </c>
      <c r="K535" s="22">
        <v>1.8733836214E8</v>
      </c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5.75" customHeight="1">
      <c r="A536" s="21" t="s">
        <v>220</v>
      </c>
      <c r="B536" s="21" t="s">
        <v>15</v>
      </c>
      <c r="C536" s="21" t="s">
        <v>221</v>
      </c>
      <c r="D536" s="21" t="s">
        <v>27</v>
      </c>
      <c r="E536" s="21" t="s">
        <v>28</v>
      </c>
      <c r="F536" s="22">
        <v>0.0</v>
      </c>
      <c r="G536" s="22">
        <v>133223.28</v>
      </c>
      <c r="H536" s="22">
        <v>347288.75</v>
      </c>
      <c r="I536" s="22">
        <v>1642752.81</v>
      </c>
      <c r="J536" s="23">
        <v>1930176.21</v>
      </c>
      <c r="K536" s="22">
        <v>4053441.05</v>
      </c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5.75" customHeight="1">
      <c r="A537" s="21" t="s">
        <v>220</v>
      </c>
      <c r="B537" s="21" t="s">
        <v>15</v>
      </c>
      <c r="C537" s="21" t="s">
        <v>221</v>
      </c>
      <c r="D537" s="21" t="s">
        <v>29</v>
      </c>
      <c r="E537" s="21" t="s">
        <v>30</v>
      </c>
      <c r="F537" s="22">
        <v>0.0</v>
      </c>
      <c r="G537" s="22">
        <v>52339.55</v>
      </c>
      <c r="H537" s="22">
        <v>136439.63</v>
      </c>
      <c r="I537" s="22">
        <v>645389.71</v>
      </c>
      <c r="J537" s="23">
        <v>758309.99</v>
      </c>
      <c r="K537" s="22">
        <v>1592478.88</v>
      </c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5.75" customHeight="1">
      <c r="A538" s="21" t="s">
        <v>220</v>
      </c>
      <c r="B538" s="21" t="s">
        <v>15</v>
      </c>
      <c r="C538" s="21" t="s">
        <v>221</v>
      </c>
      <c r="D538" s="21" t="s">
        <v>31</v>
      </c>
      <c r="E538" s="21" t="s">
        <v>32</v>
      </c>
      <c r="F538" s="22">
        <v>0.0</v>
      </c>
      <c r="G538" s="22">
        <v>123229.26</v>
      </c>
      <c r="H538" s="22">
        <v>321236.15</v>
      </c>
      <c r="I538" s="22">
        <v>1519518.25</v>
      </c>
      <c r="J538" s="23">
        <v>1785379.97</v>
      </c>
      <c r="K538" s="22">
        <v>3749363.63</v>
      </c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5.75" customHeight="1">
      <c r="A539" s="21" t="s">
        <v>220</v>
      </c>
      <c r="B539" s="21" t="s">
        <v>15</v>
      </c>
      <c r="C539" s="21" t="s">
        <v>221</v>
      </c>
      <c r="D539" s="21" t="s">
        <v>41</v>
      </c>
      <c r="E539" s="21" t="s">
        <v>42</v>
      </c>
      <c r="F539" s="22">
        <v>0.0</v>
      </c>
      <c r="G539" s="22">
        <v>109741.52</v>
      </c>
      <c r="H539" s="22">
        <v>286076.08</v>
      </c>
      <c r="I539" s="22">
        <v>1353203.31</v>
      </c>
      <c r="J539" s="23">
        <v>1589965.83</v>
      </c>
      <c r="K539" s="22">
        <v>3338986.74</v>
      </c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5.75" customHeight="1">
      <c r="A540" s="21" t="s">
        <v>220</v>
      </c>
      <c r="B540" s="21" t="s">
        <v>15</v>
      </c>
      <c r="C540" s="21" t="s">
        <v>221</v>
      </c>
      <c r="D540" s="21" t="s">
        <v>59</v>
      </c>
      <c r="E540" s="21" t="s">
        <v>60</v>
      </c>
      <c r="F540" s="22">
        <v>0.0</v>
      </c>
      <c r="G540" s="22">
        <v>520932.33</v>
      </c>
      <c r="H540" s="22">
        <v>1357975.38</v>
      </c>
      <c r="I540" s="22">
        <v>6423524.76</v>
      </c>
      <c r="J540" s="23">
        <v>7547413.43</v>
      </c>
      <c r="K540" s="22">
        <v>1.58498459E7</v>
      </c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5.75" customHeight="1">
      <c r="A541" s="21" t="s">
        <v>222</v>
      </c>
      <c r="B541" s="21" t="s">
        <v>15</v>
      </c>
      <c r="C541" s="21" t="s">
        <v>223</v>
      </c>
      <c r="D541" s="21" t="s">
        <v>17</v>
      </c>
      <c r="E541" s="21" t="s">
        <v>18</v>
      </c>
      <c r="F541" s="22">
        <v>0.0</v>
      </c>
      <c r="G541" s="22">
        <v>0.0</v>
      </c>
      <c r="H541" s="22">
        <v>3.636401413E7</v>
      </c>
      <c r="I541" s="22">
        <v>3.0805945788E8</v>
      </c>
      <c r="J541" s="23">
        <v>5.3949827281E8</v>
      </c>
      <c r="K541" s="22">
        <v>8.8392174482E8</v>
      </c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5.75" customHeight="1">
      <c r="A542" s="21" t="s">
        <v>222</v>
      </c>
      <c r="B542" s="21" t="s">
        <v>15</v>
      </c>
      <c r="C542" s="21" t="s">
        <v>223</v>
      </c>
      <c r="D542" s="21" t="s">
        <v>19</v>
      </c>
      <c r="E542" s="21" t="s">
        <v>20</v>
      </c>
      <c r="F542" s="22">
        <v>0.0</v>
      </c>
      <c r="G542" s="22">
        <v>0.0</v>
      </c>
      <c r="H542" s="22">
        <v>18612.21</v>
      </c>
      <c r="I542" s="22">
        <v>157674.21</v>
      </c>
      <c r="J542" s="23">
        <v>276131.65</v>
      </c>
      <c r="K542" s="22">
        <v>452418.07</v>
      </c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5.75" customHeight="1">
      <c r="A543" s="21" t="s">
        <v>222</v>
      </c>
      <c r="B543" s="21" t="s">
        <v>15</v>
      </c>
      <c r="C543" s="21" t="s">
        <v>223</v>
      </c>
      <c r="D543" s="21" t="s">
        <v>21</v>
      </c>
      <c r="E543" s="21" t="s">
        <v>22</v>
      </c>
      <c r="F543" s="22">
        <v>0.0</v>
      </c>
      <c r="G543" s="22">
        <v>0.0</v>
      </c>
      <c r="H543" s="22">
        <v>375011.58</v>
      </c>
      <c r="I543" s="22">
        <v>3176928.29</v>
      </c>
      <c r="J543" s="23">
        <v>5563689.99</v>
      </c>
      <c r="K543" s="22">
        <v>9115629.86</v>
      </c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5.75" customHeight="1">
      <c r="A544" s="21" t="s">
        <v>222</v>
      </c>
      <c r="B544" s="21" t="s">
        <v>15</v>
      </c>
      <c r="C544" s="21" t="s">
        <v>223</v>
      </c>
      <c r="D544" s="21" t="s">
        <v>25</v>
      </c>
      <c r="E544" s="21" t="s">
        <v>26</v>
      </c>
      <c r="F544" s="22">
        <v>0.0</v>
      </c>
      <c r="G544" s="22">
        <v>0.0</v>
      </c>
      <c r="H544" s="22">
        <v>9439.78</v>
      </c>
      <c r="I544" s="22">
        <v>79969.54</v>
      </c>
      <c r="J544" s="23">
        <v>140049.04</v>
      </c>
      <c r="K544" s="22">
        <v>229458.36</v>
      </c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5.75" customHeight="1">
      <c r="A545" s="21" t="s">
        <v>222</v>
      </c>
      <c r="B545" s="21" t="s">
        <v>15</v>
      </c>
      <c r="C545" s="21" t="s">
        <v>223</v>
      </c>
      <c r="D545" s="21" t="s">
        <v>27</v>
      </c>
      <c r="E545" s="21" t="s">
        <v>28</v>
      </c>
      <c r="F545" s="22">
        <v>0.0</v>
      </c>
      <c r="G545" s="22">
        <v>0.0</v>
      </c>
      <c r="H545" s="22">
        <v>1971561.06</v>
      </c>
      <c r="I545" s="22">
        <v>1.670217239E7</v>
      </c>
      <c r="J545" s="23">
        <v>2.925017533E7</v>
      </c>
      <c r="K545" s="22">
        <v>4.792390878E7</v>
      </c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5.75" customHeight="1">
      <c r="A546" s="21" t="s">
        <v>222</v>
      </c>
      <c r="B546" s="21" t="s">
        <v>15</v>
      </c>
      <c r="C546" s="21" t="s">
        <v>223</v>
      </c>
      <c r="D546" s="21" t="s">
        <v>29</v>
      </c>
      <c r="E546" s="21" t="s">
        <v>30</v>
      </c>
      <c r="F546" s="22">
        <v>0.0</v>
      </c>
      <c r="G546" s="22">
        <v>0.0</v>
      </c>
      <c r="H546" s="22">
        <v>1022218.83</v>
      </c>
      <c r="I546" s="22">
        <v>8659774.92</v>
      </c>
      <c r="J546" s="23">
        <v>1.516568796E7</v>
      </c>
      <c r="K546" s="22">
        <v>2.484768171E7</v>
      </c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5.75" customHeight="1">
      <c r="A547" s="21" t="s">
        <v>222</v>
      </c>
      <c r="B547" s="21" t="s">
        <v>15</v>
      </c>
      <c r="C547" s="21" t="s">
        <v>223</v>
      </c>
      <c r="D547" s="21" t="s">
        <v>31</v>
      </c>
      <c r="E547" s="21" t="s">
        <v>32</v>
      </c>
      <c r="F547" s="22">
        <v>0.0</v>
      </c>
      <c r="G547" s="22">
        <v>0.0</v>
      </c>
      <c r="H547" s="22">
        <v>1575155.27</v>
      </c>
      <c r="I547" s="22">
        <v>1.334400205E7</v>
      </c>
      <c r="J547" s="23">
        <v>2.336907982E7</v>
      </c>
      <c r="K547" s="22">
        <v>3.828823714E7</v>
      </c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5.75" customHeight="1">
      <c r="A548" s="21" t="s">
        <v>222</v>
      </c>
      <c r="B548" s="21" t="s">
        <v>15</v>
      </c>
      <c r="C548" s="21" t="s">
        <v>223</v>
      </c>
      <c r="D548" s="21" t="s">
        <v>35</v>
      </c>
      <c r="E548" s="21" t="s">
        <v>36</v>
      </c>
      <c r="F548" s="22">
        <v>0.0</v>
      </c>
      <c r="G548" s="22">
        <v>0.0</v>
      </c>
      <c r="H548" s="22">
        <v>27975.52</v>
      </c>
      <c r="I548" s="22">
        <v>236995.93</v>
      </c>
      <c r="J548" s="23">
        <v>415046.17</v>
      </c>
      <c r="K548" s="22">
        <v>680017.62</v>
      </c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5.75" customHeight="1">
      <c r="A549" s="21" t="s">
        <v>222</v>
      </c>
      <c r="B549" s="21" t="s">
        <v>15</v>
      </c>
      <c r="C549" s="21" t="s">
        <v>223</v>
      </c>
      <c r="D549" s="21" t="s">
        <v>41</v>
      </c>
      <c r="E549" s="21" t="s">
        <v>42</v>
      </c>
      <c r="F549" s="22">
        <v>0.0</v>
      </c>
      <c r="G549" s="22">
        <v>0.0</v>
      </c>
      <c r="H549" s="22">
        <v>652777.34</v>
      </c>
      <c r="I549" s="22">
        <v>5530033.99</v>
      </c>
      <c r="J549" s="23">
        <v>9684636.23</v>
      </c>
      <c r="K549" s="22">
        <v>1.586744756E7</v>
      </c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5.75" customHeight="1">
      <c r="A550" s="21" t="s">
        <v>222</v>
      </c>
      <c r="B550" s="21" t="s">
        <v>15</v>
      </c>
      <c r="C550" s="21" t="s">
        <v>223</v>
      </c>
      <c r="D550" s="21" t="s">
        <v>59</v>
      </c>
      <c r="E550" s="21" t="s">
        <v>60</v>
      </c>
      <c r="F550" s="22">
        <v>0.0</v>
      </c>
      <c r="G550" s="22">
        <v>0.0</v>
      </c>
      <c r="H550" s="22">
        <v>4357343.28</v>
      </c>
      <c r="I550" s="22">
        <v>3.69134388E7</v>
      </c>
      <c r="J550" s="23">
        <v>6.464575577E7</v>
      </c>
      <c r="K550" s="22">
        <v>1.0591653785E8</v>
      </c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5.75" customHeight="1">
      <c r="A551" s="21" t="s">
        <v>224</v>
      </c>
      <c r="B551" s="21" t="s">
        <v>15</v>
      </c>
      <c r="C551" s="21" t="s">
        <v>225</v>
      </c>
      <c r="D551" s="21" t="s">
        <v>17</v>
      </c>
      <c r="E551" s="21" t="s">
        <v>18</v>
      </c>
      <c r="F551" s="22">
        <v>0.0</v>
      </c>
      <c r="G551" s="22">
        <v>2.564220386E7</v>
      </c>
      <c r="H551" s="22">
        <v>3316655.16</v>
      </c>
      <c r="I551" s="22">
        <v>1.2938709776E8</v>
      </c>
      <c r="J551" s="23">
        <v>1.2262513151E8</v>
      </c>
      <c r="K551" s="22">
        <v>2.8097108829E8</v>
      </c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5.75" customHeight="1">
      <c r="A552" s="21" t="s">
        <v>224</v>
      </c>
      <c r="B552" s="21" t="s">
        <v>15</v>
      </c>
      <c r="C552" s="21" t="s">
        <v>225</v>
      </c>
      <c r="D552" s="21" t="s">
        <v>45</v>
      </c>
      <c r="E552" s="21" t="s">
        <v>46</v>
      </c>
      <c r="F552" s="22">
        <v>0.0</v>
      </c>
      <c r="G552" s="22">
        <v>3569465.64</v>
      </c>
      <c r="H552" s="22">
        <v>461687.56</v>
      </c>
      <c r="I552" s="22">
        <v>1.801104155E7</v>
      </c>
      <c r="J552" s="23">
        <v>1.706975715E7</v>
      </c>
      <c r="K552" s="22">
        <v>3.91119519E7</v>
      </c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5.75" customHeight="1">
      <c r="A553" s="21" t="s">
        <v>224</v>
      </c>
      <c r="B553" s="21" t="s">
        <v>15</v>
      </c>
      <c r="C553" s="21" t="s">
        <v>225</v>
      </c>
      <c r="D553" s="21" t="s">
        <v>29</v>
      </c>
      <c r="E553" s="21" t="s">
        <v>30</v>
      </c>
      <c r="F553" s="22">
        <v>0.0</v>
      </c>
      <c r="G553" s="22">
        <v>943968.45</v>
      </c>
      <c r="H553" s="22">
        <v>122096.29</v>
      </c>
      <c r="I553" s="22">
        <v>4763137.36</v>
      </c>
      <c r="J553" s="23">
        <v>4514208.57</v>
      </c>
      <c r="K553" s="22">
        <v>1.034341067E7</v>
      </c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5.75" customHeight="1">
      <c r="A554" s="21" t="s">
        <v>224</v>
      </c>
      <c r="B554" s="21" t="s">
        <v>15</v>
      </c>
      <c r="C554" s="21" t="s">
        <v>225</v>
      </c>
      <c r="D554" s="21" t="s">
        <v>31</v>
      </c>
      <c r="E554" s="21" t="s">
        <v>32</v>
      </c>
      <c r="F554" s="22">
        <v>0.0</v>
      </c>
      <c r="G554" s="22">
        <v>0.0</v>
      </c>
      <c r="H554" s="22">
        <v>0.0</v>
      </c>
      <c r="I554" s="22">
        <v>0.0</v>
      </c>
      <c r="J554" s="23">
        <v>-2122016.34</v>
      </c>
      <c r="K554" s="22">
        <v>-2122016.34</v>
      </c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5.75" customHeight="1">
      <c r="A555" s="21" t="s">
        <v>224</v>
      </c>
      <c r="B555" s="21" t="s">
        <v>15</v>
      </c>
      <c r="C555" s="21" t="s">
        <v>225</v>
      </c>
      <c r="D555" s="21" t="s">
        <v>41</v>
      </c>
      <c r="E555" s="21" t="s">
        <v>42</v>
      </c>
      <c r="F555" s="22">
        <v>0.0</v>
      </c>
      <c r="G555" s="22">
        <v>74285.82</v>
      </c>
      <c r="H555" s="22">
        <v>9608.4</v>
      </c>
      <c r="I555" s="22">
        <v>374836.22</v>
      </c>
      <c r="J555" s="23">
        <v>355246.71</v>
      </c>
      <c r="K555" s="22">
        <v>813977.15</v>
      </c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5.75" customHeight="1">
      <c r="A556" s="21" t="s">
        <v>224</v>
      </c>
      <c r="B556" s="21" t="s">
        <v>15</v>
      </c>
      <c r="C556" s="21" t="s">
        <v>225</v>
      </c>
      <c r="D556" s="21" t="s">
        <v>59</v>
      </c>
      <c r="E556" s="21" t="s">
        <v>60</v>
      </c>
      <c r="F556" s="22">
        <v>0.0</v>
      </c>
      <c r="G556" s="22">
        <v>476201.23</v>
      </c>
      <c r="H556" s="22">
        <v>61593.59</v>
      </c>
      <c r="I556" s="22">
        <v>2402847.11</v>
      </c>
      <c r="J556" s="23">
        <v>2277270.67</v>
      </c>
      <c r="K556" s="22">
        <v>5217912.6</v>
      </c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5.75" customHeight="1">
      <c r="A557" s="21" t="s">
        <v>226</v>
      </c>
      <c r="B557" s="21" t="s">
        <v>15</v>
      </c>
      <c r="C557" s="21" t="s">
        <v>227</v>
      </c>
      <c r="D557" s="21" t="s">
        <v>17</v>
      </c>
      <c r="E557" s="21" t="s">
        <v>18</v>
      </c>
      <c r="F557" s="22">
        <v>0.0</v>
      </c>
      <c r="G557" s="22">
        <v>0.0</v>
      </c>
      <c r="H557" s="22">
        <v>4.657295985E7</v>
      </c>
      <c r="I557" s="22">
        <v>1.008600026E8</v>
      </c>
      <c r="J557" s="23">
        <v>1.2646931128E8</v>
      </c>
      <c r="K557" s="22">
        <v>2.7390227373E8</v>
      </c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5.75" customHeight="1">
      <c r="A558" s="21" t="s">
        <v>226</v>
      </c>
      <c r="B558" s="21" t="s">
        <v>15</v>
      </c>
      <c r="C558" s="21" t="s">
        <v>227</v>
      </c>
      <c r="D558" s="21" t="s">
        <v>45</v>
      </c>
      <c r="E558" s="21" t="s">
        <v>46</v>
      </c>
      <c r="F558" s="22">
        <v>0.0</v>
      </c>
      <c r="G558" s="22">
        <v>0.0</v>
      </c>
      <c r="H558" s="22">
        <v>308981.07</v>
      </c>
      <c r="I558" s="22">
        <v>669140.02</v>
      </c>
      <c r="J558" s="23">
        <v>839041.01</v>
      </c>
      <c r="K558" s="22">
        <v>1817162.1</v>
      </c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5.75" customHeight="1">
      <c r="A559" s="21" t="s">
        <v>226</v>
      </c>
      <c r="B559" s="21" t="s">
        <v>15</v>
      </c>
      <c r="C559" s="21" t="s">
        <v>227</v>
      </c>
      <c r="D559" s="21" t="s">
        <v>19</v>
      </c>
      <c r="E559" s="21" t="s">
        <v>20</v>
      </c>
      <c r="F559" s="22">
        <v>0.0</v>
      </c>
      <c r="G559" s="22">
        <v>0.0</v>
      </c>
      <c r="H559" s="22">
        <v>47263.53</v>
      </c>
      <c r="I559" s="22">
        <v>102355.53</v>
      </c>
      <c r="J559" s="23">
        <v>128344.56</v>
      </c>
      <c r="K559" s="22">
        <v>277963.62</v>
      </c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5.75" customHeight="1">
      <c r="A560" s="21" t="s">
        <v>226</v>
      </c>
      <c r="B560" s="21" t="s">
        <v>15</v>
      </c>
      <c r="C560" s="21" t="s">
        <v>227</v>
      </c>
      <c r="D560" s="21" t="s">
        <v>21</v>
      </c>
      <c r="E560" s="21" t="s">
        <v>22</v>
      </c>
      <c r="F560" s="22">
        <v>0.0</v>
      </c>
      <c r="G560" s="22">
        <v>0.0</v>
      </c>
      <c r="H560" s="22">
        <v>20491.73</v>
      </c>
      <c r="I560" s="22">
        <v>44377.59</v>
      </c>
      <c r="J560" s="23">
        <v>55645.48</v>
      </c>
      <c r="K560" s="22">
        <v>120514.8</v>
      </c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5.75" customHeight="1">
      <c r="A561" s="21" t="s">
        <v>226</v>
      </c>
      <c r="B561" s="21" t="s">
        <v>15</v>
      </c>
      <c r="C561" s="21" t="s">
        <v>227</v>
      </c>
      <c r="D561" s="21" t="s">
        <v>25</v>
      </c>
      <c r="E561" s="21" t="s">
        <v>26</v>
      </c>
      <c r="F561" s="22">
        <v>0.0</v>
      </c>
      <c r="G561" s="22">
        <v>0.0</v>
      </c>
      <c r="H561" s="22">
        <v>24582.07</v>
      </c>
      <c r="I561" s="22">
        <v>53235.78</v>
      </c>
      <c r="J561" s="23">
        <v>66752.86</v>
      </c>
      <c r="K561" s="22">
        <v>144570.71</v>
      </c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5.75" customHeight="1">
      <c r="A562" s="21" t="s">
        <v>226</v>
      </c>
      <c r="B562" s="21" t="s">
        <v>15</v>
      </c>
      <c r="C562" s="21" t="s">
        <v>227</v>
      </c>
      <c r="D562" s="21" t="s">
        <v>27</v>
      </c>
      <c r="E562" s="21" t="s">
        <v>28</v>
      </c>
      <c r="F562" s="22">
        <v>0.0</v>
      </c>
      <c r="G562" s="22">
        <v>0.0</v>
      </c>
      <c r="H562" s="22">
        <v>1448745.94</v>
      </c>
      <c r="I562" s="22">
        <v>3137454.01</v>
      </c>
      <c r="J562" s="23">
        <v>3934083.26</v>
      </c>
      <c r="K562" s="22">
        <v>8520283.21</v>
      </c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5.75" customHeight="1">
      <c r="A563" s="21" t="s">
        <v>226</v>
      </c>
      <c r="B563" s="21" t="s">
        <v>15</v>
      </c>
      <c r="C563" s="21" t="s">
        <v>227</v>
      </c>
      <c r="D563" s="21" t="s">
        <v>29</v>
      </c>
      <c r="E563" s="21" t="s">
        <v>30</v>
      </c>
      <c r="F563" s="22">
        <v>0.0</v>
      </c>
      <c r="G563" s="22">
        <v>0.0</v>
      </c>
      <c r="H563" s="22">
        <v>311619.19</v>
      </c>
      <c r="I563" s="22">
        <v>674853.23</v>
      </c>
      <c r="J563" s="23">
        <v>846204.84</v>
      </c>
      <c r="K563" s="22">
        <v>1832677.26</v>
      </c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5.75" customHeight="1">
      <c r="A564" s="21" t="s">
        <v>226</v>
      </c>
      <c r="B564" s="21" t="s">
        <v>15</v>
      </c>
      <c r="C564" s="21" t="s">
        <v>227</v>
      </c>
      <c r="D564" s="21" t="s">
        <v>31</v>
      </c>
      <c r="E564" s="21" t="s">
        <v>32</v>
      </c>
      <c r="F564" s="22">
        <v>0.0</v>
      </c>
      <c r="G564" s="22">
        <v>0.0</v>
      </c>
      <c r="H564" s="22">
        <v>263582.26</v>
      </c>
      <c r="I564" s="22">
        <v>570822.79</v>
      </c>
      <c r="J564" s="23">
        <v>715760.1</v>
      </c>
      <c r="K564" s="22">
        <v>1550165.15</v>
      </c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5.75" customHeight="1">
      <c r="A565" s="21" t="s">
        <v>226</v>
      </c>
      <c r="B565" s="21" t="s">
        <v>15</v>
      </c>
      <c r="C565" s="21" t="s">
        <v>227</v>
      </c>
      <c r="D565" s="21" t="s">
        <v>41</v>
      </c>
      <c r="E565" s="21" t="s">
        <v>42</v>
      </c>
      <c r="F565" s="22">
        <v>0.0</v>
      </c>
      <c r="G565" s="22">
        <v>0.0</v>
      </c>
      <c r="H565" s="22">
        <v>297056.36</v>
      </c>
      <c r="I565" s="22">
        <v>643315.45</v>
      </c>
      <c r="J565" s="23">
        <v>806659.33</v>
      </c>
      <c r="K565" s="22">
        <v>1747031.14</v>
      </c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5.75" customHeight="1">
      <c r="A566" s="21" t="s">
        <v>228</v>
      </c>
      <c r="B566" s="21" t="s">
        <v>15</v>
      </c>
      <c r="C566" s="21" t="s">
        <v>229</v>
      </c>
      <c r="D566" s="21" t="s">
        <v>17</v>
      </c>
      <c r="E566" s="21" t="s">
        <v>18</v>
      </c>
      <c r="F566" s="22">
        <v>0.0</v>
      </c>
      <c r="G566" s="22">
        <v>2.59924256E7</v>
      </c>
      <c r="H566" s="22">
        <v>7377176.55</v>
      </c>
      <c r="I566" s="22">
        <v>1.463027243E8</v>
      </c>
      <c r="J566" s="23">
        <v>1.5442059516E8</v>
      </c>
      <c r="K566" s="22">
        <v>3.3409292161E8</v>
      </c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5.75" customHeight="1">
      <c r="A567" s="21" t="s">
        <v>228</v>
      </c>
      <c r="B567" s="21" t="s">
        <v>15</v>
      </c>
      <c r="C567" s="21" t="s">
        <v>229</v>
      </c>
      <c r="D567" s="21" t="s">
        <v>19</v>
      </c>
      <c r="E567" s="21" t="s">
        <v>20</v>
      </c>
      <c r="F567" s="22">
        <v>0.0</v>
      </c>
      <c r="G567" s="22">
        <v>29242.18</v>
      </c>
      <c r="H567" s="22">
        <v>8299.52</v>
      </c>
      <c r="I567" s="22">
        <v>164594.49</v>
      </c>
      <c r="J567" s="23">
        <v>173727.3</v>
      </c>
      <c r="K567" s="22">
        <v>375863.49</v>
      </c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5.75" customHeight="1">
      <c r="A568" s="21" t="s">
        <v>228</v>
      </c>
      <c r="B568" s="21" t="s">
        <v>15</v>
      </c>
      <c r="C568" s="21" t="s">
        <v>229</v>
      </c>
      <c r="D568" s="21" t="s">
        <v>21</v>
      </c>
      <c r="E568" s="21" t="s">
        <v>22</v>
      </c>
      <c r="F568" s="22">
        <v>0.0</v>
      </c>
      <c r="G568" s="22">
        <v>29814.99</v>
      </c>
      <c r="H568" s="22">
        <v>8462.1</v>
      </c>
      <c r="I568" s="22">
        <v>167818.67</v>
      </c>
      <c r="J568" s="23">
        <v>177130.38</v>
      </c>
      <c r="K568" s="22">
        <v>383226.14</v>
      </c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5.75" customHeight="1">
      <c r="A569" s="21" t="s">
        <v>228</v>
      </c>
      <c r="B569" s="21" t="s">
        <v>15</v>
      </c>
      <c r="C569" s="21" t="s">
        <v>229</v>
      </c>
      <c r="D569" s="21" t="s">
        <v>29</v>
      </c>
      <c r="E569" s="21" t="s">
        <v>30</v>
      </c>
      <c r="F569" s="22">
        <v>0.0</v>
      </c>
      <c r="G569" s="22">
        <v>168015.71</v>
      </c>
      <c r="H569" s="22">
        <v>47686.26</v>
      </c>
      <c r="I569" s="22">
        <v>945704.58</v>
      </c>
      <c r="J569" s="23">
        <v>998178.7</v>
      </c>
      <c r="K569" s="22">
        <v>2159585.25</v>
      </c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5.75" customHeight="1">
      <c r="A570" s="21" t="s">
        <v>228</v>
      </c>
      <c r="B570" s="21" t="s">
        <v>15</v>
      </c>
      <c r="C570" s="21" t="s">
        <v>229</v>
      </c>
      <c r="D570" s="21" t="s">
        <v>31</v>
      </c>
      <c r="E570" s="21" t="s">
        <v>32</v>
      </c>
      <c r="F570" s="22">
        <v>0.0</v>
      </c>
      <c r="G570" s="22">
        <v>360502.06</v>
      </c>
      <c r="H570" s="22">
        <v>102317.78</v>
      </c>
      <c r="I570" s="22">
        <v>2029146.25</v>
      </c>
      <c r="J570" s="23">
        <v>2141737.1</v>
      </c>
      <c r="K570" s="22">
        <v>4633703.19</v>
      </c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5.75" customHeight="1">
      <c r="A571" s="21" t="s">
        <v>228</v>
      </c>
      <c r="B571" s="21" t="s">
        <v>15</v>
      </c>
      <c r="C571" s="21" t="s">
        <v>229</v>
      </c>
      <c r="D571" s="21" t="s">
        <v>41</v>
      </c>
      <c r="E571" s="21" t="s">
        <v>42</v>
      </c>
      <c r="F571" s="22">
        <v>0.0</v>
      </c>
      <c r="G571" s="22">
        <v>221253.16</v>
      </c>
      <c r="H571" s="22">
        <v>62796.13</v>
      </c>
      <c r="I571" s="22">
        <v>1245360.51</v>
      </c>
      <c r="J571" s="23">
        <v>1314461.58</v>
      </c>
      <c r="K571" s="22">
        <v>2843871.38</v>
      </c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5.75" customHeight="1">
      <c r="A572" s="21" t="s">
        <v>228</v>
      </c>
      <c r="B572" s="21" t="s">
        <v>15</v>
      </c>
      <c r="C572" s="21" t="s">
        <v>229</v>
      </c>
      <c r="D572" s="21" t="s">
        <v>59</v>
      </c>
      <c r="E572" s="21" t="s">
        <v>60</v>
      </c>
      <c r="F572" s="22">
        <v>0.0</v>
      </c>
      <c r="G572" s="22">
        <v>2.49572003E7</v>
      </c>
      <c r="H572" s="22">
        <v>7083358.66</v>
      </c>
      <c r="I572" s="22">
        <v>1.404757852E8</v>
      </c>
      <c r="J572" s="23">
        <v>1.4827033779E8</v>
      </c>
      <c r="K572" s="22">
        <v>3.2078668195E8</v>
      </c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5.75" customHeight="1">
      <c r="A573" s="21" t="s">
        <v>230</v>
      </c>
      <c r="B573" s="21" t="s">
        <v>15</v>
      </c>
      <c r="C573" s="21" t="s">
        <v>231</v>
      </c>
      <c r="D573" s="21" t="s">
        <v>17</v>
      </c>
      <c r="E573" s="21" t="s">
        <v>18</v>
      </c>
      <c r="F573" s="22">
        <v>0.0</v>
      </c>
      <c r="G573" s="22">
        <v>1.205194023E7</v>
      </c>
      <c r="H573" s="22">
        <v>2193971.38</v>
      </c>
      <c r="I573" s="22">
        <v>7.589817645E7</v>
      </c>
      <c r="J573" s="23">
        <v>8.077216632E7</v>
      </c>
      <c r="K573" s="22">
        <v>1.7091625438E8</v>
      </c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5.75" customHeight="1">
      <c r="A574" s="21" t="s">
        <v>230</v>
      </c>
      <c r="B574" s="21" t="s">
        <v>15</v>
      </c>
      <c r="C574" s="21" t="s">
        <v>231</v>
      </c>
      <c r="D574" s="21" t="s">
        <v>45</v>
      </c>
      <c r="E574" s="21" t="s">
        <v>46</v>
      </c>
      <c r="F574" s="22">
        <v>0.0</v>
      </c>
      <c r="G574" s="22">
        <v>3094915.52</v>
      </c>
      <c r="H574" s="22">
        <v>563407.71</v>
      </c>
      <c r="I574" s="22">
        <v>1.949050853E7</v>
      </c>
      <c r="J574" s="23">
        <v>2.074213993E7</v>
      </c>
      <c r="K574" s="22">
        <v>4.389097169E7</v>
      </c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5.75" customHeight="1">
      <c r="A575" s="21" t="s">
        <v>230</v>
      </c>
      <c r="B575" s="21" t="s">
        <v>15</v>
      </c>
      <c r="C575" s="21" t="s">
        <v>231</v>
      </c>
      <c r="D575" s="21" t="s">
        <v>21</v>
      </c>
      <c r="E575" s="21" t="s">
        <v>22</v>
      </c>
      <c r="F575" s="22">
        <v>0.0</v>
      </c>
      <c r="G575" s="22">
        <v>0.0</v>
      </c>
      <c r="H575" s="22">
        <v>0.0</v>
      </c>
      <c r="I575" s="22">
        <v>0.0</v>
      </c>
      <c r="J575" s="23">
        <v>-1004.29</v>
      </c>
      <c r="K575" s="22">
        <v>-1004.29</v>
      </c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5.75" customHeight="1">
      <c r="A576" s="21" t="s">
        <v>230</v>
      </c>
      <c r="B576" s="21" t="s">
        <v>15</v>
      </c>
      <c r="C576" s="21" t="s">
        <v>231</v>
      </c>
      <c r="D576" s="21" t="s">
        <v>29</v>
      </c>
      <c r="E576" s="21" t="s">
        <v>30</v>
      </c>
      <c r="F576" s="22">
        <v>0.0</v>
      </c>
      <c r="G576" s="22">
        <v>378702.66</v>
      </c>
      <c r="H576" s="22">
        <v>68940.17</v>
      </c>
      <c r="I576" s="22">
        <v>2384914.03</v>
      </c>
      <c r="J576" s="23">
        <v>2538067.21</v>
      </c>
      <c r="K576" s="22">
        <v>5370624.07</v>
      </c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5.75" customHeight="1">
      <c r="A577" s="21" t="s">
        <v>230</v>
      </c>
      <c r="B577" s="21" t="s">
        <v>15</v>
      </c>
      <c r="C577" s="21" t="s">
        <v>231</v>
      </c>
      <c r="D577" s="21" t="s">
        <v>41</v>
      </c>
      <c r="E577" s="21" t="s">
        <v>42</v>
      </c>
      <c r="F577" s="22">
        <v>0.0</v>
      </c>
      <c r="G577" s="22">
        <v>154445.59</v>
      </c>
      <c r="H577" s="22">
        <v>28115.74</v>
      </c>
      <c r="I577" s="22">
        <v>972634.99</v>
      </c>
      <c r="J577" s="23">
        <v>1035095.16</v>
      </c>
      <c r="K577" s="22">
        <v>2190291.48</v>
      </c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5.75" customHeight="1">
      <c r="A578" s="21" t="s">
        <v>232</v>
      </c>
      <c r="B578" s="21" t="s">
        <v>15</v>
      </c>
      <c r="C578" s="21" t="s">
        <v>233</v>
      </c>
      <c r="D578" s="21" t="s">
        <v>17</v>
      </c>
      <c r="E578" s="21" t="s">
        <v>18</v>
      </c>
      <c r="F578" s="22">
        <v>0.0</v>
      </c>
      <c r="G578" s="22">
        <v>0.0</v>
      </c>
      <c r="H578" s="22">
        <v>7983318.34</v>
      </c>
      <c r="I578" s="22">
        <v>1.3180761152E8</v>
      </c>
      <c r="J578" s="23">
        <v>1.9598291505E8</v>
      </c>
      <c r="K578" s="22">
        <v>3.3577384491E8</v>
      </c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5.75" customHeight="1">
      <c r="A579" s="21" t="s">
        <v>232</v>
      </c>
      <c r="B579" s="21" t="s">
        <v>15</v>
      </c>
      <c r="C579" s="21" t="s">
        <v>233</v>
      </c>
      <c r="D579" s="21" t="s">
        <v>29</v>
      </c>
      <c r="E579" s="21" t="s">
        <v>30</v>
      </c>
      <c r="F579" s="22">
        <v>0.0</v>
      </c>
      <c r="G579" s="22">
        <v>0.0</v>
      </c>
      <c r="H579" s="22">
        <v>213537.91</v>
      </c>
      <c r="I579" s="22">
        <v>3525591.88</v>
      </c>
      <c r="J579" s="23">
        <v>5242153.83</v>
      </c>
      <c r="K579" s="22">
        <v>8981283.62</v>
      </c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5.75" customHeight="1">
      <c r="A580" s="21" t="s">
        <v>232</v>
      </c>
      <c r="B580" s="21" t="s">
        <v>15</v>
      </c>
      <c r="C580" s="21" t="s">
        <v>233</v>
      </c>
      <c r="D580" s="21" t="s">
        <v>31</v>
      </c>
      <c r="E580" s="21" t="s">
        <v>32</v>
      </c>
      <c r="F580" s="22">
        <v>0.0</v>
      </c>
      <c r="G580" s="22">
        <v>0.0</v>
      </c>
      <c r="H580" s="22">
        <v>110731.21</v>
      </c>
      <c r="I580" s="22">
        <v>1828214.27</v>
      </c>
      <c r="J580" s="23">
        <v>2718346.53</v>
      </c>
      <c r="K580" s="22">
        <v>4657292.01</v>
      </c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5.75" customHeight="1">
      <c r="A581" s="21" t="s">
        <v>232</v>
      </c>
      <c r="B581" s="21" t="s">
        <v>15</v>
      </c>
      <c r="C581" s="21" t="s">
        <v>233</v>
      </c>
      <c r="D581" s="21" t="s">
        <v>41</v>
      </c>
      <c r="E581" s="21" t="s">
        <v>42</v>
      </c>
      <c r="F581" s="22">
        <v>0.0</v>
      </c>
      <c r="G581" s="22">
        <v>0.0</v>
      </c>
      <c r="H581" s="22">
        <v>27744.78</v>
      </c>
      <c r="I581" s="22">
        <v>458076.82</v>
      </c>
      <c r="J581" s="23">
        <v>681108.09</v>
      </c>
      <c r="K581" s="22">
        <v>1166929.69</v>
      </c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5.75" customHeight="1">
      <c r="A582" s="21" t="s">
        <v>232</v>
      </c>
      <c r="B582" s="21" t="s">
        <v>15</v>
      </c>
      <c r="C582" s="21" t="s">
        <v>233</v>
      </c>
      <c r="D582" s="21" t="s">
        <v>59</v>
      </c>
      <c r="E582" s="21" t="s">
        <v>60</v>
      </c>
      <c r="F582" s="22">
        <v>0.0</v>
      </c>
      <c r="G582" s="22">
        <v>0.0</v>
      </c>
      <c r="H582" s="22">
        <v>4344395.76</v>
      </c>
      <c r="I582" s="22">
        <v>7.172762051E7</v>
      </c>
      <c r="J582" s="23">
        <v>1.0665080714E8</v>
      </c>
      <c r="K582" s="22">
        <v>1.8272282341E8</v>
      </c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5.75" customHeight="1">
      <c r="A583" s="21" t="s">
        <v>234</v>
      </c>
      <c r="B583" s="21" t="s">
        <v>15</v>
      </c>
      <c r="C583" s="21" t="s">
        <v>235</v>
      </c>
      <c r="D583" s="21" t="s">
        <v>17</v>
      </c>
      <c r="E583" s="21" t="s">
        <v>18</v>
      </c>
      <c r="F583" s="22">
        <v>0.0</v>
      </c>
      <c r="G583" s="22">
        <v>940318.99</v>
      </c>
      <c r="H583" s="22">
        <v>2639171.18</v>
      </c>
      <c r="I583" s="22">
        <v>1.0407660333E8</v>
      </c>
      <c r="J583" s="23">
        <v>1.4913709053E8</v>
      </c>
      <c r="K583" s="22">
        <v>2.5679318403E8</v>
      </c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5.75" customHeight="1">
      <c r="A584" s="21" t="s">
        <v>234</v>
      </c>
      <c r="B584" s="21" t="s">
        <v>15</v>
      </c>
      <c r="C584" s="21" t="s">
        <v>235</v>
      </c>
      <c r="D584" s="21" t="s">
        <v>45</v>
      </c>
      <c r="E584" s="21" t="s">
        <v>46</v>
      </c>
      <c r="F584" s="22">
        <v>0.0</v>
      </c>
      <c r="G584" s="22">
        <v>4983.05</v>
      </c>
      <c r="H584" s="22">
        <v>13985.8</v>
      </c>
      <c r="I584" s="22">
        <v>551534.9</v>
      </c>
      <c r="J584" s="23">
        <v>790324.7</v>
      </c>
      <c r="K584" s="22">
        <v>1360828.45</v>
      </c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5.75" customHeight="1">
      <c r="A585" s="21" t="s">
        <v>234</v>
      </c>
      <c r="B585" s="21" t="s">
        <v>15</v>
      </c>
      <c r="C585" s="21" t="s">
        <v>235</v>
      </c>
      <c r="D585" s="21" t="s">
        <v>29</v>
      </c>
      <c r="E585" s="21" t="s">
        <v>30</v>
      </c>
      <c r="F585" s="22">
        <v>0.0</v>
      </c>
      <c r="G585" s="22">
        <v>13592.51</v>
      </c>
      <c r="H585" s="22">
        <v>38149.78</v>
      </c>
      <c r="I585" s="22">
        <v>1504449.34</v>
      </c>
      <c r="J585" s="23">
        <v>2155808.23</v>
      </c>
      <c r="K585" s="22">
        <v>3711999.86</v>
      </c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5.75" customHeight="1">
      <c r="A586" s="21" t="s">
        <v>234</v>
      </c>
      <c r="B586" s="21" t="s">
        <v>15</v>
      </c>
      <c r="C586" s="21" t="s">
        <v>235</v>
      </c>
      <c r="D586" s="21" t="s">
        <v>31</v>
      </c>
      <c r="E586" s="21" t="s">
        <v>32</v>
      </c>
      <c r="F586" s="22">
        <v>0.0</v>
      </c>
      <c r="G586" s="22">
        <v>174.63</v>
      </c>
      <c r="H586" s="22">
        <v>490.12</v>
      </c>
      <c r="I586" s="22">
        <v>19328.12</v>
      </c>
      <c r="J586" s="23">
        <v>27696.33</v>
      </c>
      <c r="K586" s="22">
        <v>47689.2</v>
      </c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5.75" customHeight="1">
      <c r="A587" s="21" t="s">
        <v>234</v>
      </c>
      <c r="B587" s="21" t="s">
        <v>15</v>
      </c>
      <c r="C587" s="21" t="s">
        <v>235</v>
      </c>
      <c r="D587" s="21" t="s">
        <v>41</v>
      </c>
      <c r="E587" s="21" t="s">
        <v>42</v>
      </c>
      <c r="F587" s="22">
        <v>0.0</v>
      </c>
      <c r="G587" s="22">
        <v>5453.82</v>
      </c>
      <c r="H587" s="22">
        <v>15307.12</v>
      </c>
      <c r="I587" s="22">
        <v>603641.31</v>
      </c>
      <c r="J587" s="23">
        <v>864990.84</v>
      </c>
      <c r="K587" s="22">
        <v>1489393.09</v>
      </c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5.75" customHeight="1">
      <c r="A588" s="21" t="s">
        <v>236</v>
      </c>
      <c r="B588" s="21" t="s">
        <v>15</v>
      </c>
      <c r="C588" s="21" t="s">
        <v>237</v>
      </c>
      <c r="D588" s="21" t="s">
        <v>17</v>
      </c>
      <c r="E588" s="21" t="s">
        <v>18</v>
      </c>
      <c r="F588" s="22">
        <v>0.0</v>
      </c>
      <c r="G588" s="22">
        <v>1.035253571E7</v>
      </c>
      <c r="H588" s="22">
        <v>2023290.29</v>
      </c>
      <c r="I588" s="22">
        <v>3.684999183E7</v>
      </c>
      <c r="J588" s="23">
        <v>4.250671927E7</v>
      </c>
      <c r="K588" s="22">
        <v>9.17325371E7</v>
      </c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5.75" customHeight="1">
      <c r="A589" s="21" t="s">
        <v>236</v>
      </c>
      <c r="B589" s="21" t="s">
        <v>15</v>
      </c>
      <c r="C589" s="21" t="s">
        <v>237</v>
      </c>
      <c r="D589" s="21" t="s">
        <v>45</v>
      </c>
      <c r="E589" s="21" t="s">
        <v>46</v>
      </c>
      <c r="F589" s="22">
        <v>0.0</v>
      </c>
      <c r="G589" s="22">
        <v>2.234619096E7</v>
      </c>
      <c r="H589" s="22">
        <v>4367319.5</v>
      </c>
      <c r="I589" s="22">
        <v>7.954157102E7</v>
      </c>
      <c r="J589" s="23">
        <v>9.175174979E7</v>
      </c>
      <c r="K589" s="22">
        <v>1.9800683127E8</v>
      </c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5.75" customHeight="1">
      <c r="A590" s="21" t="s">
        <v>236</v>
      </c>
      <c r="B590" s="21" t="s">
        <v>15</v>
      </c>
      <c r="C590" s="21" t="s">
        <v>237</v>
      </c>
      <c r="D590" s="21" t="s">
        <v>29</v>
      </c>
      <c r="E590" s="21" t="s">
        <v>30</v>
      </c>
      <c r="F590" s="22">
        <v>0.0</v>
      </c>
      <c r="G590" s="22">
        <v>1935844.38</v>
      </c>
      <c r="H590" s="22">
        <v>378339.69</v>
      </c>
      <c r="I590" s="22">
        <v>6890664.44</v>
      </c>
      <c r="J590" s="23">
        <v>7948428.87</v>
      </c>
      <c r="K590" s="22">
        <v>1.715327738E7</v>
      </c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5.75" customHeight="1">
      <c r="A591" s="21" t="s">
        <v>236</v>
      </c>
      <c r="B591" s="21" t="s">
        <v>15</v>
      </c>
      <c r="C591" s="21" t="s">
        <v>237</v>
      </c>
      <c r="D591" s="21" t="s">
        <v>31</v>
      </c>
      <c r="E591" s="21" t="s">
        <v>32</v>
      </c>
      <c r="F591" s="22">
        <v>0.0</v>
      </c>
      <c r="G591" s="22">
        <v>403955.03</v>
      </c>
      <c r="H591" s="22">
        <v>78948.61</v>
      </c>
      <c r="I591" s="22">
        <v>1437883.44</v>
      </c>
      <c r="J591" s="23">
        <v>1658608.45</v>
      </c>
      <c r="K591" s="22">
        <v>3579395.53</v>
      </c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5.75" customHeight="1">
      <c r="A592" s="21" t="s">
        <v>236</v>
      </c>
      <c r="B592" s="21" t="s">
        <v>15</v>
      </c>
      <c r="C592" s="21" t="s">
        <v>237</v>
      </c>
      <c r="D592" s="21" t="s">
        <v>41</v>
      </c>
      <c r="E592" s="21" t="s">
        <v>42</v>
      </c>
      <c r="F592" s="22">
        <v>0.0</v>
      </c>
      <c r="G592" s="22">
        <v>252765.82</v>
      </c>
      <c r="H592" s="22">
        <v>49400.33</v>
      </c>
      <c r="I592" s="22">
        <v>899723.4</v>
      </c>
      <c r="J592" s="23">
        <v>1037837.14</v>
      </c>
      <c r="K592" s="22">
        <v>2239726.69</v>
      </c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5.75" customHeight="1">
      <c r="A593" s="21" t="s">
        <v>236</v>
      </c>
      <c r="B593" s="21" t="s">
        <v>15</v>
      </c>
      <c r="C593" s="21" t="s">
        <v>237</v>
      </c>
      <c r="D593" s="21" t="s">
        <v>74</v>
      </c>
      <c r="E593" s="21" t="s">
        <v>75</v>
      </c>
      <c r="F593" s="22">
        <v>0.0</v>
      </c>
      <c r="G593" s="22">
        <v>0.0</v>
      </c>
      <c r="H593" s="22">
        <v>0.0</v>
      </c>
      <c r="I593" s="22">
        <v>0.0</v>
      </c>
      <c r="J593" s="23">
        <v>-129879.6</v>
      </c>
      <c r="K593" s="22">
        <v>-129879.6</v>
      </c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5.75" customHeight="1">
      <c r="A594" s="21" t="s">
        <v>236</v>
      </c>
      <c r="B594" s="21" t="s">
        <v>15</v>
      </c>
      <c r="C594" s="21" t="s">
        <v>237</v>
      </c>
      <c r="D594" s="21" t="s">
        <v>59</v>
      </c>
      <c r="E594" s="21" t="s">
        <v>60</v>
      </c>
      <c r="F594" s="22">
        <v>0.0</v>
      </c>
      <c r="G594" s="22">
        <v>2298197.1</v>
      </c>
      <c r="H594" s="22">
        <v>449157.58</v>
      </c>
      <c r="I594" s="22">
        <v>8180463.87</v>
      </c>
      <c r="J594" s="23">
        <v>9436221.39</v>
      </c>
      <c r="K594" s="22">
        <v>2.036403994E7</v>
      </c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5.75" customHeight="1">
      <c r="A595" s="21" t="s">
        <v>238</v>
      </c>
      <c r="B595" s="21" t="s">
        <v>15</v>
      </c>
      <c r="C595" s="21" t="s">
        <v>239</v>
      </c>
      <c r="D595" s="21" t="s">
        <v>17</v>
      </c>
      <c r="E595" s="21" t="s">
        <v>18</v>
      </c>
      <c r="F595" s="22">
        <v>0.0</v>
      </c>
      <c r="G595" s="22">
        <v>906902.09</v>
      </c>
      <c r="H595" s="22">
        <v>1064915.59</v>
      </c>
      <c r="I595" s="22">
        <v>3.787833631E7</v>
      </c>
      <c r="J595" s="23">
        <v>3.74686498E7</v>
      </c>
      <c r="K595" s="22">
        <v>7.731880379E7</v>
      </c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5.75" customHeight="1">
      <c r="A596" s="21" t="s">
        <v>238</v>
      </c>
      <c r="B596" s="21" t="s">
        <v>15</v>
      </c>
      <c r="C596" s="21" t="s">
        <v>239</v>
      </c>
      <c r="D596" s="21" t="s">
        <v>45</v>
      </c>
      <c r="E596" s="21" t="s">
        <v>46</v>
      </c>
      <c r="F596" s="22">
        <v>0.0</v>
      </c>
      <c r="G596" s="22">
        <v>93607.2</v>
      </c>
      <c r="H596" s="22">
        <v>109916.78</v>
      </c>
      <c r="I596" s="22">
        <v>3909666.61</v>
      </c>
      <c r="J596" s="23">
        <v>3867380.24</v>
      </c>
      <c r="K596" s="22">
        <v>7980570.83</v>
      </c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5.75" customHeight="1">
      <c r="A597" s="21" t="s">
        <v>238</v>
      </c>
      <c r="B597" s="21" t="s">
        <v>15</v>
      </c>
      <c r="C597" s="21" t="s">
        <v>239</v>
      </c>
      <c r="D597" s="21" t="s">
        <v>21</v>
      </c>
      <c r="E597" s="21" t="s">
        <v>22</v>
      </c>
      <c r="F597" s="22">
        <v>0.0</v>
      </c>
      <c r="G597" s="22">
        <v>571.59</v>
      </c>
      <c r="H597" s="22">
        <v>671.19</v>
      </c>
      <c r="I597" s="22">
        <v>23873.57</v>
      </c>
      <c r="J597" s="23">
        <v>23615.35</v>
      </c>
      <c r="K597" s="22">
        <v>48731.7</v>
      </c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5.75" customHeight="1">
      <c r="A598" s="21" t="s">
        <v>238</v>
      </c>
      <c r="B598" s="21" t="s">
        <v>15</v>
      </c>
      <c r="C598" s="21" t="s">
        <v>239</v>
      </c>
      <c r="D598" s="21" t="s">
        <v>29</v>
      </c>
      <c r="E598" s="21" t="s">
        <v>30</v>
      </c>
      <c r="F598" s="22">
        <v>0.0</v>
      </c>
      <c r="G598" s="22">
        <v>45547.68</v>
      </c>
      <c r="H598" s="22">
        <v>53483.65</v>
      </c>
      <c r="I598" s="22">
        <v>1902377.7</v>
      </c>
      <c r="J598" s="23">
        <v>1881801.86</v>
      </c>
      <c r="K598" s="22">
        <v>3883210.89</v>
      </c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5.75" customHeight="1">
      <c r="A599" s="21" t="s">
        <v>238</v>
      </c>
      <c r="B599" s="21" t="s">
        <v>15</v>
      </c>
      <c r="C599" s="21" t="s">
        <v>239</v>
      </c>
      <c r="D599" s="21" t="s">
        <v>31</v>
      </c>
      <c r="E599" s="21" t="s">
        <v>32</v>
      </c>
      <c r="F599" s="22">
        <v>0.0</v>
      </c>
      <c r="G599" s="22">
        <v>0.0</v>
      </c>
      <c r="H599" s="22">
        <v>0.0</v>
      </c>
      <c r="I599" s="22">
        <v>0.0</v>
      </c>
      <c r="J599" s="23">
        <v>-30128.7</v>
      </c>
      <c r="K599" s="22">
        <v>-30128.7</v>
      </c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5.75" customHeight="1">
      <c r="A600" s="21" t="s">
        <v>238</v>
      </c>
      <c r="B600" s="21" t="s">
        <v>15</v>
      </c>
      <c r="C600" s="21" t="s">
        <v>239</v>
      </c>
      <c r="D600" s="21" t="s">
        <v>41</v>
      </c>
      <c r="E600" s="21" t="s">
        <v>42</v>
      </c>
      <c r="F600" s="22">
        <v>0.0</v>
      </c>
      <c r="G600" s="22">
        <v>6797.44</v>
      </c>
      <c r="H600" s="22">
        <v>7981.79</v>
      </c>
      <c r="I600" s="22">
        <v>283906.81</v>
      </c>
      <c r="J600" s="23">
        <v>280836.12</v>
      </c>
      <c r="K600" s="22">
        <v>579522.16</v>
      </c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5.75" customHeight="1">
      <c r="A601" s="21" t="s">
        <v>240</v>
      </c>
      <c r="B601" s="21" t="s">
        <v>15</v>
      </c>
      <c r="C601" s="21" t="s">
        <v>241</v>
      </c>
      <c r="D601" s="21" t="s">
        <v>17</v>
      </c>
      <c r="E601" s="21" t="s">
        <v>18</v>
      </c>
      <c r="F601" s="22">
        <v>0.0</v>
      </c>
      <c r="G601" s="22">
        <v>4.308215207E7</v>
      </c>
      <c r="H601" s="22">
        <v>1.880935245E7</v>
      </c>
      <c r="I601" s="22">
        <v>3.2292851798E8</v>
      </c>
      <c r="J601" s="23">
        <v>3.7383311605E8</v>
      </c>
      <c r="K601" s="22">
        <v>7.5865313855E8</v>
      </c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5.75" customHeight="1">
      <c r="A602" s="21" t="s">
        <v>240</v>
      </c>
      <c r="B602" s="21" t="s">
        <v>15</v>
      </c>
      <c r="C602" s="21" t="s">
        <v>241</v>
      </c>
      <c r="D602" s="21" t="s">
        <v>45</v>
      </c>
      <c r="E602" s="21" t="s">
        <v>46</v>
      </c>
      <c r="F602" s="22">
        <v>0.0</v>
      </c>
      <c r="G602" s="22">
        <v>0.0</v>
      </c>
      <c r="H602" s="22">
        <v>0.0</v>
      </c>
      <c r="I602" s="22">
        <v>0.0</v>
      </c>
      <c r="J602" s="23">
        <v>-247534.16</v>
      </c>
      <c r="K602" s="22">
        <v>-247534.16</v>
      </c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5.75" customHeight="1">
      <c r="A603" s="21" t="s">
        <v>240</v>
      </c>
      <c r="B603" s="21" t="s">
        <v>15</v>
      </c>
      <c r="C603" s="21" t="s">
        <v>241</v>
      </c>
      <c r="D603" s="21" t="s">
        <v>72</v>
      </c>
      <c r="E603" s="21" t="s">
        <v>73</v>
      </c>
      <c r="F603" s="22">
        <v>0.0</v>
      </c>
      <c r="G603" s="22">
        <v>3891926.48</v>
      </c>
      <c r="H603" s="22">
        <v>1699186.63</v>
      </c>
      <c r="I603" s="22">
        <v>2.917249925E7</v>
      </c>
      <c r="J603" s="23">
        <v>3.377108458E7</v>
      </c>
      <c r="K603" s="22">
        <v>6.853469694E7</v>
      </c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5.75" customHeight="1">
      <c r="A604" s="21" t="s">
        <v>240</v>
      </c>
      <c r="B604" s="21" t="s">
        <v>15</v>
      </c>
      <c r="C604" s="21" t="s">
        <v>241</v>
      </c>
      <c r="D604" s="21" t="s">
        <v>29</v>
      </c>
      <c r="E604" s="21" t="s">
        <v>30</v>
      </c>
      <c r="F604" s="22">
        <v>0.0</v>
      </c>
      <c r="G604" s="22">
        <v>349320.98</v>
      </c>
      <c r="H604" s="22">
        <v>152510.98</v>
      </c>
      <c r="I604" s="22">
        <v>2618386.02</v>
      </c>
      <c r="J604" s="23">
        <v>3031133.37</v>
      </c>
      <c r="K604" s="22">
        <v>6151351.35</v>
      </c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5.75" customHeight="1">
      <c r="A605" s="21" t="s">
        <v>240</v>
      </c>
      <c r="B605" s="21" t="s">
        <v>15</v>
      </c>
      <c r="C605" s="21" t="s">
        <v>241</v>
      </c>
      <c r="D605" s="21" t="s">
        <v>31</v>
      </c>
      <c r="E605" s="21" t="s">
        <v>32</v>
      </c>
      <c r="F605" s="22">
        <v>0.0</v>
      </c>
      <c r="G605" s="22">
        <v>294736.3</v>
      </c>
      <c r="H605" s="22">
        <v>128679.71</v>
      </c>
      <c r="I605" s="22">
        <v>2209238.63</v>
      </c>
      <c r="J605" s="23">
        <v>2557490.33</v>
      </c>
      <c r="K605" s="22">
        <v>5190144.97</v>
      </c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5.75" customHeight="1">
      <c r="A606" s="21" t="s">
        <v>240</v>
      </c>
      <c r="B606" s="21" t="s">
        <v>15</v>
      </c>
      <c r="C606" s="21" t="s">
        <v>241</v>
      </c>
      <c r="D606" s="21" t="s">
        <v>41</v>
      </c>
      <c r="E606" s="21" t="s">
        <v>42</v>
      </c>
      <c r="F606" s="22">
        <v>0.0</v>
      </c>
      <c r="G606" s="22">
        <v>48823.72</v>
      </c>
      <c r="H606" s="22">
        <v>21316.08</v>
      </c>
      <c r="I606" s="22">
        <v>365965.26</v>
      </c>
      <c r="J606" s="23">
        <v>423653.93</v>
      </c>
      <c r="K606" s="22">
        <v>859758.99</v>
      </c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5.75" customHeight="1">
      <c r="A607" s="21" t="s">
        <v>240</v>
      </c>
      <c r="B607" s="21" t="s">
        <v>15</v>
      </c>
      <c r="C607" s="21" t="s">
        <v>241</v>
      </c>
      <c r="D607" s="21" t="s">
        <v>74</v>
      </c>
      <c r="E607" s="21" t="s">
        <v>75</v>
      </c>
      <c r="F607" s="22">
        <v>0.0</v>
      </c>
      <c r="G607" s="22">
        <v>7672696.45</v>
      </c>
      <c r="H607" s="22">
        <v>3349843.15</v>
      </c>
      <c r="I607" s="22">
        <v>5.751180886E7</v>
      </c>
      <c r="J607" s="23">
        <v>6.657764031E7</v>
      </c>
      <c r="K607" s="22">
        <v>1.3511198877E8</v>
      </c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5.75" customHeight="1">
      <c r="A608" s="21" t="s">
        <v>242</v>
      </c>
      <c r="B608" s="21" t="s">
        <v>15</v>
      </c>
      <c r="C608" s="21" t="s">
        <v>243</v>
      </c>
      <c r="D608" s="21" t="s">
        <v>17</v>
      </c>
      <c r="E608" s="21" t="s">
        <v>18</v>
      </c>
      <c r="F608" s="22">
        <v>0.0</v>
      </c>
      <c r="G608" s="22">
        <v>1.952326001E7</v>
      </c>
      <c r="H608" s="22">
        <v>7419211.74</v>
      </c>
      <c r="I608" s="22">
        <v>1.9372792284E8</v>
      </c>
      <c r="J608" s="23">
        <v>2.305928533E8</v>
      </c>
      <c r="K608" s="22">
        <v>4.5126324789E8</v>
      </c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5.75" customHeight="1">
      <c r="A609" s="21" t="s">
        <v>242</v>
      </c>
      <c r="B609" s="21" t="s">
        <v>15</v>
      </c>
      <c r="C609" s="21" t="s">
        <v>243</v>
      </c>
      <c r="D609" s="21" t="s">
        <v>45</v>
      </c>
      <c r="E609" s="21" t="s">
        <v>46</v>
      </c>
      <c r="F609" s="22">
        <v>0.0</v>
      </c>
      <c r="G609" s="22">
        <v>304178.39</v>
      </c>
      <c r="H609" s="22">
        <v>115593.6</v>
      </c>
      <c r="I609" s="22">
        <v>3018340.61</v>
      </c>
      <c r="J609" s="23">
        <v>3592707.57</v>
      </c>
      <c r="K609" s="22">
        <v>7030820.17</v>
      </c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5.75" customHeight="1">
      <c r="A610" s="21" t="s">
        <v>242</v>
      </c>
      <c r="B610" s="21" t="s">
        <v>15</v>
      </c>
      <c r="C610" s="21" t="s">
        <v>243</v>
      </c>
      <c r="D610" s="21" t="s">
        <v>29</v>
      </c>
      <c r="E610" s="21" t="s">
        <v>30</v>
      </c>
      <c r="F610" s="22">
        <v>0.0</v>
      </c>
      <c r="G610" s="22">
        <v>616537.88</v>
      </c>
      <c r="H610" s="22">
        <v>234296.17</v>
      </c>
      <c r="I610" s="22">
        <v>6117861.6</v>
      </c>
      <c r="J610" s="23">
        <v>7282043.51</v>
      </c>
      <c r="K610" s="22">
        <v>1.425073916E7</v>
      </c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5.75" customHeight="1">
      <c r="A611" s="21" t="s">
        <v>242</v>
      </c>
      <c r="B611" s="21" t="s">
        <v>15</v>
      </c>
      <c r="C611" s="21" t="s">
        <v>243</v>
      </c>
      <c r="D611" s="21" t="s">
        <v>31</v>
      </c>
      <c r="E611" s="21" t="s">
        <v>32</v>
      </c>
      <c r="F611" s="22">
        <v>0.0</v>
      </c>
      <c r="G611" s="22">
        <v>0.0</v>
      </c>
      <c r="H611" s="22">
        <v>0.0</v>
      </c>
      <c r="I611" s="22">
        <v>0.0</v>
      </c>
      <c r="J611" s="23">
        <v>-30128.7</v>
      </c>
      <c r="K611" s="22">
        <v>-30128.7</v>
      </c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5.75" customHeight="1">
      <c r="A612" s="21" t="s">
        <v>242</v>
      </c>
      <c r="B612" s="21" t="s">
        <v>15</v>
      </c>
      <c r="C612" s="21" t="s">
        <v>243</v>
      </c>
      <c r="D612" s="21" t="s">
        <v>41</v>
      </c>
      <c r="E612" s="21" t="s">
        <v>42</v>
      </c>
      <c r="F612" s="22">
        <v>0.0</v>
      </c>
      <c r="G612" s="22">
        <v>167329.72</v>
      </c>
      <c r="H612" s="22">
        <v>63588.49</v>
      </c>
      <c r="I612" s="22">
        <v>1660400.95</v>
      </c>
      <c r="J612" s="23">
        <v>1976362.46</v>
      </c>
      <c r="K612" s="22">
        <v>3867681.62</v>
      </c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5.75" customHeight="1">
      <c r="A613" s="21" t="s">
        <v>244</v>
      </c>
      <c r="B613" s="21" t="s">
        <v>15</v>
      </c>
      <c r="C613" s="21" t="s">
        <v>245</v>
      </c>
      <c r="D613" s="21" t="s">
        <v>17</v>
      </c>
      <c r="E613" s="21" t="s">
        <v>18</v>
      </c>
      <c r="F613" s="22">
        <v>0.0</v>
      </c>
      <c r="G613" s="22">
        <v>0.0</v>
      </c>
      <c r="H613" s="22">
        <v>2.578889333E7</v>
      </c>
      <c r="I613" s="22">
        <v>1.887533953E8</v>
      </c>
      <c r="J613" s="23">
        <v>2.1569433321E8</v>
      </c>
      <c r="K613" s="22">
        <v>4.3023662184E8</v>
      </c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5.75" customHeight="1">
      <c r="A614" s="21" t="s">
        <v>244</v>
      </c>
      <c r="B614" s="21" t="s">
        <v>15</v>
      </c>
      <c r="C614" s="21" t="s">
        <v>245</v>
      </c>
      <c r="D614" s="21" t="s">
        <v>21</v>
      </c>
      <c r="E614" s="21" t="s">
        <v>22</v>
      </c>
      <c r="F614" s="22">
        <v>0.0</v>
      </c>
      <c r="G614" s="22">
        <v>0.0</v>
      </c>
      <c r="H614" s="22">
        <v>64858.06</v>
      </c>
      <c r="I614" s="22">
        <v>474707.42</v>
      </c>
      <c r="J614" s="23">
        <v>542462.83</v>
      </c>
      <c r="K614" s="22">
        <v>1082028.31</v>
      </c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5.75" customHeight="1">
      <c r="A615" s="21" t="s">
        <v>244</v>
      </c>
      <c r="B615" s="21" t="s">
        <v>15</v>
      </c>
      <c r="C615" s="21" t="s">
        <v>245</v>
      </c>
      <c r="D615" s="21" t="s">
        <v>29</v>
      </c>
      <c r="E615" s="21" t="s">
        <v>30</v>
      </c>
      <c r="F615" s="22">
        <v>0.0</v>
      </c>
      <c r="G615" s="22">
        <v>0.0</v>
      </c>
      <c r="H615" s="22">
        <v>342927.39</v>
      </c>
      <c r="I615" s="22">
        <v>2509945.19</v>
      </c>
      <c r="J615" s="23">
        <v>2868191.87</v>
      </c>
      <c r="K615" s="22">
        <v>5721064.45</v>
      </c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5.75" customHeight="1">
      <c r="A616" s="21" t="s">
        <v>244</v>
      </c>
      <c r="B616" s="21" t="s">
        <v>15</v>
      </c>
      <c r="C616" s="21" t="s">
        <v>245</v>
      </c>
      <c r="D616" s="21" t="s">
        <v>31</v>
      </c>
      <c r="E616" s="21" t="s">
        <v>32</v>
      </c>
      <c r="F616" s="22">
        <v>0.0</v>
      </c>
      <c r="G616" s="22">
        <v>0.0</v>
      </c>
      <c r="H616" s="22">
        <v>1075906.94</v>
      </c>
      <c r="I616" s="22">
        <v>7874750.03</v>
      </c>
      <c r="J616" s="23">
        <v>8998720.02</v>
      </c>
      <c r="K616" s="22">
        <v>1.794937699E7</v>
      </c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5.75" customHeight="1">
      <c r="A617" s="21" t="s">
        <v>244</v>
      </c>
      <c r="B617" s="21" t="s">
        <v>15</v>
      </c>
      <c r="C617" s="21" t="s">
        <v>245</v>
      </c>
      <c r="D617" s="21" t="s">
        <v>41</v>
      </c>
      <c r="E617" s="21" t="s">
        <v>42</v>
      </c>
      <c r="F617" s="22">
        <v>0.0</v>
      </c>
      <c r="G617" s="22">
        <v>0.0</v>
      </c>
      <c r="H617" s="22">
        <v>174726.28</v>
      </c>
      <c r="I617" s="22">
        <v>1278852.06</v>
      </c>
      <c r="J617" s="23">
        <v>1461383.75</v>
      </c>
      <c r="K617" s="22">
        <v>2914962.09</v>
      </c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5.75" customHeight="1">
      <c r="A618" s="21" t="s">
        <v>246</v>
      </c>
      <c r="B618" s="21" t="s">
        <v>15</v>
      </c>
      <c r="C618" s="21" t="s">
        <v>247</v>
      </c>
      <c r="D618" s="21" t="s">
        <v>17</v>
      </c>
      <c r="E618" s="21" t="s">
        <v>18</v>
      </c>
      <c r="F618" s="22">
        <v>0.0</v>
      </c>
      <c r="G618" s="22">
        <v>1.1479641481E8</v>
      </c>
      <c r="H618" s="22">
        <v>1.655182831E7</v>
      </c>
      <c r="I618" s="22">
        <v>6.2507716962E8</v>
      </c>
      <c r="J618" s="23">
        <v>6.6048952811E8</v>
      </c>
      <c r="K618" s="22">
        <v>1.41691494085E9</v>
      </c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5.75" customHeight="1">
      <c r="A619" s="21" t="s">
        <v>246</v>
      </c>
      <c r="B619" s="21" t="s">
        <v>15</v>
      </c>
      <c r="C619" s="21" t="s">
        <v>247</v>
      </c>
      <c r="D619" s="21" t="s">
        <v>45</v>
      </c>
      <c r="E619" s="21" t="s">
        <v>46</v>
      </c>
      <c r="F619" s="22">
        <v>0.0</v>
      </c>
      <c r="G619" s="22">
        <v>841488.87</v>
      </c>
      <c r="H619" s="22">
        <v>121329.39</v>
      </c>
      <c r="I619" s="22">
        <v>4581985.26</v>
      </c>
      <c r="J619" s="23">
        <v>4841567.46</v>
      </c>
      <c r="K619" s="22">
        <v>1.038637098E7</v>
      </c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5.75" customHeight="1">
      <c r="A620" s="21" t="s">
        <v>246</v>
      </c>
      <c r="B620" s="21" t="s">
        <v>15</v>
      </c>
      <c r="C620" s="21" t="s">
        <v>247</v>
      </c>
      <c r="D620" s="21" t="s">
        <v>29</v>
      </c>
      <c r="E620" s="21" t="s">
        <v>30</v>
      </c>
      <c r="F620" s="22">
        <v>0.0</v>
      </c>
      <c r="G620" s="22">
        <v>672879.42</v>
      </c>
      <c r="H620" s="22">
        <v>97018.57</v>
      </c>
      <c r="I620" s="22">
        <v>3663891.07</v>
      </c>
      <c r="J620" s="23">
        <v>3871460.67</v>
      </c>
      <c r="K620" s="22">
        <v>8305249.73</v>
      </c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5.75" customHeight="1">
      <c r="A621" s="21" t="s">
        <v>246</v>
      </c>
      <c r="B621" s="21" t="s">
        <v>15</v>
      </c>
      <c r="C621" s="21" t="s">
        <v>247</v>
      </c>
      <c r="D621" s="21" t="s">
        <v>31</v>
      </c>
      <c r="E621" s="21" t="s">
        <v>32</v>
      </c>
      <c r="F621" s="22">
        <v>0.0</v>
      </c>
      <c r="G621" s="22">
        <v>684186.37</v>
      </c>
      <c r="H621" s="22">
        <v>98648.86</v>
      </c>
      <c r="I621" s="22">
        <v>3725458.5</v>
      </c>
      <c r="J621" s="23">
        <v>3936516.08</v>
      </c>
      <c r="K621" s="22">
        <v>8444809.81</v>
      </c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5.75" customHeight="1">
      <c r="A622" s="21" t="s">
        <v>246</v>
      </c>
      <c r="B622" s="21" t="s">
        <v>15</v>
      </c>
      <c r="C622" s="21" t="s">
        <v>247</v>
      </c>
      <c r="D622" s="21" t="s">
        <v>41</v>
      </c>
      <c r="E622" s="21" t="s">
        <v>42</v>
      </c>
      <c r="F622" s="22">
        <v>0.0</v>
      </c>
      <c r="G622" s="22">
        <v>70353.53</v>
      </c>
      <c r="H622" s="22">
        <v>10143.87</v>
      </c>
      <c r="I622" s="22">
        <v>383081.55</v>
      </c>
      <c r="J622" s="23">
        <v>404784.19</v>
      </c>
      <c r="K622" s="22">
        <v>868363.14</v>
      </c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5.75" customHeight="1">
      <c r="A623" s="21" t="s">
        <v>248</v>
      </c>
      <c r="B623" s="21" t="s">
        <v>15</v>
      </c>
      <c r="C623" s="21" t="s">
        <v>249</v>
      </c>
      <c r="D623" s="21" t="s">
        <v>17</v>
      </c>
      <c r="E623" s="21" t="s">
        <v>18</v>
      </c>
      <c r="F623" s="22">
        <v>0.0</v>
      </c>
      <c r="G623" s="22">
        <v>3.646116864E7</v>
      </c>
      <c r="H623" s="22">
        <v>9.453664099E7</v>
      </c>
      <c r="I623" s="22">
        <v>1.8044696799E8</v>
      </c>
      <c r="J623" s="23">
        <v>1.4757152165E8</v>
      </c>
      <c r="K623" s="22">
        <v>4.5901629927E8</v>
      </c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5.75" customHeight="1">
      <c r="A624" s="21" t="s">
        <v>248</v>
      </c>
      <c r="B624" s="21" t="s">
        <v>15</v>
      </c>
      <c r="C624" s="21" t="s">
        <v>249</v>
      </c>
      <c r="D624" s="21" t="s">
        <v>29</v>
      </c>
      <c r="E624" s="21" t="s">
        <v>30</v>
      </c>
      <c r="F624" s="22">
        <v>0.0</v>
      </c>
      <c r="G624" s="22">
        <v>258394.02</v>
      </c>
      <c r="H624" s="22">
        <v>669964.87</v>
      </c>
      <c r="I624" s="22">
        <v>1278796.54</v>
      </c>
      <c r="J624" s="23">
        <v>1045813.92</v>
      </c>
      <c r="K624" s="22">
        <v>3252969.35</v>
      </c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5.75" customHeight="1">
      <c r="A625" s="21" t="s">
        <v>248</v>
      </c>
      <c r="B625" s="21" t="s">
        <v>15</v>
      </c>
      <c r="C625" s="21" t="s">
        <v>249</v>
      </c>
      <c r="D625" s="21" t="s">
        <v>31</v>
      </c>
      <c r="E625" s="21" t="s">
        <v>32</v>
      </c>
      <c r="F625" s="22">
        <v>0.0</v>
      </c>
      <c r="G625" s="22">
        <v>709809.92</v>
      </c>
      <c r="H625" s="22">
        <v>1840397.55</v>
      </c>
      <c r="I625" s="22">
        <v>3512861.84</v>
      </c>
      <c r="J625" s="23">
        <v>2872857.18</v>
      </c>
      <c r="K625" s="22">
        <v>8935926.49</v>
      </c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5.75" customHeight="1">
      <c r="A626" s="21" t="s">
        <v>248</v>
      </c>
      <c r="B626" s="21" t="s">
        <v>15</v>
      </c>
      <c r="C626" s="21" t="s">
        <v>249</v>
      </c>
      <c r="D626" s="21" t="s">
        <v>41</v>
      </c>
      <c r="E626" s="21" t="s">
        <v>42</v>
      </c>
      <c r="F626" s="22">
        <v>0.0</v>
      </c>
      <c r="G626" s="22">
        <v>57930.53</v>
      </c>
      <c r="H626" s="22">
        <v>150202.47</v>
      </c>
      <c r="I626" s="22">
        <v>286699.21</v>
      </c>
      <c r="J626" s="23">
        <v>234465.78</v>
      </c>
      <c r="K626" s="22">
        <v>729297.99</v>
      </c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5.75" customHeight="1">
      <c r="A627" s="21" t="s">
        <v>248</v>
      </c>
      <c r="B627" s="21" t="s">
        <v>15</v>
      </c>
      <c r="C627" s="21" t="s">
        <v>249</v>
      </c>
      <c r="D627" s="21" t="s">
        <v>59</v>
      </c>
      <c r="E627" s="21" t="s">
        <v>60</v>
      </c>
      <c r="F627" s="22">
        <v>0.0</v>
      </c>
      <c r="G627" s="22">
        <v>2581208.89</v>
      </c>
      <c r="H627" s="22">
        <v>6692567.12</v>
      </c>
      <c r="I627" s="22">
        <v>1.277444842E7</v>
      </c>
      <c r="J627" s="23">
        <v>1.044708489E7</v>
      </c>
      <c r="K627" s="22">
        <v>3.249530932E7</v>
      </c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5.75" customHeight="1">
      <c r="A628" s="21" t="s">
        <v>250</v>
      </c>
      <c r="B628" s="21" t="s">
        <v>15</v>
      </c>
      <c r="C628" s="21" t="s">
        <v>251</v>
      </c>
      <c r="D628" s="21" t="s">
        <v>17</v>
      </c>
      <c r="E628" s="21" t="s">
        <v>18</v>
      </c>
      <c r="F628" s="22">
        <v>0.0</v>
      </c>
      <c r="G628" s="22">
        <v>5.566509961E7</v>
      </c>
      <c r="H628" s="22">
        <v>1.33125321E7</v>
      </c>
      <c r="I628" s="22">
        <v>2.6825066481E8</v>
      </c>
      <c r="J628" s="23">
        <v>2.8788390838E8</v>
      </c>
      <c r="K628" s="22">
        <v>6.251122049E8</v>
      </c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5.75" customHeight="1">
      <c r="A629" s="21" t="s">
        <v>250</v>
      </c>
      <c r="B629" s="21" t="s">
        <v>15</v>
      </c>
      <c r="C629" s="21" t="s">
        <v>251</v>
      </c>
      <c r="D629" s="21" t="s">
        <v>45</v>
      </c>
      <c r="E629" s="21" t="s">
        <v>46</v>
      </c>
      <c r="F629" s="22">
        <v>0.0</v>
      </c>
      <c r="G629" s="22">
        <v>1356010.95</v>
      </c>
      <c r="H629" s="22">
        <v>324295.46</v>
      </c>
      <c r="I629" s="22">
        <v>6534630.15</v>
      </c>
      <c r="J629" s="23">
        <v>7012899.19</v>
      </c>
      <c r="K629" s="22">
        <v>1.522783575E7</v>
      </c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5.75" customHeight="1">
      <c r="A630" s="21" t="s">
        <v>250</v>
      </c>
      <c r="B630" s="21" t="s">
        <v>15</v>
      </c>
      <c r="C630" s="21" t="s">
        <v>251</v>
      </c>
      <c r="D630" s="21" t="s">
        <v>29</v>
      </c>
      <c r="E630" s="21" t="s">
        <v>30</v>
      </c>
      <c r="F630" s="22">
        <v>0.0</v>
      </c>
      <c r="G630" s="22">
        <v>1430454.34</v>
      </c>
      <c r="H630" s="22">
        <v>342098.9</v>
      </c>
      <c r="I630" s="22">
        <v>6893373.59</v>
      </c>
      <c r="J630" s="23">
        <v>7397899.02</v>
      </c>
      <c r="K630" s="22">
        <v>1.606382585E7</v>
      </c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5.75" customHeight="1">
      <c r="A631" s="21" t="s">
        <v>250</v>
      </c>
      <c r="B631" s="21" t="s">
        <v>15</v>
      </c>
      <c r="C631" s="21" t="s">
        <v>251</v>
      </c>
      <c r="D631" s="21" t="s">
        <v>31</v>
      </c>
      <c r="E631" s="21" t="s">
        <v>32</v>
      </c>
      <c r="F631" s="22">
        <v>0.0</v>
      </c>
      <c r="G631" s="22">
        <v>554884.24</v>
      </c>
      <c r="H631" s="22">
        <v>132702.8</v>
      </c>
      <c r="I631" s="22">
        <v>2673992.66</v>
      </c>
      <c r="J631" s="23">
        <v>2869701.97</v>
      </c>
      <c r="K631" s="22">
        <v>6231281.67</v>
      </c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5.75" customHeight="1">
      <c r="A632" s="21" t="s">
        <v>250</v>
      </c>
      <c r="B632" s="21" t="s">
        <v>15</v>
      </c>
      <c r="C632" s="21" t="s">
        <v>251</v>
      </c>
      <c r="D632" s="21" t="s">
        <v>41</v>
      </c>
      <c r="E632" s="21" t="s">
        <v>42</v>
      </c>
      <c r="F632" s="22">
        <v>0.0</v>
      </c>
      <c r="G632" s="22">
        <v>315113.86</v>
      </c>
      <c r="H632" s="22">
        <v>75360.74</v>
      </c>
      <c r="I632" s="22">
        <v>1518536.79</v>
      </c>
      <c r="J632" s="23">
        <v>1629678.37</v>
      </c>
      <c r="K632" s="22">
        <v>3538689.76</v>
      </c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5.75" customHeight="1">
      <c r="A633" s="21" t="s">
        <v>252</v>
      </c>
      <c r="B633" s="21" t="s">
        <v>15</v>
      </c>
      <c r="C633" s="21" t="s">
        <v>253</v>
      </c>
      <c r="D633" s="21" t="s">
        <v>17</v>
      </c>
      <c r="E633" s="21" t="s">
        <v>18</v>
      </c>
      <c r="F633" s="22">
        <v>0.0</v>
      </c>
      <c r="G633" s="22">
        <v>1.2234917423E8</v>
      </c>
      <c r="H633" s="22">
        <v>9121023.2</v>
      </c>
      <c r="I633" s="22">
        <v>2.7371358773E8</v>
      </c>
      <c r="J633" s="23">
        <v>2.118803919E8</v>
      </c>
      <c r="K633" s="22">
        <v>6.1706417706E8</v>
      </c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5.75" customHeight="1">
      <c r="A634" s="21" t="s">
        <v>252</v>
      </c>
      <c r="B634" s="21" t="s">
        <v>15</v>
      </c>
      <c r="C634" s="21" t="s">
        <v>253</v>
      </c>
      <c r="D634" s="21" t="s">
        <v>45</v>
      </c>
      <c r="E634" s="21" t="s">
        <v>46</v>
      </c>
      <c r="F634" s="22">
        <v>0.0</v>
      </c>
      <c r="G634" s="22">
        <v>4939605.98</v>
      </c>
      <c r="H634" s="22">
        <v>368243.28</v>
      </c>
      <c r="I634" s="22">
        <v>1.105064489E7</v>
      </c>
      <c r="J634" s="23">
        <v>8554251.87</v>
      </c>
      <c r="K634" s="22">
        <v>2.491274602E7</v>
      </c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5.75" customHeight="1">
      <c r="A635" s="21" t="s">
        <v>252</v>
      </c>
      <c r="B635" s="21" t="s">
        <v>15</v>
      </c>
      <c r="C635" s="21" t="s">
        <v>253</v>
      </c>
      <c r="D635" s="21" t="s">
        <v>29</v>
      </c>
      <c r="E635" s="21" t="s">
        <v>30</v>
      </c>
      <c r="F635" s="22">
        <v>0.0</v>
      </c>
      <c r="G635" s="22">
        <v>697586.12</v>
      </c>
      <c r="H635" s="22">
        <v>52004.43</v>
      </c>
      <c r="I635" s="22">
        <v>1560605.54</v>
      </c>
      <c r="J635" s="23">
        <v>1208057.36</v>
      </c>
      <c r="K635" s="22">
        <v>3518253.45</v>
      </c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5.75" customHeight="1">
      <c r="A636" s="21" t="s">
        <v>252</v>
      </c>
      <c r="B636" s="21" t="s">
        <v>15</v>
      </c>
      <c r="C636" s="21" t="s">
        <v>253</v>
      </c>
      <c r="D636" s="21" t="s">
        <v>31</v>
      </c>
      <c r="E636" s="21" t="s">
        <v>32</v>
      </c>
      <c r="F636" s="22">
        <v>0.0</v>
      </c>
      <c r="G636" s="22">
        <v>0.0</v>
      </c>
      <c r="H636" s="22">
        <v>0.0</v>
      </c>
      <c r="I636" s="22">
        <v>0.0</v>
      </c>
      <c r="J636" s="23">
        <v>-47689.2</v>
      </c>
      <c r="K636" s="22">
        <v>-47689.2</v>
      </c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5.75" customHeight="1">
      <c r="A637" s="21" t="s">
        <v>252</v>
      </c>
      <c r="B637" s="21" t="s">
        <v>15</v>
      </c>
      <c r="C637" s="21" t="s">
        <v>253</v>
      </c>
      <c r="D637" s="21" t="s">
        <v>41</v>
      </c>
      <c r="E637" s="21" t="s">
        <v>42</v>
      </c>
      <c r="F637" s="22">
        <v>0.0</v>
      </c>
      <c r="G637" s="22">
        <v>376504.67</v>
      </c>
      <c r="H637" s="22">
        <v>28068.09</v>
      </c>
      <c r="I637" s="22">
        <v>842297.84</v>
      </c>
      <c r="J637" s="23">
        <v>652018.77</v>
      </c>
      <c r="K637" s="22">
        <v>1898889.37</v>
      </c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5.75" customHeight="1">
      <c r="A638" s="21" t="s">
        <v>254</v>
      </c>
      <c r="B638" s="21" t="s">
        <v>15</v>
      </c>
      <c r="C638" s="21" t="s">
        <v>255</v>
      </c>
      <c r="D638" s="21" t="s">
        <v>17</v>
      </c>
      <c r="E638" s="21" t="s">
        <v>18</v>
      </c>
      <c r="F638" s="22">
        <v>0.0</v>
      </c>
      <c r="G638" s="22">
        <v>5.152497851E7</v>
      </c>
      <c r="H638" s="22">
        <v>6926695.35</v>
      </c>
      <c r="I638" s="22">
        <v>1.7079600435E8</v>
      </c>
      <c r="J638" s="23">
        <v>2.2612898402E8</v>
      </c>
      <c r="K638" s="22">
        <v>4.5537666223E8</v>
      </c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5.75" customHeight="1">
      <c r="A639" s="21" t="s">
        <v>254</v>
      </c>
      <c r="B639" s="21" t="s">
        <v>15</v>
      </c>
      <c r="C639" s="21" t="s">
        <v>255</v>
      </c>
      <c r="D639" s="21" t="s">
        <v>19</v>
      </c>
      <c r="E639" s="21" t="s">
        <v>20</v>
      </c>
      <c r="F639" s="22">
        <v>0.0</v>
      </c>
      <c r="G639" s="22">
        <v>0.0</v>
      </c>
      <c r="H639" s="22">
        <v>0.0</v>
      </c>
      <c r="I639" s="22">
        <v>0.0</v>
      </c>
      <c r="J639" s="23">
        <v>0.0</v>
      </c>
      <c r="K639" s="22">
        <v>0.0</v>
      </c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5.75" customHeight="1">
      <c r="A640" s="21" t="s">
        <v>254</v>
      </c>
      <c r="B640" s="21" t="s">
        <v>15</v>
      </c>
      <c r="C640" s="21" t="s">
        <v>255</v>
      </c>
      <c r="D640" s="21" t="s">
        <v>29</v>
      </c>
      <c r="E640" s="21" t="s">
        <v>30</v>
      </c>
      <c r="F640" s="22">
        <v>0.0</v>
      </c>
      <c r="G640" s="22">
        <v>1187159.64</v>
      </c>
      <c r="H640" s="22">
        <v>159594.31</v>
      </c>
      <c r="I640" s="22">
        <v>3935219.96</v>
      </c>
      <c r="J640" s="23">
        <v>5210117.73</v>
      </c>
      <c r="K640" s="22">
        <v>1.049209164E7</v>
      </c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5.75" customHeight="1">
      <c r="A641" s="21" t="s">
        <v>254</v>
      </c>
      <c r="B641" s="21" t="s">
        <v>15</v>
      </c>
      <c r="C641" s="21" t="s">
        <v>255</v>
      </c>
      <c r="D641" s="21" t="s">
        <v>31</v>
      </c>
      <c r="E641" s="21" t="s">
        <v>32</v>
      </c>
      <c r="F641" s="22">
        <v>0.0</v>
      </c>
      <c r="G641" s="22">
        <v>498336.3</v>
      </c>
      <c r="H641" s="22">
        <v>66993.21</v>
      </c>
      <c r="I641" s="22">
        <v>1651894.89</v>
      </c>
      <c r="J641" s="23">
        <v>2187061.2</v>
      </c>
      <c r="K641" s="22">
        <v>4404285.6</v>
      </c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5.75" customHeight="1">
      <c r="A642" s="21" t="s">
        <v>254</v>
      </c>
      <c r="B642" s="21" t="s">
        <v>15</v>
      </c>
      <c r="C642" s="21" t="s">
        <v>255</v>
      </c>
      <c r="D642" s="21" t="s">
        <v>41</v>
      </c>
      <c r="E642" s="21" t="s">
        <v>42</v>
      </c>
      <c r="F642" s="22">
        <v>0.0</v>
      </c>
      <c r="G642" s="22">
        <v>363444.67</v>
      </c>
      <c r="H642" s="22">
        <v>48859.22</v>
      </c>
      <c r="I642" s="22">
        <v>1204753.47</v>
      </c>
      <c r="J642" s="23">
        <v>1595058.85</v>
      </c>
      <c r="K642" s="22">
        <v>3212116.21</v>
      </c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5.75" customHeight="1">
      <c r="A643" s="21" t="s">
        <v>254</v>
      </c>
      <c r="B643" s="21" t="s">
        <v>15</v>
      </c>
      <c r="C643" s="21" t="s">
        <v>255</v>
      </c>
      <c r="D643" s="21" t="s">
        <v>47</v>
      </c>
      <c r="E643" s="21" t="s">
        <v>48</v>
      </c>
      <c r="F643" s="22">
        <v>0.0</v>
      </c>
      <c r="G643" s="22">
        <v>2.925931701E7</v>
      </c>
      <c r="H643" s="22">
        <v>3933439.29</v>
      </c>
      <c r="I643" s="22">
        <v>9.698935507E7</v>
      </c>
      <c r="J643" s="23">
        <v>1.2841110896E8</v>
      </c>
      <c r="K643" s="22">
        <v>2.5859322033E8</v>
      </c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5.75" customHeight="1">
      <c r="A644" s="21" t="s">
        <v>254</v>
      </c>
      <c r="B644" s="21" t="s">
        <v>15</v>
      </c>
      <c r="C644" s="21" t="s">
        <v>255</v>
      </c>
      <c r="D644" s="21" t="s">
        <v>59</v>
      </c>
      <c r="E644" s="21" t="s">
        <v>60</v>
      </c>
      <c r="F644" s="22">
        <v>0.0</v>
      </c>
      <c r="G644" s="22">
        <v>7111552.87</v>
      </c>
      <c r="H644" s="22">
        <v>956032.62</v>
      </c>
      <c r="I644" s="22">
        <v>2.357351426E7</v>
      </c>
      <c r="J644" s="23">
        <v>3.121065302E7</v>
      </c>
      <c r="K644" s="22">
        <v>6.285175277E7</v>
      </c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5.75" customHeight="1">
      <c r="A645" s="21" t="s">
        <v>256</v>
      </c>
      <c r="B645" s="21" t="s">
        <v>15</v>
      </c>
      <c r="C645" s="21" t="s">
        <v>257</v>
      </c>
      <c r="D645" s="21" t="s">
        <v>17</v>
      </c>
      <c r="E645" s="21" t="s">
        <v>18</v>
      </c>
      <c r="F645" s="22">
        <v>0.0</v>
      </c>
      <c r="G645" s="22">
        <v>1.0383275363E8</v>
      </c>
      <c r="H645" s="22">
        <v>3.745672872E7</v>
      </c>
      <c r="I645" s="22">
        <v>3.2382130642E8</v>
      </c>
      <c r="J645" s="23">
        <v>2.8746544264E8</v>
      </c>
      <c r="K645" s="22">
        <v>7.5257623141E8</v>
      </c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5.75" customHeight="1">
      <c r="A646" s="21" t="s">
        <v>256</v>
      </c>
      <c r="B646" s="21" t="s">
        <v>15</v>
      </c>
      <c r="C646" s="21" t="s">
        <v>257</v>
      </c>
      <c r="D646" s="21" t="s">
        <v>45</v>
      </c>
      <c r="E646" s="21" t="s">
        <v>46</v>
      </c>
      <c r="F646" s="22">
        <v>0.0</v>
      </c>
      <c r="G646" s="22">
        <v>421140.03</v>
      </c>
      <c r="H646" s="22">
        <v>151922.47</v>
      </c>
      <c r="I646" s="22">
        <v>1313401.71</v>
      </c>
      <c r="J646" s="23">
        <v>1165944.29</v>
      </c>
      <c r="K646" s="22">
        <v>3052408.5</v>
      </c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5.75" customHeight="1">
      <c r="A647" s="21" t="s">
        <v>256</v>
      </c>
      <c r="B647" s="21" t="s">
        <v>15</v>
      </c>
      <c r="C647" s="21" t="s">
        <v>257</v>
      </c>
      <c r="D647" s="21" t="s">
        <v>21</v>
      </c>
      <c r="E647" s="21" t="s">
        <v>22</v>
      </c>
      <c r="F647" s="22">
        <v>0.0</v>
      </c>
      <c r="G647" s="22">
        <v>125097.78</v>
      </c>
      <c r="H647" s="22">
        <v>45127.89</v>
      </c>
      <c r="I647" s="22">
        <v>390140.15</v>
      </c>
      <c r="J647" s="23">
        <v>346338.57</v>
      </c>
      <c r="K647" s="22">
        <v>906704.39</v>
      </c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5.75" customHeight="1">
      <c r="A648" s="21" t="s">
        <v>256</v>
      </c>
      <c r="B648" s="21" t="s">
        <v>15</v>
      </c>
      <c r="C648" s="21" t="s">
        <v>257</v>
      </c>
      <c r="D648" s="21" t="s">
        <v>27</v>
      </c>
      <c r="E648" s="21" t="s">
        <v>28</v>
      </c>
      <c r="F648" s="22">
        <v>0.0</v>
      </c>
      <c r="G648" s="22">
        <v>1064303.93</v>
      </c>
      <c r="H648" s="22">
        <v>383938.03</v>
      </c>
      <c r="I648" s="22">
        <v>3319225.14</v>
      </c>
      <c r="J648" s="23">
        <v>2946571.17</v>
      </c>
      <c r="K648" s="22">
        <v>7714038.27</v>
      </c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5.75" customHeight="1">
      <c r="A649" s="21" t="s">
        <v>256</v>
      </c>
      <c r="B649" s="21" t="s">
        <v>15</v>
      </c>
      <c r="C649" s="21" t="s">
        <v>257</v>
      </c>
      <c r="D649" s="21" t="s">
        <v>29</v>
      </c>
      <c r="E649" s="21" t="s">
        <v>30</v>
      </c>
      <c r="F649" s="22">
        <v>0.0</v>
      </c>
      <c r="G649" s="22">
        <v>1719030.86</v>
      </c>
      <c r="H649" s="22">
        <v>620124.87</v>
      </c>
      <c r="I649" s="22">
        <v>5361110.06</v>
      </c>
      <c r="J649" s="23">
        <v>4759210.85</v>
      </c>
      <c r="K649" s="22">
        <v>1.245947664E7</v>
      </c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5.75" customHeight="1">
      <c r="A650" s="21" t="s">
        <v>256</v>
      </c>
      <c r="B650" s="21" t="s">
        <v>15</v>
      </c>
      <c r="C650" s="21" t="s">
        <v>257</v>
      </c>
      <c r="D650" s="21" t="s">
        <v>31</v>
      </c>
      <c r="E650" s="21" t="s">
        <v>32</v>
      </c>
      <c r="F650" s="22">
        <v>0.0</v>
      </c>
      <c r="G650" s="22">
        <v>2703483.97</v>
      </c>
      <c r="H650" s="22">
        <v>975257.44</v>
      </c>
      <c r="I650" s="22">
        <v>8431305.93</v>
      </c>
      <c r="J650" s="23">
        <v>7484711.61</v>
      </c>
      <c r="K650" s="22">
        <v>1.959475895E7</v>
      </c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5.75" customHeight="1">
      <c r="A651" s="21" t="s">
        <v>256</v>
      </c>
      <c r="B651" s="21" t="s">
        <v>15</v>
      </c>
      <c r="C651" s="21" t="s">
        <v>257</v>
      </c>
      <c r="D651" s="21" t="s">
        <v>39</v>
      </c>
      <c r="E651" s="21" t="s">
        <v>40</v>
      </c>
      <c r="F651" s="22">
        <v>0.0</v>
      </c>
      <c r="G651" s="22">
        <v>4134.78</v>
      </c>
      <c r="H651" s="22">
        <v>1491.59</v>
      </c>
      <c r="I651" s="22">
        <v>12895.09</v>
      </c>
      <c r="J651" s="23">
        <v>11447.34</v>
      </c>
      <c r="K651" s="22">
        <v>29968.8</v>
      </c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5.75" customHeight="1">
      <c r="A652" s="21" t="s">
        <v>256</v>
      </c>
      <c r="B652" s="21" t="s">
        <v>15</v>
      </c>
      <c r="C652" s="21" t="s">
        <v>257</v>
      </c>
      <c r="D652" s="21" t="s">
        <v>41</v>
      </c>
      <c r="E652" s="21" t="s">
        <v>42</v>
      </c>
      <c r="F652" s="22">
        <v>0.0</v>
      </c>
      <c r="G652" s="22">
        <v>316371.02</v>
      </c>
      <c r="H652" s="22">
        <v>114127.99</v>
      </c>
      <c r="I652" s="22">
        <v>986660.5</v>
      </c>
      <c r="J652" s="23">
        <v>875886.76</v>
      </c>
      <c r="K652" s="22">
        <v>2293046.27</v>
      </c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5.75" customHeight="1">
      <c r="A653" s="21" t="s">
        <v>258</v>
      </c>
      <c r="B653" s="21" t="s">
        <v>15</v>
      </c>
      <c r="C653" s="21" t="s">
        <v>259</v>
      </c>
      <c r="D653" s="21" t="s">
        <v>17</v>
      </c>
      <c r="E653" s="21" t="s">
        <v>18</v>
      </c>
      <c r="F653" s="22">
        <v>0.0</v>
      </c>
      <c r="G653" s="22">
        <v>6.074180185E7</v>
      </c>
      <c r="H653" s="22">
        <v>7384090.72</v>
      </c>
      <c r="I653" s="22">
        <v>1.4302285108E8</v>
      </c>
      <c r="J653" s="23">
        <v>1.3153099345E8</v>
      </c>
      <c r="K653" s="22">
        <v>3.426797371E8</v>
      </c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5.75" customHeight="1">
      <c r="A654" s="21" t="s">
        <v>258</v>
      </c>
      <c r="B654" s="21" t="s">
        <v>15</v>
      </c>
      <c r="C654" s="21" t="s">
        <v>259</v>
      </c>
      <c r="D654" s="21" t="s">
        <v>29</v>
      </c>
      <c r="E654" s="21" t="s">
        <v>30</v>
      </c>
      <c r="F654" s="22">
        <v>0.0</v>
      </c>
      <c r="G654" s="22">
        <v>688344.5</v>
      </c>
      <c r="H654" s="22">
        <v>83678.75</v>
      </c>
      <c r="I654" s="22">
        <v>1620778.26</v>
      </c>
      <c r="J654" s="23">
        <v>1490549.05</v>
      </c>
      <c r="K654" s="22">
        <v>3883350.56</v>
      </c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5.75" customHeight="1">
      <c r="A655" s="21" t="s">
        <v>258</v>
      </c>
      <c r="B655" s="21" t="s">
        <v>15</v>
      </c>
      <c r="C655" s="21" t="s">
        <v>259</v>
      </c>
      <c r="D655" s="21" t="s">
        <v>31</v>
      </c>
      <c r="E655" s="21" t="s">
        <v>32</v>
      </c>
      <c r="F655" s="22">
        <v>0.0</v>
      </c>
      <c r="G655" s="22">
        <v>0.0</v>
      </c>
      <c r="H655" s="22">
        <v>0.0</v>
      </c>
      <c r="I655" s="22">
        <v>0.0</v>
      </c>
      <c r="J655" s="23">
        <v>-64654.1</v>
      </c>
      <c r="K655" s="22">
        <v>-64654.1</v>
      </c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5.75" customHeight="1">
      <c r="A656" s="21" t="s">
        <v>258</v>
      </c>
      <c r="B656" s="21" t="s">
        <v>15</v>
      </c>
      <c r="C656" s="21" t="s">
        <v>259</v>
      </c>
      <c r="D656" s="21" t="s">
        <v>41</v>
      </c>
      <c r="E656" s="21" t="s">
        <v>42</v>
      </c>
      <c r="F656" s="22">
        <v>0.0</v>
      </c>
      <c r="G656" s="22">
        <v>510709.65</v>
      </c>
      <c r="H656" s="22">
        <v>62084.53</v>
      </c>
      <c r="I656" s="22">
        <v>1202518.66</v>
      </c>
      <c r="J656" s="23">
        <v>1105896.52</v>
      </c>
      <c r="K656" s="22">
        <v>2881209.36</v>
      </c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5.75" customHeight="1">
      <c r="A657" s="21" t="s">
        <v>260</v>
      </c>
      <c r="B657" s="21" t="s">
        <v>15</v>
      </c>
      <c r="C657" s="21" t="s">
        <v>261</v>
      </c>
      <c r="D657" s="21" t="s">
        <v>17</v>
      </c>
      <c r="E657" s="21" t="s">
        <v>18</v>
      </c>
      <c r="F657" s="22">
        <v>0.0</v>
      </c>
      <c r="G657" s="22">
        <v>4.673069886E7</v>
      </c>
      <c r="H657" s="22">
        <v>7084121.61</v>
      </c>
      <c r="I657" s="22">
        <v>2.64967557E8</v>
      </c>
      <c r="J657" s="23">
        <v>2.7339481749E8</v>
      </c>
      <c r="K657" s="22">
        <v>5.9217719496E8</v>
      </c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5.75" customHeight="1">
      <c r="A658" s="21" t="s">
        <v>260</v>
      </c>
      <c r="B658" s="21" t="s">
        <v>15</v>
      </c>
      <c r="C658" s="21" t="s">
        <v>261</v>
      </c>
      <c r="D658" s="21" t="s">
        <v>45</v>
      </c>
      <c r="E658" s="21" t="s">
        <v>46</v>
      </c>
      <c r="F658" s="22">
        <v>0.0</v>
      </c>
      <c r="G658" s="22">
        <v>8124316.13</v>
      </c>
      <c r="H658" s="22">
        <v>1231602.45</v>
      </c>
      <c r="I658" s="22">
        <v>4.606565383E7</v>
      </c>
      <c r="J658" s="23">
        <v>4.753076628E7</v>
      </c>
      <c r="K658" s="22">
        <v>1.0295233869E8</v>
      </c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5.75" customHeight="1">
      <c r="A659" s="21" t="s">
        <v>260</v>
      </c>
      <c r="B659" s="21" t="s">
        <v>15</v>
      </c>
      <c r="C659" s="21" t="s">
        <v>261</v>
      </c>
      <c r="D659" s="21" t="s">
        <v>21</v>
      </c>
      <c r="E659" s="21" t="s">
        <v>22</v>
      </c>
      <c r="F659" s="22">
        <v>0.0</v>
      </c>
      <c r="G659" s="22">
        <v>28123.16</v>
      </c>
      <c r="H659" s="22">
        <v>4263.32</v>
      </c>
      <c r="I659" s="22">
        <v>159461.04</v>
      </c>
      <c r="J659" s="23">
        <v>164532.68</v>
      </c>
      <c r="K659" s="22">
        <v>356380.2</v>
      </c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5.75" customHeight="1">
      <c r="A660" s="21" t="s">
        <v>260</v>
      </c>
      <c r="B660" s="21" t="s">
        <v>15</v>
      </c>
      <c r="C660" s="21" t="s">
        <v>261</v>
      </c>
      <c r="D660" s="21" t="s">
        <v>27</v>
      </c>
      <c r="E660" s="21" t="s">
        <v>28</v>
      </c>
      <c r="F660" s="22">
        <v>0.0</v>
      </c>
      <c r="G660" s="22">
        <v>130247.23</v>
      </c>
      <c r="H660" s="22">
        <v>19744.78</v>
      </c>
      <c r="I660" s="22">
        <v>738514.32</v>
      </c>
      <c r="J660" s="23">
        <v>762002.68</v>
      </c>
      <c r="K660" s="22">
        <v>1650509.01</v>
      </c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5.75" customHeight="1">
      <c r="A661" s="21" t="s">
        <v>260</v>
      </c>
      <c r="B661" s="21" t="s">
        <v>15</v>
      </c>
      <c r="C661" s="21" t="s">
        <v>261</v>
      </c>
      <c r="D661" s="21" t="s">
        <v>29</v>
      </c>
      <c r="E661" s="21" t="s">
        <v>30</v>
      </c>
      <c r="F661" s="22">
        <v>0.0</v>
      </c>
      <c r="G661" s="22">
        <v>289593.2</v>
      </c>
      <c r="H661" s="22">
        <v>43900.76</v>
      </c>
      <c r="I661" s="22">
        <v>1642021.27</v>
      </c>
      <c r="J661" s="23">
        <v>1694245.56</v>
      </c>
      <c r="K661" s="22">
        <v>3669760.79</v>
      </c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5.75" customHeight="1">
      <c r="A662" s="21" t="s">
        <v>260</v>
      </c>
      <c r="B662" s="21" t="s">
        <v>15</v>
      </c>
      <c r="C662" s="21" t="s">
        <v>261</v>
      </c>
      <c r="D662" s="21" t="s">
        <v>31</v>
      </c>
      <c r="E662" s="21" t="s">
        <v>32</v>
      </c>
      <c r="F662" s="22">
        <v>0.0</v>
      </c>
      <c r="G662" s="22">
        <v>956563.88</v>
      </c>
      <c r="H662" s="22">
        <v>145009.92</v>
      </c>
      <c r="I662" s="22">
        <v>5423809.22</v>
      </c>
      <c r="J662" s="23">
        <v>5596312.81</v>
      </c>
      <c r="K662" s="22">
        <v>1.212169583E7</v>
      </c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5.75" customHeight="1">
      <c r="A663" s="21" t="s">
        <v>260</v>
      </c>
      <c r="B663" s="21" t="s">
        <v>15</v>
      </c>
      <c r="C663" s="21" t="s">
        <v>261</v>
      </c>
      <c r="D663" s="21" t="s">
        <v>41</v>
      </c>
      <c r="E663" s="21" t="s">
        <v>42</v>
      </c>
      <c r="F663" s="22">
        <v>0.0</v>
      </c>
      <c r="G663" s="22">
        <v>407515.54</v>
      </c>
      <c r="H663" s="22">
        <v>61777.16</v>
      </c>
      <c r="I663" s="22">
        <v>2310652.32</v>
      </c>
      <c r="J663" s="23">
        <v>2384142.32</v>
      </c>
      <c r="K663" s="22">
        <v>5164087.34</v>
      </c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5.75" customHeight="1">
      <c r="A664" s="21" t="s">
        <v>262</v>
      </c>
      <c r="B664" s="21" t="s">
        <v>15</v>
      </c>
      <c r="C664" s="21" t="s">
        <v>263</v>
      </c>
      <c r="D664" s="21" t="s">
        <v>17</v>
      </c>
      <c r="E664" s="21" t="s">
        <v>18</v>
      </c>
      <c r="F664" s="22">
        <v>0.0</v>
      </c>
      <c r="G664" s="22">
        <v>4.057641711E7</v>
      </c>
      <c r="H664" s="22">
        <v>2382611.8</v>
      </c>
      <c r="I664" s="22">
        <v>9.820102172E7</v>
      </c>
      <c r="J664" s="23">
        <v>7.730221708E7</v>
      </c>
      <c r="K664" s="22">
        <v>2.1846226771E8</v>
      </c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5.75" customHeight="1">
      <c r="A665" s="21" t="s">
        <v>262</v>
      </c>
      <c r="B665" s="21" t="s">
        <v>15</v>
      </c>
      <c r="C665" s="21" t="s">
        <v>263</v>
      </c>
      <c r="D665" s="21" t="s">
        <v>45</v>
      </c>
      <c r="E665" s="21" t="s">
        <v>46</v>
      </c>
      <c r="F665" s="22">
        <v>0.0</v>
      </c>
      <c r="G665" s="22">
        <v>5.960734733E7</v>
      </c>
      <c r="H665" s="22">
        <v>3500091.41</v>
      </c>
      <c r="I665" s="22">
        <v>1.4425873021E8</v>
      </c>
      <c r="J665" s="23">
        <v>1.1355808202E8</v>
      </c>
      <c r="K665" s="22">
        <v>3.2092425097E8</v>
      </c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5.75" customHeight="1">
      <c r="A666" s="21" t="s">
        <v>262</v>
      </c>
      <c r="B666" s="21" t="s">
        <v>15</v>
      </c>
      <c r="C666" s="21" t="s">
        <v>263</v>
      </c>
      <c r="D666" s="21" t="s">
        <v>72</v>
      </c>
      <c r="E666" s="21" t="s">
        <v>73</v>
      </c>
      <c r="F666" s="22">
        <v>0.0</v>
      </c>
      <c r="G666" s="22">
        <v>5227159.62</v>
      </c>
      <c r="H666" s="22">
        <v>306934.25</v>
      </c>
      <c r="I666" s="22">
        <v>1.265051111E7</v>
      </c>
      <c r="J666" s="23">
        <v>9958272.73</v>
      </c>
      <c r="K666" s="22">
        <v>2.814287771E7</v>
      </c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5.75" customHeight="1">
      <c r="A667" s="21" t="s">
        <v>262</v>
      </c>
      <c r="B667" s="21" t="s">
        <v>15</v>
      </c>
      <c r="C667" s="21" t="s">
        <v>263</v>
      </c>
      <c r="D667" s="21" t="s">
        <v>21</v>
      </c>
      <c r="E667" s="21" t="s">
        <v>22</v>
      </c>
      <c r="F667" s="22">
        <v>0.0</v>
      </c>
      <c r="G667" s="22">
        <v>17715.25</v>
      </c>
      <c r="H667" s="22">
        <v>1040.22</v>
      </c>
      <c r="I667" s="22">
        <v>42873.57</v>
      </c>
      <c r="J667" s="23">
        <v>33749.36</v>
      </c>
      <c r="K667" s="22">
        <v>95378.4</v>
      </c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5.75" customHeight="1">
      <c r="A668" s="21" t="s">
        <v>262</v>
      </c>
      <c r="B668" s="21" t="s">
        <v>15</v>
      </c>
      <c r="C668" s="21" t="s">
        <v>263</v>
      </c>
      <c r="D668" s="21" t="s">
        <v>29</v>
      </c>
      <c r="E668" s="21" t="s">
        <v>30</v>
      </c>
      <c r="F668" s="22">
        <v>0.0</v>
      </c>
      <c r="G668" s="22">
        <v>1.452245968E7</v>
      </c>
      <c r="H668" s="22">
        <v>852746.16</v>
      </c>
      <c r="I668" s="22">
        <v>3.51465329E7</v>
      </c>
      <c r="J668" s="23">
        <v>2.766676831E7</v>
      </c>
      <c r="K668" s="22">
        <v>7.818850705E7</v>
      </c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5.75" customHeight="1">
      <c r="A669" s="21" t="s">
        <v>262</v>
      </c>
      <c r="B669" s="21" t="s">
        <v>15</v>
      </c>
      <c r="C669" s="21" t="s">
        <v>263</v>
      </c>
      <c r="D669" s="21" t="s">
        <v>31</v>
      </c>
      <c r="E669" s="21" t="s">
        <v>32</v>
      </c>
      <c r="F669" s="22">
        <v>0.0</v>
      </c>
      <c r="G669" s="22">
        <v>5957997.17</v>
      </c>
      <c r="H669" s="22">
        <v>349848.39</v>
      </c>
      <c r="I669" s="22">
        <v>1.44192477E7</v>
      </c>
      <c r="J669" s="23">
        <v>1.135059286E7</v>
      </c>
      <c r="K669" s="22">
        <v>3.207768612E7</v>
      </c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5.75" customHeight="1">
      <c r="A670" s="21" t="s">
        <v>262</v>
      </c>
      <c r="B670" s="21" t="s">
        <v>15</v>
      </c>
      <c r="C670" s="21" t="s">
        <v>263</v>
      </c>
      <c r="D670" s="21" t="s">
        <v>41</v>
      </c>
      <c r="E670" s="21" t="s">
        <v>42</v>
      </c>
      <c r="F670" s="22">
        <v>0.0</v>
      </c>
      <c r="G670" s="22">
        <v>763836.18</v>
      </c>
      <c r="H670" s="22">
        <v>44851.79</v>
      </c>
      <c r="I670" s="22">
        <v>1848598.23</v>
      </c>
      <c r="J670" s="23">
        <v>1455185.89</v>
      </c>
      <c r="K670" s="22">
        <v>4112472.09</v>
      </c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5.75" customHeight="1">
      <c r="A671" s="21" t="s">
        <v>262</v>
      </c>
      <c r="B671" s="21" t="s">
        <v>15</v>
      </c>
      <c r="C671" s="21" t="s">
        <v>263</v>
      </c>
      <c r="D671" s="21" t="s">
        <v>47</v>
      </c>
      <c r="E671" s="21" t="s">
        <v>48</v>
      </c>
      <c r="F671" s="22">
        <v>0.0</v>
      </c>
      <c r="G671" s="22">
        <v>7.800270866E7</v>
      </c>
      <c r="H671" s="22">
        <v>4580250.98</v>
      </c>
      <c r="I671" s="22">
        <v>1.8877826656E8</v>
      </c>
      <c r="J671" s="23">
        <v>1.4860312334E8</v>
      </c>
      <c r="K671" s="22">
        <v>4.1996434954E8</v>
      </c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5.75" customHeight="1">
      <c r="A672" s="21" t="s">
        <v>264</v>
      </c>
      <c r="B672" s="21" t="s">
        <v>15</v>
      </c>
      <c r="C672" s="21" t="s">
        <v>265</v>
      </c>
      <c r="D672" s="21" t="s">
        <v>17</v>
      </c>
      <c r="E672" s="21" t="s">
        <v>18</v>
      </c>
      <c r="F672" s="22">
        <v>0.0</v>
      </c>
      <c r="G672" s="22">
        <v>1.2573090626E8</v>
      </c>
      <c r="H672" s="22">
        <v>2.844773657E7</v>
      </c>
      <c r="I672" s="22">
        <v>4.5844656295E8</v>
      </c>
      <c r="J672" s="23">
        <v>4.3992458766E8</v>
      </c>
      <c r="K672" s="22">
        <v>1.05254979344E9</v>
      </c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5.75" customHeight="1">
      <c r="A673" s="21" t="s">
        <v>264</v>
      </c>
      <c r="B673" s="21" t="s">
        <v>15</v>
      </c>
      <c r="C673" s="21" t="s">
        <v>265</v>
      </c>
      <c r="D673" s="21" t="s">
        <v>45</v>
      </c>
      <c r="E673" s="21" t="s">
        <v>46</v>
      </c>
      <c r="F673" s="22">
        <v>0.0</v>
      </c>
      <c r="G673" s="22">
        <v>1.399805663E7</v>
      </c>
      <c r="H673" s="22">
        <v>3167184.9</v>
      </c>
      <c r="I673" s="22">
        <v>5.104044137E7</v>
      </c>
      <c r="J673" s="23">
        <v>4.89783258E7</v>
      </c>
      <c r="K673" s="22">
        <v>1.171840087E8</v>
      </c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5.75" customHeight="1">
      <c r="A674" s="21" t="s">
        <v>264</v>
      </c>
      <c r="B674" s="21" t="s">
        <v>15</v>
      </c>
      <c r="C674" s="21" t="s">
        <v>265</v>
      </c>
      <c r="D674" s="21" t="s">
        <v>19</v>
      </c>
      <c r="E674" s="21" t="s">
        <v>20</v>
      </c>
      <c r="F674" s="22">
        <v>0.0</v>
      </c>
      <c r="G674" s="22">
        <v>8829.41</v>
      </c>
      <c r="H674" s="22">
        <v>1997.73</v>
      </c>
      <c r="I674" s="22">
        <v>32194.23</v>
      </c>
      <c r="J674" s="23">
        <v>30893.53</v>
      </c>
      <c r="K674" s="22">
        <v>73914.9</v>
      </c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5.75" customHeight="1">
      <c r="A675" s="21" t="s">
        <v>264</v>
      </c>
      <c r="B675" s="21" t="s">
        <v>15</v>
      </c>
      <c r="C675" s="21" t="s">
        <v>265</v>
      </c>
      <c r="D675" s="21" t="s">
        <v>21</v>
      </c>
      <c r="E675" s="21" t="s">
        <v>22</v>
      </c>
      <c r="F675" s="22">
        <v>0.0</v>
      </c>
      <c r="G675" s="22">
        <v>8829.41</v>
      </c>
      <c r="H675" s="22">
        <v>1997.73</v>
      </c>
      <c r="I675" s="22">
        <v>32194.23</v>
      </c>
      <c r="J675" s="23">
        <v>30893.53</v>
      </c>
      <c r="K675" s="22">
        <v>73914.9</v>
      </c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5.75" customHeight="1">
      <c r="A676" s="21" t="s">
        <v>264</v>
      </c>
      <c r="B676" s="21" t="s">
        <v>15</v>
      </c>
      <c r="C676" s="21" t="s">
        <v>265</v>
      </c>
      <c r="D676" s="21" t="s">
        <v>29</v>
      </c>
      <c r="E676" s="21" t="s">
        <v>30</v>
      </c>
      <c r="F676" s="22">
        <v>0.0</v>
      </c>
      <c r="G676" s="22">
        <v>1130872.0</v>
      </c>
      <c r="H676" s="22">
        <v>255869.85</v>
      </c>
      <c r="I676" s="22">
        <v>4123444.23</v>
      </c>
      <c r="J676" s="23">
        <v>3956850.48</v>
      </c>
      <c r="K676" s="22">
        <v>9467036.56</v>
      </c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5.75" customHeight="1">
      <c r="A677" s="21" t="s">
        <v>264</v>
      </c>
      <c r="B677" s="21" t="s">
        <v>15</v>
      </c>
      <c r="C677" s="21" t="s">
        <v>265</v>
      </c>
      <c r="D677" s="21" t="s">
        <v>31</v>
      </c>
      <c r="E677" s="21" t="s">
        <v>32</v>
      </c>
      <c r="F677" s="22">
        <v>0.0</v>
      </c>
      <c r="G677" s="22">
        <v>1460534.61</v>
      </c>
      <c r="H677" s="22">
        <v>330458.96</v>
      </c>
      <c r="I677" s="22">
        <v>5325477.19</v>
      </c>
      <c r="J677" s="23">
        <v>5110319.37</v>
      </c>
      <c r="K677" s="22">
        <v>1.222679013E7</v>
      </c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5.75" customHeight="1">
      <c r="A678" s="21" t="s">
        <v>264</v>
      </c>
      <c r="B678" s="21" t="s">
        <v>15</v>
      </c>
      <c r="C678" s="21" t="s">
        <v>265</v>
      </c>
      <c r="D678" s="21" t="s">
        <v>41</v>
      </c>
      <c r="E678" s="21" t="s">
        <v>42</v>
      </c>
      <c r="F678" s="22">
        <v>0.0</v>
      </c>
      <c r="G678" s="22">
        <v>246584.18</v>
      </c>
      <c r="H678" s="22">
        <v>55791.87</v>
      </c>
      <c r="I678" s="22">
        <v>899108.06</v>
      </c>
      <c r="J678" s="23">
        <v>862782.65</v>
      </c>
      <c r="K678" s="22">
        <v>2064266.76</v>
      </c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5.75" customHeight="1">
      <c r="A679" s="21" t="s">
        <v>264</v>
      </c>
      <c r="B679" s="21" t="s">
        <v>15</v>
      </c>
      <c r="C679" s="21" t="s">
        <v>265</v>
      </c>
      <c r="D679" s="21" t="s">
        <v>59</v>
      </c>
      <c r="E679" s="21" t="s">
        <v>60</v>
      </c>
      <c r="F679" s="22">
        <v>0.0</v>
      </c>
      <c r="G679" s="22">
        <v>3590618.5</v>
      </c>
      <c r="H679" s="22">
        <v>812409.39</v>
      </c>
      <c r="I679" s="22">
        <v>1.309229974E7</v>
      </c>
      <c r="J679" s="23">
        <v>1.256334986E7</v>
      </c>
      <c r="K679" s="22">
        <v>3.005867749E7</v>
      </c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5.75" customHeight="1">
      <c r="A680" s="21" t="s">
        <v>266</v>
      </c>
      <c r="B680" s="21" t="s">
        <v>15</v>
      </c>
      <c r="C680" s="21" t="s">
        <v>267</v>
      </c>
      <c r="D680" s="21" t="s">
        <v>17</v>
      </c>
      <c r="E680" s="21" t="s">
        <v>18</v>
      </c>
      <c r="F680" s="22">
        <v>0.0</v>
      </c>
      <c r="G680" s="22">
        <v>9.097954108E7</v>
      </c>
      <c r="H680" s="22">
        <v>5574396.13</v>
      </c>
      <c r="I680" s="22">
        <v>1.0233521814E8</v>
      </c>
      <c r="J680" s="23">
        <v>5.567036246E7</v>
      </c>
      <c r="K680" s="22">
        <v>2.5455951781E8</v>
      </c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5.75" customHeight="1">
      <c r="A681" s="21" t="s">
        <v>266</v>
      </c>
      <c r="B681" s="21" t="s">
        <v>15</v>
      </c>
      <c r="C681" s="21" t="s">
        <v>267</v>
      </c>
      <c r="D681" s="21" t="s">
        <v>45</v>
      </c>
      <c r="E681" s="21" t="s">
        <v>46</v>
      </c>
      <c r="F681" s="22">
        <v>0.0</v>
      </c>
      <c r="G681" s="22">
        <v>4.908345695E7</v>
      </c>
      <c r="H681" s="22">
        <v>3007386.37</v>
      </c>
      <c r="I681" s="22">
        <v>5.520984403E7</v>
      </c>
      <c r="J681" s="23">
        <v>3.00341572E7</v>
      </c>
      <c r="K681" s="22">
        <v>1.3733484455E8</v>
      </c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5.75" customHeight="1">
      <c r="A682" s="21" t="s">
        <v>266</v>
      </c>
      <c r="B682" s="21" t="s">
        <v>15</v>
      </c>
      <c r="C682" s="21" t="s">
        <v>267</v>
      </c>
      <c r="D682" s="21" t="s">
        <v>29</v>
      </c>
      <c r="E682" s="21" t="s">
        <v>30</v>
      </c>
      <c r="F682" s="22">
        <v>0.0</v>
      </c>
      <c r="G682" s="22">
        <v>8446635.56</v>
      </c>
      <c r="H682" s="22">
        <v>517532.75</v>
      </c>
      <c r="I682" s="22">
        <v>9500908.47</v>
      </c>
      <c r="J682" s="23">
        <v>5168494.56</v>
      </c>
      <c r="K682" s="22">
        <v>2.363357134E7</v>
      </c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5.75" customHeight="1">
      <c r="A683" s="21" t="s">
        <v>266</v>
      </c>
      <c r="B683" s="21" t="s">
        <v>15</v>
      </c>
      <c r="C683" s="21" t="s">
        <v>267</v>
      </c>
      <c r="D683" s="21" t="s">
        <v>31</v>
      </c>
      <c r="E683" s="21" t="s">
        <v>32</v>
      </c>
      <c r="F683" s="22">
        <v>0.0</v>
      </c>
      <c r="G683" s="22">
        <v>1086649.57</v>
      </c>
      <c r="H683" s="22">
        <v>66579.97</v>
      </c>
      <c r="I683" s="22">
        <v>1222280.52</v>
      </c>
      <c r="J683" s="23">
        <v>664920.65</v>
      </c>
      <c r="K683" s="22">
        <v>3040430.71</v>
      </c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5.75" customHeight="1">
      <c r="A684" s="21" t="s">
        <v>266</v>
      </c>
      <c r="B684" s="21" t="s">
        <v>15</v>
      </c>
      <c r="C684" s="21" t="s">
        <v>267</v>
      </c>
      <c r="D684" s="21" t="s">
        <v>41</v>
      </c>
      <c r="E684" s="21" t="s">
        <v>42</v>
      </c>
      <c r="F684" s="22">
        <v>0.0</v>
      </c>
      <c r="G684" s="22">
        <v>691058.84</v>
      </c>
      <c r="H684" s="22">
        <v>42341.78</v>
      </c>
      <c r="I684" s="22">
        <v>777313.84</v>
      </c>
      <c r="J684" s="23">
        <v>422858.76</v>
      </c>
      <c r="K684" s="22">
        <v>1933573.22</v>
      </c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5.75" customHeight="1">
      <c r="A685" s="21" t="s">
        <v>268</v>
      </c>
      <c r="B685" s="21" t="s">
        <v>15</v>
      </c>
      <c r="C685" s="21" t="s">
        <v>269</v>
      </c>
      <c r="D685" s="21" t="s">
        <v>17</v>
      </c>
      <c r="E685" s="21" t="s">
        <v>18</v>
      </c>
      <c r="F685" s="22">
        <v>0.0</v>
      </c>
      <c r="G685" s="22">
        <v>5927305.67</v>
      </c>
      <c r="H685" s="22">
        <v>1887592.13</v>
      </c>
      <c r="I685" s="22">
        <v>2.106472558E7</v>
      </c>
      <c r="J685" s="23">
        <v>2.849184068E7</v>
      </c>
      <c r="K685" s="22">
        <v>5.737146406E7</v>
      </c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5.75" customHeight="1">
      <c r="A686" s="21" t="s">
        <v>268</v>
      </c>
      <c r="B686" s="21" t="s">
        <v>15</v>
      </c>
      <c r="C686" s="21" t="s">
        <v>269</v>
      </c>
      <c r="D686" s="21" t="s">
        <v>19</v>
      </c>
      <c r="E686" s="21" t="s">
        <v>20</v>
      </c>
      <c r="F686" s="22">
        <v>0.0</v>
      </c>
      <c r="G686" s="22">
        <v>8039.72</v>
      </c>
      <c r="H686" s="22">
        <v>2560.3</v>
      </c>
      <c r="I686" s="22">
        <v>28571.92</v>
      </c>
      <c r="J686" s="23">
        <v>38645.96</v>
      </c>
      <c r="K686" s="22">
        <v>77817.9</v>
      </c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5.75" customHeight="1">
      <c r="A687" s="21" t="s">
        <v>268</v>
      </c>
      <c r="B687" s="21" t="s">
        <v>15</v>
      </c>
      <c r="C687" s="21" t="s">
        <v>269</v>
      </c>
      <c r="D687" s="21" t="s">
        <v>21</v>
      </c>
      <c r="E687" s="21" t="s">
        <v>22</v>
      </c>
      <c r="F687" s="22">
        <v>0.0</v>
      </c>
      <c r="G687" s="22">
        <v>6744.25</v>
      </c>
      <c r="H687" s="22">
        <v>2147.76</v>
      </c>
      <c r="I687" s="22">
        <v>23968.03</v>
      </c>
      <c r="J687" s="23">
        <v>32418.81</v>
      </c>
      <c r="K687" s="22">
        <v>65278.85</v>
      </c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5.75" customHeight="1">
      <c r="A688" s="21" t="s">
        <v>268</v>
      </c>
      <c r="B688" s="21" t="s">
        <v>15</v>
      </c>
      <c r="C688" s="21" t="s">
        <v>269</v>
      </c>
      <c r="D688" s="21" t="s">
        <v>29</v>
      </c>
      <c r="E688" s="21" t="s">
        <v>30</v>
      </c>
      <c r="F688" s="22">
        <v>0.0</v>
      </c>
      <c r="G688" s="22">
        <v>88445.89</v>
      </c>
      <c r="H688" s="22">
        <v>28166.22</v>
      </c>
      <c r="I688" s="22">
        <v>314322.99</v>
      </c>
      <c r="J688" s="23">
        <v>425148.69</v>
      </c>
      <c r="K688" s="22">
        <v>856083.79</v>
      </c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5.75" customHeight="1">
      <c r="A689" s="21" t="s">
        <v>268</v>
      </c>
      <c r="B689" s="21" t="s">
        <v>15</v>
      </c>
      <c r="C689" s="21" t="s">
        <v>269</v>
      </c>
      <c r="D689" s="21" t="s">
        <v>31</v>
      </c>
      <c r="E689" s="21" t="s">
        <v>32</v>
      </c>
      <c r="F689" s="22">
        <v>0.0</v>
      </c>
      <c r="G689" s="22">
        <v>496044.78</v>
      </c>
      <c r="H689" s="22">
        <v>157968.94</v>
      </c>
      <c r="I689" s="22">
        <v>1762866.25</v>
      </c>
      <c r="J689" s="23">
        <v>2384427.2</v>
      </c>
      <c r="K689" s="22">
        <v>4801307.17</v>
      </c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5.75" customHeight="1">
      <c r="A690" s="21" t="s">
        <v>268</v>
      </c>
      <c r="B690" s="21" t="s">
        <v>15</v>
      </c>
      <c r="C690" s="21" t="s">
        <v>269</v>
      </c>
      <c r="D690" s="21" t="s">
        <v>41</v>
      </c>
      <c r="E690" s="21" t="s">
        <v>42</v>
      </c>
      <c r="F690" s="22">
        <v>0.0</v>
      </c>
      <c r="G690" s="22">
        <v>61690.09</v>
      </c>
      <c r="H690" s="22">
        <v>19645.64</v>
      </c>
      <c r="I690" s="22">
        <v>219237.0</v>
      </c>
      <c r="J690" s="23">
        <v>296536.77</v>
      </c>
      <c r="K690" s="22">
        <v>597109.5</v>
      </c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5.75" customHeight="1">
      <c r="A691" s="21" t="s">
        <v>268</v>
      </c>
      <c r="B691" s="21" t="s">
        <v>15</v>
      </c>
      <c r="C691" s="21" t="s">
        <v>269</v>
      </c>
      <c r="D691" s="21" t="s">
        <v>47</v>
      </c>
      <c r="E691" s="21" t="s">
        <v>48</v>
      </c>
      <c r="F691" s="22">
        <v>0.0</v>
      </c>
      <c r="G691" s="22">
        <v>4.97543836E7</v>
      </c>
      <c r="H691" s="22">
        <v>1.584463301E7</v>
      </c>
      <c r="I691" s="22">
        <v>1.7681936723E8</v>
      </c>
      <c r="J691" s="23">
        <v>2.3916329791E8</v>
      </c>
      <c r="K691" s="22">
        <v>4.8158168175E8</v>
      </c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5.75" customHeight="1">
      <c r="A692" s="21" t="s">
        <v>270</v>
      </c>
      <c r="B692" s="21" t="s">
        <v>15</v>
      </c>
      <c r="C692" s="21" t="s">
        <v>271</v>
      </c>
      <c r="D692" s="21" t="s">
        <v>17</v>
      </c>
      <c r="E692" s="21" t="s">
        <v>18</v>
      </c>
      <c r="F692" s="22">
        <v>0.0</v>
      </c>
      <c r="G692" s="22">
        <v>1.614433158E8</v>
      </c>
      <c r="H692" s="22">
        <v>4599919.65</v>
      </c>
      <c r="I692" s="22">
        <v>1.7474020303E8</v>
      </c>
      <c r="J692" s="23">
        <v>4.649073798E7</v>
      </c>
      <c r="K692" s="22">
        <v>3.8727417646E8</v>
      </c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5.75" customHeight="1">
      <c r="A693" s="21" t="s">
        <v>270</v>
      </c>
      <c r="B693" s="21" t="s">
        <v>15</v>
      </c>
      <c r="C693" s="21" t="s">
        <v>271</v>
      </c>
      <c r="D693" s="21" t="s">
        <v>45</v>
      </c>
      <c r="E693" s="21" t="s">
        <v>46</v>
      </c>
      <c r="F693" s="22">
        <v>0.0</v>
      </c>
      <c r="G693" s="22">
        <v>1448623.96</v>
      </c>
      <c r="H693" s="22">
        <v>41274.88</v>
      </c>
      <c r="I693" s="22">
        <v>1567936.36</v>
      </c>
      <c r="J693" s="23">
        <v>417159.4</v>
      </c>
      <c r="K693" s="22">
        <v>3474994.6</v>
      </c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5.75" customHeight="1">
      <c r="A694" s="21" t="s">
        <v>270</v>
      </c>
      <c r="B694" s="21" t="s">
        <v>15</v>
      </c>
      <c r="C694" s="21" t="s">
        <v>271</v>
      </c>
      <c r="D694" s="21" t="s">
        <v>29</v>
      </c>
      <c r="E694" s="21" t="s">
        <v>30</v>
      </c>
      <c r="F694" s="22">
        <v>0.0</v>
      </c>
      <c r="G694" s="22">
        <v>7821276.47</v>
      </c>
      <c r="H694" s="22">
        <v>222847.52</v>
      </c>
      <c r="I694" s="22">
        <v>8465456.94</v>
      </c>
      <c r="J694" s="23">
        <v>2252288.45</v>
      </c>
      <c r="K694" s="22">
        <v>1.876186938E7</v>
      </c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5.75" customHeight="1">
      <c r="A695" s="21" t="s">
        <v>270</v>
      </c>
      <c r="B695" s="21" t="s">
        <v>15</v>
      </c>
      <c r="C695" s="21" t="s">
        <v>271</v>
      </c>
      <c r="D695" s="21" t="s">
        <v>31</v>
      </c>
      <c r="E695" s="21" t="s">
        <v>32</v>
      </c>
      <c r="F695" s="22">
        <v>0.0</v>
      </c>
      <c r="G695" s="22">
        <v>0.0</v>
      </c>
      <c r="H695" s="22">
        <v>0.0</v>
      </c>
      <c r="I695" s="22">
        <v>0.0</v>
      </c>
      <c r="J695" s="23">
        <v>-254860.04</v>
      </c>
      <c r="K695" s="22">
        <v>-254860.04</v>
      </c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5.75" customHeight="1">
      <c r="A696" s="21" t="s">
        <v>270</v>
      </c>
      <c r="B696" s="21" t="s">
        <v>15</v>
      </c>
      <c r="C696" s="21" t="s">
        <v>271</v>
      </c>
      <c r="D696" s="21" t="s">
        <v>41</v>
      </c>
      <c r="E696" s="21" t="s">
        <v>42</v>
      </c>
      <c r="F696" s="22">
        <v>0.0</v>
      </c>
      <c r="G696" s="22">
        <v>1719450.34</v>
      </c>
      <c r="H696" s="22">
        <v>48991.4</v>
      </c>
      <c r="I696" s="22">
        <v>1861068.71</v>
      </c>
      <c r="J696" s="23">
        <v>495149.12</v>
      </c>
      <c r="K696" s="22">
        <v>4124659.57</v>
      </c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5.75" customHeight="1">
      <c r="A697" s="21" t="s">
        <v>270</v>
      </c>
      <c r="B697" s="21" t="s">
        <v>15</v>
      </c>
      <c r="C697" s="21" t="s">
        <v>271</v>
      </c>
      <c r="D697" s="21" t="s">
        <v>47</v>
      </c>
      <c r="E697" s="21" t="s">
        <v>48</v>
      </c>
      <c r="F697" s="22">
        <v>0.0</v>
      </c>
      <c r="G697" s="22">
        <v>4.4746683143E8</v>
      </c>
      <c r="H697" s="22">
        <v>1.274943755E7</v>
      </c>
      <c r="I697" s="22">
        <v>4.8432135196E8</v>
      </c>
      <c r="J697" s="23">
        <v>1.2885676382E8</v>
      </c>
      <c r="K697" s="22">
        <v>1.07339438476E9</v>
      </c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5.75" customHeight="1">
      <c r="A698" s="21" t="s">
        <v>272</v>
      </c>
      <c r="B698" s="21" t="s">
        <v>15</v>
      </c>
      <c r="C698" s="21" t="s">
        <v>273</v>
      </c>
      <c r="D698" s="21" t="s">
        <v>17</v>
      </c>
      <c r="E698" s="21" t="s">
        <v>18</v>
      </c>
      <c r="F698" s="22">
        <v>0.0</v>
      </c>
      <c r="G698" s="22">
        <v>9968035.86</v>
      </c>
      <c r="H698" s="22">
        <v>1798059.89</v>
      </c>
      <c r="I698" s="22">
        <v>7.069587047E7</v>
      </c>
      <c r="J698" s="23">
        <v>8.547684352E7</v>
      </c>
      <c r="K698" s="22">
        <v>1.6793880974E8</v>
      </c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5.75" customHeight="1">
      <c r="A699" s="21" t="s">
        <v>272</v>
      </c>
      <c r="B699" s="21" t="s">
        <v>15</v>
      </c>
      <c r="C699" s="21" t="s">
        <v>273</v>
      </c>
      <c r="D699" s="21" t="s">
        <v>19</v>
      </c>
      <c r="E699" s="21" t="s">
        <v>20</v>
      </c>
      <c r="F699" s="22">
        <v>0.0</v>
      </c>
      <c r="G699" s="22">
        <v>75640.26</v>
      </c>
      <c r="H699" s="22">
        <v>13644.19</v>
      </c>
      <c r="I699" s="22">
        <v>536460.19</v>
      </c>
      <c r="J699" s="23">
        <v>648622.38</v>
      </c>
      <c r="K699" s="22">
        <v>1274367.02</v>
      </c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5.75" customHeight="1">
      <c r="A700" s="21" t="s">
        <v>272</v>
      </c>
      <c r="B700" s="21" t="s">
        <v>15</v>
      </c>
      <c r="C700" s="21" t="s">
        <v>273</v>
      </c>
      <c r="D700" s="21" t="s">
        <v>29</v>
      </c>
      <c r="E700" s="21" t="s">
        <v>30</v>
      </c>
      <c r="F700" s="22">
        <v>0.0</v>
      </c>
      <c r="G700" s="22">
        <v>338829.8</v>
      </c>
      <c r="H700" s="22">
        <v>61118.99</v>
      </c>
      <c r="I700" s="22">
        <v>2403067.94</v>
      </c>
      <c r="J700" s="23">
        <v>2905497.32</v>
      </c>
      <c r="K700" s="22">
        <v>5708514.05</v>
      </c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5.75" customHeight="1">
      <c r="A701" s="21" t="s">
        <v>272</v>
      </c>
      <c r="B701" s="21" t="s">
        <v>15</v>
      </c>
      <c r="C701" s="21" t="s">
        <v>273</v>
      </c>
      <c r="D701" s="21" t="s">
        <v>31</v>
      </c>
      <c r="E701" s="21" t="s">
        <v>32</v>
      </c>
      <c r="F701" s="22">
        <v>0.0</v>
      </c>
      <c r="G701" s="22">
        <v>0.0</v>
      </c>
      <c r="H701" s="22">
        <v>0.0</v>
      </c>
      <c r="I701" s="22">
        <v>0.0</v>
      </c>
      <c r="J701" s="23">
        <v>-256995.73</v>
      </c>
      <c r="K701" s="22">
        <v>-256995.73</v>
      </c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5.75" customHeight="1">
      <c r="A702" s="21" t="s">
        <v>272</v>
      </c>
      <c r="B702" s="21" t="s">
        <v>15</v>
      </c>
      <c r="C702" s="21" t="s">
        <v>273</v>
      </c>
      <c r="D702" s="21" t="s">
        <v>41</v>
      </c>
      <c r="E702" s="21" t="s">
        <v>42</v>
      </c>
      <c r="F702" s="22">
        <v>0.0</v>
      </c>
      <c r="G702" s="22">
        <v>32863.08</v>
      </c>
      <c r="H702" s="22">
        <v>5927.93</v>
      </c>
      <c r="I702" s="22">
        <v>233073.4</v>
      </c>
      <c r="J702" s="23">
        <v>281804.0</v>
      </c>
      <c r="K702" s="22">
        <v>553668.41</v>
      </c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5.75" customHeight="1">
      <c r="A703" s="21" t="s">
        <v>274</v>
      </c>
      <c r="B703" s="21" t="s">
        <v>15</v>
      </c>
      <c r="C703" s="21" t="s">
        <v>275</v>
      </c>
      <c r="D703" s="21" t="s">
        <v>17</v>
      </c>
      <c r="E703" s="21" t="s">
        <v>18</v>
      </c>
      <c r="F703" s="22">
        <v>0.0</v>
      </c>
      <c r="G703" s="22">
        <v>5424555.36</v>
      </c>
      <c r="H703" s="22">
        <v>6169129.54</v>
      </c>
      <c r="I703" s="22">
        <v>7.048505303E7</v>
      </c>
      <c r="J703" s="23">
        <v>1.1239249846E8</v>
      </c>
      <c r="K703" s="22">
        <v>1.9447123639E8</v>
      </c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5.75" customHeight="1">
      <c r="A704" s="21" t="s">
        <v>274</v>
      </c>
      <c r="B704" s="21" t="s">
        <v>15</v>
      </c>
      <c r="C704" s="21" t="s">
        <v>275</v>
      </c>
      <c r="D704" s="21" t="s">
        <v>45</v>
      </c>
      <c r="E704" s="21" t="s">
        <v>46</v>
      </c>
      <c r="F704" s="22">
        <v>0.0</v>
      </c>
      <c r="G704" s="22">
        <v>874595.9</v>
      </c>
      <c r="H704" s="22">
        <v>994642.9</v>
      </c>
      <c r="I704" s="22">
        <v>1.136423812E7</v>
      </c>
      <c r="J704" s="23">
        <v>1.812093571E7</v>
      </c>
      <c r="K704" s="22">
        <v>3.135441263E7</v>
      </c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5.75" customHeight="1">
      <c r="A705" s="21" t="s">
        <v>274</v>
      </c>
      <c r="B705" s="21" t="s">
        <v>15</v>
      </c>
      <c r="C705" s="21" t="s">
        <v>275</v>
      </c>
      <c r="D705" s="21" t="s">
        <v>29</v>
      </c>
      <c r="E705" s="21" t="s">
        <v>30</v>
      </c>
      <c r="F705" s="22">
        <v>0.0</v>
      </c>
      <c r="G705" s="22">
        <v>164384.98</v>
      </c>
      <c r="H705" s="22">
        <v>186948.46</v>
      </c>
      <c r="I705" s="22">
        <v>2135969.42</v>
      </c>
      <c r="J705" s="23">
        <v>3405926.93</v>
      </c>
      <c r="K705" s="22">
        <v>5893229.79</v>
      </c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5.75" customHeight="1">
      <c r="A706" s="21" t="s">
        <v>274</v>
      </c>
      <c r="B706" s="21" t="s">
        <v>15</v>
      </c>
      <c r="C706" s="21" t="s">
        <v>275</v>
      </c>
      <c r="D706" s="21" t="s">
        <v>31</v>
      </c>
      <c r="E706" s="21" t="s">
        <v>32</v>
      </c>
      <c r="F706" s="22">
        <v>0.0</v>
      </c>
      <c r="G706" s="22">
        <v>36228.49</v>
      </c>
      <c r="H706" s="22">
        <v>41201.21</v>
      </c>
      <c r="I706" s="22">
        <v>470742.17</v>
      </c>
      <c r="J706" s="23">
        <v>750625.64</v>
      </c>
      <c r="K706" s="22">
        <v>1298797.51</v>
      </c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5.75" customHeight="1">
      <c r="A707" s="21" t="s">
        <v>274</v>
      </c>
      <c r="B707" s="21" t="s">
        <v>15</v>
      </c>
      <c r="C707" s="21" t="s">
        <v>275</v>
      </c>
      <c r="D707" s="21" t="s">
        <v>41</v>
      </c>
      <c r="E707" s="21" t="s">
        <v>42</v>
      </c>
      <c r="F707" s="22">
        <v>0.0</v>
      </c>
      <c r="G707" s="22">
        <v>48467.27</v>
      </c>
      <c r="H707" s="22">
        <v>55119.89</v>
      </c>
      <c r="I707" s="22">
        <v>629769.26</v>
      </c>
      <c r="J707" s="23">
        <v>1004203.56</v>
      </c>
      <c r="K707" s="22">
        <v>1737559.98</v>
      </c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5.75" customHeight="1">
      <c r="A708" s="21" t="s">
        <v>276</v>
      </c>
      <c r="B708" s="21" t="s">
        <v>15</v>
      </c>
      <c r="C708" s="21" t="s">
        <v>277</v>
      </c>
      <c r="D708" s="21" t="s">
        <v>17</v>
      </c>
      <c r="E708" s="21" t="s">
        <v>18</v>
      </c>
      <c r="F708" s="22">
        <v>0.0</v>
      </c>
      <c r="G708" s="22">
        <v>477051.5</v>
      </c>
      <c r="H708" s="22">
        <v>1646634.81</v>
      </c>
      <c r="I708" s="22">
        <v>6.42745461E7</v>
      </c>
      <c r="J708" s="23">
        <v>9.353507053E7</v>
      </c>
      <c r="K708" s="22">
        <v>1.5993330294E8</v>
      </c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5.75" customHeight="1">
      <c r="A709" s="21" t="s">
        <v>276</v>
      </c>
      <c r="B709" s="21" t="s">
        <v>15</v>
      </c>
      <c r="C709" s="21" t="s">
        <v>277</v>
      </c>
      <c r="D709" s="21" t="s">
        <v>45</v>
      </c>
      <c r="E709" s="21" t="s">
        <v>46</v>
      </c>
      <c r="F709" s="22">
        <v>0.0</v>
      </c>
      <c r="G709" s="22">
        <v>177325.68</v>
      </c>
      <c r="H709" s="22">
        <v>612073.63</v>
      </c>
      <c r="I709" s="22">
        <v>2.389160893E7</v>
      </c>
      <c r="J709" s="23">
        <v>3.476809192E7</v>
      </c>
      <c r="K709" s="22">
        <v>5.944910016E7</v>
      </c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5.75" customHeight="1">
      <c r="A710" s="21" t="s">
        <v>276</v>
      </c>
      <c r="B710" s="21" t="s">
        <v>15</v>
      </c>
      <c r="C710" s="21" t="s">
        <v>277</v>
      </c>
      <c r="D710" s="21" t="s">
        <v>29</v>
      </c>
      <c r="E710" s="21" t="s">
        <v>30</v>
      </c>
      <c r="F710" s="22">
        <v>0.0</v>
      </c>
      <c r="G710" s="22">
        <v>15764.3</v>
      </c>
      <c r="H710" s="22">
        <v>54413.53</v>
      </c>
      <c r="I710" s="22">
        <v>2123971.0</v>
      </c>
      <c r="J710" s="23">
        <v>3090893.51</v>
      </c>
      <c r="K710" s="22">
        <v>5285042.34</v>
      </c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5.75" customHeight="1">
      <c r="A711" s="21" t="s">
        <v>276</v>
      </c>
      <c r="B711" s="21" t="s">
        <v>15</v>
      </c>
      <c r="C711" s="21" t="s">
        <v>277</v>
      </c>
      <c r="D711" s="21" t="s">
        <v>41</v>
      </c>
      <c r="E711" s="21" t="s">
        <v>42</v>
      </c>
      <c r="F711" s="22">
        <v>0.0</v>
      </c>
      <c r="G711" s="22">
        <v>11515.52</v>
      </c>
      <c r="H711" s="22">
        <v>39748.03</v>
      </c>
      <c r="I711" s="22">
        <v>1551519.97</v>
      </c>
      <c r="J711" s="23">
        <v>2257838.27</v>
      </c>
      <c r="K711" s="22">
        <v>3860621.79</v>
      </c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5.75" customHeight="1">
      <c r="A712" s="21" t="s">
        <v>278</v>
      </c>
      <c r="B712" s="21" t="s">
        <v>15</v>
      </c>
      <c r="C712" s="21" t="s">
        <v>279</v>
      </c>
      <c r="D712" s="21" t="s">
        <v>17</v>
      </c>
      <c r="E712" s="21" t="s">
        <v>18</v>
      </c>
      <c r="F712" s="22">
        <v>0.0</v>
      </c>
      <c r="G712" s="22">
        <v>1.500993249E8</v>
      </c>
      <c r="H712" s="22">
        <v>2.109899047E7</v>
      </c>
      <c r="I712" s="22">
        <v>7.695982238E8</v>
      </c>
      <c r="J712" s="23">
        <v>7.5667713952E8</v>
      </c>
      <c r="K712" s="22">
        <v>1.69747367869E9</v>
      </c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5.75" customHeight="1">
      <c r="A713" s="21" t="s">
        <v>278</v>
      </c>
      <c r="B713" s="21" t="s">
        <v>15</v>
      </c>
      <c r="C713" s="21" t="s">
        <v>279</v>
      </c>
      <c r="D713" s="21" t="s">
        <v>45</v>
      </c>
      <c r="E713" s="21" t="s">
        <v>46</v>
      </c>
      <c r="F713" s="22">
        <v>0.0</v>
      </c>
      <c r="G713" s="22">
        <v>4.75679381E7</v>
      </c>
      <c r="H713" s="22">
        <v>6686475.6</v>
      </c>
      <c r="I713" s="22">
        <v>2.4389317338E8</v>
      </c>
      <c r="J713" s="23">
        <v>2.3979835592E8</v>
      </c>
      <c r="K713" s="22">
        <v>5.37945943E8</v>
      </c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5.75" customHeight="1">
      <c r="A714" s="21" t="s">
        <v>278</v>
      </c>
      <c r="B714" s="21" t="s">
        <v>15</v>
      </c>
      <c r="C714" s="21" t="s">
        <v>279</v>
      </c>
      <c r="D714" s="21" t="s">
        <v>72</v>
      </c>
      <c r="E714" s="21" t="s">
        <v>73</v>
      </c>
      <c r="F714" s="22">
        <v>0.0</v>
      </c>
      <c r="G714" s="22">
        <v>5866181.87</v>
      </c>
      <c r="H714" s="22">
        <v>824590.75</v>
      </c>
      <c r="I714" s="22">
        <v>3.007743803E7</v>
      </c>
      <c r="J714" s="23">
        <v>2.95724562E7</v>
      </c>
      <c r="K714" s="22">
        <v>6.634066685E7</v>
      </c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5.75" customHeight="1">
      <c r="A715" s="21" t="s">
        <v>278</v>
      </c>
      <c r="B715" s="21" t="s">
        <v>15</v>
      </c>
      <c r="C715" s="21" t="s">
        <v>279</v>
      </c>
      <c r="D715" s="21" t="s">
        <v>21</v>
      </c>
      <c r="E715" s="21" t="s">
        <v>22</v>
      </c>
      <c r="F715" s="22">
        <v>0.0</v>
      </c>
      <c r="G715" s="22">
        <v>15546.2</v>
      </c>
      <c r="H715" s="22">
        <v>2185.28</v>
      </c>
      <c r="I715" s="22">
        <v>79709.4</v>
      </c>
      <c r="J715" s="23">
        <v>78371.12</v>
      </c>
      <c r="K715" s="22">
        <v>175812.0</v>
      </c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5.75" customHeight="1">
      <c r="A716" s="21" t="s">
        <v>278</v>
      </c>
      <c r="B716" s="21" t="s">
        <v>15</v>
      </c>
      <c r="C716" s="21" t="s">
        <v>279</v>
      </c>
      <c r="D716" s="21" t="s">
        <v>27</v>
      </c>
      <c r="E716" s="21" t="s">
        <v>28</v>
      </c>
      <c r="F716" s="22">
        <v>0.0</v>
      </c>
      <c r="G716" s="22">
        <v>1731537.01</v>
      </c>
      <c r="H716" s="22">
        <v>243396.72</v>
      </c>
      <c r="I716" s="22">
        <v>8878040.0</v>
      </c>
      <c r="J716" s="23">
        <v>8728983.14</v>
      </c>
      <c r="K716" s="22">
        <v>1.958195687E7</v>
      </c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5.75" customHeight="1">
      <c r="A717" s="21" t="s">
        <v>278</v>
      </c>
      <c r="B717" s="21" t="s">
        <v>15</v>
      </c>
      <c r="C717" s="21" t="s">
        <v>279</v>
      </c>
      <c r="D717" s="21" t="s">
        <v>29</v>
      </c>
      <c r="E717" s="21" t="s">
        <v>30</v>
      </c>
      <c r="F717" s="22">
        <v>0.0</v>
      </c>
      <c r="G717" s="22">
        <v>3995867.64</v>
      </c>
      <c r="H717" s="22">
        <v>561686.56</v>
      </c>
      <c r="I717" s="22">
        <v>2.048785126E7</v>
      </c>
      <c r="J717" s="23">
        <v>2.014387275E7</v>
      </c>
      <c r="K717" s="22">
        <v>4.518927821E7</v>
      </c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5.75" customHeight="1">
      <c r="A718" s="21" t="s">
        <v>278</v>
      </c>
      <c r="B718" s="21" t="s">
        <v>15</v>
      </c>
      <c r="C718" s="21" t="s">
        <v>279</v>
      </c>
      <c r="D718" s="21" t="s">
        <v>31</v>
      </c>
      <c r="E718" s="21" t="s">
        <v>32</v>
      </c>
      <c r="F718" s="22">
        <v>0.0</v>
      </c>
      <c r="G718" s="22">
        <v>9284283.81</v>
      </c>
      <c r="H718" s="22">
        <v>1305062.6</v>
      </c>
      <c r="I718" s="22">
        <v>4.760293447E7</v>
      </c>
      <c r="J718" s="23">
        <v>4.680371027E7</v>
      </c>
      <c r="K718" s="22">
        <v>1.0499599115E8</v>
      </c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5.75" customHeight="1">
      <c r="A719" s="21" t="s">
        <v>278</v>
      </c>
      <c r="B719" s="21" t="s">
        <v>15</v>
      </c>
      <c r="C719" s="21" t="s">
        <v>279</v>
      </c>
      <c r="D719" s="21" t="s">
        <v>37</v>
      </c>
      <c r="E719" s="21" t="s">
        <v>38</v>
      </c>
      <c r="F719" s="22">
        <v>0.0</v>
      </c>
      <c r="G719" s="22">
        <v>0.0</v>
      </c>
      <c r="H719" s="22">
        <v>0.0</v>
      </c>
      <c r="I719" s="22">
        <v>0.0</v>
      </c>
      <c r="J719" s="23">
        <v>-14175.76</v>
      </c>
      <c r="K719" s="22">
        <v>-14175.76</v>
      </c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5.75" customHeight="1">
      <c r="A720" s="21" t="s">
        <v>278</v>
      </c>
      <c r="B720" s="21" t="s">
        <v>15</v>
      </c>
      <c r="C720" s="21" t="s">
        <v>279</v>
      </c>
      <c r="D720" s="21" t="s">
        <v>41</v>
      </c>
      <c r="E720" s="21" t="s">
        <v>42</v>
      </c>
      <c r="F720" s="22">
        <v>0.0</v>
      </c>
      <c r="G720" s="22">
        <v>1281807.02</v>
      </c>
      <c r="H720" s="22">
        <v>180179.59</v>
      </c>
      <c r="I720" s="22">
        <v>6572157.55</v>
      </c>
      <c r="J720" s="23">
        <v>6461815.04</v>
      </c>
      <c r="K720" s="22">
        <v>1.44959592E7</v>
      </c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5.75" customHeight="1">
      <c r="A721" s="21" t="s">
        <v>278</v>
      </c>
      <c r="B721" s="21" t="s">
        <v>15</v>
      </c>
      <c r="C721" s="21" t="s">
        <v>279</v>
      </c>
      <c r="D721" s="21" t="s">
        <v>74</v>
      </c>
      <c r="E721" s="21" t="s">
        <v>75</v>
      </c>
      <c r="F721" s="22">
        <v>0.0</v>
      </c>
      <c r="G721" s="22">
        <v>1.8985188145E8</v>
      </c>
      <c r="H721" s="22">
        <v>2.668688243E7</v>
      </c>
      <c r="I721" s="22">
        <v>9.7341990611E8</v>
      </c>
      <c r="J721" s="23">
        <v>9.5707678024E8</v>
      </c>
      <c r="K721" s="22">
        <v>2.14703545023E9</v>
      </c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5.75" customHeight="1">
      <c r="A722" s="21" t="s">
        <v>280</v>
      </c>
      <c r="B722" s="21" t="s">
        <v>15</v>
      </c>
      <c r="C722" s="21" t="s">
        <v>281</v>
      </c>
      <c r="D722" s="21" t="s">
        <v>45</v>
      </c>
      <c r="E722" s="21" t="s">
        <v>46</v>
      </c>
      <c r="F722" s="22">
        <v>0.0</v>
      </c>
      <c r="G722" s="22">
        <v>1096450.5</v>
      </c>
      <c r="H722" s="22">
        <v>113265.57</v>
      </c>
      <c r="I722" s="22">
        <v>4641919.44</v>
      </c>
      <c r="J722" s="23">
        <v>5149481.21</v>
      </c>
      <c r="K722" s="22">
        <v>1.100111672E7</v>
      </c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5.75" customHeight="1">
      <c r="A723" s="21" t="s">
        <v>280</v>
      </c>
      <c r="B723" s="21" t="s">
        <v>15</v>
      </c>
      <c r="C723" s="21" t="s">
        <v>281</v>
      </c>
      <c r="D723" s="21" t="s">
        <v>72</v>
      </c>
      <c r="E723" s="21" t="s">
        <v>73</v>
      </c>
      <c r="F723" s="22">
        <v>0.0</v>
      </c>
      <c r="G723" s="22">
        <v>1159194.38</v>
      </c>
      <c r="H723" s="22">
        <v>119747.14</v>
      </c>
      <c r="I723" s="22">
        <v>4907551.17</v>
      </c>
      <c r="J723" s="23">
        <v>5444157.93</v>
      </c>
      <c r="K723" s="22">
        <v>1.163065062E7</v>
      </c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5.75" customHeight="1">
      <c r="A724" s="21" t="s">
        <v>280</v>
      </c>
      <c r="B724" s="21" t="s">
        <v>15</v>
      </c>
      <c r="C724" s="21" t="s">
        <v>281</v>
      </c>
      <c r="D724" s="21" t="s">
        <v>21</v>
      </c>
      <c r="E724" s="21" t="s">
        <v>22</v>
      </c>
      <c r="F724" s="22">
        <v>0.0</v>
      </c>
      <c r="G724" s="22">
        <v>6072.6</v>
      </c>
      <c r="H724" s="22">
        <v>627.31</v>
      </c>
      <c r="I724" s="22">
        <v>25708.9</v>
      </c>
      <c r="J724" s="23">
        <v>28519.99</v>
      </c>
      <c r="K724" s="22">
        <v>60928.8</v>
      </c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5.75" customHeight="1">
      <c r="A725" s="21" t="s">
        <v>280</v>
      </c>
      <c r="B725" s="21" t="s">
        <v>15</v>
      </c>
      <c r="C725" s="21" t="s">
        <v>281</v>
      </c>
      <c r="D725" s="21" t="s">
        <v>29</v>
      </c>
      <c r="E725" s="21" t="s">
        <v>30</v>
      </c>
      <c r="F725" s="22">
        <v>0.0</v>
      </c>
      <c r="G725" s="22">
        <v>544264.05</v>
      </c>
      <c r="H725" s="22">
        <v>56223.58</v>
      </c>
      <c r="I725" s="22">
        <v>2304189.61</v>
      </c>
      <c r="J725" s="23">
        <v>2556136.81</v>
      </c>
      <c r="K725" s="22">
        <v>5460814.05</v>
      </c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5.75" customHeight="1">
      <c r="A726" s="21" t="s">
        <v>280</v>
      </c>
      <c r="B726" s="21" t="s">
        <v>15</v>
      </c>
      <c r="C726" s="21" t="s">
        <v>281</v>
      </c>
      <c r="D726" s="21" t="s">
        <v>41</v>
      </c>
      <c r="E726" s="21" t="s">
        <v>42</v>
      </c>
      <c r="F726" s="22">
        <v>0.0</v>
      </c>
      <c r="G726" s="22">
        <v>10910.33</v>
      </c>
      <c r="H726" s="22">
        <v>1127.06</v>
      </c>
      <c r="I726" s="22">
        <v>46189.84</v>
      </c>
      <c r="J726" s="23">
        <v>51240.38</v>
      </c>
      <c r="K726" s="22">
        <v>109467.61</v>
      </c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5.75" customHeight="1">
      <c r="A727" s="21" t="s">
        <v>280</v>
      </c>
      <c r="B727" s="21" t="s">
        <v>15</v>
      </c>
      <c r="C727" s="21" t="s">
        <v>281</v>
      </c>
      <c r="D727" s="21" t="s">
        <v>47</v>
      </c>
      <c r="E727" s="21" t="s">
        <v>48</v>
      </c>
      <c r="F727" s="22">
        <v>0.0</v>
      </c>
      <c r="G727" s="22">
        <v>2.564118214E7</v>
      </c>
      <c r="H727" s="22">
        <v>2648786.34</v>
      </c>
      <c r="I727" s="22">
        <v>1.0855419504E8</v>
      </c>
      <c r="J727" s="23">
        <v>1.2042384502E8</v>
      </c>
      <c r="K727" s="22">
        <v>2.5726800854E8</v>
      </c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5.75" customHeight="1">
      <c r="A728" s="21" t="s">
        <v>282</v>
      </c>
      <c r="B728" s="21" t="s">
        <v>15</v>
      </c>
      <c r="C728" s="21" t="s">
        <v>283</v>
      </c>
      <c r="D728" s="21" t="s">
        <v>17</v>
      </c>
      <c r="E728" s="21" t="s">
        <v>18</v>
      </c>
      <c r="F728" s="22">
        <v>0.0</v>
      </c>
      <c r="G728" s="22">
        <v>1.2455028408E8</v>
      </c>
      <c r="H728" s="22">
        <v>1.918342021E7</v>
      </c>
      <c r="I728" s="22">
        <v>4.237792508E8</v>
      </c>
      <c r="J728" s="23">
        <v>3.6268172589E8</v>
      </c>
      <c r="K728" s="22">
        <v>9.3019468098E8</v>
      </c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5.75" customHeight="1">
      <c r="A729" s="21" t="s">
        <v>282</v>
      </c>
      <c r="B729" s="21" t="s">
        <v>15</v>
      </c>
      <c r="C729" s="21" t="s">
        <v>283</v>
      </c>
      <c r="D729" s="21" t="s">
        <v>45</v>
      </c>
      <c r="E729" s="21" t="s">
        <v>46</v>
      </c>
      <c r="F729" s="22">
        <v>0.0</v>
      </c>
      <c r="G729" s="22">
        <v>3.135456071E7</v>
      </c>
      <c r="H729" s="22">
        <v>4829276.13</v>
      </c>
      <c r="I729" s="22">
        <v>1.0668311475E8</v>
      </c>
      <c r="J729" s="23">
        <v>9.13022903E7</v>
      </c>
      <c r="K729" s="22">
        <v>2.3416924189E8</v>
      </c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5.75" customHeight="1">
      <c r="A730" s="21" t="s">
        <v>282</v>
      </c>
      <c r="B730" s="21" t="s">
        <v>15</v>
      </c>
      <c r="C730" s="21" t="s">
        <v>283</v>
      </c>
      <c r="D730" s="21" t="s">
        <v>29</v>
      </c>
      <c r="E730" s="21" t="s">
        <v>30</v>
      </c>
      <c r="F730" s="22">
        <v>0.0</v>
      </c>
      <c r="G730" s="22">
        <v>516400.1</v>
      </c>
      <c r="H730" s="22">
        <v>79536.71</v>
      </c>
      <c r="I730" s="22">
        <v>1757038.52</v>
      </c>
      <c r="J730" s="23">
        <v>1503721.02</v>
      </c>
      <c r="K730" s="22">
        <v>3856696.35</v>
      </c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5.75" customHeight="1">
      <c r="A731" s="21" t="s">
        <v>282</v>
      </c>
      <c r="B731" s="21" t="s">
        <v>15</v>
      </c>
      <c r="C731" s="21" t="s">
        <v>283</v>
      </c>
      <c r="D731" s="21" t="s">
        <v>31</v>
      </c>
      <c r="E731" s="21" t="s">
        <v>32</v>
      </c>
      <c r="F731" s="22">
        <v>0.0</v>
      </c>
      <c r="G731" s="22">
        <v>681782.27</v>
      </c>
      <c r="H731" s="22">
        <v>105009.12</v>
      </c>
      <c r="I731" s="22">
        <v>2319747.24</v>
      </c>
      <c r="J731" s="23">
        <v>1985302.33</v>
      </c>
      <c r="K731" s="22">
        <v>5091840.96</v>
      </c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5.75" customHeight="1">
      <c r="A732" s="21" t="s">
        <v>282</v>
      </c>
      <c r="B732" s="21" t="s">
        <v>15</v>
      </c>
      <c r="C732" s="21" t="s">
        <v>283</v>
      </c>
      <c r="D732" s="21" t="s">
        <v>41</v>
      </c>
      <c r="E732" s="21" t="s">
        <v>42</v>
      </c>
      <c r="F732" s="22">
        <v>0.0</v>
      </c>
      <c r="G732" s="22">
        <v>425601.84</v>
      </c>
      <c r="H732" s="22">
        <v>65551.83</v>
      </c>
      <c r="I732" s="22">
        <v>1448099.69</v>
      </c>
      <c r="J732" s="23">
        <v>1239322.82</v>
      </c>
      <c r="K732" s="22">
        <v>3178576.18</v>
      </c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5.75" customHeight="1">
      <c r="A733" s="21" t="s">
        <v>284</v>
      </c>
      <c r="B733" s="21" t="s">
        <v>15</v>
      </c>
      <c r="C733" s="21" t="s">
        <v>285</v>
      </c>
      <c r="D733" s="21" t="s">
        <v>45</v>
      </c>
      <c r="E733" s="21" t="s">
        <v>46</v>
      </c>
      <c r="F733" s="22">
        <v>0.0</v>
      </c>
      <c r="G733" s="22">
        <v>9946747.57</v>
      </c>
      <c r="H733" s="22">
        <v>486340.87</v>
      </c>
      <c r="I733" s="22">
        <v>2.063410851E7</v>
      </c>
      <c r="J733" s="23">
        <v>1.618248572E7</v>
      </c>
      <c r="K733" s="22">
        <v>4.724968267E7</v>
      </c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5.75" customHeight="1">
      <c r="A734" s="21" t="s">
        <v>284</v>
      </c>
      <c r="B734" s="21" t="s">
        <v>15</v>
      </c>
      <c r="C734" s="21" t="s">
        <v>285</v>
      </c>
      <c r="D734" s="21" t="s">
        <v>29</v>
      </c>
      <c r="E734" s="21" t="s">
        <v>30</v>
      </c>
      <c r="F734" s="22">
        <v>0.0</v>
      </c>
      <c r="G734" s="22">
        <v>1469670.41</v>
      </c>
      <c r="H734" s="22">
        <v>71858.74</v>
      </c>
      <c r="I734" s="22">
        <v>3048769.29</v>
      </c>
      <c r="J734" s="23">
        <v>2391024.82</v>
      </c>
      <c r="K734" s="22">
        <v>6981323.26</v>
      </c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5.75" customHeight="1">
      <c r="A735" s="21" t="s">
        <v>284</v>
      </c>
      <c r="B735" s="21" t="s">
        <v>15</v>
      </c>
      <c r="C735" s="21" t="s">
        <v>285</v>
      </c>
      <c r="D735" s="21" t="s">
        <v>31</v>
      </c>
      <c r="E735" s="21" t="s">
        <v>32</v>
      </c>
      <c r="F735" s="22">
        <v>0.0</v>
      </c>
      <c r="G735" s="22">
        <v>0.0</v>
      </c>
      <c r="H735" s="22">
        <v>0.0</v>
      </c>
      <c r="I735" s="22">
        <v>0.0</v>
      </c>
      <c r="J735" s="23">
        <v>-309891.01</v>
      </c>
      <c r="K735" s="22">
        <v>-309891.01</v>
      </c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5.75" customHeight="1">
      <c r="A736" s="21" t="s">
        <v>284</v>
      </c>
      <c r="B736" s="21" t="s">
        <v>15</v>
      </c>
      <c r="C736" s="21" t="s">
        <v>285</v>
      </c>
      <c r="D736" s="21" t="s">
        <v>41</v>
      </c>
      <c r="E736" s="21" t="s">
        <v>42</v>
      </c>
      <c r="F736" s="22">
        <v>0.0</v>
      </c>
      <c r="G736" s="22">
        <v>252725.97</v>
      </c>
      <c r="H736" s="22">
        <v>12356.9</v>
      </c>
      <c r="I736" s="22">
        <v>524269.36</v>
      </c>
      <c r="J736" s="23">
        <v>411162.98</v>
      </c>
      <c r="K736" s="22">
        <v>1200515.21</v>
      </c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5.75" customHeight="1">
      <c r="A737" s="21" t="s">
        <v>284</v>
      </c>
      <c r="B737" s="21" t="s">
        <v>15</v>
      </c>
      <c r="C737" s="21" t="s">
        <v>285</v>
      </c>
      <c r="D737" s="21" t="s">
        <v>74</v>
      </c>
      <c r="E737" s="21" t="s">
        <v>75</v>
      </c>
      <c r="F737" s="22">
        <v>0.0</v>
      </c>
      <c r="G737" s="22">
        <v>2044304.02</v>
      </c>
      <c r="H737" s="22">
        <v>99955.15</v>
      </c>
      <c r="I737" s="22">
        <v>4240822.53</v>
      </c>
      <c r="J737" s="23">
        <v>3325903.32</v>
      </c>
      <c r="K737" s="22">
        <v>9710985.02</v>
      </c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5.75" customHeight="1">
      <c r="A738" s="21" t="s">
        <v>284</v>
      </c>
      <c r="B738" s="21" t="s">
        <v>15</v>
      </c>
      <c r="C738" s="21" t="s">
        <v>285</v>
      </c>
      <c r="D738" s="21" t="s">
        <v>47</v>
      </c>
      <c r="E738" s="21" t="s">
        <v>48</v>
      </c>
      <c r="F738" s="22">
        <v>0.0</v>
      </c>
      <c r="G738" s="22">
        <v>1.2502375703E8</v>
      </c>
      <c r="H738" s="22">
        <v>6112969.34</v>
      </c>
      <c r="I738" s="22">
        <v>2.5935651331E8</v>
      </c>
      <c r="J738" s="23">
        <v>2.0340268486E8</v>
      </c>
      <c r="K738" s="22">
        <v>5.9389592454E8</v>
      </c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5.75" customHeight="1">
      <c r="A739" s="21" t="s">
        <v>286</v>
      </c>
      <c r="B739" s="21" t="s">
        <v>15</v>
      </c>
      <c r="C739" s="21" t="s">
        <v>287</v>
      </c>
      <c r="D739" s="21" t="s">
        <v>17</v>
      </c>
      <c r="E739" s="21" t="s">
        <v>18</v>
      </c>
      <c r="F739" s="22">
        <v>0.0</v>
      </c>
      <c r="G739" s="22">
        <v>3563347.97</v>
      </c>
      <c r="H739" s="22">
        <v>1907329.64</v>
      </c>
      <c r="I739" s="22">
        <v>5.569138891E7</v>
      </c>
      <c r="J739" s="23">
        <v>8.230791649E7</v>
      </c>
      <c r="K739" s="22">
        <v>1.4346998301E8</v>
      </c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5.75" customHeight="1">
      <c r="A740" s="21" t="s">
        <v>286</v>
      </c>
      <c r="B740" s="21" t="s">
        <v>15</v>
      </c>
      <c r="C740" s="21" t="s">
        <v>287</v>
      </c>
      <c r="D740" s="21" t="s">
        <v>45</v>
      </c>
      <c r="E740" s="21" t="s">
        <v>46</v>
      </c>
      <c r="F740" s="22">
        <v>0.0</v>
      </c>
      <c r="G740" s="22">
        <v>891382.01</v>
      </c>
      <c r="H740" s="22">
        <v>477124.14</v>
      </c>
      <c r="I740" s="22">
        <v>1.393136534E7</v>
      </c>
      <c r="J740" s="23">
        <v>2.05895683E7</v>
      </c>
      <c r="K740" s="22">
        <v>3.588943979E7</v>
      </c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5.75" customHeight="1">
      <c r="A741" s="21" t="s">
        <v>286</v>
      </c>
      <c r="B741" s="21" t="s">
        <v>15</v>
      </c>
      <c r="C741" s="21" t="s">
        <v>287</v>
      </c>
      <c r="D741" s="21" t="s">
        <v>72</v>
      </c>
      <c r="E741" s="21" t="s">
        <v>73</v>
      </c>
      <c r="F741" s="22">
        <v>0.0</v>
      </c>
      <c r="G741" s="22">
        <v>236222.69</v>
      </c>
      <c r="H741" s="22">
        <v>126441.35</v>
      </c>
      <c r="I741" s="22">
        <v>3691912.65</v>
      </c>
      <c r="J741" s="23">
        <v>5456384.63</v>
      </c>
      <c r="K741" s="22">
        <v>9510961.32</v>
      </c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5.75" customHeight="1">
      <c r="A742" s="21" t="s">
        <v>286</v>
      </c>
      <c r="B742" s="21" t="s">
        <v>15</v>
      </c>
      <c r="C742" s="21" t="s">
        <v>287</v>
      </c>
      <c r="D742" s="21" t="s">
        <v>19</v>
      </c>
      <c r="E742" s="21" t="s">
        <v>20</v>
      </c>
      <c r="F742" s="22">
        <v>0.0</v>
      </c>
      <c r="G742" s="22">
        <v>27912.72</v>
      </c>
      <c r="H742" s="22">
        <v>14940.65</v>
      </c>
      <c r="I742" s="22">
        <v>436246.49</v>
      </c>
      <c r="J742" s="23">
        <v>644741.32</v>
      </c>
      <c r="K742" s="22">
        <v>1123841.18</v>
      </c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5.75" customHeight="1">
      <c r="A743" s="21" t="s">
        <v>286</v>
      </c>
      <c r="B743" s="21" t="s">
        <v>15</v>
      </c>
      <c r="C743" s="21" t="s">
        <v>287</v>
      </c>
      <c r="D743" s="21" t="s">
        <v>21</v>
      </c>
      <c r="E743" s="21" t="s">
        <v>22</v>
      </c>
      <c r="F743" s="22">
        <v>0.0</v>
      </c>
      <c r="G743" s="22">
        <v>3448.83</v>
      </c>
      <c r="H743" s="22">
        <v>1846.03</v>
      </c>
      <c r="I743" s="22">
        <v>53901.6</v>
      </c>
      <c r="J743" s="23">
        <v>79662.74</v>
      </c>
      <c r="K743" s="22">
        <v>138859.2</v>
      </c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5.75" customHeight="1">
      <c r="A744" s="21" t="s">
        <v>286</v>
      </c>
      <c r="B744" s="21" t="s">
        <v>15</v>
      </c>
      <c r="C744" s="21" t="s">
        <v>287</v>
      </c>
      <c r="D744" s="21" t="s">
        <v>29</v>
      </c>
      <c r="E744" s="21" t="s">
        <v>30</v>
      </c>
      <c r="F744" s="22">
        <v>0.0</v>
      </c>
      <c r="G744" s="22">
        <v>159114.3</v>
      </c>
      <c r="H744" s="22">
        <v>85168.05</v>
      </c>
      <c r="I744" s="22">
        <v>2486789.41</v>
      </c>
      <c r="J744" s="23">
        <v>3675298.09</v>
      </c>
      <c r="K744" s="22">
        <v>6406369.85</v>
      </c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5.75" customHeight="1">
      <c r="A745" s="21" t="s">
        <v>286</v>
      </c>
      <c r="B745" s="21" t="s">
        <v>15</v>
      </c>
      <c r="C745" s="21" t="s">
        <v>287</v>
      </c>
      <c r="D745" s="21" t="s">
        <v>31</v>
      </c>
      <c r="E745" s="21" t="s">
        <v>32</v>
      </c>
      <c r="F745" s="22">
        <v>0.0</v>
      </c>
      <c r="G745" s="22">
        <v>0.0</v>
      </c>
      <c r="H745" s="22">
        <v>0.0</v>
      </c>
      <c r="I745" s="22">
        <v>0.0</v>
      </c>
      <c r="J745" s="23">
        <v>-464341.9</v>
      </c>
      <c r="K745" s="22">
        <v>-464341.9</v>
      </c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5.75" customHeight="1">
      <c r="A746" s="21" t="s">
        <v>286</v>
      </c>
      <c r="B746" s="21" t="s">
        <v>15</v>
      </c>
      <c r="C746" s="21" t="s">
        <v>287</v>
      </c>
      <c r="D746" s="21" t="s">
        <v>41</v>
      </c>
      <c r="E746" s="21" t="s">
        <v>42</v>
      </c>
      <c r="F746" s="22">
        <v>0.0</v>
      </c>
      <c r="G746" s="22">
        <v>17593.48</v>
      </c>
      <c r="H746" s="22">
        <v>9417.14</v>
      </c>
      <c r="I746" s="22">
        <v>274967.6</v>
      </c>
      <c r="J746" s="23">
        <v>406382.58</v>
      </c>
      <c r="K746" s="22">
        <v>708360.8</v>
      </c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5.75" customHeight="1">
      <c r="A747" s="21" t="s">
        <v>288</v>
      </c>
      <c r="B747" s="21" t="s">
        <v>15</v>
      </c>
      <c r="C747" s="21" t="s">
        <v>289</v>
      </c>
      <c r="D747" s="21" t="s">
        <v>17</v>
      </c>
      <c r="E747" s="21" t="s">
        <v>18</v>
      </c>
      <c r="F747" s="22">
        <v>0.0</v>
      </c>
      <c r="G747" s="22">
        <v>2.542999808E7</v>
      </c>
      <c r="H747" s="22">
        <v>7138387.05</v>
      </c>
      <c r="I747" s="22">
        <v>1.7181052337E8</v>
      </c>
      <c r="J747" s="23">
        <v>1.8004671879E8</v>
      </c>
      <c r="K747" s="22">
        <v>3.8442562729E8</v>
      </c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5.75" customHeight="1">
      <c r="A748" s="21" t="s">
        <v>288</v>
      </c>
      <c r="B748" s="21" t="s">
        <v>15</v>
      </c>
      <c r="C748" s="21" t="s">
        <v>289</v>
      </c>
      <c r="D748" s="21" t="s">
        <v>45</v>
      </c>
      <c r="E748" s="21" t="s">
        <v>46</v>
      </c>
      <c r="F748" s="22">
        <v>0.0</v>
      </c>
      <c r="G748" s="22">
        <v>5712748.31</v>
      </c>
      <c r="H748" s="22">
        <v>1603610.36</v>
      </c>
      <c r="I748" s="22">
        <v>3.859655328E7</v>
      </c>
      <c r="J748" s="23">
        <v>4.044678195E7</v>
      </c>
      <c r="K748" s="22">
        <v>8.63596939E7</v>
      </c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5.75" customHeight="1">
      <c r="A749" s="21" t="s">
        <v>288</v>
      </c>
      <c r="B749" s="21" t="s">
        <v>15</v>
      </c>
      <c r="C749" s="21" t="s">
        <v>289</v>
      </c>
      <c r="D749" s="21" t="s">
        <v>29</v>
      </c>
      <c r="E749" s="21" t="s">
        <v>30</v>
      </c>
      <c r="F749" s="22">
        <v>0.0</v>
      </c>
      <c r="G749" s="22">
        <v>444556.73</v>
      </c>
      <c r="H749" s="22">
        <v>124790.33</v>
      </c>
      <c r="I749" s="22">
        <v>3003520.61</v>
      </c>
      <c r="J749" s="23">
        <v>3147502.37</v>
      </c>
      <c r="K749" s="22">
        <v>6720370.04</v>
      </c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5.75" customHeight="1">
      <c r="A750" s="21" t="s">
        <v>288</v>
      </c>
      <c r="B750" s="21" t="s">
        <v>15</v>
      </c>
      <c r="C750" s="21" t="s">
        <v>289</v>
      </c>
      <c r="D750" s="21" t="s">
        <v>31</v>
      </c>
      <c r="E750" s="21" t="s">
        <v>32</v>
      </c>
      <c r="F750" s="22">
        <v>0.0</v>
      </c>
      <c r="G750" s="22">
        <v>381963.06</v>
      </c>
      <c r="H750" s="22">
        <v>107219.83</v>
      </c>
      <c r="I750" s="22">
        <v>2580624.38</v>
      </c>
      <c r="J750" s="23">
        <v>2704333.5</v>
      </c>
      <c r="K750" s="22">
        <v>5774140.77</v>
      </c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5.75" customHeight="1">
      <c r="A751" s="21" t="s">
        <v>288</v>
      </c>
      <c r="B751" s="21" t="s">
        <v>15</v>
      </c>
      <c r="C751" s="21" t="s">
        <v>289</v>
      </c>
      <c r="D751" s="21" t="s">
        <v>41</v>
      </c>
      <c r="E751" s="21" t="s">
        <v>42</v>
      </c>
      <c r="F751" s="22">
        <v>0.0</v>
      </c>
      <c r="G751" s="22">
        <v>148611.82</v>
      </c>
      <c r="H751" s="22">
        <v>41716.43</v>
      </c>
      <c r="I751" s="22">
        <v>1004053.36</v>
      </c>
      <c r="J751" s="23">
        <v>1052185.33</v>
      </c>
      <c r="K751" s="22">
        <v>2246566.94</v>
      </c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5.75" customHeight="1">
      <c r="A752" s="21" t="s">
        <v>290</v>
      </c>
      <c r="B752" s="21" t="s">
        <v>15</v>
      </c>
      <c r="C752" s="21" t="s">
        <v>291</v>
      </c>
      <c r="D752" s="21" t="s">
        <v>17</v>
      </c>
      <c r="E752" s="21" t="s">
        <v>18</v>
      </c>
      <c r="F752" s="22">
        <v>0.0</v>
      </c>
      <c r="G752" s="22">
        <v>3.040421317E7</v>
      </c>
      <c r="H752" s="22">
        <v>6370732.71</v>
      </c>
      <c r="I752" s="22">
        <v>1.3385590813E8</v>
      </c>
      <c r="J752" s="23">
        <v>1.4779711226E8</v>
      </c>
      <c r="K752" s="22">
        <v>3.1842796627E8</v>
      </c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5.75" customHeight="1">
      <c r="A753" s="21" t="s">
        <v>290</v>
      </c>
      <c r="B753" s="21" t="s">
        <v>15</v>
      </c>
      <c r="C753" s="21" t="s">
        <v>291</v>
      </c>
      <c r="D753" s="21" t="s">
        <v>21</v>
      </c>
      <c r="E753" s="21" t="s">
        <v>22</v>
      </c>
      <c r="F753" s="22">
        <v>0.0</v>
      </c>
      <c r="G753" s="22">
        <v>0.0</v>
      </c>
      <c r="H753" s="22">
        <v>0.0</v>
      </c>
      <c r="I753" s="22">
        <v>0.0</v>
      </c>
      <c r="J753" s="23">
        <v>-1004.29</v>
      </c>
      <c r="K753" s="22">
        <v>-1004.29</v>
      </c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5.75" customHeight="1">
      <c r="A754" s="21" t="s">
        <v>290</v>
      </c>
      <c r="B754" s="21" t="s">
        <v>15</v>
      </c>
      <c r="C754" s="21" t="s">
        <v>291</v>
      </c>
      <c r="D754" s="21" t="s">
        <v>29</v>
      </c>
      <c r="E754" s="21" t="s">
        <v>30</v>
      </c>
      <c r="F754" s="22">
        <v>0.0</v>
      </c>
      <c r="G754" s="22">
        <v>990949.93</v>
      </c>
      <c r="H754" s="22">
        <v>207638.24</v>
      </c>
      <c r="I754" s="22">
        <v>4362701.39</v>
      </c>
      <c r="J754" s="23">
        <v>4817080.36</v>
      </c>
      <c r="K754" s="22">
        <v>1.037836992E7</v>
      </c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5.75" customHeight="1">
      <c r="A755" s="21" t="s">
        <v>290</v>
      </c>
      <c r="B755" s="21" t="s">
        <v>15</v>
      </c>
      <c r="C755" s="21" t="s">
        <v>291</v>
      </c>
      <c r="D755" s="21" t="s">
        <v>31</v>
      </c>
      <c r="E755" s="21" t="s">
        <v>32</v>
      </c>
      <c r="F755" s="22">
        <v>0.0</v>
      </c>
      <c r="G755" s="22">
        <v>273317.7</v>
      </c>
      <c r="H755" s="22">
        <v>57269.5</v>
      </c>
      <c r="I755" s="22">
        <v>1203293.41</v>
      </c>
      <c r="J755" s="23">
        <v>1328617.43</v>
      </c>
      <c r="K755" s="22">
        <v>2862498.04</v>
      </c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5.75" customHeight="1">
      <c r="A756" s="21" t="s">
        <v>290</v>
      </c>
      <c r="B756" s="21" t="s">
        <v>15</v>
      </c>
      <c r="C756" s="21" t="s">
        <v>291</v>
      </c>
      <c r="D756" s="21" t="s">
        <v>37</v>
      </c>
      <c r="E756" s="21" t="s">
        <v>38</v>
      </c>
      <c r="F756" s="22">
        <v>0.0</v>
      </c>
      <c r="G756" s="22">
        <v>3882.23</v>
      </c>
      <c r="H756" s="22">
        <v>813.46</v>
      </c>
      <c r="I756" s="22">
        <v>17091.68</v>
      </c>
      <c r="J756" s="23">
        <v>18871.8</v>
      </c>
      <c r="K756" s="22">
        <v>40659.17</v>
      </c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5.75" customHeight="1">
      <c r="A757" s="21" t="s">
        <v>290</v>
      </c>
      <c r="B757" s="21" t="s">
        <v>15</v>
      </c>
      <c r="C757" s="21" t="s">
        <v>291</v>
      </c>
      <c r="D757" s="21" t="s">
        <v>41</v>
      </c>
      <c r="E757" s="21" t="s">
        <v>42</v>
      </c>
      <c r="F757" s="22">
        <v>0.0</v>
      </c>
      <c r="G757" s="22">
        <v>374396.97</v>
      </c>
      <c r="H757" s="22">
        <v>78449.09</v>
      </c>
      <c r="I757" s="22">
        <v>1648299.39</v>
      </c>
      <c r="J757" s="23">
        <v>1819971.14</v>
      </c>
      <c r="K757" s="22">
        <v>3921116.59</v>
      </c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5.75" customHeight="1">
      <c r="A758" s="21" t="s">
        <v>292</v>
      </c>
      <c r="B758" s="21" t="s">
        <v>15</v>
      </c>
      <c r="C758" s="21" t="s">
        <v>293</v>
      </c>
      <c r="D758" s="21" t="s">
        <v>17</v>
      </c>
      <c r="E758" s="21" t="s">
        <v>18</v>
      </c>
      <c r="F758" s="22">
        <v>0.0</v>
      </c>
      <c r="G758" s="22">
        <v>2.835542436E7</v>
      </c>
      <c r="H758" s="22">
        <v>3169353.58</v>
      </c>
      <c r="I758" s="22">
        <v>1.2591612618E8</v>
      </c>
      <c r="J758" s="23">
        <v>1.3264960078E8</v>
      </c>
      <c r="K758" s="22">
        <v>2.900905049E8</v>
      </c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5.75" customHeight="1">
      <c r="A759" s="21" t="s">
        <v>292</v>
      </c>
      <c r="B759" s="21" t="s">
        <v>15</v>
      </c>
      <c r="C759" s="21" t="s">
        <v>293</v>
      </c>
      <c r="D759" s="21" t="s">
        <v>72</v>
      </c>
      <c r="E759" s="21" t="s">
        <v>73</v>
      </c>
      <c r="F759" s="22">
        <v>0.0</v>
      </c>
      <c r="G759" s="22">
        <v>4375251.38</v>
      </c>
      <c r="H759" s="22">
        <v>489032.31</v>
      </c>
      <c r="I759" s="22">
        <v>1.942890002E7</v>
      </c>
      <c r="J759" s="23">
        <v>2.046787739E7</v>
      </c>
      <c r="K759" s="22">
        <v>4.47610611E7</v>
      </c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5.75" customHeight="1">
      <c r="A760" s="21" t="s">
        <v>292</v>
      </c>
      <c r="B760" s="21" t="s">
        <v>15</v>
      </c>
      <c r="C760" s="21" t="s">
        <v>293</v>
      </c>
      <c r="D760" s="21" t="s">
        <v>29</v>
      </c>
      <c r="E760" s="21" t="s">
        <v>30</v>
      </c>
      <c r="F760" s="22">
        <v>0.0</v>
      </c>
      <c r="G760" s="22">
        <v>268972.92</v>
      </c>
      <c r="H760" s="22">
        <v>30063.75</v>
      </c>
      <c r="I760" s="22">
        <v>1194410.93</v>
      </c>
      <c r="J760" s="23">
        <v>1258283.1</v>
      </c>
      <c r="K760" s="22">
        <v>2751730.7</v>
      </c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5.75" customHeight="1">
      <c r="A761" s="21" t="s">
        <v>292</v>
      </c>
      <c r="B761" s="21" t="s">
        <v>15</v>
      </c>
      <c r="C761" s="21" t="s">
        <v>293</v>
      </c>
      <c r="D761" s="21" t="s">
        <v>41</v>
      </c>
      <c r="E761" s="21" t="s">
        <v>42</v>
      </c>
      <c r="F761" s="22">
        <v>0.0</v>
      </c>
      <c r="G761" s="22">
        <v>16107.34</v>
      </c>
      <c r="H761" s="22">
        <v>1800.36</v>
      </c>
      <c r="I761" s="22">
        <v>71526.87</v>
      </c>
      <c r="J761" s="23">
        <v>75351.83</v>
      </c>
      <c r="K761" s="22">
        <v>164786.4</v>
      </c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5.75" customHeight="1">
      <c r="A762" s="21" t="s">
        <v>294</v>
      </c>
      <c r="B762" s="21" t="s">
        <v>15</v>
      </c>
      <c r="C762" s="21" t="s">
        <v>295</v>
      </c>
      <c r="D762" s="21" t="s">
        <v>17</v>
      </c>
      <c r="E762" s="21" t="s">
        <v>18</v>
      </c>
      <c r="F762" s="22">
        <v>0.0</v>
      </c>
      <c r="G762" s="22">
        <v>1.521512645E7</v>
      </c>
      <c r="H762" s="22">
        <v>2212402.78</v>
      </c>
      <c r="I762" s="22">
        <v>5.52198773E7</v>
      </c>
      <c r="J762" s="23">
        <v>5.509133033E7</v>
      </c>
      <c r="K762" s="22">
        <v>1.2773873686E8</v>
      </c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5.75" customHeight="1">
      <c r="A763" s="21" t="s">
        <v>294</v>
      </c>
      <c r="B763" s="21" t="s">
        <v>15</v>
      </c>
      <c r="C763" s="21" t="s">
        <v>295</v>
      </c>
      <c r="D763" s="21" t="s">
        <v>45</v>
      </c>
      <c r="E763" s="21" t="s">
        <v>46</v>
      </c>
      <c r="F763" s="22">
        <v>0.0</v>
      </c>
      <c r="G763" s="22">
        <v>5824874.77</v>
      </c>
      <c r="H763" s="22">
        <v>846984.03</v>
      </c>
      <c r="I763" s="22">
        <v>2.11400721E7</v>
      </c>
      <c r="J763" s="23">
        <v>2.109085989E7</v>
      </c>
      <c r="K763" s="22">
        <v>4.890279079E7</v>
      </c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5.75" customHeight="1">
      <c r="A764" s="21" t="s">
        <v>294</v>
      </c>
      <c r="B764" s="21" t="s">
        <v>15</v>
      </c>
      <c r="C764" s="21" t="s">
        <v>295</v>
      </c>
      <c r="D764" s="21" t="s">
        <v>29</v>
      </c>
      <c r="E764" s="21" t="s">
        <v>30</v>
      </c>
      <c r="F764" s="22">
        <v>0.0</v>
      </c>
      <c r="G764" s="22">
        <v>491731.04</v>
      </c>
      <c r="H764" s="22">
        <v>71501.68</v>
      </c>
      <c r="I764" s="22">
        <v>1784627.15</v>
      </c>
      <c r="J764" s="23">
        <v>1780472.7</v>
      </c>
      <c r="K764" s="22">
        <v>4128332.57</v>
      </c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5.75" customHeight="1">
      <c r="A765" s="21" t="s">
        <v>294</v>
      </c>
      <c r="B765" s="21" t="s">
        <v>15</v>
      </c>
      <c r="C765" s="21" t="s">
        <v>295</v>
      </c>
      <c r="D765" s="21" t="s">
        <v>31</v>
      </c>
      <c r="E765" s="21" t="s">
        <v>32</v>
      </c>
      <c r="F765" s="22">
        <v>0.0</v>
      </c>
      <c r="G765" s="22">
        <v>0.0</v>
      </c>
      <c r="H765" s="22">
        <v>0.0</v>
      </c>
      <c r="I765" s="22">
        <v>0.0</v>
      </c>
      <c r="J765" s="23">
        <v>-297088.16</v>
      </c>
      <c r="K765" s="22">
        <v>-297088.16</v>
      </c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5.75" customHeight="1">
      <c r="A766" s="21" t="s">
        <v>294</v>
      </c>
      <c r="B766" s="21" t="s">
        <v>15</v>
      </c>
      <c r="C766" s="21" t="s">
        <v>295</v>
      </c>
      <c r="D766" s="21" t="s">
        <v>41</v>
      </c>
      <c r="E766" s="21" t="s">
        <v>42</v>
      </c>
      <c r="F766" s="22">
        <v>0.0</v>
      </c>
      <c r="G766" s="22">
        <v>97860.64</v>
      </c>
      <c r="H766" s="22">
        <v>14229.73</v>
      </c>
      <c r="I766" s="22">
        <v>355163.17</v>
      </c>
      <c r="J766" s="23">
        <v>354336.39</v>
      </c>
      <c r="K766" s="22">
        <v>821589.93</v>
      </c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5.75" customHeight="1">
      <c r="A767" s="21" t="s">
        <v>294</v>
      </c>
      <c r="B767" s="21" t="s">
        <v>15</v>
      </c>
      <c r="C767" s="21" t="s">
        <v>295</v>
      </c>
      <c r="D767" s="21" t="s">
        <v>74</v>
      </c>
      <c r="E767" s="21" t="s">
        <v>75</v>
      </c>
      <c r="F767" s="22">
        <v>0.0</v>
      </c>
      <c r="G767" s="22">
        <v>8681151.1</v>
      </c>
      <c r="H767" s="22">
        <v>1262309.78</v>
      </c>
      <c r="I767" s="22">
        <v>3.150628428E7</v>
      </c>
      <c r="J767" s="23">
        <v>3.143294046E7</v>
      </c>
      <c r="K767" s="22">
        <v>7.288268562E7</v>
      </c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5.75" customHeight="1">
      <c r="A768" s="21" t="s">
        <v>296</v>
      </c>
      <c r="B768" s="21" t="s">
        <v>15</v>
      </c>
      <c r="C768" s="21" t="s">
        <v>297</v>
      </c>
      <c r="D768" s="21" t="s">
        <v>17</v>
      </c>
      <c r="E768" s="21" t="s">
        <v>18</v>
      </c>
      <c r="F768" s="22">
        <v>0.0</v>
      </c>
      <c r="G768" s="22">
        <v>1.2088532724E8</v>
      </c>
      <c r="H768" s="22">
        <v>2.687697555E7</v>
      </c>
      <c r="I768" s="22">
        <v>4.5664546401E8</v>
      </c>
      <c r="J768" s="23">
        <v>3.7384767067E8</v>
      </c>
      <c r="K768" s="22">
        <v>9.7825543747E8</v>
      </c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5.75" customHeight="1">
      <c r="A769" s="21" t="s">
        <v>296</v>
      </c>
      <c r="B769" s="21" t="s">
        <v>15</v>
      </c>
      <c r="C769" s="21" t="s">
        <v>297</v>
      </c>
      <c r="D769" s="21" t="s">
        <v>45</v>
      </c>
      <c r="E769" s="21" t="s">
        <v>46</v>
      </c>
      <c r="F769" s="22">
        <v>0.0</v>
      </c>
      <c r="G769" s="22">
        <v>6531679.19</v>
      </c>
      <c r="H769" s="22">
        <v>1452217.45</v>
      </c>
      <c r="I769" s="22">
        <v>2.467347973E7</v>
      </c>
      <c r="J769" s="23">
        <v>2.019974718E7</v>
      </c>
      <c r="K769" s="22">
        <v>5.285712355E7</v>
      </c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5.75" customHeight="1">
      <c r="A770" s="21" t="s">
        <v>296</v>
      </c>
      <c r="B770" s="21" t="s">
        <v>15</v>
      </c>
      <c r="C770" s="21" t="s">
        <v>297</v>
      </c>
      <c r="D770" s="21" t="s">
        <v>19</v>
      </c>
      <c r="E770" s="21" t="s">
        <v>20</v>
      </c>
      <c r="F770" s="22">
        <v>0.0</v>
      </c>
      <c r="G770" s="22">
        <v>19539.55</v>
      </c>
      <c r="H770" s="22">
        <v>4344.32</v>
      </c>
      <c r="I770" s="22">
        <v>73810.85</v>
      </c>
      <c r="J770" s="23">
        <v>60427.66</v>
      </c>
      <c r="K770" s="22">
        <v>158122.38</v>
      </c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5.75" customHeight="1">
      <c r="A771" s="21" t="s">
        <v>296</v>
      </c>
      <c r="B771" s="21" t="s">
        <v>15</v>
      </c>
      <c r="C771" s="21" t="s">
        <v>297</v>
      </c>
      <c r="D771" s="21" t="s">
        <v>21</v>
      </c>
      <c r="E771" s="21" t="s">
        <v>22</v>
      </c>
      <c r="F771" s="22">
        <v>0.0</v>
      </c>
      <c r="G771" s="22">
        <v>49580.41</v>
      </c>
      <c r="H771" s="22">
        <v>11023.43</v>
      </c>
      <c r="I771" s="22">
        <v>187290.44</v>
      </c>
      <c r="J771" s="23">
        <v>153331.42</v>
      </c>
      <c r="K771" s="22">
        <v>401225.7</v>
      </c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5.75" customHeight="1">
      <c r="A772" s="21" t="s">
        <v>296</v>
      </c>
      <c r="B772" s="21" t="s">
        <v>15</v>
      </c>
      <c r="C772" s="21" t="s">
        <v>297</v>
      </c>
      <c r="D772" s="21" t="s">
        <v>27</v>
      </c>
      <c r="E772" s="21" t="s">
        <v>28</v>
      </c>
      <c r="F772" s="22">
        <v>0.0</v>
      </c>
      <c r="G772" s="22">
        <v>1409739.34</v>
      </c>
      <c r="H772" s="22">
        <v>313433.65</v>
      </c>
      <c r="I772" s="22">
        <v>5325303.66</v>
      </c>
      <c r="J772" s="23">
        <v>4359733.15</v>
      </c>
      <c r="K772" s="22">
        <v>1.14082098E7</v>
      </c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5.75" customHeight="1">
      <c r="A773" s="21" t="s">
        <v>296</v>
      </c>
      <c r="B773" s="21" t="s">
        <v>15</v>
      </c>
      <c r="C773" s="21" t="s">
        <v>297</v>
      </c>
      <c r="D773" s="21" t="s">
        <v>29</v>
      </c>
      <c r="E773" s="21" t="s">
        <v>30</v>
      </c>
      <c r="F773" s="22">
        <v>0.0</v>
      </c>
      <c r="G773" s="22">
        <v>2930652.05</v>
      </c>
      <c r="H773" s="22">
        <v>651584.98</v>
      </c>
      <c r="I773" s="22">
        <v>1.107056576E7</v>
      </c>
      <c r="J773" s="23">
        <v>9063278.96</v>
      </c>
      <c r="K773" s="22">
        <v>2.371608175E7</v>
      </c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5.75" customHeight="1">
      <c r="A774" s="21" t="s">
        <v>296</v>
      </c>
      <c r="B774" s="21" t="s">
        <v>15</v>
      </c>
      <c r="C774" s="21" t="s">
        <v>297</v>
      </c>
      <c r="D774" s="21" t="s">
        <v>31</v>
      </c>
      <c r="E774" s="21" t="s">
        <v>32</v>
      </c>
      <c r="F774" s="22">
        <v>0.0</v>
      </c>
      <c r="G774" s="22">
        <v>2483106.18</v>
      </c>
      <c r="H774" s="22">
        <v>552080.1</v>
      </c>
      <c r="I774" s="22">
        <v>9379956.99</v>
      </c>
      <c r="J774" s="23">
        <v>7679207.06</v>
      </c>
      <c r="K774" s="22">
        <v>2.009435033E7</v>
      </c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5.75" customHeight="1">
      <c r="A775" s="21" t="s">
        <v>296</v>
      </c>
      <c r="B775" s="21" t="s">
        <v>15</v>
      </c>
      <c r="C775" s="21" t="s">
        <v>297</v>
      </c>
      <c r="D775" s="21" t="s">
        <v>37</v>
      </c>
      <c r="E775" s="21" t="s">
        <v>38</v>
      </c>
      <c r="F775" s="22">
        <v>0.0</v>
      </c>
      <c r="G775" s="22">
        <v>36805.31</v>
      </c>
      <c r="H775" s="22">
        <v>8183.09</v>
      </c>
      <c r="I775" s="22">
        <v>139032.4</v>
      </c>
      <c r="J775" s="23">
        <v>113823.4</v>
      </c>
      <c r="K775" s="22">
        <v>297844.2</v>
      </c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5.75" customHeight="1">
      <c r="A776" s="21" t="s">
        <v>296</v>
      </c>
      <c r="B776" s="21" t="s">
        <v>15</v>
      </c>
      <c r="C776" s="21" t="s">
        <v>297</v>
      </c>
      <c r="D776" s="21" t="s">
        <v>41</v>
      </c>
      <c r="E776" s="21" t="s">
        <v>42</v>
      </c>
      <c r="F776" s="22">
        <v>0.0</v>
      </c>
      <c r="G776" s="22">
        <v>394025.33</v>
      </c>
      <c r="H776" s="22">
        <v>87605.42</v>
      </c>
      <c r="I776" s="22">
        <v>1488434.43</v>
      </c>
      <c r="J776" s="23">
        <v>1218555.29</v>
      </c>
      <c r="K776" s="22">
        <v>3188620.47</v>
      </c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5.75" customHeight="1">
      <c r="A777" s="21" t="s">
        <v>296</v>
      </c>
      <c r="B777" s="21" t="s">
        <v>15</v>
      </c>
      <c r="C777" s="21" t="s">
        <v>297</v>
      </c>
      <c r="D777" s="21" t="s">
        <v>47</v>
      </c>
      <c r="E777" s="21" t="s">
        <v>48</v>
      </c>
      <c r="F777" s="22">
        <v>0.0</v>
      </c>
      <c r="G777" s="22">
        <v>3.50101264E7</v>
      </c>
      <c r="H777" s="22">
        <v>7783958.01</v>
      </c>
      <c r="I777" s="22">
        <v>1.3225108273E8</v>
      </c>
      <c r="J777" s="23">
        <v>1.08271653E8</v>
      </c>
      <c r="K777" s="22">
        <v>2.8331682014E8</v>
      </c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5.75" customHeight="1">
      <c r="A778" s="21" t="s">
        <v>298</v>
      </c>
      <c r="B778" s="21" t="s">
        <v>15</v>
      </c>
      <c r="C778" s="21" t="s">
        <v>299</v>
      </c>
      <c r="D778" s="21" t="s">
        <v>17</v>
      </c>
      <c r="E778" s="21" t="s">
        <v>18</v>
      </c>
      <c r="F778" s="22">
        <v>0.0</v>
      </c>
      <c r="G778" s="22">
        <v>6.669593846E7</v>
      </c>
      <c r="H778" s="22">
        <v>5668431.61</v>
      </c>
      <c r="I778" s="22">
        <v>1.5232584254E8</v>
      </c>
      <c r="J778" s="23">
        <v>1.3214009752E8</v>
      </c>
      <c r="K778" s="22">
        <v>3.5683031013E8</v>
      </c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5.75" customHeight="1">
      <c r="A779" s="21" t="s">
        <v>298</v>
      </c>
      <c r="B779" s="21" t="s">
        <v>15</v>
      </c>
      <c r="C779" s="21" t="s">
        <v>299</v>
      </c>
      <c r="D779" s="21" t="s">
        <v>45</v>
      </c>
      <c r="E779" s="21" t="s">
        <v>46</v>
      </c>
      <c r="F779" s="22">
        <v>0.0</v>
      </c>
      <c r="G779" s="22">
        <v>3.003965233E7</v>
      </c>
      <c r="H779" s="22">
        <v>2553044.74</v>
      </c>
      <c r="I779" s="22">
        <v>6.860710648E7</v>
      </c>
      <c r="J779" s="23">
        <v>5.951550696E7</v>
      </c>
      <c r="K779" s="22">
        <v>1.6071531051E8</v>
      </c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5.75" customHeight="1">
      <c r="A780" s="21" t="s">
        <v>298</v>
      </c>
      <c r="B780" s="21" t="s">
        <v>15</v>
      </c>
      <c r="C780" s="21" t="s">
        <v>299</v>
      </c>
      <c r="D780" s="21" t="s">
        <v>21</v>
      </c>
      <c r="E780" s="21" t="s">
        <v>22</v>
      </c>
      <c r="F780" s="22">
        <v>0.0</v>
      </c>
      <c r="G780" s="22">
        <v>60658.63</v>
      </c>
      <c r="H780" s="22">
        <v>5155.33</v>
      </c>
      <c r="I780" s="22">
        <v>138537.34</v>
      </c>
      <c r="J780" s="23">
        <v>120178.8</v>
      </c>
      <c r="K780" s="22">
        <v>324530.1</v>
      </c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5.75" customHeight="1">
      <c r="A781" s="21" t="s">
        <v>298</v>
      </c>
      <c r="B781" s="21" t="s">
        <v>15</v>
      </c>
      <c r="C781" s="21" t="s">
        <v>299</v>
      </c>
      <c r="D781" s="21" t="s">
        <v>29</v>
      </c>
      <c r="E781" s="21" t="s">
        <v>30</v>
      </c>
      <c r="F781" s="22">
        <v>0.0</v>
      </c>
      <c r="G781" s="22">
        <v>2132753.54</v>
      </c>
      <c r="H781" s="22">
        <v>181260.93</v>
      </c>
      <c r="I781" s="22">
        <v>4870963.48</v>
      </c>
      <c r="J781" s="23">
        <v>4225478.62</v>
      </c>
      <c r="K781" s="22">
        <v>1.141045657E7</v>
      </c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5.75" customHeight="1">
      <c r="A782" s="21" t="s">
        <v>298</v>
      </c>
      <c r="B782" s="21" t="s">
        <v>15</v>
      </c>
      <c r="C782" s="21" t="s">
        <v>299</v>
      </c>
      <c r="D782" s="21" t="s">
        <v>31</v>
      </c>
      <c r="E782" s="21" t="s">
        <v>32</v>
      </c>
      <c r="F782" s="22">
        <v>0.0</v>
      </c>
      <c r="G782" s="22">
        <v>0.0</v>
      </c>
      <c r="H782" s="22">
        <v>0.0</v>
      </c>
      <c r="I782" s="22">
        <v>0.0</v>
      </c>
      <c r="J782" s="23">
        <v>-538403.48</v>
      </c>
      <c r="K782" s="22">
        <v>-538403.48</v>
      </c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5.75" customHeight="1">
      <c r="A783" s="21" t="s">
        <v>298</v>
      </c>
      <c r="B783" s="21" t="s">
        <v>15</v>
      </c>
      <c r="C783" s="21" t="s">
        <v>299</v>
      </c>
      <c r="D783" s="21" t="s">
        <v>41</v>
      </c>
      <c r="E783" s="21" t="s">
        <v>42</v>
      </c>
      <c r="F783" s="22">
        <v>0.0</v>
      </c>
      <c r="G783" s="22">
        <v>734512.86</v>
      </c>
      <c r="H783" s="22">
        <v>62425.63</v>
      </c>
      <c r="I783" s="22">
        <v>1677542.78</v>
      </c>
      <c r="J783" s="23">
        <v>1455240.05</v>
      </c>
      <c r="K783" s="22">
        <v>3929721.32</v>
      </c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5.75" customHeight="1">
      <c r="A784" s="21" t="s">
        <v>298</v>
      </c>
      <c r="B784" s="21" t="s">
        <v>15</v>
      </c>
      <c r="C784" s="21" t="s">
        <v>299</v>
      </c>
      <c r="D784" s="21" t="s">
        <v>47</v>
      </c>
      <c r="E784" s="21" t="s">
        <v>48</v>
      </c>
      <c r="F784" s="22">
        <v>0.0</v>
      </c>
      <c r="G784" s="22">
        <v>4.215604518E7</v>
      </c>
      <c r="H784" s="22">
        <v>3582806.76</v>
      </c>
      <c r="I784" s="22">
        <v>9.627955238E7</v>
      </c>
      <c r="J784" s="23">
        <v>8.352088674E7</v>
      </c>
      <c r="K784" s="22">
        <v>2.2553929106E8</v>
      </c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5.75" customHeight="1">
      <c r="A785" s="21" t="s">
        <v>300</v>
      </c>
      <c r="B785" s="21" t="s">
        <v>15</v>
      </c>
      <c r="C785" s="21" t="s">
        <v>301</v>
      </c>
      <c r="D785" s="21" t="s">
        <v>17</v>
      </c>
      <c r="E785" s="21" t="s">
        <v>18</v>
      </c>
      <c r="F785" s="22">
        <v>0.0</v>
      </c>
      <c r="G785" s="22">
        <v>1.348069045E7</v>
      </c>
      <c r="H785" s="22">
        <v>2731181.49</v>
      </c>
      <c r="I785" s="22">
        <v>1.0458901631E8</v>
      </c>
      <c r="J785" s="23">
        <v>1.1641389918E8</v>
      </c>
      <c r="K785" s="22">
        <v>2.3721478743E8</v>
      </c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5.75" customHeight="1">
      <c r="A786" s="21" t="s">
        <v>300</v>
      </c>
      <c r="B786" s="21" t="s">
        <v>15</v>
      </c>
      <c r="C786" s="21" t="s">
        <v>301</v>
      </c>
      <c r="D786" s="21" t="s">
        <v>45</v>
      </c>
      <c r="E786" s="21" t="s">
        <v>46</v>
      </c>
      <c r="F786" s="22">
        <v>0.0</v>
      </c>
      <c r="G786" s="22">
        <v>1.409108732E7</v>
      </c>
      <c r="H786" s="22">
        <v>2854847.6</v>
      </c>
      <c r="I786" s="22">
        <v>1.0932473877E8</v>
      </c>
      <c r="J786" s="23">
        <v>1.2168504465E8</v>
      </c>
      <c r="K786" s="22">
        <v>2.4795571834E8</v>
      </c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5.75" customHeight="1">
      <c r="A787" s="21" t="s">
        <v>300</v>
      </c>
      <c r="B787" s="21" t="s">
        <v>15</v>
      </c>
      <c r="C787" s="21" t="s">
        <v>301</v>
      </c>
      <c r="D787" s="21" t="s">
        <v>29</v>
      </c>
      <c r="E787" s="21" t="s">
        <v>30</v>
      </c>
      <c r="F787" s="22">
        <v>0.0</v>
      </c>
      <c r="G787" s="22">
        <v>250371.51</v>
      </c>
      <c r="H787" s="22">
        <v>50725.15</v>
      </c>
      <c r="I787" s="22">
        <v>1942490.25</v>
      </c>
      <c r="J787" s="23">
        <v>2162109.09</v>
      </c>
      <c r="K787" s="22">
        <v>4405696.0</v>
      </c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5.75" customHeight="1">
      <c r="A788" s="21" t="s">
        <v>300</v>
      </c>
      <c r="B788" s="21" t="s">
        <v>15</v>
      </c>
      <c r="C788" s="21" t="s">
        <v>301</v>
      </c>
      <c r="D788" s="21" t="s">
        <v>31</v>
      </c>
      <c r="E788" s="21" t="s">
        <v>32</v>
      </c>
      <c r="F788" s="22">
        <v>0.0</v>
      </c>
      <c r="G788" s="22">
        <v>155389.45</v>
      </c>
      <c r="H788" s="22">
        <v>31481.83</v>
      </c>
      <c r="I788" s="22">
        <v>1205578.43</v>
      </c>
      <c r="J788" s="23">
        <v>1341881.69</v>
      </c>
      <c r="K788" s="22">
        <v>2734331.4</v>
      </c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5.75" customHeight="1">
      <c r="A789" s="21" t="s">
        <v>300</v>
      </c>
      <c r="B789" s="21" t="s">
        <v>15</v>
      </c>
      <c r="C789" s="21" t="s">
        <v>301</v>
      </c>
      <c r="D789" s="21" t="s">
        <v>41</v>
      </c>
      <c r="E789" s="21" t="s">
        <v>42</v>
      </c>
      <c r="F789" s="22">
        <v>0.0</v>
      </c>
      <c r="G789" s="22">
        <v>166673.27</v>
      </c>
      <c r="H789" s="22">
        <v>33767.93</v>
      </c>
      <c r="I789" s="22">
        <v>1293123.24</v>
      </c>
      <c r="J789" s="23">
        <v>1439324.35</v>
      </c>
      <c r="K789" s="22">
        <v>2932888.79</v>
      </c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5.75" customHeight="1">
      <c r="A790" s="21" t="s">
        <v>302</v>
      </c>
      <c r="B790" s="21" t="s">
        <v>15</v>
      </c>
      <c r="C790" s="21" t="s">
        <v>303</v>
      </c>
      <c r="D790" s="21" t="s">
        <v>17</v>
      </c>
      <c r="E790" s="21" t="s">
        <v>18</v>
      </c>
      <c r="F790" s="22">
        <v>0.0</v>
      </c>
      <c r="G790" s="22">
        <v>1.229626897E7</v>
      </c>
      <c r="H790" s="22">
        <v>1660139.39</v>
      </c>
      <c r="I790" s="22">
        <v>6.15999033E7</v>
      </c>
      <c r="J790" s="23">
        <v>5.343809226E7</v>
      </c>
      <c r="K790" s="22">
        <v>1.2899440392E8</v>
      </c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5.75" customHeight="1">
      <c r="A791" s="21" t="s">
        <v>302</v>
      </c>
      <c r="B791" s="21" t="s">
        <v>15</v>
      </c>
      <c r="C791" s="21" t="s">
        <v>303</v>
      </c>
      <c r="D791" s="21" t="s">
        <v>45</v>
      </c>
      <c r="E791" s="21" t="s">
        <v>46</v>
      </c>
      <c r="F791" s="22">
        <v>0.0</v>
      </c>
      <c r="G791" s="22">
        <v>1.146427662E7</v>
      </c>
      <c r="H791" s="22">
        <v>1547810.74</v>
      </c>
      <c r="I791" s="22">
        <v>5.743191962E7</v>
      </c>
      <c r="J791" s="23">
        <v>4.98223545E7</v>
      </c>
      <c r="K791" s="22">
        <v>1.2026636148E8</v>
      </c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5.75" customHeight="1">
      <c r="A792" s="21" t="s">
        <v>302</v>
      </c>
      <c r="B792" s="21" t="s">
        <v>15</v>
      </c>
      <c r="C792" s="21" t="s">
        <v>303</v>
      </c>
      <c r="D792" s="21" t="s">
        <v>72</v>
      </c>
      <c r="E792" s="21" t="s">
        <v>73</v>
      </c>
      <c r="F792" s="22">
        <v>0.0</v>
      </c>
      <c r="G792" s="22">
        <v>8547174.38</v>
      </c>
      <c r="H792" s="22">
        <v>1153967.99</v>
      </c>
      <c r="I792" s="22">
        <v>4.281828219E7</v>
      </c>
      <c r="J792" s="23">
        <v>3.714498224E7</v>
      </c>
      <c r="K792" s="22">
        <v>8.96644068E7</v>
      </c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5.75" customHeight="1">
      <c r="A793" s="21" t="s">
        <v>302</v>
      </c>
      <c r="B793" s="21" t="s">
        <v>15</v>
      </c>
      <c r="C793" s="21" t="s">
        <v>303</v>
      </c>
      <c r="D793" s="21" t="s">
        <v>29</v>
      </c>
      <c r="E793" s="21" t="s">
        <v>30</v>
      </c>
      <c r="F793" s="22">
        <v>0.0</v>
      </c>
      <c r="G793" s="22">
        <v>1621707.09</v>
      </c>
      <c r="H793" s="22">
        <v>218949.33</v>
      </c>
      <c r="I793" s="22">
        <v>8124171.66</v>
      </c>
      <c r="J793" s="23">
        <v>7047742.15</v>
      </c>
      <c r="K793" s="22">
        <v>1.701257023E7</v>
      </c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5.75" customHeight="1">
      <c r="A794" s="21" t="s">
        <v>302</v>
      </c>
      <c r="B794" s="21" t="s">
        <v>15</v>
      </c>
      <c r="C794" s="21" t="s">
        <v>303</v>
      </c>
      <c r="D794" s="21" t="s">
        <v>31</v>
      </c>
      <c r="E794" s="21" t="s">
        <v>32</v>
      </c>
      <c r="F794" s="22">
        <v>0.0</v>
      </c>
      <c r="G794" s="22">
        <v>0.0</v>
      </c>
      <c r="H794" s="22">
        <v>0.0</v>
      </c>
      <c r="I794" s="22">
        <v>0.0</v>
      </c>
      <c r="J794" s="23">
        <v>-30128.7</v>
      </c>
      <c r="K794" s="22">
        <v>-30128.7</v>
      </c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5.75" customHeight="1">
      <c r="A795" s="21" t="s">
        <v>302</v>
      </c>
      <c r="B795" s="21" t="s">
        <v>15</v>
      </c>
      <c r="C795" s="21" t="s">
        <v>303</v>
      </c>
      <c r="D795" s="21" t="s">
        <v>41</v>
      </c>
      <c r="E795" s="21" t="s">
        <v>42</v>
      </c>
      <c r="F795" s="22">
        <v>0.0</v>
      </c>
      <c r="G795" s="22">
        <v>249033.82</v>
      </c>
      <c r="H795" s="22">
        <v>33622.46</v>
      </c>
      <c r="I795" s="22">
        <v>1247570.23</v>
      </c>
      <c r="J795" s="23">
        <v>1082270.75</v>
      </c>
      <c r="K795" s="22">
        <v>2612497.26</v>
      </c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5.75" customHeight="1">
      <c r="A796" s="21" t="s">
        <v>302</v>
      </c>
      <c r="B796" s="21" t="s">
        <v>15</v>
      </c>
      <c r="C796" s="21" t="s">
        <v>303</v>
      </c>
      <c r="D796" s="21" t="s">
        <v>47</v>
      </c>
      <c r="E796" s="21" t="s">
        <v>48</v>
      </c>
      <c r="F796" s="22">
        <v>0.0</v>
      </c>
      <c r="G796" s="22">
        <v>6.006058712E7</v>
      </c>
      <c r="H796" s="22">
        <v>8108878.09</v>
      </c>
      <c r="I796" s="22">
        <v>3.00882029E8</v>
      </c>
      <c r="J796" s="23">
        <v>2.6101602055E8</v>
      </c>
      <c r="K796" s="22">
        <v>6.3006751476E8</v>
      </c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5.75" customHeight="1">
      <c r="A797" s="24" t="s">
        <v>304</v>
      </c>
      <c r="B797" s="16"/>
      <c r="C797" s="16"/>
      <c r="D797" s="16"/>
      <c r="E797" s="16"/>
      <c r="F797" s="25">
        <f t="shared" ref="F797:K797" si="1">SUM(F8:F796)</f>
        <v>0</v>
      </c>
      <c r="G797" s="25">
        <f t="shared" si="1"/>
        <v>18705447811</v>
      </c>
      <c r="H797" s="25">
        <f t="shared" si="1"/>
        <v>4407046549</v>
      </c>
      <c r="I797" s="25">
        <f t="shared" si="1"/>
        <v>49982547925</v>
      </c>
      <c r="J797" s="25">
        <f t="shared" si="1"/>
        <v>56343620582</v>
      </c>
      <c r="K797" s="25">
        <f t="shared" si="1"/>
        <v>129438662867</v>
      </c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5.75" customHeight="1">
      <c r="A798" s="5" t="s">
        <v>305</v>
      </c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5.75" customHeight="1">
      <c r="A799" s="20"/>
      <c r="B799" s="20"/>
      <c r="C799" s="20"/>
      <c r="D799" s="20"/>
      <c r="E799" s="26"/>
      <c r="F799" s="26"/>
      <c r="G799" s="26"/>
      <c r="H799" s="26"/>
      <c r="I799" s="26"/>
      <c r="J799" s="26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5.75" customHeight="1">
      <c r="A800" s="20"/>
      <c r="B800" s="20"/>
      <c r="C800" s="20"/>
      <c r="D800" s="20"/>
      <c r="E800" s="26"/>
      <c r="F800" s="26"/>
      <c r="G800" s="26"/>
      <c r="H800" s="26"/>
      <c r="I800" s="26"/>
      <c r="J800" s="26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5.75" customHeight="1">
      <c r="A801" s="20"/>
      <c r="B801" s="20"/>
      <c r="C801" s="20"/>
      <c r="D801" s="20"/>
      <c r="E801" s="26"/>
      <c r="F801" s="26"/>
      <c r="G801" s="26"/>
      <c r="H801" s="26"/>
      <c r="I801" s="26"/>
      <c r="J801" s="26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5.75" customHeight="1">
      <c r="A802" s="20"/>
      <c r="B802" s="20"/>
      <c r="C802" s="20"/>
      <c r="D802" s="20"/>
      <c r="E802" s="26"/>
      <c r="F802" s="26"/>
      <c r="G802" s="26"/>
      <c r="H802" s="26"/>
      <c r="I802" s="26"/>
      <c r="J802" s="26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5.75" customHeight="1">
      <c r="A803" s="20"/>
      <c r="B803" s="20"/>
      <c r="C803" s="20"/>
      <c r="D803" s="20"/>
      <c r="E803" s="26"/>
      <c r="F803" s="26"/>
      <c r="G803" s="26"/>
      <c r="H803" s="26"/>
      <c r="I803" s="26"/>
      <c r="J803" s="26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5.75" customHeight="1">
      <c r="A804" s="20"/>
      <c r="B804" s="20"/>
      <c r="C804" s="20"/>
      <c r="D804" s="20"/>
      <c r="E804" s="26"/>
      <c r="F804" s="26"/>
      <c r="G804" s="26"/>
      <c r="H804" s="26"/>
      <c r="I804" s="26"/>
      <c r="J804" s="26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5.75" customHeight="1">
      <c r="A805" s="20"/>
      <c r="B805" s="20"/>
      <c r="C805" s="20"/>
      <c r="D805" s="20"/>
      <c r="E805" s="26"/>
      <c r="F805" s="26"/>
      <c r="G805" s="26"/>
      <c r="H805" s="26"/>
      <c r="I805" s="26"/>
      <c r="J805" s="26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5.75" customHeight="1">
      <c r="A806" s="20"/>
      <c r="B806" s="20"/>
      <c r="C806" s="20"/>
      <c r="D806" s="20"/>
      <c r="E806" s="26"/>
      <c r="F806" s="26"/>
      <c r="G806" s="26"/>
      <c r="H806" s="26"/>
      <c r="I806" s="26"/>
      <c r="J806" s="26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5.75" customHeight="1">
      <c r="A807" s="20"/>
      <c r="B807" s="20"/>
      <c r="C807" s="20"/>
      <c r="D807" s="20"/>
      <c r="E807" s="26"/>
      <c r="F807" s="26"/>
      <c r="G807" s="26"/>
      <c r="H807" s="26"/>
      <c r="I807" s="26"/>
      <c r="J807" s="26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5.75" customHeight="1">
      <c r="A808" s="20"/>
      <c r="B808" s="20"/>
      <c r="C808" s="20"/>
      <c r="D808" s="20"/>
      <c r="E808" s="26"/>
      <c r="F808" s="26"/>
      <c r="G808" s="26"/>
      <c r="H808" s="26"/>
      <c r="I808" s="26"/>
      <c r="J808" s="26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5.75" customHeight="1">
      <c r="A809" s="20"/>
      <c r="B809" s="20"/>
      <c r="C809" s="20"/>
      <c r="D809" s="20"/>
      <c r="E809" s="26"/>
      <c r="F809" s="26"/>
      <c r="G809" s="26"/>
      <c r="H809" s="26"/>
      <c r="I809" s="26"/>
      <c r="J809" s="26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5.75" customHeight="1">
      <c r="A810" s="20"/>
      <c r="B810" s="20"/>
      <c r="C810" s="20"/>
      <c r="D810" s="20"/>
      <c r="E810" s="26"/>
      <c r="F810" s="26"/>
      <c r="G810" s="26"/>
      <c r="H810" s="26"/>
      <c r="I810" s="26"/>
      <c r="J810" s="26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5.75" customHeight="1">
      <c r="A811" s="20"/>
      <c r="B811" s="20"/>
      <c r="C811" s="20"/>
      <c r="D811" s="20"/>
      <c r="E811" s="26"/>
      <c r="F811" s="26"/>
      <c r="G811" s="26"/>
      <c r="H811" s="26"/>
      <c r="I811" s="26"/>
      <c r="J811" s="26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5.75" customHeight="1">
      <c r="A812" s="20"/>
      <c r="B812" s="20"/>
      <c r="C812" s="20"/>
      <c r="D812" s="20"/>
      <c r="E812" s="26"/>
      <c r="F812" s="26"/>
      <c r="G812" s="26"/>
      <c r="H812" s="26"/>
      <c r="I812" s="26"/>
      <c r="J812" s="26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5.75" customHeight="1">
      <c r="A813" s="20"/>
      <c r="B813" s="20"/>
      <c r="C813" s="20"/>
      <c r="D813" s="20"/>
      <c r="E813" s="26"/>
      <c r="F813" s="26"/>
      <c r="G813" s="26"/>
      <c r="H813" s="26"/>
      <c r="I813" s="26"/>
      <c r="J813" s="26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5.75" customHeight="1">
      <c r="A814" s="20"/>
      <c r="B814" s="20"/>
      <c r="C814" s="20"/>
      <c r="D814" s="20"/>
      <c r="E814" s="26"/>
      <c r="F814" s="26"/>
      <c r="G814" s="26"/>
      <c r="H814" s="26"/>
      <c r="I814" s="26"/>
      <c r="J814" s="26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5.75" customHeight="1">
      <c r="A815" s="20"/>
      <c r="B815" s="20"/>
      <c r="C815" s="20"/>
      <c r="D815" s="20"/>
      <c r="E815" s="26"/>
      <c r="F815" s="26"/>
      <c r="G815" s="26"/>
      <c r="H815" s="26"/>
      <c r="I815" s="26"/>
      <c r="J815" s="26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5.75" customHeight="1">
      <c r="A816" s="20"/>
      <c r="B816" s="20"/>
      <c r="C816" s="20"/>
      <c r="D816" s="20"/>
      <c r="E816" s="26"/>
      <c r="F816" s="26"/>
      <c r="G816" s="26"/>
      <c r="H816" s="26"/>
      <c r="I816" s="26"/>
      <c r="J816" s="26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5.75" customHeight="1">
      <c r="A817" s="20"/>
      <c r="B817" s="20"/>
      <c r="C817" s="20"/>
      <c r="D817" s="20"/>
      <c r="E817" s="26"/>
      <c r="F817" s="26"/>
      <c r="G817" s="26"/>
      <c r="H817" s="26"/>
      <c r="I817" s="26"/>
      <c r="J817" s="26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5.75" customHeight="1">
      <c r="A818" s="20"/>
      <c r="B818" s="20"/>
      <c r="C818" s="20"/>
      <c r="D818" s="20"/>
      <c r="E818" s="26"/>
      <c r="F818" s="26"/>
      <c r="G818" s="26"/>
      <c r="H818" s="26"/>
      <c r="I818" s="26"/>
      <c r="J818" s="26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5.75" customHeight="1">
      <c r="A819" s="20"/>
      <c r="B819" s="20"/>
      <c r="C819" s="20"/>
      <c r="D819" s="20"/>
      <c r="E819" s="26"/>
      <c r="F819" s="26"/>
      <c r="G819" s="26"/>
      <c r="H819" s="26"/>
      <c r="I819" s="26"/>
      <c r="J819" s="26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5.75" customHeight="1">
      <c r="A820" s="20"/>
      <c r="B820" s="20"/>
      <c r="C820" s="20"/>
      <c r="D820" s="20"/>
      <c r="E820" s="26"/>
      <c r="F820" s="26"/>
      <c r="G820" s="26"/>
      <c r="H820" s="26"/>
      <c r="I820" s="26"/>
      <c r="J820" s="26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5.75" customHeight="1">
      <c r="A821" s="20"/>
      <c r="B821" s="20"/>
      <c r="C821" s="20"/>
      <c r="D821" s="20"/>
      <c r="E821" s="26"/>
      <c r="F821" s="26"/>
      <c r="G821" s="26"/>
      <c r="H821" s="26"/>
      <c r="I821" s="26"/>
      <c r="J821" s="26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5.75" customHeight="1">
      <c r="A822" s="20"/>
      <c r="B822" s="20"/>
      <c r="C822" s="20"/>
      <c r="D822" s="20"/>
      <c r="E822" s="26"/>
      <c r="F822" s="26"/>
      <c r="G822" s="26"/>
      <c r="H822" s="26"/>
      <c r="I822" s="26"/>
      <c r="J822" s="26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5.75" customHeight="1">
      <c r="A823" s="20"/>
      <c r="B823" s="20"/>
      <c r="C823" s="20"/>
      <c r="D823" s="20"/>
      <c r="E823" s="26"/>
      <c r="F823" s="26"/>
      <c r="G823" s="26"/>
      <c r="H823" s="26"/>
      <c r="I823" s="26"/>
      <c r="J823" s="26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5.75" customHeight="1">
      <c r="A824" s="20"/>
      <c r="B824" s="20"/>
      <c r="C824" s="20"/>
      <c r="D824" s="20"/>
      <c r="E824" s="26"/>
      <c r="F824" s="26"/>
      <c r="G824" s="26"/>
      <c r="H824" s="26"/>
      <c r="I824" s="26"/>
      <c r="J824" s="26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5.75" customHeight="1">
      <c r="A825" s="20"/>
      <c r="B825" s="20"/>
      <c r="C825" s="20"/>
      <c r="D825" s="20"/>
      <c r="E825" s="26"/>
      <c r="F825" s="26"/>
      <c r="G825" s="26"/>
      <c r="H825" s="26"/>
      <c r="I825" s="26"/>
      <c r="J825" s="26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5.75" customHeight="1">
      <c r="A826" s="20"/>
      <c r="B826" s="20"/>
      <c r="C826" s="20"/>
      <c r="D826" s="20"/>
      <c r="E826" s="26"/>
      <c r="F826" s="26"/>
      <c r="G826" s="26"/>
      <c r="H826" s="26"/>
      <c r="I826" s="26"/>
      <c r="J826" s="26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5.75" customHeight="1">
      <c r="A827" s="20"/>
      <c r="B827" s="20"/>
      <c r="C827" s="20"/>
      <c r="D827" s="20"/>
      <c r="E827" s="26"/>
      <c r="F827" s="26"/>
      <c r="G827" s="26"/>
      <c r="H827" s="26"/>
      <c r="I827" s="26"/>
      <c r="J827" s="26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5.75" customHeight="1">
      <c r="A828" s="20"/>
      <c r="B828" s="20"/>
      <c r="C828" s="20"/>
      <c r="D828" s="20"/>
      <c r="E828" s="26"/>
      <c r="F828" s="26"/>
      <c r="G828" s="26"/>
      <c r="H828" s="26"/>
      <c r="I828" s="26"/>
      <c r="J828" s="26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5.75" customHeight="1">
      <c r="A829" s="20"/>
      <c r="B829" s="20"/>
      <c r="C829" s="20"/>
      <c r="D829" s="20"/>
      <c r="E829" s="26"/>
      <c r="F829" s="26"/>
      <c r="G829" s="26"/>
      <c r="H829" s="26"/>
      <c r="I829" s="26"/>
      <c r="J829" s="26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5.75" customHeight="1">
      <c r="A830" s="20"/>
      <c r="B830" s="20"/>
      <c r="C830" s="20"/>
      <c r="D830" s="20"/>
      <c r="E830" s="26"/>
      <c r="F830" s="26"/>
      <c r="G830" s="26"/>
      <c r="H830" s="26"/>
      <c r="I830" s="26"/>
      <c r="J830" s="26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5.75" customHeight="1">
      <c r="A831" s="20"/>
      <c r="B831" s="20"/>
      <c r="C831" s="20"/>
      <c r="D831" s="20"/>
      <c r="E831" s="26"/>
      <c r="F831" s="26"/>
      <c r="G831" s="26"/>
      <c r="H831" s="26"/>
      <c r="I831" s="26"/>
      <c r="J831" s="26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5.75" customHeight="1">
      <c r="A832" s="20"/>
      <c r="B832" s="20"/>
      <c r="C832" s="20"/>
      <c r="D832" s="20"/>
      <c r="E832" s="26"/>
      <c r="F832" s="26"/>
      <c r="G832" s="26"/>
      <c r="H832" s="26"/>
      <c r="I832" s="26"/>
      <c r="J832" s="26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5.75" customHeight="1">
      <c r="A833" s="20"/>
      <c r="B833" s="20"/>
      <c r="C833" s="20"/>
      <c r="D833" s="20"/>
      <c r="E833" s="26"/>
      <c r="F833" s="26"/>
      <c r="G833" s="26"/>
      <c r="H833" s="26"/>
      <c r="I833" s="26"/>
      <c r="J833" s="26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5.75" customHeight="1">
      <c r="A834" s="20"/>
      <c r="B834" s="20"/>
      <c r="C834" s="20"/>
      <c r="D834" s="20"/>
      <c r="E834" s="26"/>
      <c r="F834" s="26"/>
      <c r="G834" s="26"/>
      <c r="H834" s="26"/>
      <c r="I834" s="26"/>
      <c r="J834" s="26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5.75" customHeight="1">
      <c r="A835" s="20"/>
      <c r="B835" s="20"/>
      <c r="C835" s="20"/>
      <c r="D835" s="20"/>
      <c r="E835" s="26"/>
      <c r="F835" s="26"/>
      <c r="G835" s="26"/>
      <c r="H835" s="26"/>
      <c r="I835" s="26"/>
      <c r="J835" s="26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5.75" customHeight="1">
      <c r="A836" s="20"/>
      <c r="B836" s="20"/>
      <c r="C836" s="20"/>
      <c r="D836" s="20"/>
      <c r="E836" s="26"/>
      <c r="F836" s="26"/>
      <c r="G836" s="26"/>
      <c r="H836" s="26"/>
      <c r="I836" s="26"/>
      <c r="J836" s="26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5.75" customHeight="1">
      <c r="A837" s="20"/>
      <c r="B837" s="20"/>
      <c r="C837" s="20"/>
      <c r="D837" s="20"/>
      <c r="E837" s="26"/>
      <c r="F837" s="26"/>
      <c r="G837" s="26"/>
      <c r="H837" s="26"/>
      <c r="I837" s="26"/>
      <c r="J837" s="26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5.75" customHeight="1">
      <c r="A838" s="20"/>
      <c r="B838" s="20"/>
      <c r="C838" s="20"/>
      <c r="D838" s="20"/>
      <c r="E838" s="26"/>
      <c r="F838" s="26"/>
      <c r="G838" s="26"/>
      <c r="H838" s="26"/>
      <c r="I838" s="26"/>
      <c r="J838" s="26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5.75" customHeight="1">
      <c r="A839" s="20"/>
      <c r="B839" s="20"/>
      <c r="C839" s="20"/>
      <c r="D839" s="20"/>
      <c r="E839" s="26"/>
      <c r="F839" s="26"/>
      <c r="G839" s="26"/>
      <c r="H839" s="26"/>
      <c r="I839" s="26"/>
      <c r="J839" s="26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5.75" customHeight="1">
      <c r="A840" s="20"/>
      <c r="B840" s="20"/>
      <c r="C840" s="20"/>
      <c r="D840" s="20"/>
      <c r="E840" s="26"/>
      <c r="F840" s="26"/>
      <c r="G840" s="26"/>
      <c r="H840" s="26"/>
      <c r="I840" s="26"/>
      <c r="J840" s="26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5.75" customHeight="1">
      <c r="A841" s="20"/>
      <c r="B841" s="20"/>
      <c r="C841" s="20"/>
      <c r="D841" s="20"/>
      <c r="E841" s="26"/>
      <c r="F841" s="26"/>
      <c r="G841" s="26"/>
      <c r="H841" s="26"/>
      <c r="I841" s="26"/>
      <c r="J841" s="26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5.75" customHeight="1">
      <c r="A842" s="20"/>
      <c r="B842" s="20"/>
      <c r="C842" s="20"/>
      <c r="D842" s="20"/>
      <c r="E842" s="26"/>
      <c r="F842" s="26"/>
      <c r="G842" s="26"/>
      <c r="H842" s="26"/>
      <c r="I842" s="26"/>
      <c r="J842" s="26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5.75" customHeight="1">
      <c r="A843" s="20"/>
      <c r="B843" s="20"/>
      <c r="C843" s="20"/>
      <c r="D843" s="20"/>
      <c r="E843" s="26"/>
      <c r="F843" s="26"/>
      <c r="G843" s="26"/>
      <c r="H843" s="26"/>
      <c r="I843" s="26"/>
      <c r="J843" s="26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5.75" customHeight="1">
      <c r="A844" s="20"/>
      <c r="B844" s="20"/>
      <c r="C844" s="20"/>
      <c r="D844" s="20"/>
      <c r="E844" s="26"/>
      <c r="F844" s="26"/>
      <c r="G844" s="26"/>
      <c r="H844" s="26"/>
      <c r="I844" s="26"/>
      <c r="J844" s="26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5.75" customHeight="1">
      <c r="A845" s="20"/>
      <c r="B845" s="20"/>
      <c r="C845" s="20"/>
      <c r="D845" s="20"/>
      <c r="E845" s="26"/>
      <c r="F845" s="26"/>
      <c r="G845" s="26"/>
      <c r="H845" s="26"/>
      <c r="I845" s="26"/>
      <c r="J845" s="26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5.75" customHeight="1">
      <c r="A846" s="20"/>
      <c r="B846" s="20"/>
      <c r="C846" s="20"/>
      <c r="D846" s="20"/>
      <c r="E846" s="26"/>
      <c r="F846" s="26"/>
      <c r="G846" s="26"/>
      <c r="H846" s="26"/>
      <c r="I846" s="26"/>
      <c r="J846" s="26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5.75" customHeight="1">
      <c r="A847" s="20"/>
      <c r="B847" s="20"/>
      <c r="C847" s="20"/>
      <c r="D847" s="20"/>
      <c r="E847" s="26"/>
      <c r="F847" s="26"/>
      <c r="G847" s="26"/>
      <c r="H847" s="26"/>
      <c r="I847" s="26"/>
      <c r="J847" s="26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5.75" customHeight="1">
      <c r="A848" s="20"/>
      <c r="B848" s="20"/>
      <c r="C848" s="20"/>
      <c r="D848" s="20"/>
      <c r="E848" s="26"/>
      <c r="F848" s="26"/>
      <c r="G848" s="26"/>
      <c r="H848" s="26"/>
      <c r="I848" s="26"/>
      <c r="J848" s="26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5.75" customHeight="1">
      <c r="A849" s="20"/>
      <c r="B849" s="20"/>
      <c r="C849" s="20"/>
      <c r="D849" s="20"/>
      <c r="E849" s="26"/>
      <c r="F849" s="26"/>
      <c r="G849" s="26"/>
      <c r="H849" s="26"/>
      <c r="I849" s="26"/>
      <c r="J849" s="26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5.75" customHeight="1">
      <c r="A850" s="20"/>
      <c r="B850" s="20"/>
      <c r="C850" s="20"/>
      <c r="D850" s="20"/>
      <c r="E850" s="26"/>
      <c r="F850" s="26"/>
      <c r="G850" s="26"/>
      <c r="H850" s="26"/>
      <c r="I850" s="26"/>
      <c r="J850" s="26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5.75" customHeight="1">
      <c r="A851" s="20"/>
      <c r="B851" s="20"/>
      <c r="C851" s="20"/>
      <c r="D851" s="20"/>
      <c r="E851" s="26"/>
      <c r="F851" s="26"/>
      <c r="G851" s="26"/>
      <c r="H851" s="26"/>
      <c r="I851" s="26"/>
      <c r="J851" s="26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5.75" customHeight="1">
      <c r="A852" s="20"/>
      <c r="B852" s="20"/>
      <c r="C852" s="20"/>
      <c r="D852" s="20"/>
      <c r="E852" s="26"/>
      <c r="F852" s="26"/>
      <c r="G852" s="26"/>
      <c r="H852" s="26"/>
      <c r="I852" s="26"/>
      <c r="J852" s="26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5.75" customHeight="1">
      <c r="A853" s="20"/>
      <c r="B853" s="20"/>
      <c r="C853" s="20"/>
      <c r="D853" s="20"/>
      <c r="E853" s="26"/>
      <c r="F853" s="26"/>
      <c r="G853" s="26"/>
      <c r="H853" s="26"/>
      <c r="I853" s="26"/>
      <c r="J853" s="26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5.75" customHeight="1">
      <c r="A854" s="20"/>
      <c r="B854" s="20"/>
      <c r="C854" s="20"/>
      <c r="D854" s="20"/>
      <c r="E854" s="26"/>
      <c r="F854" s="26"/>
      <c r="G854" s="26"/>
      <c r="H854" s="26"/>
      <c r="I854" s="26"/>
      <c r="J854" s="26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5.75" customHeight="1">
      <c r="A855" s="20"/>
      <c r="B855" s="20"/>
      <c r="C855" s="20"/>
      <c r="D855" s="20"/>
      <c r="E855" s="26"/>
      <c r="F855" s="26"/>
      <c r="G855" s="26"/>
      <c r="H855" s="26"/>
      <c r="I855" s="26"/>
      <c r="J855" s="26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5.75" customHeight="1">
      <c r="A856" s="20"/>
      <c r="B856" s="20"/>
      <c r="C856" s="20"/>
      <c r="D856" s="20"/>
      <c r="E856" s="26"/>
      <c r="F856" s="26"/>
      <c r="G856" s="26"/>
      <c r="H856" s="26"/>
      <c r="I856" s="26"/>
      <c r="J856" s="26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5.75" customHeight="1">
      <c r="A857" s="20"/>
      <c r="B857" s="20"/>
      <c r="C857" s="20"/>
      <c r="D857" s="20"/>
      <c r="E857" s="26"/>
      <c r="F857" s="26"/>
      <c r="G857" s="26"/>
      <c r="H857" s="26"/>
      <c r="I857" s="26"/>
      <c r="J857" s="26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5.75" customHeight="1">
      <c r="A858" s="20"/>
      <c r="B858" s="20"/>
      <c r="C858" s="20"/>
      <c r="D858" s="20"/>
      <c r="E858" s="26"/>
      <c r="F858" s="26"/>
      <c r="G858" s="26"/>
      <c r="H858" s="26"/>
      <c r="I858" s="26"/>
      <c r="J858" s="26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5.75" customHeight="1">
      <c r="A859" s="20"/>
      <c r="B859" s="20"/>
      <c r="C859" s="20"/>
      <c r="D859" s="20"/>
      <c r="E859" s="26"/>
      <c r="F859" s="26"/>
      <c r="G859" s="26"/>
      <c r="H859" s="26"/>
      <c r="I859" s="26"/>
      <c r="J859" s="26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5.75" customHeight="1">
      <c r="A860" s="20"/>
      <c r="B860" s="20"/>
      <c r="C860" s="20"/>
      <c r="D860" s="20"/>
      <c r="E860" s="26"/>
      <c r="F860" s="26"/>
      <c r="G860" s="26"/>
      <c r="H860" s="26"/>
      <c r="I860" s="26"/>
      <c r="J860" s="26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5.75" customHeight="1">
      <c r="A861" s="20"/>
      <c r="B861" s="20"/>
      <c r="C861" s="20"/>
      <c r="D861" s="20"/>
      <c r="E861" s="26"/>
      <c r="F861" s="26"/>
      <c r="G861" s="26"/>
      <c r="H861" s="26"/>
      <c r="I861" s="26"/>
      <c r="J861" s="26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5.75" customHeight="1">
      <c r="A862" s="20"/>
      <c r="B862" s="20"/>
      <c r="C862" s="20"/>
      <c r="D862" s="20"/>
      <c r="E862" s="26"/>
      <c r="F862" s="26"/>
      <c r="G862" s="26"/>
      <c r="H862" s="26"/>
      <c r="I862" s="26"/>
      <c r="J862" s="26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5.75" customHeight="1">
      <c r="A863" s="20"/>
      <c r="B863" s="20"/>
      <c r="C863" s="20"/>
      <c r="D863" s="20"/>
      <c r="E863" s="26"/>
      <c r="F863" s="26"/>
      <c r="G863" s="26"/>
      <c r="H863" s="26"/>
      <c r="I863" s="26"/>
      <c r="J863" s="26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5.75" customHeight="1">
      <c r="A864" s="20"/>
      <c r="B864" s="20"/>
      <c r="C864" s="20"/>
      <c r="D864" s="20"/>
      <c r="E864" s="26"/>
      <c r="F864" s="26"/>
      <c r="G864" s="26"/>
      <c r="H864" s="26"/>
      <c r="I864" s="26"/>
      <c r="J864" s="26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5.75" customHeight="1">
      <c r="A865" s="20"/>
      <c r="B865" s="20"/>
      <c r="C865" s="20"/>
      <c r="D865" s="20"/>
      <c r="E865" s="26"/>
      <c r="F865" s="26"/>
      <c r="G865" s="26"/>
      <c r="H865" s="26"/>
      <c r="I865" s="26"/>
      <c r="J865" s="26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5.75" customHeight="1">
      <c r="A866" s="20"/>
      <c r="B866" s="20"/>
      <c r="C866" s="20"/>
      <c r="D866" s="20"/>
      <c r="E866" s="26"/>
      <c r="F866" s="26"/>
      <c r="G866" s="26"/>
      <c r="H866" s="26"/>
      <c r="I866" s="26"/>
      <c r="J866" s="26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5.75" customHeight="1">
      <c r="A867" s="20"/>
      <c r="B867" s="20"/>
      <c r="C867" s="20"/>
      <c r="D867" s="20"/>
      <c r="E867" s="26"/>
      <c r="F867" s="26"/>
      <c r="G867" s="26"/>
      <c r="H867" s="26"/>
      <c r="I867" s="26"/>
      <c r="J867" s="26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5.75" customHeight="1">
      <c r="A868" s="20"/>
      <c r="B868" s="20"/>
      <c r="C868" s="20"/>
      <c r="D868" s="20"/>
      <c r="E868" s="26"/>
      <c r="F868" s="26"/>
      <c r="G868" s="26"/>
      <c r="H868" s="26"/>
      <c r="I868" s="26"/>
      <c r="J868" s="26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5.75" customHeight="1">
      <c r="A869" s="20"/>
      <c r="B869" s="20"/>
      <c r="C869" s="20"/>
      <c r="D869" s="20"/>
      <c r="E869" s="26"/>
      <c r="F869" s="26"/>
      <c r="G869" s="26"/>
      <c r="H869" s="26"/>
      <c r="I869" s="26"/>
      <c r="J869" s="26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5.75" customHeight="1">
      <c r="A870" s="20"/>
      <c r="B870" s="20"/>
      <c r="C870" s="20"/>
      <c r="D870" s="20"/>
      <c r="E870" s="26"/>
      <c r="F870" s="26"/>
      <c r="G870" s="26"/>
      <c r="H870" s="26"/>
      <c r="I870" s="26"/>
      <c r="J870" s="26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5.75" customHeight="1">
      <c r="A871" s="20"/>
      <c r="B871" s="20"/>
      <c r="C871" s="20"/>
      <c r="D871" s="20"/>
      <c r="E871" s="26"/>
      <c r="F871" s="26"/>
      <c r="G871" s="26"/>
      <c r="H871" s="26"/>
      <c r="I871" s="26"/>
      <c r="J871" s="26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5.75" customHeight="1">
      <c r="A872" s="20"/>
      <c r="B872" s="20"/>
      <c r="C872" s="20"/>
      <c r="D872" s="20"/>
      <c r="E872" s="26"/>
      <c r="F872" s="26"/>
      <c r="G872" s="26"/>
      <c r="H872" s="26"/>
      <c r="I872" s="26"/>
      <c r="J872" s="26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5.75" customHeight="1">
      <c r="A873" s="20"/>
      <c r="B873" s="20"/>
      <c r="C873" s="20"/>
      <c r="D873" s="20"/>
      <c r="E873" s="26"/>
      <c r="F873" s="26"/>
      <c r="G873" s="26"/>
      <c r="H873" s="26"/>
      <c r="I873" s="26"/>
      <c r="J873" s="26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5.75" customHeight="1">
      <c r="A874" s="20"/>
      <c r="B874" s="20"/>
      <c r="C874" s="20"/>
      <c r="D874" s="20"/>
      <c r="E874" s="26"/>
      <c r="F874" s="26"/>
      <c r="G874" s="26"/>
      <c r="H874" s="26"/>
      <c r="I874" s="26"/>
      <c r="J874" s="26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5.75" customHeight="1">
      <c r="A875" s="20"/>
      <c r="B875" s="20"/>
      <c r="C875" s="20"/>
      <c r="D875" s="20"/>
      <c r="E875" s="26"/>
      <c r="F875" s="26"/>
      <c r="G875" s="26"/>
      <c r="H875" s="26"/>
      <c r="I875" s="26"/>
      <c r="J875" s="26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5.75" customHeight="1">
      <c r="A876" s="20"/>
      <c r="B876" s="20"/>
      <c r="C876" s="20"/>
      <c r="D876" s="20"/>
      <c r="E876" s="26"/>
      <c r="F876" s="26"/>
      <c r="G876" s="26"/>
      <c r="H876" s="26"/>
      <c r="I876" s="26"/>
      <c r="J876" s="26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5.75" customHeight="1">
      <c r="A877" s="20"/>
      <c r="B877" s="20"/>
      <c r="C877" s="20"/>
      <c r="D877" s="20"/>
      <c r="E877" s="26"/>
      <c r="F877" s="26"/>
      <c r="G877" s="26"/>
      <c r="H877" s="26"/>
      <c r="I877" s="26"/>
      <c r="J877" s="26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5.75" customHeight="1">
      <c r="A878" s="20"/>
      <c r="B878" s="20"/>
      <c r="C878" s="20"/>
      <c r="D878" s="20"/>
      <c r="E878" s="26"/>
      <c r="F878" s="26"/>
      <c r="G878" s="26"/>
      <c r="H878" s="26"/>
      <c r="I878" s="26"/>
      <c r="J878" s="26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5.75" customHeight="1">
      <c r="A879" s="20"/>
      <c r="B879" s="20"/>
      <c r="C879" s="20"/>
      <c r="D879" s="20"/>
      <c r="E879" s="26"/>
      <c r="F879" s="26"/>
      <c r="G879" s="26"/>
      <c r="H879" s="26"/>
      <c r="I879" s="26"/>
      <c r="J879" s="26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5.75" customHeight="1">
      <c r="A880" s="20"/>
      <c r="B880" s="20"/>
      <c r="C880" s="20"/>
      <c r="D880" s="20"/>
      <c r="E880" s="26"/>
      <c r="F880" s="26"/>
      <c r="G880" s="26"/>
      <c r="H880" s="26"/>
      <c r="I880" s="26"/>
      <c r="J880" s="26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5.75" customHeight="1">
      <c r="A881" s="20"/>
      <c r="B881" s="20"/>
      <c r="C881" s="20"/>
      <c r="D881" s="20"/>
      <c r="E881" s="26"/>
      <c r="F881" s="26"/>
      <c r="G881" s="26"/>
      <c r="H881" s="26"/>
      <c r="I881" s="26"/>
      <c r="J881" s="26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5.75" customHeight="1">
      <c r="A882" s="20"/>
      <c r="B882" s="20"/>
      <c r="C882" s="20"/>
      <c r="D882" s="20"/>
      <c r="E882" s="26"/>
      <c r="F882" s="26"/>
      <c r="G882" s="26"/>
      <c r="H882" s="26"/>
      <c r="I882" s="26"/>
      <c r="J882" s="26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5.75" customHeight="1">
      <c r="A883" s="20"/>
      <c r="B883" s="20"/>
      <c r="C883" s="20"/>
      <c r="D883" s="20"/>
      <c r="E883" s="26"/>
      <c r="F883" s="26"/>
      <c r="G883" s="26"/>
      <c r="H883" s="26"/>
      <c r="I883" s="26"/>
      <c r="J883" s="26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5.75" customHeight="1">
      <c r="A884" s="20"/>
      <c r="B884" s="20"/>
      <c r="C884" s="20"/>
      <c r="D884" s="20"/>
      <c r="E884" s="26"/>
      <c r="F884" s="26"/>
      <c r="G884" s="26"/>
      <c r="H884" s="26"/>
      <c r="I884" s="26"/>
      <c r="J884" s="26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5.75" customHeight="1">
      <c r="A885" s="20"/>
      <c r="B885" s="20"/>
      <c r="C885" s="20"/>
      <c r="D885" s="20"/>
      <c r="E885" s="26"/>
      <c r="F885" s="26"/>
      <c r="G885" s="26"/>
      <c r="H885" s="26"/>
      <c r="I885" s="26"/>
      <c r="J885" s="26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5.75" customHeight="1">
      <c r="A886" s="20"/>
      <c r="B886" s="20"/>
      <c r="C886" s="20"/>
      <c r="D886" s="20"/>
      <c r="E886" s="26"/>
      <c r="F886" s="26"/>
      <c r="G886" s="26"/>
      <c r="H886" s="26"/>
      <c r="I886" s="26"/>
      <c r="J886" s="26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5.75" customHeight="1">
      <c r="A887" s="20"/>
      <c r="B887" s="20"/>
      <c r="C887" s="20"/>
      <c r="D887" s="20"/>
      <c r="E887" s="26"/>
      <c r="F887" s="26"/>
      <c r="G887" s="26"/>
      <c r="H887" s="26"/>
      <c r="I887" s="26"/>
      <c r="J887" s="26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5.75" customHeight="1">
      <c r="A888" s="20"/>
      <c r="B888" s="20"/>
      <c r="C888" s="20"/>
      <c r="D888" s="20"/>
      <c r="E888" s="26"/>
      <c r="F888" s="26"/>
      <c r="G888" s="26"/>
      <c r="H888" s="26"/>
      <c r="I888" s="26"/>
      <c r="J888" s="26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5.75" customHeight="1">
      <c r="A889" s="20"/>
      <c r="B889" s="20"/>
      <c r="C889" s="20"/>
      <c r="D889" s="20"/>
      <c r="E889" s="26"/>
      <c r="F889" s="26"/>
      <c r="G889" s="26"/>
      <c r="H889" s="26"/>
      <c r="I889" s="26"/>
      <c r="J889" s="26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5.75" customHeight="1">
      <c r="A890" s="20"/>
      <c r="B890" s="20"/>
      <c r="C890" s="20"/>
      <c r="D890" s="20"/>
      <c r="E890" s="26"/>
      <c r="F890" s="26"/>
      <c r="G890" s="26"/>
      <c r="H890" s="26"/>
      <c r="I890" s="26"/>
      <c r="J890" s="26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5.75" customHeight="1">
      <c r="A891" s="20"/>
      <c r="B891" s="20"/>
      <c r="C891" s="20"/>
      <c r="D891" s="20"/>
      <c r="E891" s="26"/>
      <c r="F891" s="26"/>
      <c r="G891" s="26"/>
      <c r="H891" s="26"/>
      <c r="I891" s="26"/>
      <c r="J891" s="26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5.75" customHeight="1">
      <c r="A892" s="20"/>
      <c r="B892" s="20"/>
      <c r="C892" s="20"/>
      <c r="D892" s="20"/>
      <c r="E892" s="26"/>
      <c r="F892" s="26"/>
      <c r="G892" s="26"/>
      <c r="H892" s="26"/>
      <c r="I892" s="26"/>
      <c r="J892" s="26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5.75" customHeight="1">
      <c r="A893" s="20"/>
      <c r="B893" s="20"/>
      <c r="C893" s="20"/>
      <c r="D893" s="20"/>
      <c r="E893" s="26"/>
      <c r="F893" s="26"/>
      <c r="G893" s="26"/>
      <c r="H893" s="26"/>
      <c r="I893" s="26"/>
      <c r="J893" s="26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5.75" customHeight="1">
      <c r="A894" s="20"/>
      <c r="B894" s="20"/>
      <c r="C894" s="20"/>
      <c r="D894" s="20"/>
      <c r="E894" s="26"/>
      <c r="F894" s="26"/>
      <c r="G894" s="26"/>
      <c r="H894" s="26"/>
      <c r="I894" s="26"/>
      <c r="J894" s="26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5.75" customHeight="1">
      <c r="A895" s="20"/>
      <c r="B895" s="20"/>
      <c r="C895" s="20"/>
      <c r="D895" s="20"/>
      <c r="E895" s="26"/>
      <c r="F895" s="26"/>
      <c r="G895" s="26"/>
      <c r="H895" s="26"/>
      <c r="I895" s="26"/>
      <c r="J895" s="26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5.75" customHeight="1">
      <c r="A896" s="20"/>
      <c r="B896" s="20"/>
      <c r="C896" s="20"/>
      <c r="D896" s="20"/>
      <c r="E896" s="26"/>
      <c r="F896" s="26"/>
      <c r="G896" s="26"/>
      <c r="H896" s="26"/>
      <c r="I896" s="26"/>
      <c r="J896" s="26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5.75" customHeight="1">
      <c r="A897" s="20"/>
      <c r="B897" s="20"/>
      <c r="C897" s="20"/>
      <c r="D897" s="20"/>
      <c r="E897" s="26"/>
      <c r="F897" s="26"/>
      <c r="G897" s="26"/>
      <c r="H897" s="26"/>
      <c r="I897" s="26"/>
      <c r="J897" s="26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5.75" customHeight="1">
      <c r="A898" s="20"/>
      <c r="B898" s="20"/>
      <c r="C898" s="20"/>
      <c r="D898" s="20"/>
      <c r="E898" s="26"/>
      <c r="F898" s="26"/>
      <c r="G898" s="26"/>
      <c r="H898" s="26"/>
      <c r="I898" s="26"/>
      <c r="J898" s="26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5.75" customHeight="1">
      <c r="A899" s="20"/>
      <c r="B899" s="20"/>
      <c r="C899" s="20"/>
      <c r="D899" s="20"/>
      <c r="E899" s="26"/>
      <c r="F899" s="26"/>
      <c r="G899" s="26"/>
      <c r="H899" s="26"/>
      <c r="I899" s="26"/>
      <c r="J899" s="26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5.75" customHeight="1">
      <c r="A900" s="20"/>
      <c r="B900" s="20"/>
      <c r="C900" s="20"/>
      <c r="D900" s="20"/>
      <c r="E900" s="26"/>
      <c r="F900" s="26"/>
      <c r="G900" s="26"/>
      <c r="H900" s="26"/>
      <c r="I900" s="26"/>
      <c r="J900" s="26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5.75" customHeight="1">
      <c r="A901" s="20"/>
      <c r="B901" s="20"/>
      <c r="C901" s="20"/>
      <c r="D901" s="20"/>
      <c r="E901" s="26"/>
      <c r="F901" s="26"/>
      <c r="G901" s="26"/>
      <c r="H901" s="26"/>
      <c r="I901" s="26"/>
      <c r="J901" s="26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5.75" customHeight="1">
      <c r="A902" s="20"/>
      <c r="B902" s="20"/>
      <c r="C902" s="20"/>
      <c r="D902" s="20"/>
      <c r="E902" s="26"/>
      <c r="F902" s="26"/>
      <c r="G902" s="26"/>
      <c r="H902" s="26"/>
      <c r="I902" s="26"/>
      <c r="J902" s="26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5.75" customHeight="1">
      <c r="A903" s="20"/>
      <c r="B903" s="20"/>
      <c r="C903" s="20"/>
      <c r="D903" s="20"/>
      <c r="E903" s="26"/>
      <c r="F903" s="26"/>
      <c r="G903" s="26"/>
      <c r="H903" s="26"/>
      <c r="I903" s="26"/>
      <c r="J903" s="26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5.75" customHeight="1">
      <c r="A904" s="20"/>
      <c r="B904" s="20"/>
      <c r="C904" s="20"/>
      <c r="D904" s="20"/>
      <c r="E904" s="26"/>
      <c r="F904" s="26"/>
      <c r="G904" s="26"/>
      <c r="H904" s="26"/>
      <c r="I904" s="26"/>
      <c r="J904" s="26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5.75" customHeight="1">
      <c r="A905" s="20"/>
      <c r="B905" s="20"/>
      <c r="C905" s="20"/>
      <c r="D905" s="20"/>
      <c r="E905" s="26"/>
      <c r="F905" s="26"/>
      <c r="G905" s="26"/>
      <c r="H905" s="26"/>
      <c r="I905" s="26"/>
      <c r="J905" s="26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5.75" customHeight="1">
      <c r="A906" s="20"/>
      <c r="B906" s="20"/>
      <c r="C906" s="20"/>
      <c r="D906" s="20"/>
      <c r="E906" s="26"/>
      <c r="F906" s="26"/>
      <c r="G906" s="26"/>
      <c r="H906" s="26"/>
      <c r="I906" s="26"/>
      <c r="J906" s="26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5.75" customHeight="1">
      <c r="A907" s="20"/>
      <c r="B907" s="20"/>
      <c r="C907" s="20"/>
      <c r="D907" s="20"/>
      <c r="E907" s="26"/>
      <c r="F907" s="26"/>
      <c r="G907" s="26"/>
      <c r="H907" s="26"/>
      <c r="I907" s="26"/>
      <c r="J907" s="26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5.75" customHeight="1">
      <c r="A908" s="20"/>
      <c r="B908" s="20"/>
      <c r="C908" s="20"/>
      <c r="D908" s="20"/>
      <c r="E908" s="26"/>
      <c r="F908" s="26"/>
      <c r="G908" s="26"/>
      <c r="H908" s="26"/>
      <c r="I908" s="26"/>
      <c r="J908" s="26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5.75" customHeight="1">
      <c r="A909" s="20"/>
      <c r="B909" s="20"/>
      <c r="C909" s="20"/>
      <c r="D909" s="20"/>
      <c r="E909" s="26"/>
      <c r="F909" s="26"/>
      <c r="G909" s="26"/>
      <c r="H909" s="26"/>
      <c r="I909" s="26"/>
      <c r="J909" s="26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5.75" customHeight="1">
      <c r="A910" s="20"/>
      <c r="B910" s="20"/>
      <c r="C910" s="20"/>
      <c r="D910" s="20"/>
      <c r="E910" s="26"/>
      <c r="F910" s="26"/>
      <c r="G910" s="26"/>
      <c r="H910" s="26"/>
      <c r="I910" s="26"/>
      <c r="J910" s="26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5.75" customHeight="1">
      <c r="A911" s="20"/>
      <c r="B911" s="20"/>
      <c r="C911" s="20"/>
      <c r="D911" s="20"/>
      <c r="E911" s="26"/>
      <c r="F911" s="26"/>
      <c r="G911" s="26"/>
      <c r="H911" s="26"/>
      <c r="I911" s="26"/>
      <c r="J911" s="26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5.75" customHeight="1">
      <c r="A912" s="20"/>
      <c r="B912" s="20"/>
      <c r="C912" s="20"/>
      <c r="D912" s="20"/>
      <c r="E912" s="26"/>
      <c r="F912" s="26"/>
      <c r="G912" s="26"/>
      <c r="H912" s="26"/>
      <c r="I912" s="26"/>
      <c r="J912" s="26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5.75" customHeight="1">
      <c r="A913" s="20"/>
      <c r="B913" s="20"/>
      <c r="C913" s="20"/>
      <c r="D913" s="20"/>
      <c r="E913" s="26"/>
      <c r="F913" s="26"/>
      <c r="G913" s="26"/>
      <c r="H913" s="26"/>
      <c r="I913" s="26"/>
      <c r="J913" s="26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5.75" customHeight="1">
      <c r="A914" s="20"/>
      <c r="B914" s="20"/>
      <c r="C914" s="20"/>
      <c r="D914" s="20"/>
      <c r="E914" s="26"/>
      <c r="F914" s="26"/>
      <c r="G914" s="26"/>
      <c r="H914" s="26"/>
      <c r="I914" s="26"/>
      <c r="J914" s="26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5.75" customHeight="1">
      <c r="A915" s="20"/>
      <c r="B915" s="20"/>
      <c r="C915" s="20"/>
      <c r="D915" s="20"/>
      <c r="E915" s="26"/>
      <c r="F915" s="26"/>
      <c r="G915" s="26"/>
      <c r="H915" s="26"/>
      <c r="I915" s="26"/>
      <c r="J915" s="26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5.75" customHeight="1">
      <c r="A916" s="20"/>
      <c r="B916" s="20"/>
      <c r="C916" s="20"/>
      <c r="D916" s="20"/>
      <c r="E916" s="26"/>
      <c r="F916" s="26"/>
      <c r="G916" s="26"/>
      <c r="H916" s="26"/>
      <c r="I916" s="26"/>
      <c r="J916" s="26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5.75" customHeight="1">
      <c r="A917" s="20"/>
      <c r="B917" s="20"/>
      <c r="C917" s="20"/>
      <c r="D917" s="20"/>
      <c r="E917" s="26"/>
      <c r="F917" s="26"/>
      <c r="G917" s="26"/>
      <c r="H917" s="26"/>
      <c r="I917" s="26"/>
      <c r="J917" s="26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5.75" customHeight="1">
      <c r="A918" s="20"/>
      <c r="B918" s="20"/>
      <c r="C918" s="20"/>
      <c r="D918" s="20"/>
      <c r="E918" s="26"/>
      <c r="F918" s="26"/>
      <c r="G918" s="26"/>
      <c r="H918" s="26"/>
      <c r="I918" s="26"/>
      <c r="J918" s="26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5.75" customHeight="1">
      <c r="A919" s="20"/>
      <c r="B919" s="20"/>
      <c r="C919" s="20"/>
      <c r="D919" s="20"/>
      <c r="E919" s="26"/>
      <c r="F919" s="26"/>
      <c r="G919" s="26"/>
      <c r="H919" s="26"/>
      <c r="I919" s="26"/>
      <c r="J919" s="26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5.75" customHeight="1">
      <c r="A920" s="20"/>
      <c r="B920" s="20"/>
      <c r="C920" s="20"/>
      <c r="D920" s="20"/>
      <c r="E920" s="26"/>
      <c r="F920" s="26"/>
      <c r="G920" s="26"/>
      <c r="H920" s="26"/>
      <c r="I920" s="26"/>
      <c r="J920" s="26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5.75" customHeight="1">
      <c r="A921" s="20"/>
      <c r="B921" s="20"/>
      <c r="C921" s="20"/>
      <c r="D921" s="20"/>
      <c r="E921" s="26"/>
      <c r="F921" s="26"/>
      <c r="G921" s="26"/>
      <c r="H921" s="26"/>
      <c r="I921" s="26"/>
      <c r="J921" s="26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5.75" customHeight="1">
      <c r="A922" s="20"/>
      <c r="B922" s="20"/>
      <c r="C922" s="20"/>
      <c r="D922" s="20"/>
      <c r="E922" s="26"/>
      <c r="F922" s="26"/>
      <c r="G922" s="26"/>
      <c r="H922" s="26"/>
      <c r="I922" s="26"/>
      <c r="J922" s="26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5.75" customHeight="1">
      <c r="A923" s="20"/>
      <c r="B923" s="20"/>
      <c r="C923" s="20"/>
      <c r="D923" s="20"/>
      <c r="E923" s="26"/>
      <c r="F923" s="26"/>
      <c r="G923" s="26"/>
      <c r="H923" s="26"/>
      <c r="I923" s="26"/>
      <c r="J923" s="26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5.75" customHeight="1">
      <c r="A924" s="20"/>
      <c r="B924" s="20"/>
      <c r="C924" s="20"/>
      <c r="D924" s="20"/>
      <c r="E924" s="26"/>
      <c r="F924" s="26"/>
      <c r="G924" s="26"/>
      <c r="H924" s="26"/>
      <c r="I924" s="26"/>
      <c r="J924" s="26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5.75" customHeight="1">
      <c r="A925" s="20"/>
      <c r="B925" s="20"/>
      <c r="C925" s="20"/>
      <c r="D925" s="20"/>
      <c r="E925" s="26"/>
      <c r="F925" s="26"/>
      <c r="G925" s="26"/>
      <c r="H925" s="26"/>
      <c r="I925" s="26"/>
      <c r="J925" s="26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5.75" customHeight="1">
      <c r="A926" s="20"/>
      <c r="B926" s="20"/>
      <c r="C926" s="20"/>
      <c r="D926" s="20"/>
      <c r="E926" s="26"/>
      <c r="F926" s="26"/>
      <c r="G926" s="26"/>
      <c r="H926" s="26"/>
      <c r="I926" s="26"/>
      <c r="J926" s="26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5.75" customHeight="1">
      <c r="A927" s="20"/>
      <c r="B927" s="20"/>
      <c r="C927" s="20"/>
      <c r="D927" s="20"/>
      <c r="E927" s="26"/>
      <c r="F927" s="26"/>
      <c r="G927" s="26"/>
      <c r="H927" s="26"/>
      <c r="I927" s="26"/>
      <c r="J927" s="26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5.75" customHeight="1">
      <c r="A928" s="20"/>
      <c r="B928" s="20"/>
      <c r="C928" s="20"/>
      <c r="D928" s="20"/>
      <c r="E928" s="26"/>
      <c r="F928" s="26"/>
      <c r="G928" s="26"/>
      <c r="H928" s="26"/>
      <c r="I928" s="26"/>
      <c r="J928" s="26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5.75" customHeight="1">
      <c r="A929" s="20"/>
      <c r="B929" s="20"/>
      <c r="C929" s="20"/>
      <c r="D929" s="20"/>
      <c r="E929" s="26"/>
      <c r="F929" s="26"/>
      <c r="G929" s="26"/>
      <c r="H929" s="26"/>
      <c r="I929" s="26"/>
      <c r="J929" s="26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5.75" customHeight="1">
      <c r="A930" s="20"/>
      <c r="B930" s="20"/>
      <c r="C930" s="20"/>
      <c r="D930" s="20"/>
      <c r="E930" s="26"/>
      <c r="F930" s="26"/>
      <c r="G930" s="26"/>
      <c r="H930" s="26"/>
      <c r="I930" s="26"/>
      <c r="J930" s="26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5.75" customHeight="1">
      <c r="A931" s="20"/>
      <c r="B931" s="20"/>
      <c r="C931" s="20"/>
      <c r="D931" s="20"/>
      <c r="E931" s="26"/>
      <c r="F931" s="26"/>
      <c r="G931" s="26"/>
      <c r="H931" s="26"/>
      <c r="I931" s="26"/>
      <c r="J931" s="26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5.75" customHeight="1">
      <c r="A932" s="20"/>
      <c r="B932" s="20"/>
      <c r="C932" s="20"/>
      <c r="D932" s="20"/>
      <c r="E932" s="26"/>
      <c r="F932" s="26"/>
      <c r="G932" s="26"/>
      <c r="H932" s="26"/>
      <c r="I932" s="26"/>
      <c r="J932" s="26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5.75" customHeight="1">
      <c r="A933" s="20"/>
      <c r="B933" s="20"/>
      <c r="C933" s="20"/>
      <c r="D933" s="20"/>
      <c r="E933" s="26"/>
      <c r="F933" s="26"/>
      <c r="G933" s="26"/>
      <c r="H933" s="26"/>
      <c r="I933" s="26"/>
      <c r="J933" s="26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5.75" customHeight="1">
      <c r="A934" s="20"/>
      <c r="B934" s="20"/>
      <c r="C934" s="20"/>
      <c r="D934" s="20"/>
      <c r="E934" s="26"/>
      <c r="F934" s="26"/>
      <c r="G934" s="26"/>
      <c r="H934" s="26"/>
      <c r="I934" s="26"/>
      <c r="J934" s="26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5.75" customHeight="1">
      <c r="A935" s="20"/>
      <c r="B935" s="20"/>
      <c r="C935" s="20"/>
      <c r="D935" s="20"/>
      <c r="E935" s="26"/>
      <c r="F935" s="26"/>
      <c r="G935" s="26"/>
      <c r="H935" s="26"/>
      <c r="I935" s="26"/>
      <c r="J935" s="26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5.75" customHeight="1">
      <c r="A936" s="20"/>
      <c r="B936" s="20"/>
      <c r="C936" s="20"/>
      <c r="D936" s="20"/>
      <c r="E936" s="26"/>
      <c r="F936" s="26"/>
      <c r="G936" s="26"/>
      <c r="H936" s="26"/>
      <c r="I936" s="26"/>
      <c r="J936" s="26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5.75" customHeight="1">
      <c r="A937" s="20"/>
      <c r="B937" s="20"/>
      <c r="C937" s="20"/>
      <c r="D937" s="20"/>
      <c r="E937" s="26"/>
      <c r="F937" s="26"/>
      <c r="G937" s="26"/>
      <c r="H937" s="26"/>
      <c r="I937" s="26"/>
      <c r="J937" s="26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5.75" customHeight="1">
      <c r="A938" s="20"/>
      <c r="B938" s="20"/>
      <c r="C938" s="20"/>
      <c r="D938" s="20"/>
      <c r="E938" s="26"/>
      <c r="F938" s="26"/>
      <c r="G938" s="26"/>
      <c r="H938" s="26"/>
      <c r="I938" s="26"/>
      <c r="J938" s="26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5.75" customHeight="1">
      <c r="A939" s="20"/>
      <c r="B939" s="20"/>
      <c r="C939" s="20"/>
      <c r="D939" s="20"/>
      <c r="E939" s="26"/>
      <c r="F939" s="26"/>
      <c r="G939" s="26"/>
      <c r="H939" s="26"/>
      <c r="I939" s="26"/>
      <c r="J939" s="26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5.75" customHeight="1">
      <c r="A940" s="20"/>
      <c r="B940" s="20"/>
      <c r="C940" s="20"/>
      <c r="D940" s="20"/>
      <c r="E940" s="26"/>
      <c r="F940" s="26"/>
      <c r="G940" s="26"/>
      <c r="H940" s="26"/>
      <c r="I940" s="26"/>
      <c r="J940" s="26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5.75" customHeight="1">
      <c r="A941" s="20"/>
      <c r="B941" s="20"/>
      <c r="C941" s="20"/>
      <c r="D941" s="20"/>
      <c r="E941" s="26"/>
      <c r="F941" s="26"/>
      <c r="G941" s="26"/>
      <c r="H941" s="26"/>
      <c r="I941" s="26"/>
      <c r="J941" s="26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5.75" customHeight="1">
      <c r="A942" s="20"/>
      <c r="B942" s="20"/>
      <c r="C942" s="20"/>
      <c r="D942" s="20"/>
      <c r="E942" s="26"/>
      <c r="F942" s="26"/>
      <c r="G942" s="26"/>
      <c r="H942" s="26"/>
      <c r="I942" s="26"/>
      <c r="J942" s="26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5.75" customHeight="1">
      <c r="A943" s="20"/>
      <c r="B943" s="20"/>
      <c r="C943" s="20"/>
      <c r="D943" s="20"/>
      <c r="E943" s="26"/>
      <c r="F943" s="26"/>
      <c r="G943" s="26"/>
      <c r="H943" s="26"/>
      <c r="I943" s="26"/>
      <c r="J943" s="26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5.75" customHeight="1">
      <c r="A944" s="20"/>
      <c r="B944" s="20"/>
      <c r="C944" s="20"/>
      <c r="D944" s="20"/>
      <c r="E944" s="26"/>
      <c r="F944" s="26"/>
      <c r="G944" s="26"/>
      <c r="H944" s="26"/>
      <c r="I944" s="26"/>
      <c r="J944" s="26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5.75" customHeight="1">
      <c r="A945" s="20"/>
      <c r="B945" s="20"/>
      <c r="C945" s="20"/>
      <c r="D945" s="20"/>
      <c r="E945" s="26"/>
      <c r="F945" s="26"/>
      <c r="G945" s="26"/>
      <c r="H945" s="26"/>
      <c r="I945" s="26"/>
      <c r="J945" s="26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5.75" customHeight="1">
      <c r="A946" s="20"/>
      <c r="B946" s="20"/>
      <c r="C946" s="20"/>
      <c r="D946" s="20"/>
      <c r="E946" s="26"/>
      <c r="F946" s="26"/>
      <c r="G946" s="26"/>
      <c r="H946" s="26"/>
      <c r="I946" s="26"/>
      <c r="J946" s="26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5.75" customHeight="1">
      <c r="A947" s="20"/>
      <c r="B947" s="20"/>
      <c r="C947" s="20"/>
      <c r="D947" s="20"/>
      <c r="E947" s="26"/>
      <c r="F947" s="26"/>
      <c r="G947" s="26"/>
      <c r="H947" s="26"/>
      <c r="I947" s="26"/>
      <c r="J947" s="26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5.75" customHeight="1">
      <c r="A948" s="20"/>
      <c r="B948" s="20"/>
      <c r="C948" s="20"/>
      <c r="D948" s="20"/>
      <c r="E948" s="26"/>
      <c r="F948" s="26"/>
      <c r="G948" s="26"/>
      <c r="H948" s="26"/>
      <c r="I948" s="26"/>
      <c r="J948" s="26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5.75" customHeight="1">
      <c r="A949" s="20"/>
      <c r="B949" s="20"/>
      <c r="C949" s="20"/>
      <c r="D949" s="20"/>
      <c r="E949" s="26"/>
      <c r="F949" s="26"/>
      <c r="G949" s="26"/>
      <c r="H949" s="26"/>
      <c r="I949" s="26"/>
      <c r="J949" s="26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5.75" customHeight="1">
      <c r="A950" s="20"/>
      <c r="B950" s="20"/>
      <c r="C950" s="20"/>
      <c r="D950" s="20"/>
      <c r="E950" s="26"/>
      <c r="F950" s="26"/>
      <c r="G950" s="26"/>
      <c r="H950" s="26"/>
      <c r="I950" s="26"/>
      <c r="J950" s="26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5.75" customHeight="1">
      <c r="A951" s="20"/>
      <c r="B951" s="20"/>
      <c r="C951" s="20"/>
      <c r="D951" s="20"/>
      <c r="E951" s="26"/>
      <c r="F951" s="26"/>
      <c r="G951" s="26"/>
      <c r="H951" s="26"/>
      <c r="I951" s="26"/>
      <c r="J951" s="26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5.75" customHeight="1">
      <c r="A952" s="20"/>
      <c r="B952" s="20"/>
      <c r="C952" s="20"/>
      <c r="D952" s="20"/>
      <c r="E952" s="26"/>
      <c r="F952" s="26"/>
      <c r="G952" s="26"/>
      <c r="H952" s="26"/>
      <c r="I952" s="26"/>
      <c r="J952" s="26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5.75" customHeight="1">
      <c r="A953" s="20"/>
      <c r="B953" s="20"/>
      <c r="C953" s="20"/>
      <c r="D953" s="20"/>
      <c r="E953" s="26"/>
      <c r="F953" s="26"/>
      <c r="G953" s="26"/>
      <c r="H953" s="26"/>
      <c r="I953" s="26"/>
      <c r="J953" s="26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5.75" customHeight="1">
      <c r="A954" s="20"/>
      <c r="B954" s="20"/>
      <c r="C954" s="20"/>
      <c r="D954" s="20"/>
      <c r="E954" s="26"/>
      <c r="F954" s="26"/>
      <c r="G954" s="26"/>
      <c r="H954" s="26"/>
      <c r="I954" s="26"/>
      <c r="J954" s="26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5.75" customHeight="1">
      <c r="A955" s="20"/>
      <c r="B955" s="20"/>
      <c r="C955" s="20"/>
      <c r="D955" s="20"/>
      <c r="E955" s="26"/>
      <c r="F955" s="26"/>
      <c r="G955" s="26"/>
      <c r="H955" s="26"/>
      <c r="I955" s="26"/>
      <c r="J955" s="26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5.75" customHeight="1">
      <c r="A956" s="20"/>
      <c r="B956" s="20"/>
      <c r="C956" s="20"/>
      <c r="D956" s="20"/>
      <c r="E956" s="26"/>
      <c r="F956" s="26"/>
      <c r="G956" s="26"/>
      <c r="H956" s="26"/>
      <c r="I956" s="26"/>
      <c r="J956" s="26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5.75" customHeight="1">
      <c r="A957" s="20"/>
      <c r="B957" s="20"/>
      <c r="C957" s="20"/>
      <c r="D957" s="20"/>
      <c r="E957" s="26"/>
      <c r="F957" s="26"/>
      <c r="G957" s="26"/>
      <c r="H957" s="26"/>
      <c r="I957" s="26"/>
      <c r="J957" s="26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5.75" customHeight="1">
      <c r="A958" s="20"/>
      <c r="B958" s="20"/>
      <c r="C958" s="20"/>
      <c r="D958" s="20"/>
      <c r="E958" s="26"/>
      <c r="F958" s="26"/>
      <c r="G958" s="26"/>
      <c r="H958" s="26"/>
      <c r="I958" s="26"/>
      <c r="J958" s="26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5.75" customHeight="1">
      <c r="A959" s="20"/>
      <c r="B959" s="20"/>
      <c r="C959" s="20"/>
      <c r="D959" s="20"/>
      <c r="E959" s="26"/>
      <c r="F959" s="26"/>
      <c r="G959" s="26"/>
      <c r="H959" s="26"/>
      <c r="I959" s="26"/>
      <c r="J959" s="26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5.75" customHeight="1">
      <c r="A960" s="20"/>
      <c r="B960" s="20"/>
      <c r="C960" s="20"/>
      <c r="D960" s="20"/>
      <c r="E960" s="26"/>
      <c r="F960" s="26"/>
      <c r="G960" s="26"/>
      <c r="H960" s="26"/>
      <c r="I960" s="26"/>
      <c r="J960" s="26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5.75" customHeight="1">
      <c r="A961" s="20"/>
      <c r="B961" s="20"/>
      <c r="C961" s="20"/>
      <c r="D961" s="20"/>
      <c r="E961" s="26"/>
      <c r="F961" s="26"/>
      <c r="G961" s="26"/>
      <c r="H961" s="26"/>
      <c r="I961" s="26"/>
      <c r="J961" s="26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5.75" customHeight="1">
      <c r="A962" s="20"/>
      <c r="B962" s="20"/>
      <c r="C962" s="20"/>
      <c r="D962" s="20"/>
      <c r="E962" s="26"/>
      <c r="F962" s="26"/>
      <c r="G962" s="26"/>
      <c r="H962" s="26"/>
      <c r="I962" s="26"/>
      <c r="J962" s="26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5.75" customHeight="1">
      <c r="A963" s="20"/>
      <c r="B963" s="20"/>
      <c r="C963" s="20"/>
      <c r="D963" s="20"/>
      <c r="E963" s="26"/>
      <c r="F963" s="26"/>
      <c r="G963" s="26"/>
      <c r="H963" s="26"/>
      <c r="I963" s="26"/>
      <c r="J963" s="26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5.75" customHeight="1">
      <c r="A964" s="20"/>
      <c r="B964" s="20"/>
      <c r="C964" s="20"/>
      <c r="D964" s="20"/>
      <c r="E964" s="26"/>
      <c r="F964" s="26"/>
      <c r="G964" s="26"/>
      <c r="H964" s="26"/>
      <c r="I964" s="26"/>
      <c r="J964" s="26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5.75" customHeight="1">
      <c r="A965" s="20"/>
      <c r="B965" s="20"/>
      <c r="C965" s="20"/>
      <c r="D965" s="20"/>
      <c r="E965" s="26"/>
      <c r="F965" s="26"/>
      <c r="G965" s="26"/>
      <c r="H965" s="26"/>
      <c r="I965" s="26"/>
      <c r="J965" s="26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5.75" customHeight="1">
      <c r="A966" s="20"/>
      <c r="B966" s="20"/>
      <c r="C966" s="20"/>
      <c r="D966" s="20"/>
      <c r="E966" s="26"/>
      <c r="F966" s="26"/>
      <c r="G966" s="26"/>
      <c r="H966" s="26"/>
      <c r="I966" s="26"/>
      <c r="J966" s="26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5.75" customHeight="1">
      <c r="A967" s="20"/>
      <c r="B967" s="20"/>
      <c r="C967" s="20"/>
      <c r="D967" s="20"/>
      <c r="E967" s="26"/>
      <c r="F967" s="26"/>
      <c r="G967" s="26"/>
      <c r="H967" s="26"/>
      <c r="I967" s="26"/>
      <c r="J967" s="26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5.75" customHeight="1">
      <c r="A968" s="20"/>
      <c r="B968" s="20"/>
      <c r="C968" s="20"/>
      <c r="D968" s="20"/>
      <c r="E968" s="26"/>
      <c r="F968" s="26"/>
      <c r="G968" s="26"/>
      <c r="H968" s="26"/>
      <c r="I968" s="26"/>
      <c r="J968" s="26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5.75" customHeight="1">
      <c r="A969" s="20"/>
      <c r="B969" s="20"/>
      <c r="C969" s="20"/>
      <c r="D969" s="20"/>
      <c r="E969" s="26"/>
      <c r="F969" s="26"/>
      <c r="G969" s="26"/>
      <c r="H969" s="26"/>
      <c r="I969" s="26"/>
      <c r="J969" s="26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5.75" customHeight="1">
      <c r="A970" s="20"/>
      <c r="B970" s="20"/>
      <c r="C970" s="20"/>
      <c r="D970" s="20"/>
      <c r="E970" s="26"/>
      <c r="F970" s="26"/>
      <c r="G970" s="26"/>
      <c r="H970" s="26"/>
      <c r="I970" s="26"/>
      <c r="J970" s="26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5.75" customHeight="1">
      <c r="A971" s="20"/>
      <c r="B971" s="20"/>
      <c r="C971" s="20"/>
      <c r="D971" s="20"/>
      <c r="E971" s="26"/>
      <c r="F971" s="26"/>
      <c r="G971" s="26"/>
      <c r="H971" s="26"/>
      <c r="I971" s="26"/>
      <c r="J971" s="26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5.75" customHeight="1">
      <c r="A972" s="20"/>
      <c r="B972" s="20"/>
      <c r="C972" s="20"/>
      <c r="D972" s="20"/>
      <c r="E972" s="26"/>
      <c r="F972" s="26"/>
      <c r="G972" s="26"/>
      <c r="H972" s="26"/>
      <c r="I972" s="26"/>
      <c r="J972" s="26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5.75" customHeight="1">
      <c r="A973" s="20"/>
      <c r="B973" s="20"/>
      <c r="C973" s="20"/>
      <c r="D973" s="20"/>
      <c r="E973" s="26"/>
      <c r="F973" s="26"/>
      <c r="G973" s="26"/>
      <c r="H973" s="26"/>
      <c r="I973" s="26"/>
      <c r="J973" s="26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5.75" customHeight="1">
      <c r="A974" s="20"/>
      <c r="B974" s="20"/>
      <c r="C974" s="20"/>
      <c r="D974" s="20"/>
      <c r="E974" s="26"/>
      <c r="F974" s="26"/>
      <c r="G974" s="26"/>
      <c r="H974" s="26"/>
      <c r="I974" s="26"/>
      <c r="J974" s="26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5.75" customHeight="1">
      <c r="A975" s="20"/>
      <c r="B975" s="20"/>
      <c r="C975" s="20"/>
      <c r="D975" s="20"/>
      <c r="E975" s="26"/>
      <c r="F975" s="26"/>
      <c r="G975" s="26"/>
      <c r="H975" s="26"/>
      <c r="I975" s="26"/>
      <c r="J975" s="26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5.75" customHeight="1">
      <c r="A976" s="20"/>
      <c r="B976" s="20"/>
      <c r="C976" s="20"/>
      <c r="D976" s="20"/>
      <c r="E976" s="26"/>
      <c r="F976" s="26"/>
      <c r="G976" s="26"/>
      <c r="H976" s="26"/>
      <c r="I976" s="26"/>
      <c r="J976" s="26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5.75" customHeight="1">
      <c r="A977" s="20"/>
      <c r="B977" s="20"/>
      <c r="C977" s="20"/>
      <c r="D977" s="20"/>
      <c r="E977" s="26"/>
      <c r="F977" s="26"/>
      <c r="G977" s="26"/>
      <c r="H977" s="26"/>
      <c r="I977" s="26"/>
      <c r="J977" s="26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5.75" customHeight="1">
      <c r="A978" s="20"/>
      <c r="B978" s="20"/>
      <c r="C978" s="20"/>
      <c r="D978" s="20"/>
      <c r="E978" s="26"/>
      <c r="F978" s="26"/>
      <c r="G978" s="26"/>
      <c r="H978" s="26"/>
      <c r="I978" s="26"/>
      <c r="J978" s="26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5.75" customHeight="1">
      <c r="A979" s="20"/>
      <c r="B979" s="20"/>
      <c r="C979" s="20"/>
      <c r="D979" s="20"/>
      <c r="E979" s="26"/>
      <c r="F979" s="26"/>
      <c r="G979" s="26"/>
      <c r="H979" s="26"/>
      <c r="I979" s="26"/>
      <c r="J979" s="26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5.75" customHeight="1">
      <c r="A980" s="20"/>
      <c r="B980" s="20"/>
      <c r="C980" s="20"/>
      <c r="D980" s="20"/>
      <c r="E980" s="26"/>
      <c r="F980" s="26"/>
      <c r="G980" s="26"/>
      <c r="H980" s="26"/>
      <c r="I980" s="26"/>
      <c r="J980" s="26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5.75" customHeight="1">
      <c r="A981" s="20"/>
      <c r="B981" s="20"/>
      <c r="C981" s="20"/>
      <c r="D981" s="20"/>
      <c r="E981" s="26"/>
      <c r="F981" s="26"/>
      <c r="G981" s="26"/>
      <c r="H981" s="26"/>
      <c r="I981" s="26"/>
      <c r="J981" s="26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5.75" customHeight="1">
      <c r="A982" s="20"/>
      <c r="B982" s="20"/>
      <c r="C982" s="20"/>
      <c r="D982" s="20"/>
      <c r="E982" s="26"/>
      <c r="F982" s="26"/>
      <c r="G982" s="26"/>
      <c r="H982" s="26"/>
      <c r="I982" s="26"/>
      <c r="J982" s="26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5.75" customHeight="1">
      <c r="A983" s="20"/>
      <c r="B983" s="20"/>
      <c r="C983" s="20"/>
      <c r="D983" s="20"/>
      <c r="E983" s="26"/>
      <c r="F983" s="26"/>
      <c r="G983" s="26"/>
      <c r="H983" s="26"/>
      <c r="I983" s="26"/>
      <c r="J983" s="26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5.75" customHeight="1">
      <c r="A984" s="20"/>
      <c r="B984" s="20"/>
      <c r="C984" s="20"/>
      <c r="D984" s="20"/>
      <c r="E984" s="26"/>
      <c r="F984" s="26"/>
      <c r="G984" s="26"/>
      <c r="H984" s="26"/>
      <c r="I984" s="26"/>
      <c r="J984" s="26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5.75" customHeight="1">
      <c r="A985" s="20"/>
      <c r="B985" s="20"/>
      <c r="C985" s="20"/>
      <c r="D985" s="20"/>
      <c r="E985" s="26"/>
      <c r="F985" s="26"/>
      <c r="G985" s="26"/>
      <c r="H985" s="26"/>
      <c r="I985" s="26"/>
      <c r="J985" s="26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5.75" customHeight="1">
      <c r="A986" s="20"/>
      <c r="B986" s="20"/>
      <c r="C986" s="20"/>
      <c r="D986" s="20"/>
      <c r="E986" s="26"/>
      <c r="F986" s="26"/>
      <c r="G986" s="26"/>
      <c r="H986" s="26"/>
      <c r="I986" s="26"/>
      <c r="J986" s="26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5.75" customHeight="1">
      <c r="A987" s="20"/>
      <c r="B987" s="20"/>
      <c r="C987" s="20"/>
      <c r="D987" s="20"/>
      <c r="E987" s="26"/>
      <c r="F987" s="26"/>
      <c r="G987" s="26"/>
      <c r="H987" s="26"/>
      <c r="I987" s="26"/>
      <c r="J987" s="26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5.75" customHeight="1">
      <c r="A988" s="20"/>
      <c r="B988" s="20"/>
      <c r="C988" s="20"/>
      <c r="D988" s="20"/>
      <c r="E988" s="26"/>
      <c r="F988" s="26"/>
      <c r="G988" s="26"/>
      <c r="H988" s="26"/>
      <c r="I988" s="26"/>
      <c r="J988" s="26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5.75" customHeight="1">
      <c r="A989" s="20"/>
      <c r="B989" s="20"/>
      <c r="C989" s="20"/>
      <c r="D989" s="20"/>
      <c r="E989" s="26"/>
      <c r="F989" s="26"/>
      <c r="G989" s="26"/>
      <c r="H989" s="26"/>
      <c r="I989" s="26"/>
      <c r="J989" s="26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5.75" customHeight="1">
      <c r="A990" s="20"/>
      <c r="B990" s="20"/>
      <c r="C990" s="20"/>
      <c r="D990" s="20"/>
      <c r="E990" s="26"/>
      <c r="F990" s="26"/>
      <c r="G990" s="26"/>
      <c r="H990" s="26"/>
      <c r="I990" s="26"/>
      <c r="J990" s="26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5.75" customHeight="1">
      <c r="A991" s="20"/>
      <c r="B991" s="20"/>
      <c r="C991" s="20"/>
      <c r="D991" s="20"/>
      <c r="E991" s="26"/>
      <c r="F991" s="26"/>
      <c r="G991" s="26"/>
      <c r="H991" s="26"/>
      <c r="I991" s="26"/>
      <c r="J991" s="26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5.75" customHeight="1">
      <c r="A992" s="20"/>
      <c r="B992" s="20"/>
      <c r="C992" s="20"/>
      <c r="D992" s="20"/>
      <c r="E992" s="26"/>
      <c r="F992" s="26"/>
      <c r="G992" s="26"/>
      <c r="H992" s="26"/>
      <c r="I992" s="26"/>
      <c r="J992" s="26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5.75" customHeight="1">
      <c r="A993" s="20"/>
      <c r="B993" s="20"/>
      <c r="C993" s="20"/>
      <c r="D993" s="20"/>
      <c r="E993" s="26"/>
      <c r="F993" s="26"/>
      <c r="G993" s="26"/>
      <c r="H993" s="26"/>
      <c r="I993" s="26"/>
      <c r="J993" s="26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5.75" customHeight="1">
      <c r="A994" s="20"/>
      <c r="B994" s="20"/>
      <c r="C994" s="20"/>
      <c r="D994" s="20"/>
      <c r="E994" s="26"/>
      <c r="F994" s="26"/>
      <c r="G994" s="26"/>
      <c r="H994" s="26"/>
      <c r="I994" s="26"/>
      <c r="J994" s="26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5.75" customHeight="1">
      <c r="A995" s="20"/>
      <c r="B995" s="20"/>
      <c r="C995" s="20"/>
      <c r="D995" s="20"/>
      <c r="E995" s="26"/>
      <c r="F995" s="26"/>
      <c r="G995" s="26"/>
      <c r="H995" s="26"/>
      <c r="I995" s="26"/>
      <c r="J995" s="26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5.75" customHeight="1">
      <c r="A996" s="20"/>
      <c r="B996" s="20"/>
      <c r="C996" s="20"/>
      <c r="D996" s="20"/>
      <c r="E996" s="26"/>
      <c r="F996" s="26"/>
      <c r="G996" s="26"/>
      <c r="H996" s="26"/>
      <c r="I996" s="26"/>
      <c r="J996" s="26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5.75" customHeight="1">
      <c r="A997" s="20"/>
      <c r="B997" s="20"/>
      <c r="C997" s="20"/>
      <c r="D997" s="20"/>
      <c r="E997" s="26"/>
      <c r="F997" s="26"/>
      <c r="G997" s="26"/>
      <c r="H997" s="26"/>
      <c r="I997" s="26"/>
      <c r="J997" s="26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5.75" customHeight="1">
      <c r="A998" s="20"/>
      <c r="B998" s="20"/>
      <c r="C998" s="20"/>
      <c r="D998" s="20"/>
      <c r="E998" s="26"/>
      <c r="F998" s="26"/>
      <c r="G998" s="26"/>
      <c r="H998" s="26"/>
      <c r="I998" s="26"/>
      <c r="J998" s="26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5.75" customHeight="1">
      <c r="A999" s="20"/>
      <c r="B999" s="20"/>
      <c r="C999" s="20"/>
      <c r="D999" s="20"/>
      <c r="E999" s="26"/>
      <c r="F999" s="26"/>
      <c r="G999" s="26"/>
      <c r="H999" s="26"/>
      <c r="I999" s="26"/>
      <c r="J999" s="26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5.75" customHeight="1">
      <c r="A1000" s="20"/>
      <c r="B1000" s="20"/>
      <c r="C1000" s="20"/>
      <c r="D1000" s="20"/>
      <c r="E1000" s="26"/>
      <c r="F1000" s="26"/>
      <c r="G1000" s="26"/>
      <c r="H1000" s="26"/>
      <c r="I1000" s="26"/>
      <c r="J1000" s="26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autoFilter ref="$A$7:$M$798"/>
  <mergeCells count="4">
    <mergeCell ref="A1:J4"/>
    <mergeCell ref="A5:C5"/>
    <mergeCell ref="A6:D6"/>
    <mergeCell ref="A797:E79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4.43" defaultRowHeight="15.0" outlineLevelRow="2"/>
  <cols>
    <col customWidth="1" min="1" max="4" width="10.0"/>
    <col customWidth="1" min="5" max="5" width="16.71"/>
    <col customWidth="1" min="6" max="6" width="18.29"/>
    <col customWidth="1" hidden="1" min="7" max="7" width="16.29"/>
    <col customWidth="1" hidden="1" min="8" max="8" width="6.29"/>
    <col customWidth="1" hidden="1" min="9" max="9" width="13.71"/>
    <col customWidth="1" hidden="1" min="10" max="10" width="16.0"/>
    <col customWidth="1" min="11" max="11" width="12.86"/>
    <col customWidth="1" min="12" max="12" width="16.71"/>
    <col customWidth="1" min="13" max="13" width="17.71"/>
    <col customWidth="1" min="14" max="14" width="16.0"/>
    <col customWidth="1" hidden="1" min="15" max="15" width="15.57"/>
    <col customWidth="1" min="16" max="16" width="16.43"/>
    <col customWidth="1" min="17" max="17" width="17.29"/>
    <col customWidth="1" min="18" max="18" width="16.43"/>
    <col customWidth="1" min="19" max="19" width="16.71"/>
    <col customWidth="1" min="20" max="26" width="10.0"/>
  </cols>
  <sheetData>
    <row r="1">
      <c r="L1" s="27">
        <v>3.7246403922727265E9</v>
      </c>
      <c r="M1" s="28">
        <v>3.7246403890000005E9</v>
      </c>
      <c r="N1" s="29">
        <f>+M1-M3</f>
        <v>-2</v>
      </c>
      <c r="P1" s="30">
        <v>6.768084800727273E9</v>
      </c>
      <c r="Q1" s="31">
        <v>6.768084804E9</v>
      </c>
      <c r="R1" s="29">
        <f>+Q1-Q3</f>
        <v>2</v>
      </c>
      <c r="S1" s="32">
        <v>1.0492725193000002E10</v>
      </c>
      <c r="T1" s="29">
        <f>++R3-S1</f>
        <v>0</v>
      </c>
    </row>
    <row r="2" ht="75.0" customHeight="1">
      <c r="A2" s="18" t="s">
        <v>3</v>
      </c>
      <c r="B2" s="18" t="s">
        <v>4</v>
      </c>
      <c r="C2" s="18" t="s">
        <v>5</v>
      </c>
      <c r="D2" s="18" t="s">
        <v>6</v>
      </c>
      <c r="E2" s="18" t="s">
        <v>7</v>
      </c>
      <c r="F2" s="19" t="s">
        <v>9</v>
      </c>
      <c r="G2" s="33" t="s">
        <v>306</v>
      </c>
      <c r="H2" s="34" t="s">
        <v>307</v>
      </c>
      <c r="I2" s="35" t="s">
        <v>308</v>
      </c>
      <c r="J2" s="35" t="s">
        <v>309</v>
      </c>
      <c r="K2" s="35" t="s">
        <v>310</v>
      </c>
      <c r="L2" s="35" t="s">
        <v>311</v>
      </c>
      <c r="M2" s="36" t="s">
        <v>312</v>
      </c>
      <c r="N2" s="35" t="s">
        <v>313</v>
      </c>
      <c r="O2" s="37" t="s">
        <v>314</v>
      </c>
      <c r="P2" s="38" t="s">
        <v>315</v>
      </c>
      <c r="Q2" s="39" t="s">
        <v>316</v>
      </c>
      <c r="R2" s="40" t="s">
        <v>317</v>
      </c>
      <c r="S2" s="41" t="s">
        <v>318</v>
      </c>
      <c r="T2" s="42" t="s">
        <v>319</v>
      </c>
      <c r="U2" s="42" t="s">
        <v>320</v>
      </c>
      <c r="V2" s="42" t="s">
        <v>321</v>
      </c>
      <c r="W2" s="42" t="s">
        <v>322</v>
      </c>
      <c r="X2" s="42" t="s">
        <v>323</v>
      </c>
      <c r="Y2" s="42" t="s">
        <v>324</v>
      </c>
      <c r="Z2" s="42" t="s">
        <v>325</v>
      </c>
    </row>
    <row r="3">
      <c r="A3" s="43"/>
      <c r="B3" s="43"/>
      <c r="C3" s="43"/>
      <c r="D3" s="43"/>
      <c r="E3" s="43"/>
      <c r="F3" s="43">
        <f t="shared" ref="F3:H3" si="1">+F17+F30+F38+F51+F63+F72+F82+F94+F101</f>
        <v>10492725193</v>
      </c>
      <c r="G3" s="44">
        <f t="shared" si="1"/>
        <v>2566797544</v>
      </c>
      <c r="H3" s="45">
        <f t="shared" si="1"/>
        <v>9</v>
      </c>
      <c r="I3" s="46"/>
      <c r="J3" s="27"/>
      <c r="K3" s="27"/>
      <c r="L3" s="27">
        <f t="shared" ref="L3:M3" si="2">+L17+L30+L38+L51+L63+L72+L82+L94+L101</f>
        <v>3724640392</v>
      </c>
      <c r="M3" s="28">
        <f t="shared" si="2"/>
        <v>3724640391</v>
      </c>
      <c r="N3" s="27"/>
      <c r="O3" s="30"/>
      <c r="P3" s="30">
        <f t="shared" ref="P3:S3" si="3">+P17+P30+P38+P51+P63+P72+P82+P94+P101</f>
        <v>6768084801</v>
      </c>
      <c r="Q3" s="31">
        <f t="shared" si="3"/>
        <v>6768084802</v>
      </c>
      <c r="R3" s="32">
        <f t="shared" si="3"/>
        <v>10492725193</v>
      </c>
      <c r="S3" s="47">
        <f t="shared" si="3"/>
        <v>6768084802</v>
      </c>
      <c r="T3" s="48"/>
      <c r="U3" s="48"/>
      <c r="V3" s="48"/>
      <c r="W3" s="48"/>
      <c r="X3" s="48"/>
      <c r="Y3" s="48"/>
      <c r="Z3" s="48"/>
    </row>
    <row r="4" outlineLevel="2">
      <c r="A4" s="49" t="s">
        <v>14</v>
      </c>
      <c r="B4" s="49" t="s">
        <v>15</v>
      </c>
      <c r="C4" s="49" t="s">
        <v>16</v>
      </c>
      <c r="D4" s="50" t="s">
        <v>17</v>
      </c>
      <c r="E4" s="50" t="s">
        <v>18</v>
      </c>
      <c r="F4" s="51">
        <v>8.05646906092E9</v>
      </c>
      <c r="G4" s="51">
        <v>1.84301047282E9</v>
      </c>
      <c r="H4" s="52">
        <f t="shared" ref="H4:H16" si="4">+F4/$F$17</f>
        <v>0.8688399064</v>
      </c>
      <c r="I4" s="53">
        <v>3.9516846033E10</v>
      </c>
      <c r="J4" s="54">
        <v>1.0942923645E10</v>
      </c>
      <c r="K4" s="54">
        <f t="shared" ref="K4:K16" si="5">+I4/11</f>
        <v>3592440548</v>
      </c>
      <c r="L4" s="54">
        <f t="shared" ref="L4:L16" si="6">+H4*K4</f>
        <v>3121255710</v>
      </c>
      <c r="M4" s="54">
        <f t="shared" ref="M4:M16" si="7">+IF(F4-Q4&lt;1,0,F4-Q4)</f>
        <v>3121190251</v>
      </c>
      <c r="N4" s="54">
        <v>6.2737442496E10</v>
      </c>
      <c r="O4" s="54">
        <v>6.45976567E8</v>
      </c>
      <c r="P4" s="54">
        <v>4.935278809901726E9</v>
      </c>
      <c r="Q4" s="54">
        <f t="shared" ref="Q4:Q16" si="8">+ROUND(P4,0)</f>
        <v>4935278810</v>
      </c>
      <c r="R4" s="54">
        <f t="shared" ref="R4:R16" si="9">+M4+Q4</f>
        <v>8056469061</v>
      </c>
      <c r="S4" s="54">
        <f t="shared" ref="S4:S16" si="10">+Q4</f>
        <v>4935278810</v>
      </c>
      <c r="T4" s="21"/>
      <c r="U4" s="21"/>
      <c r="V4" s="21"/>
      <c r="W4" s="21"/>
      <c r="X4" s="21"/>
      <c r="Y4" s="21"/>
      <c r="Z4" s="21"/>
    </row>
    <row r="5" outlineLevel="2">
      <c r="A5" s="49" t="s">
        <v>14</v>
      </c>
      <c r="B5" s="49" t="s">
        <v>15</v>
      </c>
      <c r="C5" s="49" t="s">
        <v>16</v>
      </c>
      <c r="D5" s="50" t="s">
        <v>19</v>
      </c>
      <c r="E5" s="50" t="s">
        <v>20</v>
      </c>
      <c r="F5" s="51">
        <v>2.534154104E7</v>
      </c>
      <c r="G5" s="51">
        <v>5797170.59</v>
      </c>
      <c r="H5" s="52">
        <f t="shared" si="4"/>
        <v>0.00273292704</v>
      </c>
      <c r="I5" s="53">
        <v>3.9516846033E10</v>
      </c>
      <c r="J5" s="54">
        <v>1.0942923645E10</v>
      </c>
      <c r="K5" s="54">
        <f t="shared" si="5"/>
        <v>3592440548</v>
      </c>
      <c r="L5" s="54">
        <f t="shared" si="6"/>
        <v>9817877.915</v>
      </c>
      <c r="M5" s="54">
        <f t="shared" si="7"/>
        <v>9809662.04</v>
      </c>
      <c r="N5" s="54">
        <v>6.2737442496E10</v>
      </c>
      <c r="O5" s="54">
        <v>6.45976567E8</v>
      </c>
      <c r="P5" s="54">
        <v>1.553187948239966E7</v>
      </c>
      <c r="Q5" s="54">
        <f t="shared" si="8"/>
        <v>15531879</v>
      </c>
      <c r="R5" s="54">
        <f t="shared" si="9"/>
        <v>25341541.04</v>
      </c>
      <c r="S5" s="54">
        <f t="shared" si="10"/>
        <v>15531879</v>
      </c>
      <c r="T5" s="21"/>
      <c r="U5" s="21"/>
      <c r="V5" s="21"/>
      <c r="W5" s="21"/>
      <c r="X5" s="21"/>
      <c r="Y5" s="21"/>
      <c r="Z5" s="21"/>
    </row>
    <row r="6" outlineLevel="2">
      <c r="A6" s="49" t="s">
        <v>14</v>
      </c>
      <c r="B6" s="49" t="s">
        <v>15</v>
      </c>
      <c r="C6" s="49" t="s">
        <v>16</v>
      </c>
      <c r="D6" s="50" t="s">
        <v>21</v>
      </c>
      <c r="E6" s="50" t="s">
        <v>22</v>
      </c>
      <c r="F6" s="51">
        <v>2.3790826166E8</v>
      </c>
      <c r="G6" s="51">
        <v>5.442426633E7</v>
      </c>
      <c r="H6" s="52">
        <f t="shared" si="4"/>
        <v>0.02565692119</v>
      </c>
      <c r="I6" s="53">
        <v>3.9516846033E10</v>
      </c>
      <c r="J6" s="54">
        <v>1.0942923645E10</v>
      </c>
      <c r="K6" s="54">
        <f t="shared" si="5"/>
        <v>3592440548</v>
      </c>
      <c r="L6" s="54">
        <f t="shared" si="6"/>
        <v>92170964.04</v>
      </c>
      <c r="M6" s="54">
        <f t="shared" si="7"/>
        <v>92170963.66</v>
      </c>
      <c r="N6" s="54">
        <v>6.2737442496E10</v>
      </c>
      <c r="O6" s="54">
        <v>6.45976567E8</v>
      </c>
      <c r="P6" s="54">
        <f>+F6-L6</f>
        <v>145737297.6</v>
      </c>
      <c r="Q6" s="54">
        <f t="shared" si="8"/>
        <v>145737298</v>
      </c>
      <c r="R6" s="54">
        <f t="shared" si="9"/>
        <v>237908261.7</v>
      </c>
      <c r="S6" s="54">
        <f t="shared" si="10"/>
        <v>145737298</v>
      </c>
      <c r="T6" s="21"/>
      <c r="U6" s="21"/>
      <c r="V6" s="21"/>
      <c r="W6" s="21"/>
      <c r="X6" s="21"/>
      <c r="Y6" s="21"/>
      <c r="Z6" s="21"/>
    </row>
    <row r="7" outlineLevel="2">
      <c r="A7" s="49" t="s">
        <v>14</v>
      </c>
      <c r="B7" s="49" t="s">
        <v>15</v>
      </c>
      <c r="C7" s="49" t="s">
        <v>16</v>
      </c>
      <c r="D7" s="50" t="s">
        <v>23</v>
      </c>
      <c r="E7" s="50" t="s">
        <v>24</v>
      </c>
      <c r="F7" s="51">
        <v>13412.76</v>
      </c>
      <c r="G7" s="51">
        <v>3068.33</v>
      </c>
      <c r="H7" s="52">
        <f t="shared" si="4"/>
        <v>0.000001446482455</v>
      </c>
      <c r="I7" s="53">
        <v>3.9516846033E10</v>
      </c>
      <c r="J7" s="54">
        <v>1.0942923645E10</v>
      </c>
      <c r="K7" s="54">
        <f t="shared" si="5"/>
        <v>3592440548</v>
      </c>
      <c r="L7" s="54">
        <f t="shared" si="6"/>
        <v>5196.402223</v>
      </c>
      <c r="M7" s="54">
        <f t="shared" si="7"/>
        <v>13412.76</v>
      </c>
      <c r="N7" s="54">
        <v>6.2737442496E10</v>
      </c>
      <c r="O7" s="54">
        <v>6.45976567E8</v>
      </c>
      <c r="P7" s="55">
        <v>0.0</v>
      </c>
      <c r="Q7" s="54">
        <f t="shared" si="8"/>
        <v>0</v>
      </c>
      <c r="R7" s="54">
        <f t="shared" si="9"/>
        <v>13412.76</v>
      </c>
      <c r="S7" s="54">
        <f t="shared" si="10"/>
        <v>0</v>
      </c>
      <c r="T7" s="21"/>
      <c r="U7" s="21"/>
      <c r="V7" s="21"/>
      <c r="W7" s="21"/>
      <c r="X7" s="21"/>
      <c r="Y7" s="21"/>
      <c r="Z7" s="21"/>
    </row>
    <row r="8" outlineLevel="2">
      <c r="A8" s="49" t="s">
        <v>14</v>
      </c>
      <c r="B8" s="49" t="s">
        <v>15</v>
      </c>
      <c r="C8" s="49" t="s">
        <v>16</v>
      </c>
      <c r="D8" s="50" t="s">
        <v>25</v>
      </c>
      <c r="E8" s="50" t="s">
        <v>26</v>
      </c>
      <c r="F8" s="51">
        <v>9641154.83</v>
      </c>
      <c r="G8" s="51">
        <v>2205525.67</v>
      </c>
      <c r="H8" s="52">
        <f t="shared" si="4"/>
        <v>0.001039738376</v>
      </c>
      <c r="I8" s="53">
        <v>3.9516846033E10</v>
      </c>
      <c r="J8" s="54">
        <v>1.0942923645E10</v>
      </c>
      <c r="K8" s="54">
        <f t="shared" si="5"/>
        <v>3592440548</v>
      </c>
      <c r="L8" s="54">
        <f t="shared" si="6"/>
        <v>3735198.303</v>
      </c>
      <c r="M8" s="54">
        <f t="shared" si="7"/>
        <v>3735197.83</v>
      </c>
      <c r="N8" s="54">
        <v>6.2737442496E10</v>
      </c>
      <c r="O8" s="54">
        <v>6.45976567E8</v>
      </c>
      <c r="P8" s="54">
        <f t="shared" ref="P8:P14" si="11">+F8-L8</f>
        <v>5905956.527</v>
      </c>
      <c r="Q8" s="54">
        <f t="shared" si="8"/>
        <v>5905957</v>
      </c>
      <c r="R8" s="54">
        <f t="shared" si="9"/>
        <v>9641154.83</v>
      </c>
      <c r="S8" s="54">
        <f t="shared" si="10"/>
        <v>5905957</v>
      </c>
      <c r="T8" s="21"/>
      <c r="U8" s="21"/>
      <c r="V8" s="21"/>
      <c r="W8" s="21"/>
      <c r="X8" s="21"/>
      <c r="Y8" s="21"/>
      <c r="Z8" s="21"/>
    </row>
    <row r="9" outlineLevel="2">
      <c r="A9" s="49" t="s">
        <v>14</v>
      </c>
      <c r="B9" s="49" t="s">
        <v>15</v>
      </c>
      <c r="C9" s="49" t="s">
        <v>16</v>
      </c>
      <c r="D9" s="50" t="s">
        <v>27</v>
      </c>
      <c r="E9" s="50" t="s">
        <v>28</v>
      </c>
      <c r="F9" s="51">
        <v>5.3006891912E8</v>
      </c>
      <c r="G9" s="51">
        <v>1.2125939563E8</v>
      </c>
      <c r="H9" s="52">
        <f t="shared" si="4"/>
        <v>0.05716462468</v>
      </c>
      <c r="I9" s="53">
        <v>3.9516846033E10</v>
      </c>
      <c r="J9" s="54">
        <v>1.0942923645E10</v>
      </c>
      <c r="K9" s="54">
        <f t="shared" si="5"/>
        <v>3592440548</v>
      </c>
      <c r="L9" s="54">
        <f t="shared" si="6"/>
        <v>205360515.6</v>
      </c>
      <c r="M9" s="54">
        <f t="shared" si="7"/>
        <v>205360516.1</v>
      </c>
      <c r="N9" s="54">
        <v>6.2737442496E10</v>
      </c>
      <c r="O9" s="54">
        <v>6.45976567E8</v>
      </c>
      <c r="P9" s="54">
        <f t="shared" si="11"/>
        <v>324708403.5</v>
      </c>
      <c r="Q9" s="54">
        <f t="shared" si="8"/>
        <v>324708403</v>
      </c>
      <c r="R9" s="54">
        <f t="shared" si="9"/>
        <v>530068919.1</v>
      </c>
      <c r="S9" s="54">
        <f t="shared" si="10"/>
        <v>324708403</v>
      </c>
      <c r="T9" s="21"/>
      <c r="U9" s="21"/>
      <c r="V9" s="21"/>
      <c r="W9" s="21"/>
      <c r="X9" s="21"/>
      <c r="Y9" s="21"/>
      <c r="Z9" s="21"/>
    </row>
    <row r="10" outlineLevel="2">
      <c r="A10" s="49" t="s">
        <v>14</v>
      </c>
      <c r="B10" s="49" t="s">
        <v>15</v>
      </c>
      <c r="C10" s="49" t="s">
        <v>16</v>
      </c>
      <c r="D10" s="50" t="s">
        <v>29</v>
      </c>
      <c r="E10" s="50" t="s">
        <v>30</v>
      </c>
      <c r="F10" s="51">
        <v>1.5239022559E8</v>
      </c>
      <c r="G10" s="51">
        <v>3.486102653E7</v>
      </c>
      <c r="H10" s="52">
        <f t="shared" si="4"/>
        <v>0.01643433474</v>
      </c>
      <c r="I10" s="53">
        <v>3.9516846033E10</v>
      </c>
      <c r="J10" s="54">
        <v>1.0942923645E10</v>
      </c>
      <c r="K10" s="54">
        <f t="shared" si="5"/>
        <v>3592440548</v>
      </c>
      <c r="L10" s="54">
        <f t="shared" si="6"/>
        <v>59039370.49</v>
      </c>
      <c r="M10" s="54">
        <f t="shared" si="7"/>
        <v>59039370.59</v>
      </c>
      <c r="N10" s="54">
        <v>6.2737442496E10</v>
      </c>
      <c r="O10" s="54">
        <v>6.45976567E8</v>
      </c>
      <c r="P10" s="54">
        <f t="shared" si="11"/>
        <v>93350855.1</v>
      </c>
      <c r="Q10" s="54">
        <f t="shared" si="8"/>
        <v>93350855</v>
      </c>
      <c r="R10" s="54">
        <f t="shared" si="9"/>
        <v>152390225.6</v>
      </c>
      <c r="S10" s="54">
        <f t="shared" si="10"/>
        <v>93350855</v>
      </c>
      <c r="T10" s="21"/>
      <c r="U10" s="21"/>
      <c r="V10" s="21"/>
      <c r="W10" s="21"/>
      <c r="X10" s="21"/>
      <c r="Y10" s="21"/>
      <c r="Z10" s="21"/>
    </row>
    <row r="11" outlineLevel="2">
      <c r="A11" s="49" t="s">
        <v>14</v>
      </c>
      <c r="B11" s="49" t="s">
        <v>15</v>
      </c>
      <c r="C11" s="49" t="s">
        <v>16</v>
      </c>
      <c r="D11" s="50" t="s">
        <v>31</v>
      </c>
      <c r="E11" s="50" t="s">
        <v>32</v>
      </c>
      <c r="F11" s="51">
        <v>1.2040644743E8</v>
      </c>
      <c r="G11" s="51">
        <v>2.754436738E7</v>
      </c>
      <c r="H11" s="52">
        <f t="shared" si="4"/>
        <v>0.01298508388</v>
      </c>
      <c r="I11" s="53">
        <v>3.9516846033E10</v>
      </c>
      <c r="J11" s="54">
        <v>1.0942923645E10</v>
      </c>
      <c r="K11" s="54">
        <f t="shared" si="5"/>
        <v>3592440548</v>
      </c>
      <c r="L11" s="54">
        <f t="shared" si="6"/>
        <v>46648141.85</v>
      </c>
      <c r="M11" s="54">
        <f t="shared" si="7"/>
        <v>46648141.43</v>
      </c>
      <c r="N11" s="54">
        <v>6.2737442496E10</v>
      </c>
      <c r="O11" s="54">
        <v>6.45976567E8</v>
      </c>
      <c r="P11" s="54">
        <f t="shared" si="11"/>
        <v>73758305.58</v>
      </c>
      <c r="Q11" s="54">
        <f t="shared" si="8"/>
        <v>73758306</v>
      </c>
      <c r="R11" s="54">
        <f t="shared" si="9"/>
        <v>120406447.4</v>
      </c>
      <c r="S11" s="54">
        <f t="shared" si="10"/>
        <v>73758306</v>
      </c>
      <c r="T11" s="21"/>
      <c r="U11" s="21"/>
      <c r="V11" s="21"/>
      <c r="W11" s="21"/>
      <c r="X11" s="21"/>
      <c r="Y11" s="21"/>
      <c r="Z11" s="21"/>
    </row>
    <row r="12" outlineLevel="2">
      <c r="A12" s="49" t="s">
        <v>14</v>
      </c>
      <c r="B12" s="49" t="s">
        <v>15</v>
      </c>
      <c r="C12" s="49" t="s">
        <v>16</v>
      </c>
      <c r="D12" s="50" t="s">
        <v>33</v>
      </c>
      <c r="E12" s="50" t="s">
        <v>34</v>
      </c>
      <c r="F12" s="51">
        <v>1053393.76</v>
      </c>
      <c r="G12" s="51">
        <v>240976.0</v>
      </c>
      <c r="H12" s="52">
        <f t="shared" si="4"/>
        <v>0.0001136019426</v>
      </c>
      <c r="I12" s="53">
        <v>3.9516846033E10</v>
      </c>
      <c r="J12" s="54">
        <v>1.0942923645E10</v>
      </c>
      <c r="K12" s="54">
        <f t="shared" si="5"/>
        <v>3592440548</v>
      </c>
      <c r="L12" s="54">
        <f t="shared" si="6"/>
        <v>408108.225</v>
      </c>
      <c r="M12" s="54">
        <f t="shared" si="7"/>
        <v>408107.76</v>
      </c>
      <c r="N12" s="54">
        <v>6.2737442496E10</v>
      </c>
      <c r="O12" s="54">
        <v>6.45976567E8</v>
      </c>
      <c r="P12" s="54">
        <f t="shared" si="11"/>
        <v>645285.535</v>
      </c>
      <c r="Q12" s="54">
        <f t="shared" si="8"/>
        <v>645286</v>
      </c>
      <c r="R12" s="54">
        <f t="shared" si="9"/>
        <v>1053393.76</v>
      </c>
      <c r="S12" s="54">
        <f t="shared" si="10"/>
        <v>645286</v>
      </c>
      <c r="T12" s="21"/>
      <c r="U12" s="21"/>
      <c r="V12" s="21"/>
      <c r="W12" s="21"/>
      <c r="X12" s="21"/>
      <c r="Y12" s="21"/>
      <c r="Z12" s="21"/>
    </row>
    <row r="13" outlineLevel="2">
      <c r="A13" s="49" t="s">
        <v>14</v>
      </c>
      <c r="B13" s="49" t="s">
        <v>15</v>
      </c>
      <c r="C13" s="49" t="s">
        <v>16</v>
      </c>
      <c r="D13" s="50" t="s">
        <v>35</v>
      </c>
      <c r="E13" s="50" t="s">
        <v>36</v>
      </c>
      <c r="F13" s="51">
        <v>2881778.81</v>
      </c>
      <c r="G13" s="51">
        <v>659240.23</v>
      </c>
      <c r="H13" s="52">
        <f t="shared" si="4"/>
        <v>0.000310781859</v>
      </c>
      <c r="I13" s="53">
        <v>3.9516846033E10</v>
      </c>
      <c r="J13" s="54">
        <v>1.0942923645E10</v>
      </c>
      <c r="K13" s="54">
        <f t="shared" si="5"/>
        <v>3592440548</v>
      </c>
      <c r="L13" s="54">
        <f t="shared" si="6"/>
        <v>1116465.352</v>
      </c>
      <c r="M13" s="54">
        <f t="shared" si="7"/>
        <v>1116465.81</v>
      </c>
      <c r="N13" s="54">
        <v>6.2737442496E10</v>
      </c>
      <c r="O13" s="54">
        <v>6.45976567E8</v>
      </c>
      <c r="P13" s="54">
        <f t="shared" si="11"/>
        <v>1765313.458</v>
      </c>
      <c r="Q13" s="54">
        <f t="shared" si="8"/>
        <v>1765313</v>
      </c>
      <c r="R13" s="54">
        <f t="shared" si="9"/>
        <v>2881778.81</v>
      </c>
      <c r="S13" s="54">
        <f t="shared" si="10"/>
        <v>1765313</v>
      </c>
      <c r="T13" s="21"/>
      <c r="U13" s="21"/>
      <c r="V13" s="21"/>
      <c r="W13" s="21"/>
      <c r="X13" s="21"/>
      <c r="Y13" s="21"/>
      <c r="Z13" s="21"/>
    </row>
    <row r="14" outlineLevel="2">
      <c r="A14" s="49" t="s">
        <v>14</v>
      </c>
      <c r="B14" s="49" t="s">
        <v>15</v>
      </c>
      <c r="C14" s="49" t="s">
        <v>16</v>
      </c>
      <c r="D14" s="50" t="s">
        <v>37</v>
      </c>
      <c r="E14" s="50" t="s">
        <v>38</v>
      </c>
      <c r="F14" s="51">
        <v>5.007648453E7</v>
      </c>
      <c r="G14" s="51">
        <v>1.145557498E7</v>
      </c>
      <c r="H14" s="52">
        <f t="shared" si="4"/>
        <v>0.005400436321</v>
      </c>
      <c r="I14" s="53">
        <v>3.9516846033E10</v>
      </c>
      <c r="J14" s="54">
        <v>1.0942923645E10</v>
      </c>
      <c r="K14" s="54">
        <f t="shared" si="5"/>
        <v>3592440548</v>
      </c>
      <c r="L14" s="54">
        <f t="shared" si="6"/>
        <v>19400746.42</v>
      </c>
      <c r="M14" s="54">
        <f t="shared" si="7"/>
        <v>19400746.53</v>
      </c>
      <c r="N14" s="54">
        <v>6.2737442496E10</v>
      </c>
      <c r="O14" s="54">
        <v>6.45976567E8</v>
      </c>
      <c r="P14" s="54">
        <f t="shared" si="11"/>
        <v>30675738.11</v>
      </c>
      <c r="Q14" s="54">
        <f t="shared" si="8"/>
        <v>30675738</v>
      </c>
      <c r="R14" s="54">
        <f t="shared" si="9"/>
        <v>50076484.53</v>
      </c>
      <c r="S14" s="54">
        <f t="shared" si="10"/>
        <v>30675738</v>
      </c>
      <c r="T14" s="21"/>
      <c r="U14" s="21"/>
      <c r="V14" s="21"/>
      <c r="W14" s="21"/>
      <c r="X14" s="21"/>
      <c r="Y14" s="21"/>
      <c r="Z14" s="21"/>
    </row>
    <row r="15" outlineLevel="2">
      <c r="A15" s="49" t="s">
        <v>14</v>
      </c>
      <c r="B15" s="49" t="s">
        <v>15</v>
      </c>
      <c r="C15" s="49" t="s">
        <v>16</v>
      </c>
      <c r="D15" s="50" t="s">
        <v>39</v>
      </c>
      <c r="E15" s="50" t="s">
        <v>40</v>
      </c>
      <c r="F15" s="51">
        <v>106858.11</v>
      </c>
      <c r="G15" s="51">
        <v>24445.03</v>
      </c>
      <c r="H15" s="52">
        <f t="shared" si="4"/>
        <v>0.00001152398024</v>
      </c>
      <c r="I15" s="53">
        <v>3.9516846033E10</v>
      </c>
      <c r="J15" s="54">
        <v>1.0942923645E10</v>
      </c>
      <c r="K15" s="54">
        <f t="shared" si="5"/>
        <v>3592440548</v>
      </c>
      <c r="L15" s="54">
        <f t="shared" si="6"/>
        <v>41399.21391</v>
      </c>
      <c r="M15" s="54">
        <f t="shared" si="7"/>
        <v>106858.11</v>
      </c>
      <c r="N15" s="54">
        <v>6.2737442496E10</v>
      </c>
      <c r="O15" s="54">
        <v>6.45976567E8</v>
      </c>
      <c r="P15" s="55">
        <v>0.0</v>
      </c>
      <c r="Q15" s="54">
        <f t="shared" si="8"/>
        <v>0</v>
      </c>
      <c r="R15" s="54">
        <f t="shared" si="9"/>
        <v>106858.11</v>
      </c>
      <c r="S15" s="54">
        <f t="shared" si="10"/>
        <v>0</v>
      </c>
      <c r="T15" s="21"/>
      <c r="U15" s="21"/>
      <c r="V15" s="21"/>
      <c r="W15" s="21"/>
      <c r="X15" s="21"/>
      <c r="Y15" s="21"/>
      <c r="Z15" s="21"/>
    </row>
    <row r="16" outlineLevel="2">
      <c r="A16" s="49" t="s">
        <v>14</v>
      </c>
      <c r="B16" s="49" t="s">
        <v>15</v>
      </c>
      <c r="C16" s="49" t="s">
        <v>16</v>
      </c>
      <c r="D16" s="50" t="s">
        <v>41</v>
      </c>
      <c r="E16" s="50" t="s">
        <v>42</v>
      </c>
      <c r="F16" s="51">
        <v>8.631628944E7</v>
      </c>
      <c r="G16" s="51">
        <v>1.974584948E7</v>
      </c>
      <c r="H16" s="52">
        <f t="shared" si="4"/>
        <v>0.009308673101</v>
      </c>
      <c r="I16" s="53">
        <v>3.9516846033E10</v>
      </c>
      <c r="J16" s="54">
        <v>1.0942923645E10</v>
      </c>
      <c r="K16" s="54">
        <f t="shared" si="5"/>
        <v>3592440548</v>
      </c>
      <c r="L16" s="54">
        <f t="shared" si="6"/>
        <v>33440854.7</v>
      </c>
      <c r="M16" s="54">
        <f t="shared" si="7"/>
        <v>33440854.44</v>
      </c>
      <c r="N16" s="54">
        <v>6.2737442496E10</v>
      </c>
      <c r="O16" s="54">
        <v>6.45976567E8</v>
      </c>
      <c r="P16" s="54">
        <f>+F16-L16</f>
        <v>52875434.74</v>
      </c>
      <c r="Q16" s="54">
        <f t="shared" si="8"/>
        <v>52875435</v>
      </c>
      <c r="R16" s="54">
        <f t="shared" si="9"/>
        <v>86316289.44</v>
      </c>
      <c r="S16" s="54">
        <f t="shared" si="10"/>
        <v>52875435</v>
      </c>
      <c r="T16" s="21"/>
      <c r="U16" s="21"/>
      <c r="V16" s="21"/>
      <c r="W16" s="21"/>
      <c r="X16" s="21"/>
      <c r="Y16" s="21"/>
      <c r="Z16" s="21"/>
    </row>
    <row r="17" outlineLevel="1">
      <c r="A17" s="56"/>
      <c r="B17" s="56"/>
      <c r="C17" s="56" t="s">
        <v>326</v>
      </c>
      <c r="D17" s="57"/>
      <c r="E17" s="57"/>
      <c r="F17" s="58">
        <f t="shared" ref="F17:H17" si="12">SUBTOTAL(9,F4:F16)</f>
        <v>9272673828</v>
      </c>
      <c r="G17" s="58">
        <f t="shared" si="12"/>
        <v>2121231379</v>
      </c>
      <c r="H17" s="59">
        <f t="shared" si="12"/>
        <v>1</v>
      </c>
      <c r="I17" s="60"/>
      <c r="J17" s="61"/>
      <c r="K17" s="61"/>
      <c r="L17" s="62">
        <f t="shared" ref="L17:M17" si="13">SUBTOTAL(9,L4:L16)</f>
        <v>3592440548</v>
      </c>
      <c r="M17" s="62">
        <f t="shared" si="13"/>
        <v>3592440548</v>
      </c>
      <c r="N17" s="61"/>
      <c r="O17" s="63"/>
      <c r="P17" s="61">
        <f t="shared" ref="P17:S17" si="14">SUBTOTAL(9,P4:P16)</f>
        <v>5680233280</v>
      </c>
      <c r="Q17" s="61">
        <f t="shared" si="14"/>
        <v>5680233280</v>
      </c>
      <c r="R17" s="61">
        <f t="shared" si="14"/>
        <v>9272673828</v>
      </c>
      <c r="S17" s="61">
        <f t="shared" si="14"/>
        <v>5680233280</v>
      </c>
      <c r="T17" s="64"/>
      <c r="U17" s="64"/>
      <c r="V17" s="64"/>
      <c r="W17" s="64"/>
      <c r="X17" s="64"/>
      <c r="Y17" s="64"/>
      <c r="Z17" s="64">
        <f>SUBTOTAL(9,Z4:Z16)</f>
        <v>0</v>
      </c>
    </row>
    <row r="18" outlineLevel="2">
      <c r="A18" s="49" t="s">
        <v>70</v>
      </c>
      <c r="B18" s="49" t="s">
        <v>15</v>
      </c>
      <c r="C18" s="49" t="s">
        <v>71</v>
      </c>
      <c r="D18" s="50" t="s">
        <v>17</v>
      </c>
      <c r="E18" s="50" t="s">
        <v>18</v>
      </c>
      <c r="F18" s="51">
        <v>3.8342190653E8</v>
      </c>
      <c r="G18" s="51">
        <v>3.740403037E7</v>
      </c>
      <c r="H18" s="52">
        <f t="shared" ref="H18:H29" si="15">+F18/$F$30</f>
        <v>0.8504447273</v>
      </c>
      <c r="I18" s="53">
        <v>1.4740621E7</v>
      </c>
      <c r="J18" s="54">
        <v>3.22780793E8</v>
      </c>
      <c r="K18" s="54">
        <f t="shared" ref="K18:K29" si="16">+I18/11</f>
        <v>1340056.455</v>
      </c>
      <c r="L18" s="54">
        <f t="shared" ref="L18:L29" si="17">+H18*K18</f>
        <v>1139643.946</v>
      </c>
      <c r="M18" s="54">
        <f t="shared" ref="M18:M29" si="18">+IF(F18-Q18&lt;1,0,F18-Q18)</f>
        <v>1036699.53</v>
      </c>
      <c r="N18" s="54">
        <v>4.944595157E9</v>
      </c>
      <c r="O18" s="21">
        <v>0.0</v>
      </c>
      <c r="P18" s="54">
        <v>3.823852073293591E8</v>
      </c>
      <c r="Q18" s="54">
        <f t="shared" ref="Q18:Q29" si="19">+ROUND(P18,0)</f>
        <v>382385207</v>
      </c>
      <c r="R18" s="54">
        <f t="shared" ref="R18:R29" si="20">+M18+Q18</f>
        <v>383421906.5</v>
      </c>
      <c r="S18" s="54">
        <f t="shared" ref="S18:S29" si="21">+Q18</f>
        <v>382385207</v>
      </c>
      <c r="T18" s="21"/>
      <c r="U18" s="21"/>
      <c r="V18" s="21"/>
      <c r="W18" s="21"/>
      <c r="X18" s="21"/>
      <c r="Y18" s="21"/>
      <c r="Z18" s="21"/>
    </row>
    <row r="19" outlineLevel="2">
      <c r="A19" s="49" t="s">
        <v>70</v>
      </c>
      <c r="B19" s="49" t="s">
        <v>15</v>
      </c>
      <c r="C19" s="49" t="s">
        <v>71</v>
      </c>
      <c r="D19" s="50" t="s">
        <v>45</v>
      </c>
      <c r="E19" s="50" t="s">
        <v>46</v>
      </c>
      <c r="F19" s="51">
        <v>1.458466938E7</v>
      </c>
      <c r="G19" s="51">
        <v>1422781.03</v>
      </c>
      <c r="H19" s="52">
        <f t="shared" si="15"/>
        <v>0.03234936492</v>
      </c>
      <c r="I19" s="53">
        <v>1.4740621E7</v>
      </c>
      <c r="J19" s="54">
        <v>3.22780793E8</v>
      </c>
      <c r="K19" s="54">
        <f t="shared" si="16"/>
        <v>1340056.455</v>
      </c>
      <c r="L19" s="54">
        <f t="shared" si="17"/>
        <v>43349.97527</v>
      </c>
      <c r="M19" s="54">
        <f t="shared" si="18"/>
        <v>32007.38</v>
      </c>
      <c r="N19" s="54">
        <v>4.944595157E9</v>
      </c>
      <c r="O19" s="21">
        <v>0.0</v>
      </c>
      <c r="P19" s="54">
        <v>1.4552662429382695E7</v>
      </c>
      <c r="Q19" s="54">
        <f t="shared" si="19"/>
        <v>14552662</v>
      </c>
      <c r="R19" s="54">
        <f t="shared" si="20"/>
        <v>14584669.38</v>
      </c>
      <c r="S19" s="54">
        <f t="shared" si="21"/>
        <v>14552662</v>
      </c>
      <c r="T19" s="21"/>
      <c r="U19" s="21"/>
      <c r="V19" s="21"/>
      <c r="W19" s="21"/>
      <c r="X19" s="21"/>
      <c r="Y19" s="21"/>
      <c r="Z19" s="21"/>
    </row>
    <row r="20" outlineLevel="2">
      <c r="A20" s="49" t="s">
        <v>70</v>
      </c>
      <c r="B20" s="49" t="s">
        <v>15</v>
      </c>
      <c r="C20" s="49" t="s">
        <v>71</v>
      </c>
      <c r="D20" s="50" t="s">
        <v>72</v>
      </c>
      <c r="E20" s="50" t="s">
        <v>73</v>
      </c>
      <c r="F20" s="51">
        <v>7930002.39</v>
      </c>
      <c r="G20" s="51">
        <v>773597.04</v>
      </c>
      <c r="H20" s="52">
        <f t="shared" si="15"/>
        <v>0.01758905426</v>
      </c>
      <c r="I20" s="53">
        <v>1.4740621E7</v>
      </c>
      <c r="J20" s="54">
        <v>3.22780793E8</v>
      </c>
      <c r="K20" s="54">
        <f t="shared" si="16"/>
        <v>1340056.455</v>
      </c>
      <c r="L20" s="54">
        <f t="shared" si="17"/>
        <v>23570.3257</v>
      </c>
      <c r="M20" s="54">
        <f t="shared" si="18"/>
        <v>23570.39</v>
      </c>
      <c r="N20" s="54">
        <v>4.944595157E9</v>
      </c>
      <c r="O20" s="21">
        <v>0.0</v>
      </c>
      <c r="P20" s="54">
        <f>+F20-L20</f>
        <v>7906432.064</v>
      </c>
      <c r="Q20" s="54">
        <f t="shared" si="19"/>
        <v>7906432</v>
      </c>
      <c r="R20" s="54">
        <f t="shared" si="20"/>
        <v>7930002.39</v>
      </c>
      <c r="S20" s="54">
        <f t="shared" si="21"/>
        <v>7906432</v>
      </c>
      <c r="T20" s="21"/>
      <c r="U20" s="21"/>
      <c r="V20" s="21"/>
      <c r="W20" s="21"/>
      <c r="X20" s="21"/>
      <c r="Y20" s="21"/>
      <c r="Z20" s="21"/>
    </row>
    <row r="21" ht="15.75" customHeight="1" outlineLevel="2">
      <c r="A21" s="49" t="s">
        <v>70</v>
      </c>
      <c r="B21" s="49" t="s">
        <v>15</v>
      </c>
      <c r="C21" s="49" t="s">
        <v>71</v>
      </c>
      <c r="D21" s="50" t="s">
        <v>19</v>
      </c>
      <c r="E21" s="50" t="s">
        <v>20</v>
      </c>
      <c r="F21" s="51">
        <v>72291.84</v>
      </c>
      <c r="G21" s="51">
        <v>7052.3</v>
      </c>
      <c r="H21" s="52">
        <f t="shared" si="15"/>
        <v>0.0001603461177</v>
      </c>
      <c r="I21" s="53">
        <v>1.4740621E7</v>
      </c>
      <c r="J21" s="54">
        <v>3.22780793E8</v>
      </c>
      <c r="K21" s="54">
        <f t="shared" si="16"/>
        <v>1340056.455</v>
      </c>
      <c r="L21" s="54">
        <f t="shared" si="17"/>
        <v>214.87285</v>
      </c>
      <c r="M21" s="54">
        <f t="shared" si="18"/>
        <v>72291.84</v>
      </c>
      <c r="N21" s="54">
        <v>4.944595157E9</v>
      </c>
      <c r="O21" s="21">
        <v>0.0</v>
      </c>
      <c r="P21" s="55">
        <v>0.0</v>
      </c>
      <c r="Q21" s="54">
        <f t="shared" si="19"/>
        <v>0</v>
      </c>
      <c r="R21" s="54">
        <f t="shared" si="20"/>
        <v>72291.84</v>
      </c>
      <c r="S21" s="54">
        <f t="shared" si="21"/>
        <v>0</v>
      </c>
      <c r="T21" s="21"/>
      <c r="U21" s="21"/>
      <c r="V21" s="21"/>
      <c r="W21" s="21"/>
      <c r="X21" s="21"/>
      <c r="Y21" s="21"/>
      <c r="Z21" s="21"/>
    </row>
    <row r="22" ht="15.75" customHeight="1" outlineLevel="2">
      <c r="A22" s="49" t="s">
        <v>70</v>
      </c>
      <c r="B22" s="49" t="s">
        <v>15</v>
      </c>
      <c r="C22" s="49" t="s">
        <v>71</v>
      </c>
      <c r="D22" s="50" t="s">
        <v>21</v>
      </c>
      <c r="E22" s="50" t="s">
        <v>22</v>
      </c>
      <c r="F22" s="51">
        <v>30959.8</v>
      </c>
      <c r="G22" s="51">
        <v>3020.23</v>
      </c>
      <c r="H22" s="52">
        <f t="shared" si="15"/>
        <v>0.00006867004263</v>
      </c>
      <c r="I22" s="53">
        <v>1.4740621E7</v>
      </c>
      <c r="J22" s="54">
        <v>3.22780793E8</v>
      </c>
      <c r="K22" s="54">
        <f t="shared" si="16"/>
        <v>1340056.455</v>
      </c>
      <c r="L22" s="54">
        <f t="shared" si="17"/>
        <v>92.02173387</v>
      </c>
      <c r="M22" s="54">
        <f t="shared" si="18"/>
        <v>30959.8</v>
      </c>
      <c r="N22" s="54">
        <v>4.944595157E9</v>
      </c>
      <c r="O22" s="21">
        <v>0.0</v>
      </c>
      <c r="P22" s="55">
        <v>0.0</v>
      </c>
      <c r="Q22" s="54">
        <f t="shared" si="19"/>
        <v>0</v>
      </c>
      <c r="R22" s="54">
        <f t="shared" si="20"/>
        <v>30959.8</v>
      </c>
      <c r="S22" s="54">
        <f t="shared" si="21"/>
        <v>0</v>
      </c>
      <c r="T22" s="21"/>
      <c r="U22" s="21"/>
      <c r="V22" s="21"/>
      <c r="W22" s="21"/>
      <c r="X22" s="21"/>
      <c r="Y22" s="21"/>
      <c r="Z22" s="21"/>
    </row>
    <row r="23" ht="15.75" customHeight="1" outlineLevel="2">
      <c r="A23" s="49" t="s">
        <v>70</v>
      </c>
      <c r="B23" s="49" t="s">
        <v>15</v>
      </c>
      <c r="C23" s="49" t="s">
        <v>71</v>
      </c>
      <c r="D23" s="50" t="s">
        <v>27</v>
      </c>
      <c r="E23" s="50" t="s">
        <v>28</v>
      </c>
      <c r="F23" s="51">
        <v>3287889.77</v>
      </c>
      <c r="G23" s="51">
        <v>320744.14</v>
      </c>
      <c r="H23" s="52">
        <f t="shared" si="15"/>
        <v>0.00729266761</v>
      </c>
      <c r="I23" s="53">
        <v>1.4740621E7</v>
      </c>
      <c r="J23" s="54">
        <v>3.22780793E8</v>
      </c>
      <c r="K23" s="54">
        <f t="shared" si="16"/>
        <v>1340056.455</v>
      </c>
      <c r="L23" s="54">
        <f t="shared" si="17"/>
        <v>9772.586302</v>
      </c>
      <c r="M23" s="54">
        <f t="shared" si="18"/>
        <v>9772.77</v>
      </c>
      <c r="N23" s="54">
        <v>4.944595157E9</v>
      </c>
      <c r="O23" s="21">
        <v>0.0</v>
      </c>
      <c r="P23" s="54">
        <f t="shared" ref="P23:P25" si="22">+F23-L23</f>
        <v>3278117.184</v>
      </c>
      <c r="Q23" s="54">
        <f t="shared" si="19"/>
        <v>3278117</v>
      </c>
      <c r="R23" s="54">
        <f t="shared" si="20"/>
        <v>3287889.77</v>
      </c>
      <c r="S23" s="54">
        <f t="shared" si="21"/>
        <v>3278117</v>
      </c>
      <c r="T23" s="21"/>
      <c r="U23" s="21"/>
      <c r="V23" s="21"/>
      <c r="W23" s="21"/>
      <c r="X23" s="21"/>
      <c r="Y23" s="21"/>
      <c r="Z23" s="21"/>
    </row>
    <row r="24" ht="15.75" customHeight="1" outlineLevel="2">
      <c r="A24" s="49" t="s">
        <v>70</v>
      </c>
      <c r="B24" s="49" t="s">
        <v>15</v>
      </c>
      <c r="C24" s="49" t="s">
        <v>71</v>
      </c>
      <c r="D24" s="50" t="s">
        <v>29</v>
      </c>
      <c r="E24" s="50" t="s">
        <v>30</v>
      </c>
      <c r="F24" s="51">
        <v>1.406842675E7</v>
      </c>
      <c r="G24" s="51">
        <v>1372419.92</v>
      </c>
      <c r="H24" s="52">
        <f t="shared" si="15"/>
        <v>0.03120431866</v>
      </c>
      <c r="I24" s="53">
        <v>1.4740621E7</v>
      </c>
      <c r="J24" s="54">
        <v>3.22780793E8</v>
      </c>
      <c r="K24" s="54">
        <f t="shared" si="16"/>
        <v>1340056.455</v>
      </c>
      <c r="L24" s="54">
        <f t="shared" si="17"/>
        <v>41815.54862</v>
      </c>
      <c r="M24" s="54">
        <f t="shared" si="18"/>
        <v>41815.75</v>
      </c>
      <c r="N24" s="54">
        <v>4.944595157E9</v>
      </c>
      <c r="O24" s="21">
        <v>0.0</v>
      </c>
      <c r="P24" s="54">
        <f t="shared" si="22"/>
        <v>14026611.2</v>
      </c>
      <c r="Q24" s="54">
        <f t="shared" si="19"/>
        <v>14026611</v>
      </c>
      <c r="R24" s="54">
        <f t="shared" si="20"/>
        <v>14068426.75</v>
      </c>
      <c r="S24" s="54">
        <f t="shared" si="21"/>
        <v>14026611</v>
      </c>
      <c r="T24" s="21"/>
      <c r="U24" s="21"/>
      <c r="V24" s="21"/>
      <c r="W24" s="21"/>
      <c r="X24" s="21"/>
      <c r="Y24" s="21"/>
      <c r="Z24" s="21"/>
    </row>
    <row r="25" ht="15.75" customHeight="1" outlineLevel="2">
      <c r="A25" s="49" t="s">
        <v>70</v>
      </c>
      <c r="B25" s="49" t="s">
        <v>15</v>
      </c>
      <c r="C25" s="49" t="s">
        <v>71</v>
      </c>
      <c r="D25" s="50" t="s">
        <v>31</v>
      </c>
      <c r="E25" s="50" t="s">
        <v>32</v>
      </c>
      <c r="F25" s="51">
        <v>2.030384239E7</v>
      </c>
      <c r="G25" s="51">
        <v>1980704.61</v>
      </c>
      <c r="H25" s="52">
        <f t="shared" si="15"/>
        <v>0.04503471349</v>
      </c>
      <c r="I25" s="53">
        <v>1.4740621E7</v>
      </c>
      <c r="J25" s="54">
        <v>3.22780793E8</v>
      </c>
      <c r="K25" s="54">
        <f t="shared" si="16"/>
        <v>1340056.455</v>
      </c>
      <c r="L25" s="54">
        <f t="shared" si="17"/>
        <v>60349.05848</v>
      </c>
      <c r="M25" s="54">
        <f t="shared" si="18"/>
        <v>60349.39</v>
      </c>
      <c r="N25" s="54">
        <v>4.944595157E9</v>
      </c>
      <c r="O25" s="21">
        <v>0.0</v>
      </c>
      <c r="P25" s="54">
        <f t="shared" si="22"/>
        <v>20243493.33</v>
      </c>
      <c r="Q25" s="54">
        <f t="shared" si="19"/>
        <v>20243493</v>
      </c>
      <c r="R25" s="54">
        <f t="shared" si="20"/>
        <v>20303842.39</v>
      </c>
      <c r="S25" s="54">
        <f t="shared" si="21"/>
        <v>20243493</v>
      </c>
      <c r="T25" s="21"/>
      <c r="U25" s="21"/>
      <c r="V25" s="21"/>
      <c r="W25" s="21"/>
      <c r="X25" s="21"/>
      <c r="Y25" s="21"/>
      <c r="Z25" s="21"/>
    </row>
    <row r="26" ht="15.75" customHeight="1" outlineLevel="2">
      <c r="A26" s="49" t="s">
        <v>70</v>
      </c>
      <c r="B26" s="49" t="s">
        <v>15</v>
      </c>
      <c r="C26" s="49" t="s">
        <v>71</v>
      </c>
      <c r="D26" s="50" t="s">
        <v>33</v>
      </c>
      <c r="E26" s="50" t="s">
        <v>34</v>
      </c>
      <c r="F26" s="51">
        <v>5688.42</v>
      </c>
      <c r="G26" s="51">
        <v>554.92</v>
      </c>
      <c r="H26" s="52">
        <f t="shared" si="15"/>
        <v>0.00001261713719</v>
      </c>
      <c r="I26" s="53">
        <v>1.4740621E7</v>
      </c>
      <c r="J26" s="54">
        <v>3.22780793E8</v>
      </c>
      <c r="K26" s="54">
        <f t="shared" si="16"/>
        <v>1340056.455</v>
      </c>
      <c r="L26" s="54">
        <f t="shared" si="17"/>
        <v>16.90767613</v>
      </c>
      <c r="M26" s="54">
        <f t="shared" si="18"/>
        <v>5688.42</v>
      </c>
      <c r="N26" s="54">
        <v>4.944595157E9</v>
      </c>
      <c r="O26" s="21">
        <v>0.0</v>
      </c>
      <c r="P26" s="55">
        <v>0.0</v>
      </c>
      <c r="Q26" s="54">
        <f t="shared" si="19"/>
        <v>0</v>
      </c>
      <c r="R26" s="54">
        <f t="shared" si="20"/>
        <v>5688.42</v>
      </c>
      <c r="S26" s="54">
        <f t="shared" si="21"/>
        <v>0</v>
      </c>
      <c r="T26" s="21"/>
      <c r="U26" s="21"/>
      <c r="V26" s="21"/>
      <c r="W26" s="21"/>
      <c r="X26" s="21"/>
      <c r="Y26" s="21"/>
      <c r="Z26" s="21"/>
    </row>
    <row r="27" ht="15.75" customHeight="1" outlineLevel="2">
      <c r="A27" s="49" t="s">
        <v>70</v>
      </c>
      <c r="B27" s="49" t="s">
        <v>15</v>
      </c>
      <c r="C27" s="49" t="s">
        <v>71</v>
      </c>
      <c r="D27" s="50" t="s">
        <v>37</v>
      </c>
      <c r="E27" s="50" t="s">
        <v>38</v>
      </c>
      <c r="F27" s="51">
        <v>5688.42</v>
      </c>
      <c r="G27" s="51">
        <v>554.92</v>
      </c>
      <c r="H27" s="52">
        <f t="shared" si="15"/>
        <v>0.00001261713719</v>
      </c>
      <c r="I27" s="53">
        <v>1.4740621E7</v>
      </c>
      <c r="J27" s="54">
        <v>3.22780793E8</v>
      </c>
      <c r="K27" s="54">
        <f t="shared" si="16"/>
        <v>1340056.455</v>
      </c>
      <c r="L27" s="54">
        <f t="shared" si="17"/>
        <v>16.90767613</v>
      </c>
      <c r="M27" s="54">
        <f t="shared" si="18"/>
        <v>5688.42</v>
      </c>
      <c r="N27" s="54">
        <v>4.944595157E9</v>
      </c>
      <c r="O27" s="21">
        <v>0.0</v>
      </c>
      <c r="P27" s="55">
        <v>0.0</v>
      </c>
      <c r="Q27" s="54">
        <f t="shared" si="19"/>
        <v>0</v>
      </c>
      <c r="R27" s="54">
        <f t="shared" si="20"/>
        <v>5688.42</v>
      </c>
      <c r="S27" s="54">
        <f t="shared" si="21"/>
        <v>0</v>
      </c>
      <c r="T27" s="21"/>
      <c r="U27" s="21"/>
      <c r="V27" s="21"/>
      <c r="W27" s="21"/>
      <c r="X27" s="21"/>
      <c r="Y27" s="21"/>
      <c r="Z27" s="21"/>
    </row>
    <row r="28" ht="15.75" customHeight="1" outlineLevel="2">
      <c r="A28" s="49" t="s">
        <v>70</v>
      </c>
      <c r="B28" s="49" t="s">
        <v>15</v>
      </c>
      <c r="C28" s="49" t="s">
        <v>71</v>
      </c>
      <c r="D28" s="50" t="s">
        <v>41</v>
      </c>
      <c r="E28" s="50" t="s">
        <v>42</v>
      </c>
      <c r="F28" s="51">
        <v>7137342.31</v>
      </c>
      <c r="G28" s="51">
        <v>696270.52</v>
      </c>
      <c r="H28" s="52">
        <f t="shared" si="15"/>
        <v>0.01583090332</v>
      </c>
      <c r="I28" s="53">
        <v>1.4740621E7</v>
      </c>
      <c r="J28" s="54">
        <v>3.22780793E8</v>
      </c>
      <c r="K28" s="54">
        <f t="shared" si="16"/>
        <v>1340056.455</v>
      </c>
      <c r="L28" s="54">
        <f t="shared" si="17"/>
        <v>21214.30418</v>
      </c>
      <c r="M28" s="54">
        <f t="shared" si="18"/>
        <v>21214.31</v>
      </c>
      <c r="N28" s="54">
        <v>4.944595157E9</v>
      </c>
      <c r="O28" s="21">
        <v>0.0</v>
      </c>
      <c r="P28" s="54">
        <f t="shared" ref="P28:P29" si="23">+F28-L28</f>
        <v>7116128.006</v>
      </c>
      <c r="Q28" s="54">
        <f t="shared" si="19"/>
        <v>7116128</v>
      </c>
      <c r="R28" s="54">
        <f t="shared" si="20"/>
        <v>7137342.31</v>
      </c>
      <c r="S28" s="54">
        <f t="shared" si="21"/>
        <v>7116128</v>
      </c>
      <c r="T28" s="21"/>
      <c r="U28" s="21"/>
      <c r="V28" s="21"/>
      <c r="W28" s="21"/>
      <c r="X28" s="21"/>
      <c r="Y28" s="21"/>
      <c r="Z28" s="21"/>
    </row>
    <row r="29" ht="15.75" customHeight="1" outlineLevel="2">
      <c r="A29" s="49" t="s">
        <v>70</v>
      </c>
      <c r="B29" s="49" t="s">
        <v>15</v>
      </c>
      <c r="C29" s="49" t="s">
        <v>71</v>
      </c>
      <c r="D29" s="50" t="s">
        <v>74</v>
      </c>
      <c r="E29" s="50" t="s">
        <v>75</v>
      </c>
      <c r="F29" s="51">
        <v>0.0</v>
      </c>
      <c r="G29" s="51">
        <v>0.0</v>
      </c>
      <c r="H29" s="52">
        <f t="shared" si="15"/>
        <v>0</v>
      </c>
      <c r="I29" s="53">
        <v>1.4740621E7</v>
      </c>
      <c r="J29" s="54">
        <v>3.22780793E8</v>
      </c>
      <c r="K29" s="54">
        <f t="shared" si="16"/>
        <v>1340056.455</v>
      </c>
      <c r="L29" s="54">
        <f t="shared" si="17"/>
        <v>0</v>
      </c>
      <c r="M29" s="54">
        <f t="shared" si="18"/>
        <v>0</v>
      </c>
      <c r="N29" s="54">
        <v>4.944595157E9</v>
      </c>
      <c r="O29" s="21">
        <v>0.0</v>
      </c>
      <c r="P29" s="54">
        <f t="shared" si="23"/>
        <v>0</v>
      </c>
      <c r="Q29" s="54">
        <f t="shared" si="19"/>
        <v>0</v>
      </c>
      <c r="R29" s="54">
        <f t="shared" si="20"/>
        <v>0</v>
      </c>
      <c r="S29" s="54">
        <f t="shared" si="21"/>
        <v>0</v>
      </c>
      <c r="T29" s="21"/>
      <c r="U29" s="21"/>
      <c r="V29" s="21"/>
      <c r="W29" s="21"/>
      <c r="X29" s="21"/>
      <c r="Y29" s="21"/>
      <c r="Z29" s="21"/>
    </row>
    <row r="30" ht="15.75" customHeight="1" outlineLevel="1">
      <c r="A30" s="65"/>
      <c r="B30" s="65"/>
      <c r="C30" s="65" t="s">
        <v>327</v>
      </c>
      <c r="D30" s="57"/>
      <c r="E30" s="57"/>
      <c r="F30" s="58">
        <f t="shared" ref="F30:H30" si="24">SUBTOTAL(9,F18:F29)</f>
        <v>450848708</v>
      </c>
      <c r="G30" s="58">
        <f t="shared" si="24"/>
        <v>43981730</v>
      </c>
      <c r="H30" s="59">
        <f t="shared" si="24"/>
        <v>1</v>
      </c>
      <c r="I30" s="60"/>
      <c r="J30" s="61"/>
      <c r="K30" s="61"/>
      <c r="L30" s="62">
        <f t="shared" ref="L30:M30" si="25">SUBTOTAL(9,L18:L29)</f>
        <v>1340056.455</v>
      </c>
      <c r="M30" s="62">
        <f t="shared" si="25"/>
        <v>1340058</v>
      </c>
      <c r="N30" s="61"/>
      <c r="O30" s="64"/>
      <c r="P30" s="61">
        <f t="shared" ref="P30:S30" si="26">SUBTOTAL(9,P18:P29)</f>
        <v>449508651.5</v>
      </c>
      <c r="Q30" s="61">
        <f t="shared" si="26"/>
        <v>449508650</v>
      </c>
      <c r="R30" s="61">
        <f t="shared" si="26"/>
        <v>450848708</v>
      </c>
      <c r="S30" s="61">
        <f t="shared" si="26"/>
        <v>449508650</v>
      </c>
      <c r="T30" s="64"/>
      <c r="U30" s="64"/>
      <c r="V30" s="64"/>
      <c r="W30" s="64"/>
      <c r="X30" s="64"/>
      <c r="Y30" s="64"/>
      <c r="Z30" s="64">
        <f>SUBTOTAL(9,Z18:Z29)</f>
        <v>0</v>
      </c>
    </row>
    <row r="31" ht="15.75" customHeight="1" outlineLevel="2">
      <c r="A31" s="66" t="s">
        <v>82</v>
      </c>
      <c r="B31" s="66" t="s">
        <v>15</v>
      </c>
      <c r="C31" s="66" t="s">
        <v>83</v>
      </c>
      <c r="D31" s="50" t="s">
        <v>17</v>
      </c>
      <c r="E31" s="50" t="s">
        <v>18</v>
      </c>
      <c r="F31" s="51">
        <v>4.503926843E7</v>
      </c>
      <c r="G31" s="51">
        <v>2.216486409E7</v>
      </c>
      <c r="H31" s="52">
        <f t="shared" ref="H31:H37" si="27">+F31/$F$38</f>
        <v>0.9537677387</v>
      </c>
      <c r="I31" s="53">
        <v>3.5742549E7</v>
      </c>
      <c r="J31" s="54">
        <v>2.1203668E8</v>
      </c>
      <c r="K31" s="54">
        <f t="shared" ref="K31:K37" si="28">+I31/11</f>
        <v>3249322.636</v>
      </c>
      <c r="L31" s="54">
        <f t="shared" ref="L31:L37" si="29">+H31*K31</f>
        <v>3099099.103</v>
      </c>
      <c r="M31" s="54">
        <f t="shared" ref="M31:M37" si="30">+IF(F31-Q31&lt;1,0,F31-Q31)</f>
        <v>3028977.43</v>
      </c>
      <c r="N31" s="54">
        <v>4.83704612E8</v>
      </c>
      <c r="O31" s="21"/>
      <c r="P31" s="54">
        <v>4.201029121617616E7</v>
      </c>
      <c r="Q31" s="54">
        <f t="shared" ref="Q31:Q37" si="31">+ROUND(P31,0)</f>
        <v>42010291</v>
      </c>
      <c r="R31" s="54">
        <f t="shared" ref="R31:R37" si="32">+M31+Q31</f>
        <v>45039268.43</v>
      </c>
      <c r="S31" s="54">
        <f t="shared" ref="S31:S37" si="33">+Q31</f>
        <v>42010291</v>
      </c>
      <c r="T31" s="21"/>
      <c r="U31" s="21"/>
      <c r="V31" s="21"/>
      <c r="W31" s="21"/>
      <c r="X31" s="21"/>
      <c r="Y31" s="21"/>
      <c r="Z31" s="21"/>
    </row>
    <row r="32" ht="15.75" customHeight="1" outlineLevel="2">
      <c r="A32" s="49" t="s">
        <v>82</v>
      </c>
      <c r="B32" s="49" t="s">
        <v>15</v>
      </c>
      <c r="C32" s="49" t="s">
        <v>83</v>
      </c>
      <c r="D32" s="50" t="s">
        <v>19</v>
      </c>
      <c r="E32" s="50" t="s">
        <v>20</v>
      </c>
      <c r="F32" s="51">
        <v>43388.96</v>
      </c>
      <c r="G32" s="51">
        <v>21352.71</v>
      </c>
      <c r="H32" s="52">
        <f t="shared" si="27"/>
        <v>0.0009188202142</v>
      </c>
      <c r="I32" s="53">
        <v>3.5742549E7</v>
      </c>
      <c r="J32" s="54">
        <v>2.1203668E8</v>
      </c>
      <c r="K32" s="54">
        <f t="shared" si="28"/>
        <v>3249322.636</v>
      </c>
      <c r="L32" s="54">
        <f t="shared" si="29"/>
        <v>2985.543321</v>
      </c>
      <c r="M32" s="54">
        <f t="shared" si="30"/>
        <v>43388.96</v>
      </c>
      <c r="N32" s="54">
        <v>4.83704612E8</v>
      </c>
      <c r="O32" s="21"/>
      <c r="P32" s="55">
        <v>0.0</v>
      </c>
      <c r="Q32" s="54">
        <f t="shared" si="31"/>
        <v>0</v>
      </c>
      <c r="R32" s="54">
        <f t="shared" si="32"/>
        <v>43388.96</v>
      </c>
      <c r="S32" s="54">
        <f t="shared" si="33"/>
        <v>0</v>
      </c>
      <c r="T32" s="21"/>
      <c r="U32" s="21"/>
      <c r="V32" s="21"/>
      <c r="W32" s="21"/>
      <c r="X32" s="21"/>
      <c r="Y32" s="21"/>
      <c r="Z32" s="21"/>
    </row>
    <row r="33" ht="15.75" customHeight="1" outlineLevel="2">
      <c r="A33" s="49" t="s">
        <v>82</v>
      </c>
      <c r="B33" s="49" t="s">
        <v>15</v>
      </c>
      <c r="C33" s="49" t="s">
        <v>83</v>
      </c>
      <c r="D33" s="50" t="s">
        <v>21</v>
      </c>
      <c r="E33" s="50" t="s">
        <v>22</v>
      </c>
      <c r="F33" s="51">
        <v>31914.47</v>
      </c>
      <c r="G33" s="51">
        <v>15705.85</v>
      </c>
      <c r="H33" s="52">
        <f t="shared" si="27"/>
        <v>0.0006758322892</v>
      </c>
      <c r="I33" s="53">
        <v>3.5742549E7</v>
      </c>
      <c r="J33" s="54">
        <v>2.1203668E8</v>
      </c>
      <c r="K33" s="54">
        <f t="shared" si="28"/>
        <v>3249322.636</v>
      </c>
      <c r="L33" s="54">
        <f t="shared" si="29"/>
        <v>2195.997156</v>
      </c>
      <c r="M33" s="54">
        <f t="shared" si="30"/>
        <v>31914.47</v>
      </c>
      <c r="N33" s="54">
        <v>4.83704612E8</v>
      </c>
      <c r="O33" s="21"/>
      <c r="P33" s="55">
        <v>0.0</v>
      </c>
      <c r="Q33" s="54">
        <f t="shared" si="31"/>
        <v>0</v>
      </c>
      <c r="R33" s="54">
        <f t="shared" si="32"/>
        <v>31914.47</v>
      </c>
      <c r="S33" s="54">
        <f t="shared" si="33"/>
        <v>0</v>
      </c>
      <c r="T33" s="21"/>
      <c r="U33" s="21"/>
      <c r="V33" s="21"/>
      <c r="W33" s="21"/>
      <c r="X33" s="21"/>
      <c r="Y33" s="21"/>
      <c r="Z33" s="21"/>
    </row>
    <row r="34" ht="15.75" customHeight="1" outlineLevel="2">
      <c r="A34" s="49" t="s">
        <v>82</v>
      </c>
      <c r="B34" s="49" t="s">
        <v>15</v>
      </c>
      <c r="C34" s="49" t="s">
        <v>83</v>
      </c>
      <c r="D34" s="50" t="s">
        <v>27</v>
      </c>
      <c r="E34" s="50" t="s">
        <v>28</v>
      </c>
      <c r="F34" s="51">
        <v>735328.76</v>
      </c>
      <c r="G34" s="51">
        <v>361872.26</v>
      </c>
      <c r="H34" s="52">
        <f t="shared" si="27"/>
        <v>0.01557158615</v>
      </c>
      <c r="I34" s="53">
        <v>3.5742549E7</v>
      </c>
      <c r="J34" s="54">
        <v>2.1203668E8</v>
      </c>
      <c r="K34" s="54">
        <f t="shared" si="28"/>
        <v>3249322.636</v>
      </c>
      <c r="L34" s="54">
        <f t="shared" si="29"/>
        <v>50597.10737</v>
      </c>
      <c r="M34" s="54">
        <f t="shared" si="30"/>
        <v>50596.76</v>
      </c>
      <c r="N34" s="54">
        <v>4.83704612E8</v>
      </c>
      <c r="O34" s="21"/>
      <c r="P34" s="54">
        <f t="shared" ref="P34:P37" si="34">+F34-L34</f>
        <v>684731.6526</v>
      </c>
      <c r="Q34" s="54">
        <f t="shared" si="31"/>
        <v>684732</v>
      </c>
      <c r="R34" s="54">
        <f t="shared" si="32"/>
        <v>735328.76</v>
      </c>
      <c r="S34" s="54">
        <f t="shared" si="33"/>
        <v>684732</v>
      </c>
      <c r="T34" s="21"/>
      <c r="U34" s="21"/>
      <c r="V34" s="21"/>
      <c r="W34" s="21"/>
      <c r="X34" s="21"/>
      <c r="Y34" s="21"/>
      <c r="Z34" s="21"/>
    </row>
    <row r="35" ht="15.75" customHeight="1" outlineLevel="2">
      <c r="A35" s="49" t="s">
        <v>82</v>
      </c>
      <c r="B35" s="49" t="s">
        <v>15</v>
      </c>
      <c r="C35" s="49" t="s">
        <v>83</v>
      </c>
      <c r="D35" s="50" t="s">
        <v>29</v>
      </c>
      <c r="E35" s="50" t="s">
        <v>30</v>
      </c>
      <c r="F35" s="51">
        <v>585556.73</v>
      </c>
      <c r="G35" s="51">
        <v>288165.99</v>
      </c>
      <c r="H35" s="52">
        <f t="shared" si="27"/>
        <v>0.01239995981</v>
      </c>
      <c r="I35" s="53">
        <v>3.5742549E7</v>
      </c>
      <c r="J35" s="54">
        <v>2.1203668E8</v>
      </c>
      <c r="K35" s="54">
        <f t="shared" si="28"/>
        <v>3249322.636</v>
      </c>
      <c r="L35" s="54">
        <f t="shared" si="29"/>
        <v>40291.47009</v>
      </c>
      <c r="M35" s="54">
        <f t="shared" si="30"/>
        <v>40291.73</v>
      </c>
      <c r="N35" s="54">
        <v>4.83704612E8</v>
      </c>
      <c r="O35" s="21"/>
      <c r="P35" s="54">
        <f t="shared" si="34"/>
        <v>545265.2599</v>
      </c>
      <c r="Q35" s="54">
        <f t="shared" si="31"/>
        <v>545265</v>
      </c>
      <c r="R35" s="54">
        <f t="shared" si="32"/>
        <v>585556.73</v>
      </c>
      <c r="S35" s="54">
        <f t="shared" si="33"/>
        <v>545265</v>
      </c>
      <c r="T35" s="21"/>
      <c r="U35" s="21"/>
      <c r="V35" s="21"/>
      <c r="W35" s="21"/>
      <c r="X35" s="21"/>
      <c r="Y35" s="21"/>
      <c r="Z35" s="21"/>
    </row>
    <row r="36" ht="15.75" customHeight="1" outlineLevel="2">
      <c r="A36" s="49" t="s">
        <v>82</v>
      </c>
      <c r="B36" s="49" t="s">
        <v>15</v>
      </c>
      <c r="C36" s="49" t="s">
        <v>83</v>
      </c>
      <c r="D36" s="50" t="s">
        <v>31</v>
      </c>
      <c r="E36" s="50" t="s">
        <v>32</v>
      </c>
      <c r="F36" s="51">
        <v>558489.29</v>
      </c>
      <c r="G36" s="51">
        <v>274845.48</v>
      </c>
      <c r="H36" s="52">
        <f t="shared" si="27"/>
        <v>0.01182676997</v>
      </c>
      <c r="I36" s="53">
        <v>3.5742549E7</v>
      </c>
      <c r="J36" s="54">
        <v>2.1203668E8</v>
      </c>
      <c r="K36" s="54">
        <f t="shared" si="28"/>
        <v>3249322.636</v>
      </c>
      <c r="L36" s="54">
        <f t="shared" si="29"/>
        <v>38428.99137</v>
      </c>
      <c r="M36" s="54">
        <f t="shared" si="30"/>
        <v>38429.29</v>
      </c>
      <c r="N36" s="54">
        <v>4.83704612E8</v>
      </c>
      <c r="O36" s="21"/>
      <c r="P36" s="54">
        <f t="shared" si="34"/>
        <v>520060.2986</v>
      </c>
      <c r="Q36" s="54">
        <f t="shared" si="31"/>
        <v>520060</v>
      </c>
      <c r="R36" s="54">
        <f t="shared" si="32"/>
        <v>558489.29</v>
      </c>
      <c r="S36" s="54">
        <f t="shared" si="33"/>
        <v>520060</v>
      </c>
      <c r="T36" s="21"/>
      <c r="U36" s="21"/>
      <c r="V36" s="21"/>
      <c r="W36" s="21"/>
      <c r="X36" s="21"/>
      <c r="Y36" s="21"/>
      <c r="Z36" s="21"/>
    </row>
    <row r="37" ht="15.75" customHeight="1" outlineLevel="2">
      <c r="A37" s="49" t="s">
        <v>82</v>
      </c>
      <c r="B37" s="49" t="s">
        <v>15</v>
      </c>
      <c r="C37" s="49" t="s">
        <v>83</v>
      </c>
      <c r="D37" s="50" t="s">
        <v>41</v>
      </c>
      <c r="E37" s="50" t="s">
        <v>42</v>
      </c>
      <c r="F37" s="51">
        <v>228523.36</v>
      </c>
      <c r="G37" s="51">
        <v>112461.62</v>
      </c>
      <c r="H37" s="52">
        <f t="shared" si="27"/>
        <v>0.00483929282</v>
      </c>
      <c r="I37" s="53">
        <v>3.5742549E7</v>
      </c>
      <c r="J37" s="54">
        <v>2.1203668E8</v>
      </c>
      <c r="K37" s="54">
        <f t="shared" si="28"/>
        <v>3249322.636</v>
      </c>
      <c r="L37" s="54">
        <f t="shared" si="29"/>
        <v>15724.4237</v>
      </c>
      <c r="M37" s="54">
        <f t="shared" si="30"/>
        <v>15724.36</v>
      </c>
      <c r="N37" s="54">
        <v>4.83704612E8</v>
      </c>
      <c r="O37" s="21"/>
      <c r="P37" s="54">
        <f t="shared" si="34"/>
        <v>212798.9363</v>
      </c>
      <c r="Q37" s="54">
        <f t="shared" si="31"/>
        <v>212799</v>
      </c>
      <c r="R37" s="54">
        <f t="shared" si="32"/>
        <v>228523.36</v>
      </c>
      <c r="S37" s="54">
        <f t="shared" si="33"/>
        <v>212799</v>
      </c>
      <c r="T37" s="21"/>
      <c r="U37" s="21"/>
      <c r="V37" s="21"/>
      <c r="W37" s="21"/>
      <c r="X37" s="21"/>
      <c r="Y37" s="21"/>
      <c r="Z37" s="21"/>
    </row>
    <row r="38" ht="15.75" customHeight="1" outlineLevel="1">
      <c r="A38" s="56"/>
      <c r="B38" s="56"/>
      <c r="C38" s="56" t="s">
        <v>328</v>
      </c>
      <c r="D38" s="57"/>
      <c r="E38" s="57"/>
      <c r="F38" s="58">
        <f t="shared" ref="F38:H38" si="35">SUBTOTAL(9,F31:F37)</f>
        <v>47222470</v>
      </c>
      <c r="G38" s="58">
        <f t="shared" si="35"/>
        <v>23239268</v>
      </c>
      <c r="H38" s="59">
        <f t="shared" si="35"/>
        <v>1</v>
      </c>
      <c r="I38" s="60"/>
      <c r="J38" s="61"/>
      <c r="K38" s="61"/>
      <c r="L38" s="62">
        <f t="shared" ref="L38:M38" si="36">SUBTOTAL(9,L31:L37)</f>
        <v>3249322.636</v>
      </c>
      <c r="M38" s="62">
        <f t="shared" si="36"/>
        <v>3249323</v>
      </c>
      <c r="N38" s="61"/>
      <c r="O38" s="64"/>
      <c r="P38" s="61">
        <f t="shared" ref="P38:S38" si="37">SUBTOTAL(9,P31:P37)</f>
        <v>43973147.36</v>
      </c>
      <c r="Q38" s="61">
        <f t="shared" si="37"/>
        <v>43973147</v>
      </c>
      <c r="R38" s="61">
        <f t="shared" si="37"/>
        <v>47222470</v>
      </c>
      <c r="S38" s="61">
        <f t="shared" si="37"/>
        <v>43973147</v>
      </c>
      <c r="T38" s="64"/>
      <c r="U38" s="64"/>
      <c r="V38" s="64"/>
      <c r="W38" s="64"/>
      <c r="X38" s="64"/>
      <c r="Y38" s="64"/>
      <c r="Z38" s="64">
        <f>SUBTOTAL(9,Z31:Z37)</f>
        <v>0</v>
      </c>
    </row>
    <row r="39" ht="15.75" customHeight="1" outlineLevel="2">
      <c r="A39" s="49" t="s">
        <v>86</v>
      </c>
      <c r="B39" s="49" t="s">
        <v>15</v>
      </c>
      <c r="C39" s="49" t="s">
        <v>87</v>
      </c>
      <c r="D39" s="50" t="s">
        <v>17</v>
      </c>
      <c r="E39" s="50" t="s">
        <v>18</v>
      </c>
      <c r="F39" s="51">
        <v>8439166.35</v>
      </c>
      <c r="G39" s="51">
        <v>9.893452407E7</v>
      </c>
      <c r="H39" s="52">
        <f t="shared" ref="H39:H51" si="38">+F39/$F$51</f>
        <v>0.7616936352</v>
      </c>
      <c r="I39" s="53">
        <v>1.21874237E8</v>
      </c>
      <c r="J39" s="54">
        <v>9.14210057E8</v>
      </c>
      <c r="K39" s="54">
        <f t="shared" ref="K39:K50" si="39">+I39/11</f>
        <v>11079476.09</v>
      </c>
      <c r="L39" s="54">
        <f t="shared" ref="L39:L50" si="40">+H39*K39</f>
        <v>8439166.419</v>
      </c>
      <c r="M39" s="54">
        <f t="shared" ref="M39:M50" si="41">+IF(F39-Q39&lt;1,0,F39-Q39)</f>
        <v>8439166.35</v>
      </c>
      <c r="N39" s="54">
        <v>0.0</v>
      </c>
      <c r="O39" s="21"/>
      <c r="P39" s="54">
        <f t="shared" ref="P39:P50" si="42">+F39-L39</f>
        <v>-0.06924487837</v>
      </c>
      <c r="Q39" s="54">
        <f t="shared" ref="Q39:Q50" si="43">+ROUND(P39,0)</f>
        <v>0</v>
      </c>
      <c r="R39" s="54">
        <f t="shared" ref="R39:R50" si="44">+M39+Q39</f>
        <v>8439166.35</v>
      </c>
      <c r="S39" s="54">
        <f t="shared" ref="S39:S50" si="45">+Q39</f>
        <v>0</v>
      </c>
      <c r="T39" s="21"/>
      <c r="U39" s="21"/>
      <c r="V39" s="21"/>
      <c r="W39" s="21"/>
      <c r="X39" s="21"/>
      <c r="Y39" s="21"/>
      <c r="Z39" s="21"/>
    </row>
    <row r="40" ht="15.75" customHeight="1" outlineLevel="2">
      <c r="A40" s="49" t="s">
        <v>86</v>
      </c>
      <c r="B40" s="49" t="s">
        <v>15</v>
      </c>
      <c r="C40" s="49" t="s">
        <v>87</v>
      </c>
      <c r="D40" s="50" t="s">
        <v>45</v>
      </c>
      <c r="E40" s="50" t="s">
        <v>46</v>
      </c>
      <c r="F40" s="51">
        <v>1623755.93</v>
      </c>
      <c r="G40" s="51">
        <v>1.903570954E7</v>
      </c>
      <c r="H40" s="52">
        <f t="shared" si="38"/>
        <v>0.1465553001</v>
      </c>
      <c r="I40" s="53">
        <v>1.21874237E8</v>
      </c>
      <c r="J40" s="54">
        <v>9.14210057E8</v>
      </c>
      <c r="K40" s="54">
        <f t="shared" si="39"/>
        <v>11079476.09</v>
      </c>
      <c r="L40" s="54">
        <f t="shared" si="40"/>
        <v>1623755.943</v>
      </c>
      <c r="M40" s="54">
        <f t="shared" si="41"/>
        <v>1623755.93</v>
      </c>
      <c r="N40" s="54">
        <v>0.0</v>
      </c>
      <c r="O40" s="21"/>
      <c r="P40" s="54">
        <f t="shared" si="42"/>
        <v>-0.01332320948</v>
      </c>
      <c r="Q40" s="54">
        <f t="shared" si="43"/>
        <v>0</v>
      </c>
      <c r="R40" s="54">
        <f t="shared" si="44"/>
        <v>1623755.93</v>
      </c>
      <c r="S40" s="54">
        <f t="shared" si="45"/>
        <v>0</v>
      </c>
      <c r="T40" s="21"/>
      <c r="U40" s="21"/>
      <c r="V40" s="21"/>
      <c r="W40" s="21"/>
      <c r="X40" s="21"/>
      <c r="Y40" s="21"/>
      <c r="Z40" s="21"/>
    </row>
    <row r="41" ht="15.75" customHeight="1" outlineLevel="2">
      <c r="A41" s="49" t="s">
        <v>86</v>
      </c>
      <c r="B41" s="49" t="s">
        <v>15</v>
      </c>
      <c r="C41" s="49" t="s">
        <v>87</v>
      </c>
      <c r="D41" s="50" t="s">
        <v>19</v>
      </c>
      <c r="E41" s="50" t="s">
        <v>20</v>
      </c>
      <c r="F41" s="51">
        <v>27556.2</v>
      </c>
      <c r="G41" s="51">
        <v>323048.39</v>
      </c>
      <c r="H41" s="52">
        <f t="shared" si="38"/>
        <v>0.002487139283</v>
      </c>
      <c r="I41" s="53">
        <v>1.21874237E8</v>
      </c>
      <c r="J41" s="54">
        <v>9.14210057E8</v>
      </c>
      <c r="K41" s="54">
        <f t="shared" si="39"/>
        <v>11079476.09</v>
      </c>
      <c r="L41" s="54">
        <f t="shared" si="40"/>
        <v>27556.20023</v>
      </c>
      <c r="M41" s="54">
        <f t="shared" si="41"/>
        <v>27556.2</v>
      </c>
      <c r="N41" s="54">
        <v>0.0</v>
      </c>
      <c r="O41" s="21"/>
      <c r="P41" s="54">
        <f t="shared" si="42"/>
        <v>-0.000226103577</v>
      </c>
      <c r="Q41" s="54">
        <f t="shared" si="43"/>
        <v>0</v>
      </c>
      <c r="R41" s="54">
        <f t="shared" si="44"/>
        <v>27556.2</v>
      </c>
      <c r="S41" s="54">
        <f t="shared" si="45"/>
        <v>0</v>
      </c>
      <c r="T41" s="21"/>
      <c r="U41" s="21"/>
      <c r="V41" s="21"/>
      <c r="W41" s="21"/>
      <c r="X41" s="21"/>
      <c r="Y41" s="21"/>
      <c r="Z41" s="21"/>
    </row>
    <row r="42" ht="15.75" customHeight="1" outlineLevel="2">
      <c r="A42" s="49" t="s">
        <v>86</v>
      </c>
      <c r="B42" s="49" t="s">
        <v>15</v>
      </c>
      <c r="C42" s="49" t="s">
        <v>87</v>
      </c>
      <c r="D42" s="50" t="s">
        <v>21</v>
      </c>
      <c r="E42" s="50" t="s">
        <v>22</v>
      </c>
      <c r="F42" s="51">
        <v>172056.25</v>
      </c>
      <c r="G42" s="51">
        <v>2017059.79</v>
      </c>
      <c r="H42" s="52">
        <f t="shared" si="38"/>
        <v>0.01552927684</v>
      </c>
      <c r="I42" s="53">
        <v>1.21874237E8</v>
      </c>
      <c r="J42" s="54">
        <v>9.14210057E8</v>
      </c>
      <c r="K42" s="54">
        <f t="shared" si="39"/>
        <v>11079476.09</v>
      </c>
      <c r="L42" s="54">
        <f t="shared" si="40"/>
        <v>172056.2514</v>
      </c>
      <c r="M42" s="54">
        <f t="shared" si="41"/>
        <v>172056.25</v>
      </c>
      <c r="N42" s="54">
        <v>0.0</v>
      </c>
      <c r="O42" s="21"/>
      <c r="P42" s="54">
        <f t="shared" si="42"/>
        <v>-0.001411752484</v>
      </c>
      <c r="Q42" s="54">
        <f t="shared" si="43"/>
        <v>0</v>
      </c>
      <c r="R42" s="54">
        <f t="shared" si="44"/>
        <v>172056.25</v>
      </c>
      <c r="S42" s="54">
        <f t="shared" si="45"/>
        <v>0</v>
      </c>
      <c r="T42" s="21"/>
      <c r="U42" s="21"/>
      <c r="V42" s="21"/>
      <c r="W42" s="21"/>
      <c r="X42" s="21"/>
      <c r="Y42" s="21"/>
      <c r="Z42" s="21"/>
    </row>
    <row r="43" ht="15.75" customHeight="1" outlineLevel="2">
      <c r="A43" s="49" t="s">
        <v>86</v>
      </c>
      <c r="B43" s="49" t="s">
        <v>15</v>
      </c>
      <c r="C43" s="49" t="s">
        <v>87</v>
      </c>
      <c r="D43" s="50" t="s">
        <v>25</v>
      </c>
      <c r="E43" s="50" t="s">
        <v>26</v>
      </c>
      <c r="F43" s="51">
        <v>6139.18</v>
      </c>
      <c r="G43" s="51">
        <v>71971.16</v>
      </c>
      <c r="H43" s="52">
        <f t="shared" si="38"/>
        <v>0.0005541038222</v>
      </c>
      <c r="I43" s="53">
        <v>1.21874237E8</v>
      </c>
      <c r="J43" s="54">
        <v>9.14210057E8</v>
      </c>
      <c r="K43" s="54">
        <f t="shared" si="39"/>
        <v>11079476.09</v>
      </c>
      <c r="L43" s="54">
        <f t="shared" si="40"/>
        <v>6139.18005</v>
      </c>
      <c r="M43" s="54">
        <f t="shared" si="41"/>
        <v>6139.18</v>
      </c>
      <c r="N43" s="54">
        <v>0.0</v>
      </c>
      <c r="O43" s="21"/>
      <c r="P43" s="54">
        <f t="shared" si="42"/>
        <v>-0.00005037307619</v>
      </c>
      <c r="Q43" s="54">
        <f t="shared" si="43"/>
        <v>0</v>
      </c>
      <c r="R43" s="54">
        <f t="shared" si="44"/>
        <v>6139.18</v>
      </c>
      <c r="S43" s="54">
        <f t="shared" si="45"/>
        <v>0</v>
      </c>
      <c r="T43" s="21"/>
      <c r="U43" s="21"/>
      <c r="V43" s="21"/>
      <c r="W43" s="21"/>
      <c r="X43" s="21"/>
      <c r="Y43" s="21"/>
      <c r="Z43" s="21"/>
    </row>
    <row r="44" ht="15.75" customHeight="1" outlineLevel="2">
      <c r="A44" s="49" t="s">
        <v>86</v>
      </c>
      <c r="B44" s="49" t="s">
        <v>15</v>
      </c>
      <c r="C44" s="49" t="s">
        <v>87</v>
      </c>
      <c r="D44" s="50" t="s">
        <v>27</v>
      </c>
      <c r="E44" s="50" t="s">
        <v>28</v>
      </c>
      <c r="F44" s="51">
        <v>428542.25</v>
      </c>
      <c r="G44" s="51">
        <v>5023911.32</v>
      </c>
      <c r="H44" s="52">
        <f t="shared" si="38"/>
        <v>0.0386789276</v>
      </c>
      <c r="I44" s="53">
        <v>1.21874237E8</v>
      </c>
      <c r="J44" s="54">
        <v>9.14210057E8</v>
      </c>
      <c r="K44" s="54">
        <f t="shared" si="39"/>
        <v>11079476.09</v>
      </c>
      <c r="L44" s="54">
        <f t="shared" si="40"/>
        <v>428542.2535</v>
      </c>
      <c r="M44" s="54">
        <f t="shared" si="41"/>
        <v>428542.25</v>
      </c>
      <c r="N44" s="54">
        <v>0.0</v>
      </c>
      <c r="O44" s="21"/>
      <c r="P44" s="54">
        <f t="shared" si="42"/>
        <v>-0.003516266239</v>
      </c>
      <c r="Q44" s="54">
        <f t="shared" si="43"/>
        <v>0</v>
      </c>
      <c r="R44" s="54">
        <f t="shared" si="44"/>
        <v>428542.25</v>
      </c>
      <c r="S44" s="54">
        <f t="shared" si="45"/>
        <v>0</v>
      </c>
      <c r="T44" s="21"/>
      <c r="U44" s="21"/>
      <c r="V44" s="21"/>
      <c r="W44" s="21"/>
      <c r="X44" s="21"/>
      <c r="Y44" s="21"/>
      <c r="Z44" s="21"/>
    </row>
    <row r="45" ht="15.75" customHeight="1" outlineLevel="2">
      <c r="A45" s="49" t="s">
        <v>86</v>
      </c>
      <c r="B45" s="49" t="s">
        <v>15</v>
      </c>
      <c r="C45" s="49" t="s">
        <v>87</v>
      </c>
      <c r="D45" s="50" t="s">
        <v>29</v>
      </c>
      <c r="E45" s="50" t="s">
        <v>30</v>
      </c>
      <c r="F45" s="51">
        <v>199357.62</v>
      </c>
      <c r="G45" s="51">
        <v>2337120.83</v>
      </c>
      <c r="H45" s="52">
        <f t="shared" si="38"/>
        <v>0.01799341593</v>
      </c>
      <c r="I45" s="53">
        <v>1.21874237E8</v>
      </c>
      <c r="J45" s="54">
        <v>9.14210057E8</v>
      </c>
      <c r="K45" s="54">
        <f t="shared" si="39"/>
        <v>11079476.09</v>
      </c>
      <c r="L45" s="54">
        <f t="shared" si="40"/>
        <v>199357.6216</v>
      </c>
      <c r="M45" s="54">
        <f t="shared" si="41"/>
        <v>199357.62</v>
      </c>
      <c r="N45" s="54">
        <v>0.0</v>
      </c>
      <c r="O45" s="21"/>
      <c r="P45" s="54">
        <f t="shared" si="42"/>
        <v>-0.001635765104</v>
      </c>
      <c r="Q45" s="54">
        <f t="shared" si="43"/>
        <v>0</v>
      </c>
      <c r="R45" s="54">
        <f t="shared" si="44"/>
        <v>199357.62</v>
      </c>
      <c r="S45" s="54">
        <f t="shared" si="45"/>
        <v>0</v>
      </c>
      <c r="T45" s="21"/>
      <c r="U45" s="21"/>
      <c r="V45" s="21"/>
      <c r="W45" s="21"/>
      <c r="X45" s="21"/>
      <c r="Y45" s="21"/>
      <c r="Z45" s="21"/>
    </row>
    <row r="46" ht="15.75" customHeight="1" outlineLevel="2">
      <c r="A46" s="49" t="s">
        <v>86</v>
      </c>
      <c r="B46" s="49" t="s">
        <v>15</v>
      </c>
      <c r="C46" s="49" t="s">
        <v>87</v>
      </c>
      <c r="D46" s="50" t="s">
        <v>31</v>
      </c>
      <c r="E46" s="50" t="s">
        <v>32</v>
      </c>
      <c r="F46" s="51">
        <v>90163.27</v>
      </c>
      <c r="G46" s="51">
        <v>1057007.29</v>
      </c>
      <c r="H46" s="52">
        <f t="shared" si="38"/>
        <v>0.008137864101</v>
      </c>
      <c r="I46" s="53">
        <v>1.21874237E8</v>
      </c>
      <c r="J46" s="54">
        <v>9.14210057E8</v>
      </c>
      <c r="K46" s="54">
        <f t="shared" si="39"/>
        <v>11079476.09</v>
      </c>
      <c r="L46" s="54">
        <f t="shared" si="40"/>
        <v>90163.27074</v>
      </c>
      <c r="M46" s="54">
        <f t="shared" si="41"/>
        <v>90163.27</v>
      </c>
      <c r="N46" s="54">
        <v>0.0</v>
      </c>
      <c r="O46" s="21"/>
      <c r="P46" s="54">
        <f t="shared" si="42"/>
        <v>-0.0007398058515</v>
      </c>
      <c r="Q46" s="54">
        <f t="shared" si="43"/>
        <v>0</v>
      </c>
      <c r="R46" s="54">
        <f t="shared" si="44"/>
        <v>90163.27</v>
      </c>
      <c r="S46" s="54">
        <f t="shared" si="45"/>
        <v>0</v>
      </c>
      <c r="T46" s="21"/>
      <c r="U46" s="21"/>
      <c r="V46" s="21"/>
      <c r="W46" s="21"/>
      <c r="X46" s="21"/>
      <c r="Y46" s="21"/>
      <c r="Z46" s="21"/>
    </row>
    <row r="47" ht="15.75" customHeight="1" outlineLevel="2">
      <c r="A47" s="49" t="s">
        <v>86</v>
      </c>
      <c r="B47" s="49" t="s">
        <v>15</v>
      </c>
      <c r="C47" s="49" t="s">
        <v>87</v>
      </c>
      <c r="D47" s="50" t="s">
        <v>33</v>
      </c>
      <c r="E47" s="50" t="s">
        <v>34</v>
      </c>
      <c r="F47" s="51">
        <v>276.95</v>
      </c>
      <c r="G47" s="51">
        <v>3246.74</v>
      </c>
      <c r="H47" s="52">
        <f t="shared" si="38"/>
        <v>0.00002499666952</v>
      </c>
      <c r="I47" s="53">
        <v>1.21874237E8</v>
      </c>
      <c r="J47" s="54">
        <v>9.14210057E8</v>
      </c>
      <c r="K47" s="54">
        <f t="shared" si="39"/>
        <v>11079476.09</v>
      </c>
      <c r="L47" s="54">
        <f t="shared" si="40"/>
        <v>276.9500023</v>
      </c>
      <c r="M47" s="54">
        <f t="shared" si="41"/>
        <v>276.95</v>
      </c>
      <c r="N47" s="54">
        <v>0.0</v>
      </c>
      <c r="O47" s="21"/>
      <c r="P47" s="54">
        <f t="shared" si="42"/>
        <v>-0.000002272424581</v>
      </c>
      <c r="Q47" s="54">
        <f t="shared" si="43"/>
        <v>0</v>
      </c>
      <c r="R47" s="54">
        <f t="shared" si="44"/>
        <v>276.95</v>
      </c>
      <c r="S47" s="54">
        <f t="shared" si="45"/>
        <v>0</v>
      </c>
      <c r="T47" s="21"/>
      <c r="U47" s="21"/>
      <c r="V47" s="21"/>
      <c r="W47" s="21"/>
      <c r="X47" s="21"/>
      <c r="Y47" s="21"/>
      <c r="Z47" s="21"/>
    </row>
    <row r="48" ht="15.75" customHeight="1" outlineLevel="2">
      <c r="A48" s="49" t="s">
        <v>86</v>
      </c>
      <c r="B48" s="49" t="s">
        <v>15</v>
      </c>
      <c r="C48" s="49" t="s">
        <v>87</v>
      </c>
      <c r="D48" s="50" t="s">
        <v>35</v>
      </c>
      <c r="E48" s="50" t="s">
        <v>36</v>
      </c>
      <c r="F48" s="51">
        <v>3065.63</v>
      </c>
      <c r="G48" s="51">
        <v>35939.15</v>
      </c>
      <c r="H48" s="52">
        <f t="shared" si="38"/>
        <v>0.0002766944935</v>
      </c>
      <c r="I48" s="53">
        <v>1.21874237E8</v>
      </c>
      <c r="J48" s="54">
        <v>9.14210057E8</v>
      </c>
      <c r="K48" s="54">
        <f t="shared" si="39"/>
        <v>11079476.09</v>
      </c>
      <c r="L48" s="54">
        <f t="shared" si="40"/>
        <v>3065.630025</v>
      </c>
      <c r="M48" s="54">
        <f t="shared" si="41"/>
        <v>3065.63</v>
      </c>
      <c r="N48" s="54">
        <v>0.0</v>
      </c>
      <c r="O48" s="21"/>
      <c r="P48" s="54">
        <f t="shared" si="42"/>
        <v>-0.00002515404594</v>
      </c>
      <c r="Q48" s="54">
        <f t="shared" si="43"/>
        <v>0</v>
      </c>
      <c r="R48" s="54">
        <f t="shared" si="44"/>
        <v>3065.63</v>
      </c>
      <c r="S48" s="54">
        <f t="shared" si="45"/>
        <v>0</v>
      </c>
      <c r="T48" s="21"/>
      <c r="U48" s="21"/>
      <c r="V48" s="21"/>
      <c r="W48" s="21"/>
      <c r="X48" s="21"/>
      <c r="Y48" s="21"/>
      <c r="Z48" s="21"/>
    </row>
    <row r="49" ht="15.75" customHeight="1" outlineLevel="2">
      <c r="A49" s="49" t="s">
        <v>86</v>
      </c>
      <c r="B49" s="49" t="s">
        <v>15</v>
      </c>
      <c r="C49" s="49" t="s">
        <v>87</v>
      </c>
      <c r="D49" s="50" t="s">
        <v>37</v>
      </c>
      <c r="E49" s="50" t="s">
        <v>38</v>
      </c>
      <c r="F49" s="51">
        <v>33980.66</v>
      </c>
      <c r="G49" s="51">
        <v>398364.09</v>
      </c>
      <c r="H49" s="52">
        <f t="shared" si="38"/>
        <v>0.003066991616</v>
      </c>
      <c r="I49" s="53">
        <v>1.21874237E8</v>
      </c>
      <c r="J49" s="54">
        <v>9.14210057E8</v>
      </c>
      <c r="K49" s="54">
        <f t="shared" si="39"/>
        <v>11079476.09</v>
      </c>
      <c r="L49" s="54">
        <f t="shared" si="40"/>
        <v>33980.66028</v>
      </c>
      <c r="M49" s="54">
        <f t="shared" si="41"/>
        <v>33980.66</v>
      </c>
      <c r="N49" s="54">
        <v>0.0</v>
      </c>
      <c r="O49" s="21"/>
      <c r="P49" s="54">
        <f t="shared" si="42"/>
        <v>-0.0002788174315</v>
      </c>
      <c r="Q49" s="54">
        <f t="shared" si="43"/>
        <v>0</v>
      </c>
      <c r="R49" s="54">
        <f t="shared" si="44"/>
        <v>33980.66</v>
      </c>
      <c r="S49" s="54">
        <f t="shared" si="45"/>
        <v>0</v>
      </c>
      <c r="T49" s="21"/>
      <c r="U49" s="21"/>
      <c r="V49" s="21"/>
      <c r="W49" s="21"/>
      <c r="X49" s="21"/>
      <c r="Y49" s="21"/>
      <c r="Z49" s="21"/>
    </row>
    <row r="50" ht="15.75" customHeight="1" outlineLevel="2">
      <c r="A50" s="49" t="s">
        <v>86</v>
      </c>
      <c r="B50" s="49" t="s">
        <v>15</v>
      </c>
      <c r="C50" s="49" t="s">
        <v>87</v>
      </c>
      <c r="D50" s="50" t="s">
        <v>41</v>
      </c>
      <c r="E50" s="50" t="s">
        <v>42</v>
      </c>
      <c r="F50" s="51">
        <v>55415.71</v>
      </c>
      <c r="G50" s="51">
        <v>649652.63</v>
      </c>
      <c r="H50" s="52">
        <f t="shared" si="38"/>
        <v>0.00500165441</v>
      </c>
      <c r="I50" s="53">
        <v>1.21874237E8</v>
      </c>
      <c r="J50" s="54">
        <v>9.14210057E8</v>
      </c>
      <c r="K50" s="54">
        <f t="shared" si="39"/>
        <v>11079476.09</v>
      </c>
      <c r="L50" s="54">
        <f t="shared" si="40"/>
        <v>55415.71045</v>
      </c>
      <c r="M50" s="54">
        <f t="shared" si="41"/>
        <v>55415.71</v>
      </c>
      <c r="N50" s="54">
        <v>0.0</v>
      </c>
      <c r="O50" s="21"/>
      <c r="P50" s="54">
        <f t="shared" si="42"/>
        <v>-0.0004546958662</v>
      </c>
      <c r="Q50" s="54">
        <f t="shared" si="43"/>
        <v>0</v>
      </c>
      <c r="R50" s="54">
        <f t="shared" si="44"/>
        <v>55415.71</v>
      </c>
      <c r="S50" s="54">
        <f t="shared" si="45"/>
        <v>0</v>
      </c>
      <c r="T50" s="21"/>
      <c r="U50" s="21"/>
      <c r="V50" s="21"/>
      <c r="W50" s="21"/>
      <c r="X50" s="21"/>
      <c r="Y50" s="21"/>
      <c r="Z50" s="21"/>
    </row>
    <row r="51" ht="15.75" customHeight="1" outlineLevel="1">
      <c r="A51" s="56"/>
      <c r="B51" s="56"/>
      <c r="C51" s="56" t="s">
        <v>329</v>
      </c>
      <c r="D51" s="57"/>
      <c r="E51" s="57"/>
      <c r="F51" s="58">
        <f t="shared" ref="F51:G51" si="46">SUBTOTAL(9,F39:F50)</f>
        <v>11079476</v>
      </c>
      <c r="G51" s="58">
        <f t="shared" si="46"/>
        <v>129887555</v>
      </c>
      <c r="H51" s="67">
        <f t="shared" si="38"/>
        <v>1</v>
      </c>
      <c r="I51" s="60"/>
      <c r="J51" s="61"/>
      <c r="K51" s="61"/>
      <c r="L51" s="62">
        <f t="shared" ref="L51:M51" si="47">SUBTOTAL(9,L39:L50)</f>
        <v>11079476.09</v>
      </c>
      <c r="M51" s="62">
        <f t="shared" si="47"/>
        <v>11079476</v>
      </c>
      <c r="N51" s="61"/>
      <c r="O51" s="64"/>
      <c r="P51" s="61">
        <f t="shared" ref="P51:S51" si="48">SUBTOTAL(9,P39:P50)</f>
        <v>-0.09090909395</v>
      </c>
      <c r="Q51" s="61">
        <f t="shared" si="48"/>
        <v>0</v>
      </c>
      <c r="R51" s="61">
        <f t="shared" si="48"/>
        <v>11079476</v>
      </c>
      <c r="S51" s="61">
        <f t="shared" si="48"/>
        <v>0</v>
      </c>
      <c r="T51" s="64"/>
      <c r="U51" s="64"/>
      <c r="V51" s="64"/>
      <c r="W51" s="64"/>
      <c r="X51" s="64"/>
      <c r="Y51" s="64"/>
      <c r="Z51" s="64">
        <f>SUBTOTAL(9,Z39:Z50)</f>
        <v>0</v>
      </c>
    </row>
    <row r="52" ht="15.75" customHeight="1" outlineLevel="2">
      <c r="A52" s="49" t="s">
        <v>102</v>
      </c>
      <c r="B52" s="49" t="s">
        <v>15</v>
      </c>
      <c r="C52" s="49" t="s">
        <v>103</v>
      </c>
      <c r="D52" s="50" t="s">
        <v>17</v>
      </c>
      <c r="E52" s="50" t="s">
        <v>18</v>
      </c>
      <c r="F52" s="51">
        <v>1.4313827783E8</v>
      </c>
      <c r="G52" s="51">
        <v>4.673426518E7</v>
      </c>
      <c r="H52" s="52">
        <f t="shared" ref="H52:H62" si="49">+F52/$F$63</f>
        <v>0.9241762551</v>
      </c>
      <c r="I52" s="53">
        <v>3.45628958E8</v>
      </c>
      <c r="J52" s="54">
        <v>4.52572292E8</v>
      </c>
      <c r="K52" s="54">
        <f t="shared" ref="K52:K62" si="50">+I52/11</f>
        <v>31420814.36</v>
      </c>
      <c r="L52" s="54">
        <f t="shared" ref="L52:L62" si="51">+H52*K52</f>
        <v>29038370.55</v>
      </c>
      <c r="M52" s="54">
        <f t="shared" ref="M52:M62" si="52">+IF(F52-Q52&lt;1,0,F52-Q52)</f>
        <v>28967002.83</v>
      </c>
      <c r="N52" s="54">
        <v>1.35807317E9</v>
      </c>
      <c r="O52" s="21"/>
      <c r="P52" s="54">
        <v>1.1417127540642406E8</v>
      </c>
      <c r="Q52" s="54">
        <f t="shared" ref="Q52:Q62" si="53">+ROUND(P52,0)</f>
        <v>114171275</v>
      </c>
      <c r="R52" s="54">
        <f t="shared" ref="R52:R62" si="54">+M52+Q52</f>
        <v>143138277.8</v>
      </c>
      <c r="S52" s="54">
        <f t="shared" ref="S52:S62" si="55">+Q52</f>
        <v>114171275</v>
      </c>
      <c r="T52" s="21"/>
      <c r="U52" s="21"/>
      <c r="V52" s="21"/>
      <c r="W52" s="21"/>
      <c r="X52" s="21"/>
      <c r="Y52" s="21"/>
      <c r="Z52" s="21"/>
    </row>
    <row r="53" ht="15.75" customHeight="1" outlineLevel="2">
      <c r="A53" s="49" t="s">
        <v>102</v>
      </c>
      <c r="B53" s="49" t="s">
        <v>15</v>
      </c>
      <c r="C53" s="49" t="s">
        <v>103</v>
      </c>
      <c r="D53" s="50" t="s">
        <v>45</v>
      </c>
      <c r="E53" s="50" t="s">
        <v>46</v>
      </c>
      <c r="F53" s="51">
        <v>766525.24</v>
      </c>
      <c r="G53" s="51">
        <v>250268.44</v>
      </c>
      <c r="H53" s="52">
        <f t="shared" si="49"/>
        <v>0.004949091441</v>
      </c>
      <c r="I53" s="53">
        <v>3.45628958E8</v>
      </c>
      <c r="J53" s="54">
        <v>4.52572292E8</v>
      </c>
      <c r="K53" s="54">
        <f t="shared" si="50"/>
        <v>31420814.36</v>
      </c>
      <c r="L53" s="54">
        <f t="shared" si="51"/>
        <v>155504.4834</v>
      </c>
      <c r="M53" s="54">
        <f t="shared" si="52"/>
        <v>155504.24</v>
      </c>
      <c r="N53" s="54">
        <v>1.35807317E9</v>
      </c>
      <c r="O53" s="21"/>
      <c r="P53" s="54">
        <f t="shared" ref="P53:P55" si="56">+F53-L53</f>
        <v>611020.7566</v>
      </c>
      <c r="Q53" s="54">
        <f t="shared" si="53"/>
        <v>611021</v>
      </c>
      <c r="R53" s="54">
        <f t="shared" si="54"/>
        <v>766525.24</v>
      </c>
      <c r="S53" s="54">
        <f t="shared" si="55"/>
        <v>611021</v>
      </c>
      <c r="T53" s="21"/>
      <c r="U53" s="21"/>
      <c r="V53" s="21"/>
      <c r="W53" s="21"/>
      <c r="X53" s="21"/>
      <c r="Y53" s="21"/>
      <c r="Z53" s="21"/>
    </row>
    <row r="54" ht="15.75" customHeight="1" outlineLevel="2">
      <c r="A54" s="49" t="s">
        <v>102</v>
      </c>
      <c r="B54" s="49" t="s">
        <v>15</v>
      </c>
      <c r="C54" s="49" t="s">
        <v>103</v>
      </c>
      <c r="D54" s="50" t="s">
        <v>19</v>
      </c>
      <c r="E54" s="50" t="s">
        <v>20</v>
      </c>
      <c r="F54" s="51">
        <v>388264.3</v>
      </c>
      <c r="G54" s="51">
        <v>126767.25</v>
      </c>
      <c r="H54" s="52">
        <f t="shared" si="49"/>
        <v>0.002506839206</v>
      </c>
      <c r="I54" s="53">
        <v>3.45628958E8</v>
      </c>
      <c r="J54" s="54">
        <v>4.52572292E8</v>
      </c>
      <c r="K54" s="54">
        <f t="shared" si="50"/>
        <v>31420814.36</v>
      </c>
      <c r="L54" s="54">
        <f t="shared" si="51"/>
        <v>78766.92933</v>
      </c>
      <c r="M54" s="54">
        <f t="shared" si="52"/>
        <v>78767.3</v>
      </c>
      <c r="N54" s="54">
        <v>1.35807317E9</v>
      </c>
      <c r="O54" s="21"/>
      <c r="P54" s="54">
        <f t="shared" si="56"/>
        <v>309497.3707</v>
      </c>
      <c r="Q54" s="54">
        <f t="shared" si="53"/>
        <v>309497</v>
      </c>
      <c r="R54" s="54">
        <f t="shared" si="54"/>
        <v>388264.3</v>
      </c>
      <c r="S54" s="54">
        <f t="shared" si="55"/>
        <v>309497</v>
      </c>
      <c r="T54" s="21"/>
      <c r="U54" s="21"/>
      <c r="V54" s="21"/>
      <c r="W54" s="21"/>
      <c r="X54" s="21"/>
      <c r="Y54" s="21"/>
      <c r="Z54" s="21"/>
    </row>
    <row r="55" ht="15.75" customHeight="1" outlineLevel="2">
      <c r="A55" s="49" t="s">
        <v>102</v>
      </c>
      <c r="B55" s="49" t="s">
        <v>15</v>
      </c>
      <c r="C55" s="49" t="s">
        <v>103</v>
      </c>
      <c r="D55" s="50" t="s">
        <v>21</v>
      </c>
      <c r="E55" s="50" t="s">
        <v>22</v>
      </c>
      <c r="F55" s="51">
        <v>840766.9</v>
      </c>
      <c r="G55" s="51">
        <v>274508.14</v>
      </c>
      <c r="H55" s="52">
        <f t="shared" si="49"/>
        <v>0.005428434775</v>
      </c>
      <c r="I55" s="53">
        <v>3.45628958E8</v>
      </c>
      <c r="J55" s="54">
        <v>4.52572292E8</v>
      </c>
      <c r="K55" s="54">
        <f t="shared" si="50"/>
        <v>31420814.36</v>
      </c>
      <c r="L55" s="54">
        <f t="shared" si="51"/>
        <v>170565.8414</v>
      </c>
      <c r="M55" s="54">
        <f t="shared" si="52"/>
        <v>170565.9</v>
      </c>
      <c r="N55" s="54">
        <v>1.35807317E9</v>
      </c>
      <c r="O55" s="21"/>
      <c r="P55" s="54">
        <f t="shared" si="56"/>
        <v>670201.0586</v>
      </c>
      <c r="Q55" s="54">
        <f t="shared" si="53"/>
        <v>670201</v>
      </c>
      <c r="R55" s="54">
        <f t="shared" si="54"/>
        <v>840766.9</v>
      </c>
      <c r="S55" s="54">
        <f t="shared" si="55"/>
        <v>670201</v>
      </c>
      <c r="T55" s="21"/>
      <c r="U55" s="21"/>
      <c r="V55" s="21"/>
      <c r="W55" s="21"/>
      <c r="X55" s="21"/>
      <c r="Y55" s="21"/>
      <c r="Z55" s="21"/>
    </row>
    <row r="56" ht="15.75" customHeight="1" outlineLevel="2">
      <c r="A56" s="49" t="s">
        <v>102</v>
      </c>
      <c r="B56" s="49" t="s">
        <v>15</v>
      </c>
      <c r="C56" s="49" t="s">
        <v>103</v>
      </c>
      <c r="D56" s="50" t="s">
        <v>25</v>
      </c>
      <c r="E56" s="50" t="s">
        <v>26</v>
      </c>
      <c r="F56" s="51">
        <v>4856.63</v>
      </c>
      <c r="G56" s="51">
        <v>1585.68</v>
      </c>
      <c r="H56" s="52">
        <f t="shared" si="49"/>
        <v>0.0000313569661</v>
      </c>
      <c r="I56" s="53">
        <v>3.45628958E8</v>
      </c>
      <c r="J56" s="54">
        <v>4.52572292E8</v>
      </c>
      <c r="K56" s="54">
        <f t="shared" si="50"/>
        <v>31420814.36</v>
      </c>
      <c r="L56" s="54">
        <f t="shared" si="51"/>
        <v>985.2614109</v>
      </c>
      <c r="M56" s="54">
        <f t="shared" si="52"/>
        <v>4856.63</v>
      </c>
      <c r="N56" s="54">
        <v>1.35807317E9</v>
      </c>
      <c r="O56" s="21"/>
      <c r="P56" s="55">
        <v>0.0</v>
      </c>
      <c r="Q56" s="54">
        <f t="shared" si="53"/>
        <v>0</v>
      </c>
      <c r="R56" s="54">
        <f t="shared" si="54"/>
        <v>4856.63</v>
      </c>
      <c r="S56" s="54">
        <f t="shared" si="55"/>
        <v>0</v>
      </c>
      <c r="T56" s="21"/>
      <c r="U56" s="21"/>
      <c r="V56" s="21"/>
      <c r="W56" s="21"/>
      <c r="X56" s="21"/>
      <c r="Y56" s="21"/>
      <c r="Z56" s="21"/>
    </row>
    <row r="57" ht="15.75" customHeight="1" outlineLevel="2">
      <c r="A57" s="49" t="s">
        <v>102</v>
      </c>
      <c r="B57" s="49" t="s">
        <v>15</v>
      </c>
      <c r="C57" s="49" t="s">
        <v>103</v>
      </c>
      <c r="D57" s="50" t="s">
        <v>27</v>
      </c>
      <c r="E57" s="50" t="s">
        <v>28</v>
      </c>
      <c r="F57" s="51">
        <v>5621368.48</v>
      </c>
      <c r="G57" s="51">
        <v>1835361.79</v>
      </c>
      <c r="H57" s="52">
        <f t="shared" si="49"/>
        <v>0.03629452128</v>
      </c>
      <c r="I57" s="53">
        <v>3.45628958E8</v>
      </c>
      <c r="J57" s="54">
        <v>4.52572292E8</v>
      </c>
      <c r="K57" s="54">
        <f t="shared" si="50"/>
        <v>31420814.36</v>
      </c>
      <c r="L57" s="54">
        <f t="shared" si="51"/>
        <v>1140403.415</v>
      </c>
      <c r="M57" s="54">
        <f t="shared" si="52"/>
        <v>1140403.48</v>
      </c>
      <c r="N57" s="54">
        <v>1.35807317E9</v>
      </c>
      <c r="O57" s="21"/>
      <c r="P57" s="54">
        <f t="shared" ref="P57:P59" si="57">+F57-L57</f>
        <v>4480965.065</v>
      </c>
      <c r="Q57" s="54">
        <f t="shared" si="53"/>
        <v>4480965</v>
      </c>
      <c r="R57" s="54">
        <f t="shared" si="54"/>
        <v>5621368.48</v>
      </c>
      <c r="S57" s="54">
        <f t="shared" si="55"/>
        <v>4480965</v>
      </c>
      <c r="T57" s="21"/>
      <c r="U57" s="21"/>
      <c r="V57" s="21"/>
      <c r="W57" s="21"/>
      <c r="X57" s="21"/>
      <c r="Y57" s="21"/>
      <c r="Z57" s="21"/>
    </row>
    <row r="58" ht="15.75" customHeight="1" outlineLevel="2">
      <c r="A58" s="49" t="s">
        <v>102</v>
      </c>
      <c r="B58" s="49" t="s">
        <v>15</v>
      </c>
      <c r="C58" s="49" t="s">
        <v>103</v>
      </c>
      <c r="D58" s="50" t="s">
        <v>29</v>
      </c>
      <c r="E58" s="50" t="s">
        <v>30</v>
      </c>
      <c r="F58" s="51">
        <v>2035215.68</v>
      </c>
      <c r="G58" s="51">
        <v>664492.48</v>
      </c>
      <c r="H58" s="52">
        <f t="shared" si="49"/>
        <v>0.0131404264</v>
      </c>
      <c r="I58" s="53">
        <v>3.45628958E8</v>
      </c>
      <c r="J58" s="54">
        <v>4.52572292E8</v>
      </c>
      <c r="K58" s="54">
        <f t="shared" si="50"/>
        <v>31420814.36</v>
      </c>
      <c r="L58" s="54">
        <f t="shared" si="51"/>
        <v>412882.8987</v>
      </c>
      <c r="M58" s="54">
        <f t="shared" si="52"/>
        <v>412882.68</v>
      </c>
      <c r="N58" s="54">
        <v>1.35807317E9</v>
      </c>
      <c r="O58" s="21"/>
      <c r="P58" s="54">
        <f t="shared" si="57"/>
        <v>1622332.781</v>
      </c>
      <c r="Q58" s="54">
        <f t="shared" si="53"/>
        <v>1622333</v>
      </c>
      <c r="R58" s="54">
        <f t="shared" si="54"/>
        <v>2035215.68</v>
      </c>
      <c r="S58" s="54">
        <f t="shared" si="55"/>
        <v>1622333</v>
      </c>
      <c r="T58" s="21"/>
      <c r="U58" s="21"/>
      <c r="V58" s="21"/>
      <c r="W58" s="21"/>
      <c r="X58" s="21"/>
      <c r="Y58" s="21"/>
      <c r="Z58" s="21"/>
    </row>
    <row r="59" ht="15.75" customHeight="1" outlineLevel="2">
      <c r="A59" s="49" t="s">
        <v>102</v>
      </c>
      <c r="B59" s="49" t="s">
        <v>15</v>
      </c>
      <c r="C59" s="49" t="s">
        <v>103</v>
      </c>
      <c r="D59" s="50" t="s">
        <v>31</v>
      </c>
      <c r="E59" s="50" t="s">
        <v>32</v>
      </c>
      <c r="F59" s="51">
        <v>794968.37</v>
      </c>
      <c r="G59" s="51">
        <v>259555.05</v>
      </c>
      <c r="H59" s="52">
        <f t="shared" si="49"/>
        <v>0.005132735298</v>
      </c>
      <c r="I59" s="53">
        <v>3.45628958E8</v>
      </c>
      <c r="J59" s="54">
        <v>4.52572292E8</v>
      </c>
      <c r="K59" s="54">
        <f t="shared" si="50"/>
        <v>31420814.36</v>
      </c>
      <c r="L59" s="54">
        <f t="shared" si="51"/>
        <v>161274.723</v>
      </c>
      <c r="M59" s="54">
        <f t="shared" si="52"/>
        <v>161274.37</v>
      </c>
      <c r="N59" s="54">
        <v>1.35807317E9</v>
      </c>
      <c r="O59" s="21"/>
      <c r="P59" s="54">
        <f t="shared" si="57"/>
        <v>633693.647</v>
      </c>
      <c r="Q59" s="54">
        <f t="shared" si="53"/>
        <v>633694</v>
      </c>
      <c r="R59" s="54">
        <f t="shared" si="54"/>
        <v>794968.37</v>
      </c>
      <c r="S59" s="54">
        <f t="shared" si="55"/>
        <v>633694</v>
      </c>
      <c r="T59" s="21"/>
      <c r="U59" s="21"/>
      <c r="V59" s="21"/>
      <c r="W59" s="21"/>
      <c r="X59" s="21"/>
      <c r="Y59" s="21"/>
      <c r="Z59" s="21"/>
    </row>
    <row r="60" ht="15.75" customHeight="1" outlineLevel="2">
      <c r="A60" s="49" t="s">
        <v>102</v>
      </c>
      <c r="B60" s="49" t="s">
        <v>15</v>
      </c>
      <c r="C60" s="49" t="s">
        <v>103</v>
      </c>
      <c r="D60" s="50" t="s">
        <v>35</v>
      </c>
      <c r="E60" s="50" t="s">
        <v>36</v>
      </c>
      <c r="F60" s="51">
        <v>42114.83</v>
      </c>
      <c r="G60" s="51">
        <v>13750.38</v>
      </c>
      <c r="H60" s="52">
        <f t="shared" si="49"/>
        <v>0.0002719155663</v>
      </c>
      <c r="I60" s="53">
        <v>3.45628958E8</v>
      </c>
      <c r="J60" s="54">
        <v>4.52572292E8</v>
      </c>
      <c r="K60" s="54">
        <f t="shared" si="50"/>
        <v>31420814.36</v>
      </c>
      <c r="L60" s="54">
        <f t="shared" si="51"/>
        <v>8543.808531</v>
      </c>
      <c r="M60" s="54">
        <f t="shared" si="52"/>
        <v>42114.83</v>
      </c>
      <c r="N60" s="54">
        <v>1.35807317E9</v>
      </c>
      <c r="O60" s="21"/>
      <c r="P60" s="55">
        <v>0.0</v>
      </c>
      <c r="Q60" s="54">
        <f t="shared" si="53"/>
        <v>0</v>
      </c>
      <c r="R60" s="54">
        <f t="shared" si="54"/>
        <v>42114.83</v>
      </c>
      <c r="S60" s="54">
        <f t="shared" si="55"/>
        <v>0</v>
      </c>
      <c r="T60" s="21"/>
      <c r="U60" s="21"/>
      <c r="V60" s="21"/>
      <c r="W60" s="21"/>
      <c r="X60" s="21"/>
      <c r="Y60" s="21"/>
      <c r="Z60" s="21"/>
    </row>
    <row r="61" ht="15.75" customHeight="1" outlineLevel="2">
      <c r="A61" s="49" t="s">
        <v>102</v>
      </c>
      <c r="B61" s="49" t="s">
        <v>15</v>
      </c>
      <c r="C61" s="49" t="s">
        <v>103</v>
      </c>
      <c r="D61" s="50" t="s">
        <v>37</v>
      </c>
      <c r="E61" s="50" t="s">
        <v>38</v>
      </c>
      <c r="F61" s="51">
        <v>42559.82</v>
      </c>
      <c r="G61" s="51">
        <v>13895.67</v>
      </c>
      <c r="H61" s="52">
        <f t="shared" si="49"/>
        <v>0.0002747886565</v>
      </c>
      <c r="I61" s="53">
        <v>3.45628958E8</v>
      </c>
      <c r="J61" s="54">
        <v>4.52572292E8</v>
      </c>
      <c r="K61" s="54">
        <f t="shared" si="50"/>
        <v>31420814.36</v>
      </c>
      <c r="L61" s="54">
        <f t="shared" si="51"/>
        <v>8634.083366</v>
      </c>
      <c r="M61" s="54">
        <f t="shared" si="52"/>
        <v>42559.82</v>
      </c>
      <c r="N61" s="54">
        <v>1.35807317E9</v>
      </c>
      <c r="O61" s="21"/>
      <c r="P61" s="55">
        <v>0.0</v>
      </c>
      <c r="Q61" s="54">
        <f t="shared" si="53"/>
        <v>0</v>
      </c>
      <c r="R61" s="54">
        <f t="shared" si="54"/>
        <v>42559.82</v>
      </c>
      <c r="S61" s="54">
        <f t="shared" si="55"/>
        <v>0</v>
      </c>
      <c r="T61" s="21"/>
      <c r="U61" s="21"/>
      <c r="V61" s="21"/>
      <c r="W61" s="21"/>
      <c r="X61" s="21"/>
      <c r="Y61" s="21"/>
      <c r="Z61" s="21"/>
    </row>
    <row r="62" ht="15.75" customHeight="1" outlineLevel="2">
      <c r="A62" s="49" t="s">
        <v>102</v>
      </c>
      <c r="B62" s="49" t="s">
        <v>15</v>
      </c>
      <c r="C62" s="49" t="s">
        <v>103</v>
      </c>
      <c r="D62" s="50" t="s">
        <v>41</v>
      </c>
      <c r="E62" s="50" t="s">
        <v>42</v>
      </c>
      <c r="F62" s="51">
        <v>1207093.92</v>
      </c>
      <c r="G62" s="51">
        <v>394112.94</v>
      </c>
      <c r="H62" s="52">
        <f t="shared" si="49"/>
        <v>0.007793635325</v>
      </c>
      <c r="I62" s="53">
        <v>3.45628958E8</v>
      </c>
      <c r="J62" s="54">
        <v>4.52572292E8</v>
      </c>
      <c r="K62" s="54">
        <f t="shared" si="50"/>
        <v>31420814.36</v>
      </c>
      <c r="L62" s="54">
        <f t="shared" si="51"/>
        <v>244882.3688</v>
      </c>
      <c r="M62" s="54">
        <f t="shared" si="52"/>
        <v>244881.92</v>
      </c>
      <c r="N62" s="54">
        <v>1.35807317E9</v>
      </c>
      <c r="O62" s="21"/>
      <c r="P62" s="54">
        <f>+F62-L62</f>
        <v>962211.5512</v>
      </c>
      <c r="Q62" s="54">
        <f t="shared" si="53"/>
        <v>962212</v>
      </c>
      <c r="R62" s="54">
        <f t="shared" si="54"/>
        <v>1207093.92</v>
      </c>
      <c r="S62" s="54">
        <f t="shared" si="55"/>
        <v>962212</v>
      </c>
      <c r="T62" s="21"/>
      <c r="U62" s="21"/>
      <c r="V62" s="21"/>
      <c r="W62" s="21"/>
      <c r="X62" s="21"/>
      <c r="Y62" s="21"/>
      <c r="Z62" s="21"/>
    </row>
    <row r="63" ht="15.75" customHeight="1" outlineLevel="1">
      <c r="A63" s="56"/>
      <c r="B63" s="56"/>
      <c r="C63" s="56" t="s">
        <v>330</v>
      </c>
      <c r="D63" s="57"/>
      <c r="E63" s="57"/>
      <c r="F63" s="58">
        <f t="shared" ref="F63:H63" si="58">SUBTOTAL(9,F52:F62)</f>
        <v>154882012</v>
      </c>
      <c r="G63" s="58">
        <f t="shared" si="58"/>
        <v>50568563</v>
      </c>
      <c r="H63" s="59">
        <f t="shared" si="58"/>
        <v>1</v>
      </c>
      <c r="I63" s="60"/>
      <c r="J63" s="61"/>
      <c r="K63" s="61"/>
      <c r="L63" s="62">
        <f t="shared" ref="L63:M63" si="59">SUBTOTAL(9,L52:L62)</f>
        <v>31420814.36</v>
      </c>
      <c r="M63" s="62">
        <f t="shared" si="59"/>
        <v>31420814</v>
      </c>
      <c r="N63" s="61"/>
      <c r="O63" s="64"/>
      <c r="P63" s="61">
        <f t="shared" ref="P63:S63" si="60">SUBTOTAL(9,P52:P62)</f>
        <v>123461197.6</v>
      </c>
      <c r="Q63" s="61">
        <f t="shared" si="60"/>
        <v>123461198</v>
      </c>
      <c r="R63" s="61">
        <f t="shared" si="60"/>
        <v>154882012</v>
      </c>
      <c r="S63" s="61">
        <f t="shared" si="60"/>
        <v>123461198</v>
      </c>
      <c r="T63" s="64"/>
      <c r="U63" s="64"/>
      <c r="V63" s="64"/>
      <c r="W63" s="64"/>
      <c r="X63" s="64"/>
      <c r="Y63" s="64"/>
      <c r="Z63" s="64">
        <f>SUBTOTAL(9,Z52:Z62)</f>
        <v>0</v>
      </c>
    </row>
    <row r="64" ht="15.75" customHeight="1" outlineLevel="2">
      <c r="A64" s="49" t="s">
        <v>130</v>
      </c>
      <c r="B64" s="49" t="s">
        <v>15</v>
      </c>
      <c r="C64" s="49" t="s">
        <v>131</v>
      </c>
      <c r="D64" s="50" t="s">
        <v>17</v>
      </c>
      <c r="E64" s="50" t="s">
        <v>18</v>
      </c>
      <c r="F64" s="51">
        <v>6.020392756E7</v>
      </c>
      <c r="G64" s="51">
        <v>1.454507065E7</v>
      </c>
      <c r="H64" s="52">
        <f t="shared" ref="H64:H71" si="61">+F64/$F$72</f>
        <v>0.9367577088</v>
      </c>
      <c r="I64" s="53">
        <v>1.90715743E8</v>
      </c>
      <c r="J64" s="54">
        <v>5.6310042E7</v>
      </c>
      <c r="K64" s="54">
        <f t="shared" ref="K64:K71" si="62">+I64/11</f>
        <v>17337794.82</v>
      </c>
      <c r="L64" s="54">
        <f t="shared" ref="L64:L71" si="63">+H64*K64</f>
        <v>16241312.95</v>
      </c>
      <c r="M64" s="54">
        <f t="shared" ref="M64:M71" si="64">+IF(F64-Q64&lt;1,0,F64-Q64)</f>
        <v>16150017.56</v>
      </c>
      <c r="N64" s="54">
        <v>5.16236755E8</v>
      </c>
      <c r="O64" s="21"/>
      <c r="P64" s="54">
        <v>4.4053909752987325E7</v>
      </c>
      <c r="Q64" s="54">
        <f t="shared" ref="Q64:Q71" si="65">+ROUND(P64,0)</f>
        <v>44053910</v>
      </c>
      <c r="R64" s="54">
        <f t="shared" ref="R64:R71" si="66">+M64+Q64</f>
        <v>60203927.56</v>
      </c>
      <c r="S64" s="54">
        <f t="shared" ref="S64:S71" si="67">+Q64</f>
        <v>44053910</v>
      </c>
      <c r="T64" s="21"/>
      <c r="U64" s="21"/>
      <c r="V64" s="21"/>
      <c r="W64" s="21"/>
      <c r="X64" s="21"/>
      <c r="Y64" s="21"/>
      <c r="Z64" s="21"/>
    </row>
    <row r="65" ht="15.75" customHeight="1" outlineLevel="2">
      <c r="A65" s="49" t="s">
        <v>130</v>
      </c>
      <c r="B65" s="49" t="s">
        <v>15</v>
      </c>
      <c r="C65" s="49" t="s">
        <v>131</v>
      </c>
      <c r="D65" s="50" t="s">
        <v>19</v>
      </c>
      <c r="E65" s="50" t="s">
        <v>20</v>
      </c>
      <c r="F65" s="51">
        <v>22990.12</v>
      </c>
      <c r="G65" s="51">
        <v>5554.34</v>
      </c>
      <c r="H65" s="52">
        <f t="shared" si="61"/>
        <v>0.0003577203848</v>
      </c>
      <c r="I65" s="53">
        <v>1.90715743E8</v>
      </c>
      <c r="J65" s="54">
        <v>5.6310042E7</v>
      </c>
      <c r="K65" s="54">
        <f t="shared" si="62"/>
        <v>17337794.82</v>
      </c>
      <c r="L65" s="54">
        <f t="shared" si="63"/>
        <v>6202.082634</v>
      </c>
      <c r="M65" s="54">
        <f t="shared" si="64"/>
        <v>22990.12</v>
      </c>
      <c r="N65" s="54">
        <v>5.16236755E8</v>
      </c>
      <c r="O65" s="21"/>
      <c r="P65" s="55">
        <v>0.0</v>
      </c>
      <c r="Q65" s="54">
        <f t="shared" si="65"/>
        <v>0</v>
      </c>
      <c r="R65" s="54">
        <f t="shared" si="66"/>
        <v>22990.12</v>
      </c>
      <c r="S65" s="54">
        <f t="shared" si="67"/>
        <v>0</v>
      </c>
      <c r="T65" s="21"/>
      <c r="U65" s="21"/>
      <c r="V65" s="21"/>
      <c r="W65" s="21"/>
      <c r="X65" s="21"/>
      <c r="Y65" s="21"/>
      <c r="Z65" s="21"/>
    </row>
    <row r="66" ht="15.75" customHeight="1" outlineLevel="2">
      <c r="A66" s="49" t="s">
        <v>130</v>
      </c>
      <c r="B66" s="49" t="s">
        <v>15</v>
      </c>
      <c r="C66" s="49" t="s">
        <v>131</v>
      </c>
      <c r="D66" s="50" t="s">
        <v>21</v>
      </c>
      <c r="E66" s="50" t="s">
        <v>22</v>
      </c>
      <c r="F66" s="51">
        <v>91764.49</v>
      </c>
      <c r="G66" s="51">
        <v>22170.0</v>
      </c>
      <c r="H66" s="52">
        <f t="shared" si="61"/>
        <v>0.001427831985</v>
      </c>
      <c r="I66" s="53">
        <v>1.90715743E8</v>
      </c>
      <c r="J66" s="54">
        <v>5.6310042E7</v>
      </c>
      <c r="K66" s="54">
        <f t="shared" si="62"/>
        <v>17337794.82</v>
      </c>
      <c r="L66" s="54">
        <f t="shared" si="63"/>
        <v>24755.45799</v>
      </c>
      <c r="M66" s="54">
        <f t="shared" si="64"/>
        <v>91764.49</v>
      </c>
      <c r="N66" s="54">
        <v>5.16236755E8</v>
      </c>
      <c r="O66" s="21"/>
      <c r="P66" s="55">
        <v>0.0</v>
      </c>
      <c r="Q66" s="54">
        <f t="shared" si="65"/>
        <v>0</v>
      </c>
      <c r="R66" s="54">
        <f t="shared" si="66"/>
        <v>91764.49</v>
      </c>
      <c r="S66" s="54">
        <f t="shared" si="67"/>
        <v>0</v>
      </c>
      <c r="T66" s="21"/>
      <c r="U66" s="21"/>
      <c r="V66" s="21"/>
      <c r="W66" s="21"/>
      <c r="X66" s="21"/>
      <c r="Y66" s="21"/>
      <c r="Z66" s="21"/>
    </row>
    <row r="67" ht="15.75" customHeight="1" outlineLevel="2">
      <c r="A67" s="49" t="s">
        <v>130</v>
      </c>
      <c r="B67" s="49" t="s">
        <v>15</v>
      </c>
      <c r="C67" s="49" t="s">
        <v>131</v>
      </c>
      <c r="D67" s="50" t="s">
        <v>25</v>
      </c>
      <c r="E67" s="50" t="s">
        <v>26</v>
      </c>
      <c r="F67" s="51">
        <v>10268.12</v>
      </c>
      <c r="G67" s="51">
        <v>2480.74</v>
      </c>
      <c r="H67" s="52">
        <f t="shared" si="61"/>
        <v>0.0001597693199</v>
      </c>
      <c r="I67" s="53">
        <v>1.90715743E8</v>
      </c>
      <c r="J67" s="54">
        <v>5.6310042E7</v>
      </c>
      <c r="K67" s="54">
        <f t="shared" si="62"/>
        <v>17337794.82</v>
      </c>
      <c r="L67" s="54">
        <f t="shared" si="63"/>
        <v>2770.047687</v>
      </c>
      <c r="M67" s="54">
        <f t="shared" si="64"/>
        <v>10268.12</v>
      </c>
      <c r="N67" s="54">
        <v>5.16236755E8</v>
      </c>
      <c r="O67" s="21"/>
      <c r="P67" s="55">
        <v>0.0</v>
      </c>
      <c r="Q67" s="54">
        <f t="shared" si="65"/>
        <v>0</v>
      </c>
      <c r="R67" s="54">
        <f t="shared" si="66"/>
        <v>10268.12</v>
      </c>
      <c r="S67" s="54">
        <f t="shared" si="67"/>
        <v>0</v>
      </c>
      <c r="T67" s="21"/>
      <c r="U67" s="21"/>
      <c r="V67" s="21"/>
      <c r="W67" s="21"/>
      <c r="X67" s="21"/>
      <c r="Y67" s="21"/>
      <c r="Z67" s="21"/>
    </row>
    <row r="68" ht="15.75" customHeight="1" outlineLevel="2">
      <c r="A68" s="49" t="s">
        <v>130</v>
      </c>
      <c r="B68" s="49" t="s">
        <v>15</v>
      </c>
      <c r="C68" s="49" t="s">
        <v>131</v>
      </c>
      <c r="D68" s="50" t="s">
        <v>27</v>
      </c>
      <c r="E68" s="50" t="s">
        <v>28</v>
      </c>
      <c r="F68" s="51">
        <v>2448644.77</v>
      </c>
      <c r="G68" s="51">
        <v>591584.52</v>
      </c>
      <c r="H68" s="52">
        <f t="shared" si="61"/>
        <v>0.0381002861</v>
      </c>
      <c r="I68" s="53">
        <v>1.90715743E8</v>
      </c>
      <c r="J68" s="54">
        <v>5.6310042E7</v>
      </c>
      <c r="K68" s="54">
        <f t="shared" si="62"/>
        <v>17337794.82</v>
      </c>
      <c r="L68" s="54">
        <f t="shared" si="63"/>
        <v>660574.9429</v>
      </c>
      <c r="M68" s="54">
        <f t="shared" si="64"/>
        <v>660574.77</v>
      </c>
      <c r="N68" s="54">
        <v>5.16236755E8</v>
      </c>
      <c r="O68" s="21"/>
      <c r="P68" s="54">
        <f t="shared" ref="P68:P71" si="68">+F68-L68</f>
        <v>1788069.827</v>
      </c>
      <c r="Q68" s="54">
        <f t="shared" si="65"/>
        <v>1788070</v>
      </c>
      <c r="R68" s="54">
        <f t="shared" si="66"/>
        <v>2448644.77</v>
      </c>
      <c r="S68" s="54">
        <f t="shared" si="67"/>
        <v>1788070</v>
      </c>
      <c r="T68" s="21"/>
      <c r="U68" s="21"/>
      <c r="V68" s="21"/>
      <c r="W68" s="21"/>
      <c r="X68" s="21"/>
      <c r="Y68" s="21"/>
      <c r="Z68" s="21"/>
    </row>
    <row r="69" ht="15.75" customHeight="1" outlineLevel="2">
      <c r="A69" s="49" t="s">
        <v>130</v>
      </c>
      <c r="B69" s="49" t="s">
        <v>15</v>
      </c>
      <c r="C69" s="49" t="s">
        <v>131</v>
      </c>
      <c r="D69" s="50" t="s">
        <v>29</v>
      </c>
      <c r="E69" s="50" t="s">
        <v>30</v>
      </c>
      <c r="F69" s="51">
        <v>665740.94</v>
      </c>
      <c r="G69" s="51">
        <v>160840.82</v>
      </c>
      <c r="H69" s="52">
        <f t="shared" si="61"/>
        <v>0.01035875869</v>
      </c>
      <c r="I69" s="53">
        <v>1.90715743E8</v>
      </c>
      <c r="J69" s="54">
        <v>5.6310042E7</v>
      </c>
      <c r="K69" s="54">
        <f t="shared" si="62"/>
        <v>17337794.82</v>
      </c>
      <c r="L69" s="54">
        <f t="shared" si="63"/>
        <v>179598.0327</v>
      </c>
      <c r="M69" s="54">
        <f t="shared" si="64"/>
        <v>179597.94</v>
      </c>
      <c r="N69" s="54">
        <v>5.16236755E8</v>
      </c>
      <c r="O69" s="21"/>
      <c r="P69" s="54">
        <f t="shared" si="68"/>
        <v>486142.9073</v>
      </c>
      <c r="Q69" s="54">
        <f t="shared" si="65"/>
        <v>486143</v>
      </c>
      <c r="R69" s="54">
        <f t="shared" si="66"/>
        <v>665740.94</v>
      </c>
      <c r="S69" s="54">
        <f t="shared" si="67"/>
        <v>486143</v>
      </c>
      <c r="T69" s="21"/>
      <c r="U69" s="21"/>
      <c r="V69" s="21"/>
      <c r="W69" s="21"/>
      <c r="X69" s="21"/>
      <c r="Y69" s="21"/>
      <c r="Z69" s="21"/>
    </row>
    <row r="70" ht="15.75" customHeight="1" outlineLevel="2">
      <c r="A70" s="49" t="s">
        <v>130</v>
      </c>
      <c r="B70" s="49" t="s">
        <v>15</v>
      </c>
      <c r="C70" s="49" t="s">
        <v>131</v>
      </c>
      <c r="D70" s="50" t="s">
        <v>31</v>
      </c>
      <c r="E70" s="50" t="s">
        <v>32</v>
      </c>
      <c r="F70" s="51">
        <v>561451.8</v>
      </c>
      <c r="G70" s="51">
        <v>135644.91</v>
      </c>
      <c r="H70" s="52">
        <f t="shared" si="61"/>
        <v>0.008736046352</v>
      </c>
      <c r="I70" s="53">
        <v>1.90715743E8</v>
      </c>
      <c r="J70" s="54">
        <v>5.6310042E7</v>
      </c>
      <c r="K70" s="54">
        <f t="shared" si="62"/>
        <v>17337794.82</v>
      </c>
      <c r="L70" s="54">
        <f t="shared" si="63"/>
        <v>151463.7792</v>
      </c>
      <c r="M70" s="54">
        <f t="shared" si="64"/>
        <v>151463.8</v>
      </c>
      <c r="N70" s="54">
        <v>5.16236755E8</v>
      </c>
      <c r="O70" s="21"/>
      <c r="P70" s="54">
        <f t="shared" si="68"/>
        <v>409988.0208</v>
      </c>
      <c r="Q70" s="54">
        <f t="shared" si="65"/>
        <v>409988</v>
      </c>
      <c r="R70" s="54">
        <f t="shared" si="66"/>
        <v>561451.8</v>
      </c>
      <c r="S70" s="54">
        <f t="shared" si="67"/>
        <v>409988</v>
      </c>
      <c r="T70" s="21"/>
      <c r="U70" s="21"/>
      <c r="V70" s="21"/>
      <c r="W70" s="21"/>
      <c r="X70" s="21"/>
      <c r="Y70" s="21"/>
      <c r="Z70" s="21"/>
    </row>
    <row r="71" ht="15.75" customHeight="1" outlineLevel="2">
      <c r="A71" s="49" t="s">
        <v>130</v>
      </c>
      <c r="B71" s="49" t="s">
        <v>15</v>
      </c>
      <c r="C71" s="49" t="s">
        <v>131</v>
      </c>
      <c r="D71" s="50" t="s">
        <v>41</v>
      </c>
      <c r="E71" s="50" t="s">
        <v>42</v>
      </c>
      <c r="F71" s="51">
        <v>263621.2</v>
      </c>
      <c r="G71" s="51">
        <v>63690.02</v>
      </c>
      <c r="H71" s="52">
        <f t="shared" si="61"/>
        <v>0.004101878421</v>
      </c>
      <c r="I71" s="53">
        <v>1.90715743E8</v>
      </c>
      <c r="J71" s="54">
        <v>5.6310042E7</v>
      </c>
      <c r="K71" s="54">
        <f t="shared" si="62"/>
        <v>17337794.82</v>
      </c>
      <c r="L71" s="54">
        <f t="shared" si="63"/>
        <v>71117.52642</v>
      </c>
      <c r="M71" s="54">
        <f t="shared" si="64"/>
        <v>71117.2</v>
      </c>
      <c r="N71" s="54">
        <v>5.16236755E8</v>
      </c>
      <c r="O71" s="21"/>
      <c r="P71" s="54">
        <f t="shared" si="68"/>
        <v>192503.6736</v>
      </c>
      <c r="Q71" s="54">
        <f t="shared" si="65"/>
        <v>192504</v>
      </c>
      <c r="R71" s="54">
        <f t="shared" si="66"/>
        <v>263621.2</v>
      </c>
      <c r="S71" s="54">
        <f t="shared" si="67"/>
        <v>192504</v>
      </c>
      <c r="T71" s="21"/>
      <c r="U71" s="21"/>
      <c r="V71" s="21"/>
      <c r="W71" s="21"/>
      <c r="X71" s="21"/>
      <c r="Y71" s="21"/>
      <c r="Z71" s="21"/>
    </row>
    <row r="72" ht="15.75" customHeight="1" outlineLevel="1">
      <c r="A72" s="56"/>
      <c r="B72" s="56"/>
      <c r="C72" s="56" t="s">
        <v>331</v>
      </c>
      <c r="D72" s="57"/>
      <c r="E72" s="57"/>
      <c r="F72" s="58">
        <f t="shared" ref="F72:H72" si="69">SUBTOTAL(9,F64:F71)</f>
        <v>64268409</v>
      </c>
      <c r="G72" s="58">
        <f t="shared" si="69"/>
        <v>15527036</v>
      </c>
      <c r="H72" s="59">
        <f t="shared" si="69"/>
        <v>1</v>
      </c>
      <c r="I72" s="60"/>
      <c r="J72" s="61"/>
      <c r="K72" s="61"/>
      <c r="L72" s="62">
        <f t="shared" ref="L72:M72" si="70">SUBTOTAL(9,L64:L71)</f>
        <v>17337794.82</v>
      </c>
      <c r="M72" s="62">
        <f t="shared" si="70"/>
        <v>17337794</v>
      </c>
      <c r="N72" s="61"/>
      <c r="O72" s="64"/>
      <c r="P72" s="61">
        <f t="shared" ref="P72:S72" si="71">SUBTOTAL(9,P64:P71)</f>
        <v>46930614.18</v>
      </c>
      <c r="Q72" s="61">
        <f t="shared" si="71"/>
        <v>46930615</v>
      </c>
      <c r="R72" s="61">
        <f t="shared" si="71"/>
        <v>64268409</v>
      </c>
      <c r="S72" s="61">
        <f t="shared" si="71"/>
        <v>46930615</v>
      </c>
      <c r="T72" s="64"/>
      <c r="U72" s="64"/>
      <c r="V72" s="64"/>
      <c r="W72" s="64"/>
      <c r="X72" s="64"/>
      <c r="Y72" s="64"/>
      <c r="Z72" s="64">
        <f>SUBTOTAL(9,Z64:Z71)</f>
        <v>0</v>
      </c>
    </row>
    <row r="73" ht="15.75" customHeight="1" outlineLevel="2">
      <c r="A73" s="49" t="s">
        <v>142</v>
      </c>
      <c r="B73" s="49" t="s">
        <v>15</v>
      </c>
      <c r="C73" s="49" t="s">
        <v>143</v>
      </c>
      <c r="D73" s="50" t="s">
        <v>17</v>
      </c>
      <c r="E73" s="50" t="s">
        <v>18</v>
      </c>
      <c r="F73" s="51">
        <v>1607848.49</v>
      </c>
      <c r="G73" s="51">
        <v>5.423581141E7</v>
      </c>
      <c r="H73" s="52">
        <f t="shared" ref="H73:H81" si="72">+F73/$F$82</f>
        <v>0.9368310626</v>
      </c>
      <c r="I73" s="53">
        <v>1.8878895E7</v>
      </c>
      <c r="J73" s="54">
        <v>4.68885212E8</v>
      </c>
      <c r="K73" s="54">
        <f t="shared" ref="K73:K81" si="73">+I73/11</f>
        <v>1716263.182</v>
      </c>
      <c r="L73" s="54">
        <f t="shared" ref="L73:L81" si="74">+H73*K73</f>
        <v>1607848.66</v>
      </c>
      <c r="M73" s="54">
        <f t="shared" ref="M73:M81" si="75">+IF(F73-Q73&lt;1,0,F73-Q73)</f>
        <v>1607848.49</v>
      </c>
      <c r="N73" s="54">
        <v>0.0</v>
      </c>
      <c r="O73" s="21"/>
      <c r="P73" s="54">
        <f t="shared" ref="P73:P81" si="76">+F73-L73</f>
        <v>-0.1703329207</v>
      </c>
      <c r="Q73" s="54">
        <f t="shared" ref="Q73:Q81" si="77">+ROUND(P73,0)</f>
        <v>0</v>
      </c>
      <c r="R73" s="54">
        <f t="shared" ref="R73:R81" si="78">+M73+Q73</f>
        <v>1607848.49</v>
      </c>
      <c r="S73" s="54">
        <f t="shared" ref="S73:S81" si="79">+Q73</f>
        <v>0</v>
      </c>
      <c r="T73" s="21"/>
      <c r="U73" s="21"/>
      <c r="V73" s="21"/>
      <c r="W73" s="21"/>
      <c r="X73" s="21"/>
      <c r="Y73" s="21"/>
      <c r="Z73" s="21"/>
    </row>
    <row r="74" ht="15.75" customHeight="1" outlineLevel="2">
      <c r="A74" s="49" t="s">
        <v>142</v>
      </c>
      <c r="B74" s="49" t="s">
        <v>15</v>
      </c>
      <c r="C74" s="49" t="s">
        <v>143</v>
      </c>
      <c r="D74" s="50" t="s">
        <v>45</v>
      </c>
      <c r="E74" s="50" t="s">
        <v>46</v>
      </c>
      <c r="F74" s="51">
        <v>10764.16</v>
      </c>
      <c r="G74" s="51">
        <v>363095.9</v>
      </c>
      <c r="H74" s="52">
        <f t="shared" si="72"/>
        <v>0.006271859266</v>
      </c>
      <c r="I74" s="53">
        <v>1.8878895E7</v>
      </c>
      <c r="J74" s="54">
        <v>4.68885212E8</v>
      </c>
      <c r="K74" s="54">
        <f t="shared" si="73"/>
        <v>1716263.182</v>
      </c>
      <c r="L74" s="54">
        <f t="shared" si="74"/>
        <v>10764.16114</v>
      </c>
      <c r="M74" s="54">
        <f t="shared" si="75"/>
        <v>10764.16</v>
      </c>
      <c r="N74" s="54">
        <v>0.0</v>
      </c>
      <c r="O74" s="21"/>
      <c r="P74" s="54">
        <f t="shared" si="76"/>
        <v>-0.00114033805</v>
      </c>
      <c r="Q74" s="54">
        <f t="shared" si="77"/>
        <v>0</v>
      </c>
      <c r="R74" s="54">
        <f t="shared" si="78"/>
        <v>10764.16</v>
      </c>
      <c r="S74" s="54">
        <f t="shared" si="79"/>
        <v>0</v>
      </c>
      <c r="T74" s="21"/>
      <c r="U74" s="21"/>
      <c r="V74" s="21"/>
      <c r="W74" s="21"/>
      <c r="X74" s="21"/>
      <c r="Y74" s="21"/>
      <c r="Z74" s="21"/>
    </row>
    <row r="75" ht="15.75" customHeight="1" outlineLevel="2">
      <c r="A75" s="49" t="s">
        <v>142</v>
      </c>
      <c r="B75" s="49" t="s">
        <v>15</v>
      </c>
      <c r="C75" s="49" t="s">
        <v>143</v>
      </c>
      <c r="D75" s="50" t="s">
        <v>19</v>
      </c>
      <c r="E75" s="50" t="s">
        <v>20</v>
      </c>
      <c r="F75" s="51">
        <v>2981.56</v>
      </c>
      <c r="G75" s="51">
        <v>100573.73</v>
      </c>
      <c r="H75" s="52">
        <f t="shared" si="72"/>
        <v>0.001737239572</v>
      </c>
      <c r="I75" s="53">
        <v>1.8878895E7</v>
      </c>
      <c r="J75" s="54">
        <v>4.68885212E8</v>
      </c>
      <c r="K75" s="54">
        <f t="shared" si="73"/>
        <v>1716263.182</v>
      </c>
      <c r="L75" s="54">
        <f t="shared" si="74"/>
        <v>2981.560316</v>
      </c>
      <c r="M75" s="54">
        <f t="shared" si="75"/>
        <v>2981.56</v>
      </c>
      <c r="N75" s="54">
        <v>0.0</v>
      </c>
      <c r="O75" s="21"/>
      <c r="P75" s="54">
        <f t="shared" si="76"/>
        <v>-0.000315861741</v>
      </c>
      <c r="Q75" s="54">
        <f t="shared" si="77"/>
        <v>0</v>
      </c>
      <c r="R75" s="54">
        <f t="shared" si="78"/>
        <v>2981.56</v>
      </c>
      <c r="S75" s="54">
        <f t="shared" si="79"/>
        <v>0</v>
      </c>
      <c r="T75" s="21"/>
      <c r="U75" s="21"/>
      <c r="V75" s="21"/>
      <c r="W75" s="21"/>
      <c r="X75" s="21"/>
      <c r="Y75" s="21"/>
      <c r="Z75" s="21"/>
    </row>
    <row r="76" ht="15.75" customHeight="1" outlineLevel="2">
      <c r="A76" s="49" t="s">
        <v>142</v>
      </c>
      <c r="B76" s="49" t="s">
        <v>15</v>
      </c>
      <c r="C76" s="49" t="s">
        <v>143</v>
      </c>
      <c r="D76" s="50" t="s">
        <v>21</v>
      </c>
      <c r="E76" s="50" t="s">
        <v>22</v>
      </c>
      <c r="F76" s="51">
        <v>18151.42</v>
      </c>
      <c r="G76" s="51">
        <v>612282.07</v>
      </c>
      <c r="H76" s="52">
        <f t="shared" si="72"/>
        <v>0.01057612965</v>
      </c>
      <c r="I76" s="53">
        <v>1.8878895E7</v>
      </c>
      <c r="J76" s="54">
        <v>4.68885212E8</v>
      </c>
      <c r="K76" s="54">
        <f t="shared" si="73"/>
        <v>1716263.182</v>
      </c>
      <c r="L76" s="54">
        <f t="shared" si="74"/>
        <v>18151.42192</v>
      </c>
      <c r="M76" s="54">
        <f t="shared" si="75"/>
        <v>18151.42</v>
      </c>
      <c r="N76" s="54">
        <v>0.0</v>
      </c>
      <c r="O76" s="21"/>
      <c r="P76" s="54">
        <f t="shared" si="76"/>
        <v>-0.001922932668</v>
      </c>
      <c r="Q76" s="54">
        <f t="shared" si="77"/>
        <v>0</v>
      </c>
      <c r="R76" s="54">
        <f t="shared" si="78"/>
        <v>18151.42</v>
      </c>
      <c r="S76" s="54">
        <f t="shared" si="79"/>
        <v>0</v>
      </c>
      <c r="T76" s="21"/>
      <c r="U76" s="21"/>
      <c r="V76" s="21"/>
      <c r="W76" s="21"/>
      <c r="X76" s="21"/>
      <c r="Y76" s="21"/>
      <c r="Z76" s="21"/>
    </row>
    <row r="77" ht="15.75" customHeight="1" outlineLevel="2">
      <c r="A77" s="49" t="s">
        <v>142</v>
      </c>
      <c r="B77" s="49" t="s">
        <v>15</v>
      </c>
      <c r="C77" s="49" t="s">
        <v>143</v>
      </c>
      <c r="D77" s="50" t="s">
        <v>27</v>
      </c>
      <c r="E77" s="50" t="s">
        <v>28</v>
      </c>
      <c r="F77" s="51">
        <v>31719.99</v>
      </c>
      <c r="G77" s="51">
        <v>1069976.21</v>
      </c>
      <c r="H77" s="52">
        <f t="shared" si="72"/>
        <v>0.01848201004</v>
      </c>
      <c r="I77" s="53">
        <v>1.8878895E7</v>
      </c>
      <c r="J77" s="54">
        <v>4.68885212E8</v>
      </c>
      <c r="K77" s="54">
        <f t="shared" si="73"/>
        <v>1716263.182</v>
      </c>
      <c r="L77" s="54">
        <f t="shared" si="74"/>
        <v>31719.99336</v>
      </c>
      <c r="M77" s="54">
        <f t="shared" si="75"/>
        <v>31719.99</v>
      </c>
      <c r="N77" s="54">
        <v>0.0</v>
      </c>
      <c r="O77" s="21"/>
      <c r="P77" s="54">
        <f t="shared" si="76"/>
        <v>-0.003360365467</v>
      </c>
      <c r="Q77" s="54">
        <f t="shared" si="77"/>
        <v>0</v>
      </c>
      <c r="R77" s="54">
        <f t="shared" si="78"/>
        <v>31719.99</v>
      </c>
      <c r="S77" s="54">
        <f t="shared" si="79"/>
        <v>0</v>
      </c>
      <c r="T77" s="21"/>
      <c r="U77" s="21"/>
      <c r="V77" s="21"/>
      <c r="W77" s="21"/>
      <c r="X77" s="21"/>
      <c r="Y77" s="21"/>
      <c r="Z77" s="21"/>
    </row>
    <row r="78" ht="15.75" customHeight="1" outlineLevel="2">
      <c r="A78" s="49" t="s">
        <v>142</v>
      </c>
      <c r="B78" s="49" t="s">
        <v>15</v>
      </c>
      <c r="C78" s="49" t="s">
        <v>143</v>
      </c>
      <c r="D78" s="50" t="s">
        <v>29</v>
      </c>
      <c r="E78" s="50" t="s">
        <v>30</v>
      </c>
      <c r="F78" s="51">
        <v>19615.65</v>
      </c>
      <c r="G78" s="51">
        <v>661673.35</v>
      </c>
      <c r="H78" s="52">
        <f t="shared" si="72"/>
        <v>0.01142927978</v>
      </c>
      <c r="I78" s="53">
        <v>1.8878895E7</v>
      </c>
      <c r="J78" s="54">
        <v>4.68885212E8</v>
      </c>
      <c r="K78" s="54">
        <f t="shared" si="73"/>
        <v>1716263.182</v>
      </c>
      <c r="L78" s="54">
        <f t="shared" si="74"/>
        <v>19615.65208</v>
      </c>
      <c r="M78" s="54">
        <f t="shared" si="75"/>
        <v>19615.65</v>
      </c>
      <c r="N78" s="54">
        <v>0.0</v>
      </c>
      <c r="O78" s="21"/>
      <c r="P78" s="54">
        <f t="shared" si="76"/>
        <v>-0.002078050871</v>
      </c>
      <c r="Q78" s="54">
        <f t="shared" si="77"/>
        <v>0</v>
      </c>
      <c r="R78" s="54">
        <f t="shared" si="78"/>
        <v>19615.65</v>
      </c>
      <c r="S78" s="54">
        <f t="shared" si="79"/>
        <v>0</v>
      </c>
      <c r="T78" s="21"/>
      <c r="U78" s="21"/>
      <c r="V78" s="21"/>
      <c r="W78" s="21"/>
      <c r="X78" s="21"/>
      <c r="Y78" s="21"/>
      <c r="Z78" s="21"/>
    </row>
    <row r="79" ht="15.75" customHeight="1" outlineLevel="2">
      <c r="A79" s="49" t="s">
        <v>142</v>
      </c>
      <c r="B79" s="49" t="s">
        <v>15</v>
      </c>
      <c r="C79" s="49" t="s">
        <v>143</v>
      </c>
      <c r="D79" s="50" t="s">
        <v>31</v>
      </c>
      <c r="E79" s="50" t="s">
        <v>32</v>
      </c>
      <c r="F79" s="51">
        <v>13641.5</v>
      </c>
      <c r="G79" s="51">
        <v>460153.96</v>
      </c>
      <c r="H79" s="52">
        <f t="shared" si="72"/>
        <v>0.00794837388</v>
      </c>
      <c r="I79" s="53">
        <v>1.8878895E7</v>
      </c>
      <c r="J79" s="54">
        <v>4.68885212E8</v>
      </c>
      <c r="K79" s="54">
        <f t="shared" si="73"/>
        <v>1716263.182</v>
      </c>
      <c r="L79" s="54">
        <f t="shared" si="74"/>
        <v>13641.50145</v>
      </c>
      <c r="M79" s="54">
        <f t="shared" si="75"/>
        <v>13641.5</v>
      </c>
      <c r="N79" s="54">
        <v>0.0</v>
      </c>
      <c r="O79" s="21"/>
      <c r="P79" s="54">
        <f t="shared" si="76"/>
        <v>-0.00144515889</v>
      </c>
      <c r="Q79" s="54">
        <f t="shared" si="77"/>
        <v>0</v>
      </c>
      <c r="R79" s="54">
        <f t="shared" si="78"/>
        <v>13641.5</v>
      </c>
      <c r="S79" s="54">
        <f t="shared" si="79"/>
        <v>0</v>
      </c>
      <c r="T79" s="21"/>
      <c r="U79" s="21"/>
      <c r="V79" s="21"/>
      <c r="W79" s="21"/>
      <c r="X79" s="21"/>
      <c r="Y79" s="21"/>
      <c r="Z79" s="21"/>
    </row>
    <row r="80" ht="15.75" customHeight="1" outlineLevel="2">
      <c r="A80" s="49" t="s">
        <v>142</v>
      </c>
      <c r="B80" s="49" t="s">
        <v>15</v>
      </c>
      <c r="C80" s="49" t="s">
        <v>143</v>
      </c>
      <c r="D80" s="50" t="s">
        <v>35</v>
      </c>
      <c r="E80" s="50" t="s">
        <v>36</v>
      </c>
      <c r="F80" s="51">
        <v>140.17</v>
      </c>
      <c r="G80" s="51">
        <v>4728.33</v>
      </c>
      <c r="H80" s="52">
        <f t="shared" si="72"/>
        <v>0.00008167163191</v>
      </c>
      <c r="I80" s="53">
        <v>1.8878895E7</v>
      </c>
      <c r="J80" s="54">
        <v>4.68885212E8</v>
      </c>
      <c r="K80" s="54">
        <f t="shared" si="73"/>
        <v>1716263.182</v>
      </c>
      <c r="L80" s="54">
        <f t="shared" si="74"/>
        <v>140.1700148</v>
      </c>
      <c r="M80" s="54">
        <f t="shared" si="75"/>
        <v>140.17</v>
      </c>
      <c r="N80" s="54">
        <v>0.0</v>
      </c>
      <c r="O80" s="21"/>
      <c r="P80" s="54">
        <f t="shared" si="76"/>
        <v>-0.00001484938764</v>
      </c>
      <c r="Q80" s="54">
        <f t="shared" si="77"/>
        <v>0</v>
      </c>
      <c r="R80" s="54">
        <f t="shared" si="78"/>
        <v>140.17</v>
      </c>
      <c r="S80" s="54">
        <f t="shared" si="79"/>
        <v>0</v>
      </c>
      <c r="T80" s="21"/>
      <c r="U80" s="21"/>
      <c r="V80" s="21"/>
      <c r="W80" s="21"/>
      <c r="X80" s="21"/>
      <c r="Y80" s="21"/>
      <c r="Z80" s="21"/>
    </row>
    <row r="81" ht="15.75" customHeight="1" outlineLevel="2">
      <c r="A81" s="49" t="s">
        <v>142</v>
      </c>
      <c r="B81" s="49" t="s">
        <v>15</v>
      </c>
      <c r="C81" s="49" t="s">
        <v>143</v>
      </c>
      <c r="D81" s="50" t="s">
        <v>41</v>
      </c>
      <c r="E81" s="50" t="s">
        <v>42</v>
      </c>
      <c r="F81" s="51">
        <v>11400.06</v>
      </c>
      <c r="G81" s="51">
        <v>384546.04</v>
      </c>
      <c r="H81" s="52">
        <f t="shared" si="72"/>
        <v>0.006642373576</v>
      </c>
      <c r="I81" s="53">
        <v>1.8878895E7</v>
      </c>
      <c r="J81" s="54">
        <v>4.68885212E8</v>
      </c>
      <c r="K81" s="54">
        <f t="shared" si="73"/>
        <v>1716263.182</v>
      </c>
      <c r="L81" s="54">
        <f t="shared" si="74"/>
        <v>11400.06121</v>
      </c>
      <c r="M81" s="54">
        <f t="shared" si="75"/>
        <v>11400.06</v>
      </c>
      <c r="N81" s="54">
        <v>0.0</v>
      </c>
      <c r="O81" s="21"/>
      <c r="P81" s="54">
        <f t="shared" si="76"/>
        <v>-0.001207704288</v>
      </c>
      <c r="Q81" s="54">
        <f t="shared" si="77"/>
        <v>0</v>
      </c>
      <c r="R81" s="54">
        <f t="shared" si="78"/>
        <v>11400.06</v>
      </c>
      <c r="S81" s="54">
        <f t="shared" si="79"/>
        <v>0</v>
      </c>
      <c r="T81" s="21"/>
      <c r="U81" s="21"/>
      <c r="V81" s="21"/>
      <c r="W81" s="21"/>
      <c r="X81" s="21"/>
      <c r="Y81" s="21"/>
      <c r="Z81" s="21"/>
    </row>
    <row r="82" ht="15.75" customHeight="1" outlineLevel="1">
      <c r="A82" s="56"/>
      <c r="B82" s="56"/>
      <c r="C82" s="56" t="s">
        <v>332</v>
      </c>
      <c r="D82" s="57"/>
      <c r="E82" s="57"/>
      <c r="F82" s="58">
        <f t="shared" ref="F82:H82" si="80">SUBTOTAL(9,F73:F81)</f>
        <v>1716263</v>
      </c>
      <c r="G82" s="58">
        <f t="shared" si="80"/>
        <v>57892841</v>
      </c>
      <c r="H82" s="59">
        <f t="shared" si="80"/>
        <v>1</v>
      </c>
      <c r="I82" s="60"/>
      <c r="J82" s="61"/>
      <c r="K82" s="61"/>
      <c r="L82" s="62">
        <f t="shared" ref="L82:M82" si="81">SUBTOTAL(9,L73:L81)</f>
        <v>1716263.182</v>
      </c>
      <c r="M82" s="64">
        <f t="shared" si="81"/>
        <v>1716263</v>
      </c>
      <c r="N82" s="61"/>
      <c r="O82" s="64"/>
      <c r="P82" s="61">
        <f t="shared" ref="P82:S82" si="82">SUBTOTAL(9,P73:P81)</f>
        <v>-0.1818181821</v>
      </c>
      <c r="Q82" s="61">
        <f t="shared" si="82"/>
        <v>0</v>
      </c>
      <c r="R82" s="61">
        <f t="shared" si="82"/>
        <v>1716263</v>
      </c>
      <c r="S82" s="61">
        <f t="shared" si="82"/>
        <v>0</v>
      </c>
      <c r="T82" s="64"/>
      <c r="U82" s="64"/>
      <c r="V82" s="64"/>
      <c r="W82" s="64"/>
      <c r="X82" s="64"/>
      <c r="Y82" s="64"/>
      <c r="Z82" s="64">
        <f>SUBTOTAL(9,Z73:Z81)</f>
        <v>0</v>
      </c>
    </row>
    <row r="83" ht="15.75" customHeight="1" outlineLevel="2">
      <c r="A83" s="49" t="s">
        <v>166</v>
      </c>
      <c r="B83" s="49" t="s">
        <v>15</v>
      </c>
      <c r="C83" s="49" t="s">
        <v>167</v>
      </c>
      <c r="D83" s="50" t="s">
        <v>17</v>
      </c>
      <c r="E83" s="50" t="s">
        <v>18</v>
      </c>
      <c r="F83" s="51">
        <v>3.0986994822E8</v>
      </c>
      <c r="G83" s="51">
        <v>1.0111492449E8</v>
      </c>
      <c r="H83" s="52">
        <f t="shared" ref="H83:H93" si="83">+F83/$F$94</f>
        <v>0.868351088</v>
      </c>
      <c r="I83" s="53">
        <v>6.51218726E8</v>
      </c>
      <c r="J83" s="54">
        <v>9.24859867E8</v>
      </c>
      <c r="K83" s="54">
        <f t="shared" ref="K83:K93" si="84">+I83/11</f>
        <v>59201702.36</v>
      </c>
      <c r="L83" s="54">
        <f t="shared" ref="L83:L93" si="85">+H83*K83</f>
        <v>51407862.66</v>
      </c>
      <c r="M83" s="54">
        <f t="shared" ref="M83:M93" si="86">+IF(F83-Q83&lt;1,0,F83-Q83)</f>
        <v>51325247.22</v>
      </c>
      <c r="N83" s="54">
        <v>3.274116867E9</v>
      </c>
      <c r="O83" s="21"/>
      <c r="P83" s="54">
        <v>2.585447010730246E8</v>
      </c>
      <c r="Q83" s="54">
        <f t="shared" ref="Q83:Q93" si="87">+ROUND(P83,0)</f>
        <v>258544701</v>
      </c>
      <c r="R83" s="54">
        <f t="shared" ref="R83:R93" si="88">+M83+Q83</f>
        <v>309869948.2</v>
      </c>
      <c r="S83" s="54">
        <f t="shared" ref="S83:S93" si="89">+Q83</f>
        <v>258544701</v>
      </c>
      <c r="T83" s="21"/>
      <c r="U83" s="21"/>
      <c r="V83" s="21"/>
      <c r="W83" s="21"/>
      <c r="X83" s="21"/>
      <c r="Y83" s="21"/>
      <c r="Z83" s="21"/>
    </row>
    <row r="84" ht="15.75" customHeight="1" outlineLevel="2">
      <c r="A84" s="49" t="s">
        <v>166</v>
      </c>
      <c r="B84" s="49" t="s">
        <v>15</v>
      </c>
      <c r="C84" s="49" t="s">
        <v>167</v>
      </c>
      <c r="D84" s="50" t="s">
        <v>45</v>
      </c>
      <c r="E84" s="50" t="s">
        <v>46</v>
      </c>
      <c r="F84" s="51">
        <v>2.025638503E7</v>
      </c>
      <c r="G84" s="51">
        <v>6609943.47</v>
      </c>
      <c r="H84" s="52">
        <f t="shared" si="83"/>
        <v>0.0567646333</v>
      </c>
      <c r="I84" s="53">
        <v>6.51218726E8</v>
      </c>
      <c r="J84" s="54">
        <v>9.24859867E8</v>
      </c>
      <c r="K84" s="54">
        <f t="shared" si="84"/>
        <v>59201702.36</v>
      </c>
      <c r="L84" s="54">
        <f t="shared" si="85"/>
        <v>3360562.925</v>
      </c>
      <c r="M84" s="54">
        <f t="shared" si="86"/>
        <v>3360563.03</v>
      </c>
      <c r="N84" s="54">
        <v>3.274116867E9</v>
      </c>
      <c r="O84" s="21"/>
      <c r="P84" s="54">
        <f t="shared" ref="P84:P90" si="90">+F84-L84</f>
        <v>16895822.1</v>
      </c>
      <c r="Q84" s="54">
        <f t="shared" si="87"/>
        <v>16895822</v>
      </c>
      <c r="R84" s="54">
        <f t="shared" si="88"/>
        <v>20256385.03</v>
      </c>
      <c r="S84" s="54">
        <f t="shared" si="89"/>
        <v>16895822</v>
      </c>
      <c r="T84" s="21"/>
      <c r="U84" s="21"/>
      <c r="V84" s="21"/>
      <c r="W84" s="21"/>
      <c r="X84" s="21"/>
      <c r="Y84" s="21"/>
      <c r="Z84" s="21"/>
    </row>
    <row r="85" ht="15.75" customHeight="1" outlineLevel="2">
      <c r="A85" s="49" t="s">
        <v>166</v>
      </c>
      <c r="B85" s="49" t="s">
        <v>15</v>
      </c>
      <c r="C85" s="49" t="s">
        <v>167</v>
      </c>
      <c r="D85" s="50" t="s">
        <v>19</v>
      </c>
      <c r="E85" s="50" t="s">
        <v>20</v>
      </c>
      <c r="F85" s="51">
        <v>752656.74</v>
      </c>
      <c r="G85" s="51">
        <v>245602.49</v>
      </c>
      <c r="H85" s="52">
        <f t="shared" si="83"/>
        <v>0.002109176133</v>
      </c>
      <c r="I85" s="53">
        <v>6.51218726E8</v>
      </c>
      <c r="J85" s="54">
        <v>9.24859867E8</v>
      </c>
      <c r="K85" s="54">
        <f t="shared" si="84"/>
        <v>59201702.36</v>
      </c>
      <c r="L85" s="54">
        <f t="shared" si="85"/>
        <v>124866.8177</v>
      </c>
      <c r="M85" s="54">
        <f t="shared" si="86"/>
        <v>124866.74</v>
      </c>
      <c r="N85" s="54">
        <v>3.274116867E9</v>
      </c>
      <c r="O85" s="21"/>
      <c r="P85" s="54">
        <f t="shared" si="90"/>
        <v>627789.9223</v>
      </c>
      <c r="Q85" s="54">
        <f t="shared" si="87"/>
        <v>627790</v>
      </c>
      <c r="R85" s="54">
        <f t="shared" si="88"/>
        <v>752656.74</v>
      </c>
      <c r="S85" s="54">
        <f t="shared" si="89"/>
        <v>627790</v>
      </c>
      <c r="T85" s="21"/>
      <c r="U85" s="21"/>
      <c r="V85" s="21"/>
      <c r="W85" s="21"/>
      <c r="X85" s="21"/>
      <c r="Y85" s="21"/>
      <c r="Z85" s="21"/>
    </row>
    <row r="86" ht="15.75" customHeight="1" outlineLevel="2">
      <c r="A86" s="49" t="s">
        <v>166</v>
      </c>
      <c r="B86" s="49" t="s">
        <v>15</v>
      </c>
      <c r="C86" s="49" t="s">
        <v>167</v>
      </c>
      <c r="D86" s="50" t="s">
        <v>21</v>
      </c>
      <c r="E86" s="50" t="s">
        <v>22</v>
      </c>
      <c r="F86" s="51">
        <v>7016308.78</v>
      </c>
      <c r="G86" s="51">
        <v>2289520.28</v>
      </c>
      <c r="H86" s="52">
        <f t="shared" si="83"/>
        <v>0.01966185943</v>
      </c>
      <c r="I86" s="53">
        <v>6.51218726E8</v>
      </c>
      <c r="J86" s="54">
        <v>9.24859867E8</v>
      </c>
      <c r="K86" s="54">
        <f t="shared" si="84"/>
        <v>59201702.36</v>
      </c>
      <c r="L86" s="54">
        <f t="shared" si="85"/>
        <v>1164015.55</v>
      </c>
      <c r="M86" s="54">
        <f t="shared" si="86"/>
        <v>1164015.78</v>
      </c>
      <c r="N86" s="54">
        <v>3.274116867E9</v>
      </c>
      <c r="O86" s="21"/>
      <c r="P86" s="54">
        <f t="shared" si="90"/>
        <v>5852293.23</v>
      </c>
      <c r="Q86" s="54">
        <f t="shared" si="87"/>
        <v>5852293</v>
      </c>
      <c r="R86" s="54">
        <f t="shared" si="88"/>
        <v>7016308.78</v>
      </c>
      <c r="S86" s="54">
        <f t="shared" si="89"/>
        <v>5852293</v>
      </c>
      <c r="T86" s="21"/>
      <c r="U86" s="21"/>
      <c r="V86" s="21"/>
      <c r="W86" s="21"/>
      <c r="X86" s="21"/>
      <c r="Y86" s="21"/>
      <c r="Z86" s="21"/>
    </row>
    <row r="87" ht="15.75" customHeight="1" outlineLevel="2">
      <c r="A87" s="49" t="s">
        <v>166</v>
      </c>
      <c r="B87" s="49" t="s">
        <v>15</v>
      </c>
      <c r="C87" s="49" t="s">
        <v>167</v>
      </c>
      <c r="D87" s="50" t="s">
        <v>25</v>
      </c>
      <c r="E87" s="50" t="s">
        <v>26</v>
      </c>
      <c r="F87" s="51">
        <v>185870.73</v>
      </c>
      <c r="G87" s="51">
        <v>60652.24</v>
      </c>
      <c r="H87" s="52">
        <f t="shared" si="83"/>
        <v>0.0005208670655</v>
      </c>
      <c r="I87" s="53">
        <v>6.51218726E8</v>
      </c>
      <c r="J87" s="54">
        <v>9.24859867E8</v>
      </c>
      <c r="K87" s="54">
        <f t="shared" si="84"/>
        <v>59201702.36</v>
      </c>
      <c r="L87" s="54">
        <f t="shared" si="85"/>
        <v>30836.21698</v>
      </c>
      <c r="M87" s="54">
        <f t="shared" si="86"/>
        <v>30835.73</v>
      </c>
      <c r="N87" s="54">
        <v>3.274116867E9</v>
      </c>
      <c r="O87" s="21"/>
      <c r="P87" s="54">
        <f t="shared" si="90"/>
        <v>155034.513</v>
      </c>
      <c r="Q87" s="54">
        <f t="shared" si="87"/>
        <v>155035</v>
      </c>
      <c r="R87" s="54">
        <f t="shared" si="88"/>
        <v>185870.73</v>
      </c>
      <c r="S87" s="54">
        <f t="shared" si="89"/>
        <v>155035</v>
      </c>
      <c r="T87" s="21"/>
      <c r="U87" s="21"/>
      <c r="V87" s="21"/>
      <c r="W87" s="21"/>
      <c r="X87" s="21"/>
      <c r="Y87" s="21"/>
      <c r="Z87" s="21"/>
    </row>
    <row r="88" ht="15.75" customHeight="1" outlineLevel="2">
      <c r="A88" s="49" t="s">
        <v>166</v>
      </c>
      <c r="B88" s="49" t="s">
        <v>15</v>
      </c>
      <c r="C88" s="49" t="s">
        <v>167</v>
      </c>
      <c r="D88" s="50" t="s">
        <v>27</v>
      </c>
      <c r="E88" s="50" t="s">
        <v>28</v>
      </c>
      <c r="F88" s="51">
        <v>8577901.55</v>
      </c>
      <c r="G88" s="51">
        <v>2799089.98</v>
      </c>
      <c r="H88" s="52">
        <f t="shared" si="83"/>
        <v>0.02403792361</v>
      </c>
      <c r="I88" s="53">
        <v>6.51218726E8</v>
      </c>
      <c r="J88" s="54">
        <v>9.24859867E8</v>
      </c>
      <c r="K88" s="54">
        <f t="shared" si="84"/>
        <v>59201702.36</v>
      </c>
      <c r="L88" s="54">
        <f t="shared" si="85"/>
        <v>1423085.999</v>
      </c>
      <c r="M88" s="54">
        <f t="shared" si="86"/>
        <v>1423085.55</v>
      </c>
      <c r="N88" s="54">
        <v>3.274116867E9</v>
      </c>
      <c r="O88" s="21"/>
      <c r="P88" s="54">
        <f t="shared" si="90"/>
        <v>7154815.551</v>
      </c>
      <c r="Q88" s="54">
        <f t="shared" si="87"/>
        <v>7154816</v>
      </c>
      <c r="R88" s="54">
        <f t="shared" si="88"/>
        <v>8577901.55</v>
      </c>
      <c r="S88" s="54">
        <f t="shared" si="89"/>
        <v>7154816</v>
      </c>
      <c r="T88" s="21"/>
      <c r="U88" s="21"/>
      <c r="V88" s="21"/>
      <c r="W88" s="21"/>
      <c r="X88" s="21"/>
      <c r="Y88" s="21"/>
      <c r="Z88" s="21"/>
    </row>
    <row r="89" ht="15.75" customHeight="1" outlineLevel="2">
      <c r="A89" s="49" t="s">
        <v>166</v>
      </c>
      <c r="B89" s="49" t="s">
        <v>15</v>
      </c>
      <c r="C89" s="49" t="s">
        <v>167</v>
      </c>
      <c r="D89" s="50" t="s">
        <v>29</v>
      </c>
      <c r="E89" s="50" t="s">
        <v>30</v>
      </c>
      <c r="F89" s="51">
        <v>4944461.6</v>
      </c>
      <c r="G89" s="51">
        <v>1613447.4</v>
      </c>
      <c r="H89" s="52">
        <f t="shared" si="83"/>
        <v>0.01385590515</v>
      </c>
      <c r="I89" s="53">
        <v>6.51218726E8</v>
      </c>
      <c r="J89" s="54">
        <v>9.24859867E8</v>
      </c>
      <c r="K89" s="54">
        <f t="shared" si="84"/>
        <v>59201702.36</v>
      </c>
      <c r="L89" s="54">
        <f t="shared" si="85"/>
        <v>820293.1724</v>
      </c>
      <c r="M89" s="54">
        <f t="shared" si="86"/>
        <v>820293.6</v>
      </c>
      <c r="N89" s="54">
        <v>3.274116867E9</v>
      </c>
      <c r="O89" s="21"/>
      <c r="P89" s="54">
        <f t="shared" si="90"/>
        <v>4124168.428</v>
      </c>
      <c r="Q89" s="54">
        <f t="shared" si="87"/>
        <v>4124168</v>
      </c>
      <c r="R89" s="54">
        <f t="shared" si="88"/>
        <v>4944461.6</v>
      </c>
      <c r="S89" s="54">
        <f t="shared" si="89"/>
        <v>4124168</v>
      </c>
      <c r="T89" s="21"/>
      <c r="U89" s="21"/>
      <c r="V89" s="21"/>
      <c r="W89" s="21"/>
      <c r="X89" s="21"/>
      <c r="Y89" s="21"/>
      <c r="Z89" s="21"/>
    </row>
    <row r="90" ht="15.75" customHeight="1" outlineLevel="2">
      <c r="A90" s="49" t="s">
        <v>166</v>
      </c>
      <c r="B90" s="49" t="s">
        <v>15</v>
      </c>
      <c r="C90" s="49" t="s">
        <v>167</v>
      </c>
      <c r="D90" s="50" t="s">
        <v>31</v>
      </c>
      <c r="E90" s="50" t="s">
        <v>32</v>
      </c>
      <c r="F90" s="51">
        <v>2363724.47</v>
      </c>
      <c r="G90" s="51">
        <v>771316.55</v>
      </c>
      <c r="H90" s="52">
        <f t="shared" si="83"/>
        <v>0.006623884398</v>
      </c>
      <c r="I90" s="53">
        <v>6.51218726E8</v>
      </c>
      <c r="J90" s="54">
        <v>9.24859867E8</v>
      </c>
      <c r="K90" s="54">
        <f t="shared" si="84"/>
        <v>59201702.36</v>
      </c>
      <c r="L90" s="54">
        <f t="shared" si="85"/>
        <v>392145.2326</v>
      </c>
      <c r="M90" s="54">
        <f t="shared" si="86"/>
        <v>392145.47</v>
      </c>
      <c r="N90" s="54">
        <v>3.274116867E9</v>
      </c>
      <c r="O90" s="21"/>
      <c r="P90" s="54">
        <f t="shared" si="90"/>
        <v>1971579.237</v>
      </c>
      <c r="Q90" s="54">
        <f t="shared" si="87"/>
        <v>1971579</v>
      </c>
      <c r="R90" s="54">
        <f t="shared" si="88"/>
        <v>2363724.47</v>
      </c>
      <c r="S90" s="54">
        <f t="shared" si="89"/>
        <v>1971579</v>
      </c>
      <c r="T90" s="21"/>
      <c r="U90" s="21"/>
      <c r="V90" s="21"/>
      <c r="W90" s="21"/>
      <c r="X90" s="21"/>
      <c r="Y90" s="21"/>
      <c r="Z90" s="21"/>
    </row>
    <row r="91" ht="15.75" customHeight="1" outlineLevel="2">
      <c r="A91" s="49" t="s">
        <v>166</v>
      </c>
      <c r="B91" s="49" t="s">
        <v>15</v>
      </c>
      <c r="C91" s="49" t="s">
        <v>167</v>
      </c>
      <c r="D91" s="50" t="s">
        <v>35</v>
      </c>
      <c r="E91" s="50" t="s">
        <v>36</v>
      </c>
      <c r="F91" s="51">
        <v>99047.66</v>
      </c>
      <c r="G91" s="51">
        <v>32320.65</v>
      </c>
      <c r="H91" s="52">
        <f t="shared" si="83"/>
        <v>0.000277562067</v>
      </c>
      <c r="I91" s="53">
        <v>6.51218726E8</v>
      </c>
      <c r="J91" s="54">
        <v>9.24859867E8</v>
      </c>
      <c r="K91" s="54">
        <f t="shared" si="84"/>
        <v>59201702.36</v>
      </c>
      <c r="L91" s="54">
        <f t="shared" si="85"/>
        <v>16432.14688</v>
      </c>
      <c r="M91" s="54">
        <f t="shared" si="86"/>
        <v>99047.66</v>
      </c>
      <c r="N91" s="54">
        <v>3.274116867E9</v>
      </c>
      <c r="O91" s="21"/>
      <c r="P91" s="55">
        <v>0.0</v>
      </c>
      <c r="Q91" s="54">
        <f t="shared" si="87"/>
        <v>0</v>
      </c>
      <c r="R91" s="54">
        <f t="shared" si="88"/>
        <v>99047.66</v>
      </c>
      <c r="S91" s="54">
        <f t="shared" si="89"/>
        <v>0</v>
      </c>
      <c r="T91" s="21"/>
      <c r="U91" s="21"/>
      <c r="V91" s="21"/>
      <c r="W91" s="21"/>
      <c r="X91" s="21"/>
      <c r="Y91" s="21"/>
      <c r="Z91" s="21"/>
    </row>
    <row r="92" ht="15.75" customHeight="1" outlineLevel="2">
      <c r="A92" s="49" t="s">
        <v>166</v>
      </c>
      <c r="B92" s="49" t="s">
        <v>15</v>
      </c>
      <c r="C92" s="49" t="s">
        <v>167</v>
      </c>
      <c r="D92" s="50" t="s">
        <v>37</v>
      </c>
      <c r="E92" s="50" t="s">
        <v>38</v>
      </c>
      <c r="F92" s="51">
        <v>943204.83</v>
      </c>
      <c r="G92" s="51">
        <v>307781.01</v>
      </c>
      <c r="H92" s="52">
        <f t="shared" si="83"/>
        <v>0.002643150603</v>
      </c>
      <c r="I92" s="53">
        <v>6.51218726E8</v>
      </c>
      <c r="J92" s="54">
        <v>9.24859867E8</v>
      </c>
      <c r="K92" s="54">
        <f t="shared" si="84"/>
        <v>59201702.36</v>
      </c>
      <c r="L92" s="54">
        <f t="shared" si="85"/>
        <v>156479.0153</v>
      </c>
      <c r="M92" s="54">
        <f t="shared" si="86"/>
        <v>156478.83</v>
      </c>
      <c r="N92" s="54">
        <v>3.274116867E9</v>
      </c>
      <c r="O92" s="21"/>
      <c r="P92" s="54">
        <f t="shared" ref="P92:P93" si="91">+F92-L92</f>
        <v>786725.8147</v>
      </c>
      <c r="Q92" s="54">
        <f t="shared" si="87"/>
        <v>786726</v>
      </c>
      <c r="R92" s="54">
        <f t="shared" si="88"/>
        <v>943204.83</v>
      </c>
      <c r="S92" s="54">
        <f t="shared" si="89"/>
        <v>786726</v>
      </c>
      <c r="T92" s="21"/>
      <c r="U92" s="21"/>
      <c r="V92" s="21"/>
      <c r="W92" s="21"/>
      <c r="X92" s="21"/>
      <c r="Y92" s="21"/>
      <c r="Z92" s="21"/>
    </row>
    <row r="93" ht="15.75" customHeight="1" outlineLevel="2">
      <c r="A93" s="49" t="s">
        <v>166</v>
      </c>
      <c r="B93" s="49" t="s">
        <v>15</v>
      </c>
      <c r="C93" s="49" t="s">
        <v>167</v>
      </c>
      <c r="D93" s="50" t="s">
        <v>41</v>
      </c>
      <c r="E93" s="50" t="s">
        <v>42</v>
      </c>
      <c r="F93" s="51">
        <v>1839180.39</v>
      </c>
      <c r="G93" s="51">
        <v>600150.44</v>
      </c>
      <c r="H93" s="52">
        <f t="shared" si="83"/>
        <v>0.005153950236</v>
      </c>
      <c r="I93" s="53">
        <v>6.51218726E8</v>
      </c>
      <c r="J93" s="54">
        <v>9.24859867E8</v>
      </c>
      <c r="K93" s="54">
        <f t="shared" si="84"/>
        <v>59201702.36</v>
      </c>
      <c r="L93" s="54">
        <f t="shared" si="85"/>
        <v>305122.6279</v>
      </c>
      <c r="M93" s="54">
        <f t="shared" si="86"/>
        <v>305122.39</v>
      </c>
      <c r="N93" s="54">
        <v>3.274116867E9</v>
      </c>
      <c r="O93" s="21"/>
      <c r="P93" s="54">
        <f t="shared" si="91"/>
        <v>1534057.762</v>
      </c>
      <c r="Q93" s="54">
        <f t="shared" si="87"/>
        <v>1534058</v>
      </c>
      <c r="R93" s="54">
        <f t="shared" si="88"/>
        <v>1839180.39</v>
      </c>
      <c r="S93" s="54">
        <f t="shared" si="89"/>
        <v>1534058</v>
      </c>
      <c r="T93" s="21"/>
      <c r="U93" s="21"/>
      <c r="V93" s="21"/>
      <c r="W93" s="21"/>
      <c r="X93" s="21"/>
      <c r="Y93" s="21"/>
      <c r="Z93" s="21"/>
    </row>
    <row r="94" ht="15.75" customHeight="1" outlineLevel="1">
      <c r="A94" s="56"/>
      <c r="B94" s="56"/>
      <c r="C94" s="56" t="s">
        <v>333</v>
      </c>
      <c r="D94" s="57"/>
      <c r="E94" s="57"/>
      <c r="F94" s="58">
        <f t="shared" ref="F94:H94" si="92">SUBTOTAL(9,F83:F93)</f>
        <v>356848690</v>
      </c>
      <c r="G94" s="58">
        <f t="shared" si="92"/>
        <v>116444749</v>
      </c>
      <c r="H94" s="59">
        <f t="shared" si="92"/>
        <v>1</v>
      </c>
      <c r="I94" s="60"/>
      <c r="J94" s="61"/>
      <c r="K94" s="61"/>
      <c r="L94" s="62">
        <f t="shared" ref="L94:M94" si="93">SUBTOTAL(9,L83:L93)</f>
        <v>59201702.36</v>
      </c>
      <c r="M94" s="62">
        <f t="shared" si="93"/>
        <v>59201702</v>
      </c>
      <c r="N94" s="61"/>
      <c r="O94" s="64"/>
      <c r="P94" s="61">
        <f t="shared" ref="P94:S94" si="94">SUBTOTAL(9,P83:P93)</f>
        <v>297646987.6</v>
      </c>
      <c r="Q94" s="61">
        <f t="shared" si="94"/>
        <v>297646988</v>
      </c>
      <c r="R94" s="61">
        <f t="shared" si="94"/>
        <v>356848690</v>
      </c>
      <c r="S94" s="61">
        <f t="shared" si="94"/>
        <v>297646988</v>
      </c>
      <c r="T94" s="64"/>
      <c r="U94" s="64"/>
      <c r="V94" s="64"/>
      <c r="W94" s="64"/>
      <c r="X94" s="64"/>
      <c r="Y94" s="64"/>
      <c r="Z94" s="64">
        <f>SUBTOTAL(9,Z83:Z93)</f>
        <v>0</v>
      </c>
    </row>
    <row r="95" ht="15.75" customHeight="1" outlineLevel="2">
      <c r="A95" s="49" t="s">
        <v>176</v>
      </c>
      <c r="B95" s="49" t="s">
        <v>15</v>
      </c>
      <c r="C95" s="49" t="s">
        <v>177</v>
      </c>
      <c r="D95" s="50" t="s">
        <v>18</v>
      </c>
      <c r="E95" s="51">
        <v>4.6922202791E8</v>
      </c>
      <c r="F95" s="51">
        <v>1.0061601769E8</v>
      </c>
      <c r="G95" s="51">
        <v>6062119.94</v>
      </c>
      <c r="H95" s="52">
        <f t="shared" ref="H95:H100" si="95">+F95/$F$101</f>
        <v>0.755458671</v>
      </c>
      <c r="I95" s="53">
        <v>7.5398553E7</v>
      </c>
      <c r="J95" s="54">
        <v>3.2969948E7</v>
      </c>
      <c r="K95" s="54">
        <f t="shared" ref="K95:K100" si="96">+I95/11</f>
        <v>6854413.909</v>
      </c>
      <c r="L95" s="54">
        <f t="shared" ref="L95:L100" si="97">+H95*K95</f>
        <v>5178226.422</v>
      </c>
      <c r="M95" s="54">
        <f t="shared" ref="M95:M100" si="98">+IF(F95-Q95&lt;1,0,F95-Q95)</f>
        <v>5170065.69</v>
      </c>
      <c r="N95" s="54">
        <v>1.389640152E9</v>
      </c>
      <c r="O95" s="21"/>
      <c r="P95" s="54">
        <v>9.544595185368958E7</v>
      </c>
      <c r="Q95" s="54">
        <f t="shared" ref="Q95:Q100" si="99">+ROUND(P95,0)</f>
        <v>95445952</v>
      </c>
      <c r="R95" s="54">
        <f t="shared" ref="R95:R100" si="100">+M95+Q95</f>
        <v>100616017.7</v>
      </c>
      <c r="S95" s="54">
        <f t="shared" ref="S95:S100" si="101">+Q95</f>
        <v>95445952</v>
      </c>
      <c r="T95" s="21"/>
      <c r="U95" s="21"/>
      <c r="V95" s="21"/>
      <c r="W95" s="21"/>
      <c r="X95" s="21"/>
      <c r="Y95" s="21"/>
      <c r="Z95" s="21"/>
    </row>
    <row r="96" ht="15.75" customHeight="1" outlineLevel="2">
      <c r="A96" s="49" t="s">
        <v>176</v>
      </c>
      <c r="B96" s="49" t="s">
        <v>15</v>
      </c>
      <c r="C96" s="49" t="s">
        <v>177</v>
      </c>
      <c r="D96" s="50" t="s">
        <v>46</v>
      </c>
      <c r="E96" s="51">
        <v>1.1860163343E8</v>
      </c>
      <c r="F96" s="51">
        <v>2.689893549E7</v>
      </c>
      <c r="G96" s="51">
        <v>1620662.16</v>
      </c>
      <c r="H96" s="52">
        <f t="shared" si="95"/>
        <v>0.2019661931</v>
      </c>
      <c r="I96" s="53">
        <v>7.5398553E7</v>
      </c>
      <c r="J96" s="54">
        <v>3.2969948E7</v>
      </c>
      <c r="K96" s="54">
        <f t="shared" si="96"/>
        <v>6854413.909</v>
      </c>
      <c r="L96" s="54">
        <f t="shared" si="97"/>
        <v>1384359.883</v>
      </c>
      <c r="M96" s="54">
        <f t="shared" si="98"/>
        <v>1384359.49</v>
      </c>
      <c r="N96" s="54">
        <v>1.389640152E9</v>
      </c>
      <c r="O96" s="21"/>
      <c r="P96" s="54">
        <f>+F96-L96</f>
        <v>25514575.61</v>
      </c>
      <c r="Q96" s="54">
        <f t="shared" si="99"/>
        <v>25514576</v>
      </c>
      <c r="R96" s="54">
        <f t="shared" si="100"/>
        <v>26898935.49</v>
      </c>
      <c r="S96" s="54">
        <f t="shared" si="101"/>
        <v>25514576</v>
      </c>
      <c r="T96" s="21"/>
      <c r="U96" s="21"/>
      <c r="V96" s="21"/>
      <c r="W96" s="21"/>
      <c r="X96" s="21"/>
      <c r="Y96" s="21"/>
      <c r="Z96" s="21"/>
    </row>
    <row r="97" ht="15.75" customHeight="1" outlineLevel="2">
      <c r="A97" s="49" t="s">
        <v>176</v>
      </c>
      <c r="B97" s="49" t="s">
        <v>15</v>
      </c>
      <c r="C97" s="49" t="s">
        <v>177</v>
      </c>
      <c r="D97" s="50" t="s">
        <v>26</v>
      </c>
      <c r="E97" s="51">
        <v>37336.58</v>
      </c>
      <c r="F97" s="51">
        <v>8603.36</v>
      </c>
      <c r="G97" s="51">
        <v>518.35</v>
      </c>
      <c r="H97" s="52">
        <f t="shared" si="95"/>
        <v>0.00006459690078</v>
      </c>
      <c r="I97" s="53">
        <v>7.5398553E7</v>
      </c>
      <c r="J97" s="54">
        <v>3.2969948E7</v>
      </c>
      <c r="K97" s="54">
        <f t="shared" si="96"/>
        <v>6854413.909</v>
      </c>
      <c r="L97" s="54">
        <f t="shared" si="97"/>
        <v>442.7738952</v>
      </c>
      <c r="M97" s="54">
        <f t="shared" si="98"/>
        <v>8603.36</v>
      </c>
      <c r="N97" s="54">
        <v>1.389640152E9</v>
      </c>
      <c r="O97" s="21"/>
      <c r="P97" s="55">
        <v>0.0</v>
      </c>
      <c r="Q97" s="54">
        <f t="shared" si="99"/>
        <v>0</v>
      </c>
      <c r="R97" s="54">
        <f t="shared" si="100"/>
        <v>8603.36</v>
      </c>
      <c r="S97" s="54">
        <f t="shared" si="101"/>
        <v>0</v>
      </c>
      <c r="T97" s="21"/>
      <c r="U97" s="21"/>
      <c r="V97" s="21"/>
      <c r="W97" s="21"/>
      <c r="X97" s="21"/>
      <c r="Y97" s="21"/>
      <c r="Z97" s="21"/>
    </row>
    <row r="98" ht="15.75" customHeight="1" outlineLevel="2">
      <c r="A98" s="49" t="s">
        <v>176</v>
      </c>
      <c r="B98" s="49" t="s">
        <v>15</v>
      </c>
      <c r="C98" s="49" t="s">
        <v>177</v>
      </c>
      <c r="D98" s="50" t="s">
        <v>28</v>
      </c>
      <c r="E98" s="51">
        <v>2.575528955E7</v>
      </c>
      <c r="F98" s="51">
        <v>4193586.53</v>
      </c>
      <c r="G98" s="51">
        <v>252663.79</v>
      </c>
      <c r="H98" s="52">
        <f t="shared" si="95"/>
        <v>0.03148684851</v>
      </c>
      <c r="I98" s="53">
        <v>7.5398553E7</v>
      </c>
      <c r="J98" s="54">
        <v>3.2969948E7</v>
      </c>
      <c r="K98" s="54">
        <f t="shared" si="96"/>
        <v>6854413.909</v>
      </c>
      <c r="L98" s="54">
        <f t="shared" si="97"/>
        <v>215823.8924</v>
      </c>
      <c r="M98" s="54">
        <f t="shared" si="98"/>
        <v>215823.53</v>
      </c>
      <c r="N98" s="54">
        <v>1.389640152E9</v>
      </c>
      <c r="O98" s="21"/>
      <c r="P98" s="54">
        <f t="shared" ref="P98:P100" si="102">+F98-L98</f>
        <v>3977762.638</v>
      </c>
      <c r="Q98" s="54">
        <f t="shared" si="99"/>
        <v>3977763</v>
      </c>
      <c r="R98" s="54">
        <f t="shared" si="100"/>
        <v>4193586.53</v>
      </c>
      <c r="S98" s="54">
        <f t="shared" si="101"/>
        <v>3977763</v>
      </c>
      <c r="T98" s="21"/>
      <c r="U98" s="21"/>
      <c r="V98" s="21"/>
      <c r="W98" s="21"/>
      <c r="X98" s="21"/>
      <c r="Y98" s="21"/>
      <c r="Z98" s="21"/>
    </row>
    <row r="99" ht="15.75" customHeight="1" outlineLevel="2">
      <c r="A99" s="49" t="s">
        <v>176</v>
      </c>
      <c r="B99" s="49" t="s">
        <v>15</v>
      </c>
      <c r="C99" s="49" t="s">
        <v>177</v>
      </c>
      <c r="D99" s="50" t="s">
        <v>32</v>
      </c>
      <c r="E99" s="51">
        <v>2407927.5</v>
      </c>
      <c r="F99" s="51">
        <v>463367.25</v>
      </c>
      <c r="G99" s="51">
        <v>27917.9</v>
      </c>
      <c r="H99" s="52">
        <f t="shared" si="95"/>
        <v>0.003479116098</v>
      </c>
      <c r="I99" s="53">
        <v>7.5398553E7</v>
      </c>
      <c r="J99" s="54">
        <v>3.2969948E7</v>
      </c>
      <c r="K99" s="54">
        <f t="shared" si="96"/>
        <v>6854413.909</v>
      </c>
      <c r="L99" s="54">
        <f t="shared" si="97"/>
        <v>23847.30177</v>
      </c>
      <c r="M99" s="54">
        <f t="shared" si="98"/>
        <v>23847.25</v>
      </c>
      <c r="N99" s="54">
        <v>1.389640152E9</v>
      </c>
      <c r="O99" s="21"/>
      <c r="P99" s="54">
        <f t="shared" si="102"/>
        <v>439519.9482</v>
      </c>
      <c r="Q99" s="54">
        <f t="shared" si="99"/>
        <v>439520</v>
      </c>
      <c r="R99" s="54">
        <f t="shared" si="100"/>
        <v>463367.25</v>
      </c>
      <c r="S99" s="54">
        <f t="shared" si="101"/>
        <v>439520</v>
      </c>
      <c r="T99" s="21"/>
      <c r="U99" s="21"/>
      <c r="V99" s="21"/>
      <c r="W99" s="21"/>
      <c r="X99" s="21"/>
      <c r="Y99" s="21"/>
      <c r="Z99" s="21"/>
    </row>
    <row r="100" ht="15.75" customHeight="1" outlineLevel="2">
      <c r="A100" s="49" t="s">
        <v>176</v>
      </c>
      <c r="B100" s="49" t="s">
        <v>15</v>
      </c>
      <c r="C100" s="49" t="s">
        <v>177</v>
      </c>
      <c r="D100" s="50" t="s">
        <v>42</v>
      </c>
      <c r="E100" s="51">
        <v>5078022.7</v>
      </c>
      <c r="F100" s="51">
        <v>1004826.68</v>
      </c>
      <c r="G100" s="51">
        <v>60540.86</v>
      </c>
      <c r="H100" s="52">
        <f t="shared" si="95"/>
        <v>0.00754457437</v>
      </c>
      <c r="I100" s="68">
        <v>7.5398553E7</v>
      </c>
      <c r="J100" s="68">
        <v>3.2969948E7</v>
      </c>
      <c r="K100" s="68">
        <f t="shared" si="96"/>
        <v>6854413.909</v>
      </c>
      <c r="L100" s="54">
        <f t="shared" si="97"/>
        <v>51713.6355</v>
      </c>
      <c r="M100" s="54">
        <f t="shared" si="98"/>
        <v>51713.68</v>
      </c>
      <c r="N100" s="68">
        <v>1.389640152E9</v>
      </c>
      <c r="O100" s="21"/>
      <c r="P100" s="68">
        <f t="shared" si="102"/>
        <v>953113.0445</v>
      </c>
      <c r="Q100" s="68">
        <f t="shared" si="99"/>
        <v>953113</v>
      </c>
      <c r="R100" s="68">
        <f t="shared" si="100"/>
        <v>1004826.68</v>
      </c>
      <c r="S100" s="68">
        <f t="shared" si="101"/>
        <v>953113</v>
      </c>
      <c r="T100" s="21"/>
      <c r="U100" s="21"/>
      <c r="V100" s="21"/>
      <c r="W100" s="21"/>
      <c r="X100" s="21"/>
      <c r="Y100" s="21"/>
      <c r="Z100" s="21"/>
    </row>
    <row r="101" ht="15.75" customHeight="1" outlineLevel="1">
      <c r="A101" s="49"/>
      <c r="B101" s="49"/>
      <c r="C101" s="56" t="s">
        <v>334</v>
      </c>
      <c r="D101" s="50"/>
      <c r="E101" s="51"/>
      <c r="F101" s="51">
        <f t="shared" ref="F101:H101" si="103">SUBTOTAL(9,F95:F100)</f>
        <v>133185337</v>
      </c>
      <c r="G101" s="51">
        <f t="shared" si="103"/>
        <v>8024423</v>
      </c>
      <c r="H101" s="52">
        <f t="shared" si="103"/>
        <v>1</v>
      </c>
      <c r="I101" s="68"/>
      <c r="J101" s="68"/>
      <c r="K101" s="68"/>
      <c r="L101" s="62">
        <f t="shared" ref="L101:M101" si="104">SUBTOTAL(9,L95:L100)</f>
        <v>6854413.909</v>
      </c>
      <c r="M101" s="62">
        <f t="shared" si="104"/>
        <v>6854413</v>
      </c>
      <c r="N101" s="68"/>
      <c r="O101" s="21"/>
      <c r="P101" s="68">
        <f t="shared" ref="P101:S101" si="105">SUBTOTAL(9,P95:P100)</f>
        <v>126330923.1</v>
      </c>
      <c r="Q101" s="68">
        <f t="shared" si="105"/>
        <v>126330924</v>
      </c>
      <c r="R101" s="68">
        <f t="shared" si="105"/>
        <v>133185337</v>
      </c>
      <c r="S101" s="68">
        <f t="shared" si="105"/>
        <v>126330924</v>
      </c>
      <c r="T101" s="21"/>
      <c r="U101" s="21"/>
      <c r="V101" s="21"/>
      <c r="W101" s="21"/>
      <c r="X101" s="21"/>
      <c r="Y101" s="21"/>
      <c r="Z101" s="21">
        <f>SUBTOTAL(9,Z95:Z100)</f>
        <v>0</v>
      </c>
    </row>
    <row r="102" ht="15.75" customHeight="1">
      <c r="A102" s="69"/>
      <c r="B102" s="69"/>
      <c r="C102" s="70" t="s">
        <v>335</v>
      </c>
      <c r="D102" s="71"/>
      <c r="E102" s="72"/>
      <c r="F102" s="72">
        <f t="shared" ref="F102:H102" si="106">SUBTOTAL(9,F4:F100)</f>
        <v>10492725193</v>
      </c>
      <c r="G102" s="72">
        <f t="shared" si="106"/>
        <v>2566797544</v>
      </c>
      <c r="H102" s="5">
        <f t="shared" si="106"/>
        <v>10</v>
      </c>
      <c r="I102" s="73"/>
      <c r="J102" s="73"/>
      <c r="K102" s="73"/>
      <c r="L102" s="74">
        <f t="shared" ref="L102:M102" si="107">SUBTOTAL(9,L4:L100)</f>
        <v>3724640392</v>
      </c>
      <c r="M102" s="5">
        <f t="shared" si="107"/>
        <v>3724640391</v>
      </c>
      <c r="N102" s="73"/>
      <c r="O102" s="5"/>
      <c r="P102" s="73">
        <f t="shared" ref="P102:S102" si="108">SUBTOTAL(9,P4:P100)</f>
        <v>6768084801</v>
      </c>
      <c r="Q102" s="73">
        <f t="shared" si="108"/>
        <v>6768084802</v>
      </c>
      <c r="R102" s="73">
        <f t="shared" si="108"/>
        <v>10492725193</v>
      </c>
      <c r="S102" s="73">
        <f t="shared" si="108"/>
        <v>6768084802</v>
      </c>
      <c r="T102" s="5"/>
      <c r="U102" s="5"/>
      <c r="V102" s="5"/>
      <c r="W102" s="5"/>
      <c r="X102" s="5"/>
      <c r="Y102" s="5"/>
      <c r="Z102" s="5">
        <f>SUBTOTAL(9,Z4:Z100)</f>
        <v>0</v>
      </c>
    </row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:$Z$100"/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57"/>
    <col customWidth="1" min="2" max="3" width="10.14"/>
    <col customWidth="1" min="4" max="4" width="15.29"/>
    <col customWidth="1" min="5" max="5" width="14.0"/>
    <col customWidth="1" min="6" max="6" width="12.86"/>
    <col customWidth="1" min="7" max="7" width="17.0"/>
    <col customWidth="1" min="8" max="8" width="14.0"/>
    <col customWidth="1" min="9" max="9" width="26.0"/>
    <col customWidth="1" min="10" max="10" width="11.57"/>
    <col customWidth="1" min="11" max="11" width="16.43"/>
    <col customWidth="1" min="12" max="12" width="13.86"/>
    <col customWidth="1" min="13" max="13" width="11.57"/>
    <col customWidth="1" min="14" max="14" width="12.43"/>
    <col customWidth="1" min="15" max="15" width="11.57"/>
    <col customWidth="1" min="16" max="26" width="10.0"/>
  </cols>
  <sheetData>
    <row r="1" ht="22.5" customHeight="1">
      <c r="A1" s="75" t="s">
        <v>336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22.5" customHeight="1">
      <c r="A2" s="75" t="s">
        <v>337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25.5" customHeight="1">
      <c r="A3" s="75" t="s">
        <v>338</v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ht="22.5" customHeight="1">
      <c r="A4" s="75" t="s">
        <v>339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51.0" customHeight="1">
      <c r="A7" s="76" t="s">
        <v>5</v>
      </c>
      <c r="B7" s="76" t="s">
        <v>6</v>
      </c>
      <c r="C7" s="76" t="s">
        <v>7</v>
      </c>
      <c r="D7" s="77" t="s">
        <v>340</v>
      </c>
      <c r="E7" s="78" t="s">
        <v>341</v>
      </c>
      <c r="F7" s="78" t="s">
        <v>342</v>
      </c>
      <c r="G7" s="79" t="s">
        <v>318</v>
      </c>
      <c r="H7" s="80" t="s">
        <v>319</v>
      </c>
      <c r="I7" s="76" t="s">
        <v>320</v>
      </c>
      <c r="J7" s="76" t="s">
        <v>322</v>
      </c>
      <c r="K7" s="76" t="s">
        <v>323</v>
      </c>
      <c r="L7" s="76" t="s">
        <v>324</v>
      </c>
      <c r="M7" s="76" t="s">
        <v>343</v>
      </c>
      <c r="N7" s="80" t="s">
        <v>344</v>
      </c>
      <c r="O7" s="80" t="s">
        <v>345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27.75" customHeight="1">
      <c r="A8" s="81" t="s">
        <v>16</v>
      </c>
      <c r="B8" s="82" t="s">
        <v>17</v>
      </c>
      <c r="C8" s="83" t="s">
        <v>346</v>
      </c>
      <c r="D8" s="84">
        <v>8.05646906092E9</v>
      </c>
      <c r="E8" s="82">
        <v>3.12119025092E9</v>
      </c>
      <c r="F8" s="85">
        <v>4.93527881E9</v>
      </c>
      <c r="G8" s="86">
        <f>+F8</f>
        <v>4935278810</v>
      </c>
      <c r="H8" s="87">
        <v>8.90905166E8</v>
      </c>
      <c r="I8" s="83" t="str">
        <f t="shared" ref="I8:I14" si="1">+VLOOKUP(H8,'[1]IPS CTA BANCARIA (2)'!$B$1:$I$186,2,0)</f>
        <v>#REF!</v>
      </c>
      <c r="J8" s="81">
        <v>1.506656408E9</v>
      </c>
      <c r="K8" s="88" t="str">
        <f t="shared" ref="K8:K14" si="2">+VLOOKUP(H8,'[1]IPS CTA BANCARIA (2)'!$B$1:$I$186,4,0)</f>
        <v>#REF!</v>
      </c>
      <c r="L8" s="89" t="str">
        <f t="shared" ref="L8:L14" si="3">+VLOOKUP(H8,'[1]IPS CTA BANCARIA (2)'!$B$1:$I$186,5,0)</f>
        <v>#REF!</v>
      </c>
      <c r="M8" s="89" t="s">
        <v>347</v>
      </c>
      <c r="N8" s="87" t="s">
        <v>348</v>
      </c>
      <c r="O8" s="90">
        <v>42235.0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 ht="19.5" customHeight="1">
      <c r="A9" s="81" t="s">
        <v>16</v>
      </c>
      <c r="B9" s="82" t="s">
        <v>17</v>
      </c>
      <c r="C9" s="83" t="s">
        <v>346</v>
      </c>
      <c r="D9" s="84"/>
      <c r="E9" s="82"/>
      <c r="F9" s="85"/>
      <c r="G9" s="92"/>
      <c r="H9" s="87">
        <v>8.90906347E8</v>
      </c>
      <c r="I9" s="83" t="str">
        <f t="shared" si="1"/>
        <v>#REF!</v>
      </c>
      <c r="J9" s="81">
        <v>2.1E9</v>
      </c>
      <c r="K9" s="88" t="str">
        <f t="shared" si="2"/>
        <v>#REF!</v>
      </c>
      <c r="L9" s="89" t="str">
        <f t="shared" si="3"/>
        <v>#REF!</v>
      </c>
      <c r="M9" s="89" t="s">
        <v>349</v>
      </c>
      <c r="N9" s="87" t="s">
        <v>350</v>
      </c>
      <c r="O9" s="90">
        <v>42235.0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ht="26.25" customHeight="1">
      <c r="A10" s="81" t="s">
        <v>16</v>
      </c>
      <c r="B10" s="82" t="s">
        <v>17</v>
      </c>
      <c r="C10" s="83" t="s">
        <v>346</v>
      </c>
      <c r="D10" s="84"/>
      <c r="E10" s="82"/>
      <c r="F10" s="85"/>
      <c r="G10" s="92"/>
      <c r="H10" s="87">
        <v>8.90981726E8</v>
      </c>
      <c r="I10" s="83" t="str">
        <f t="shared" si="1"/>
        <v>#REF!</v>
      </c>
      <c r="J10" s="81">
        <v>4.0E8</v>
      </c>
      <c r="K10" s="88" t="str">
        <f t="shared" si="2"/>
        <v>#REF!</v>
      </c>
      <c r="L10" s="89" t="str">
        <f t="shared" si="3"/>
        <v>#REF!</v>
      </c>
      <c r="M10" s="89" t="s">
        <v>351</v>
      </c>
      <c r="N10" s="87" t="s">
        <v>352</v>
      </c>
      <c r="O10" s="90">
        <v>42235.0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 ht="18.75" customHeight="1">
      <c r="A11" s="81" t="s">
        <v>16</v>
      </c>
      <c r="B11" s="82" t="s">
        <v>17</v>
      </c>
      <c r="C11" s="83" t="s">
        <v>346</v>
      </c>
      <c r="D11" s="84"/>
      <c r="E11" s="82"/>
      <c r="F11" s="85"/>
      <c r="G11" s="92"/>
      <c r="H11" s="87">
        <v>8.90907254E8</v>
      </c>
      <c r="I11" s="83" t="str">
        <f t="shared" si="1"/>
        <v>#REF!</v>
      </c>
      <c r="J11" s="81">
        <v>8.0E8</v>
      </c>
      <c r="K11" s="88" t="str">
        <f t="shared" si="2"/>
        <v>#REF!</v>
      </c>
      <c r="L11" s="89" t="str">
        <f t="shared" si="3"/>
        <v>#REF!</v>
      </c>
      <c r="M11" s="89" t="s">
        <v>353</v>
      </c>
      <c r="N11" s="87" t="s">
        <v>354</v>
      </c>
      <c r="O11" s="90">
        <v>42235.0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ht="29.25" customHeight="1">
      <c r="A12" s="81" t="s">
        <v>16</v>
      </c>
      <c r="B12" s="82" t="s">
        <v>17</v>
      </c>
      <c r="C12" s="83" t="s">
        <v>346</v>
      </c>
      <c r="D12" s="84"/>
      <c r="E12" s="82"/>
      <c r="F12" s="85"/>
      <c r="G12" s="92"/>
      <c r="H12" s="87">
        <v>9.00625317E8</v>
      </c>
      <c r="I12" s="83" t="str">
        <f t="shared" si="1"/>
        <v>#REF!</v>
      </c>
      <c r="J12" s="81">
        <v>1.28622402E8</v>
      </c>
      <c r="K12" s="88" t="str">
        <f t="shared" si="2"/>
        <v>#REF!</v>
      </c>
      <c r="L12" s="89" t="str">
        <f t="shared" si="3"/>
        <v>#REF!</v>
      </c>
      <c r="M12" s="89" t="s">
        <v>355</v>
      </c>
      <c r="N12" s="87" t="s">
        <v>356</v>
      </c>
      <c r="O12" s="90">
        <v>42241.0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ht="14.25" customHeight="1">
      <c r="A13" s="81" t="s">
        <v>16</v>
      </c>
      <c r="B13" s="82" t="s">
        <v>19</v>
      </c>
      <c r="C13" s="83" t="s">
        <v>20</v>
      </c>
      <c r="D13" s="84">
        <v>2.534154104E7</v>
      </c>
      <c r="E13" s="82">
        <v>9809662.04</v>
      </c>
      <c r="F13" s="85">
        <v>1.5531879E7</v>
      </c>
      <c r="G13" s="86">
        <f t="shared" ref="G13:G89" si="4">+F13</f>
        <v>15531879</v>
      </c>
      <c r="H13" s="87">
        <v>8.00140949E8</v>
      </c>
      <c r="I13" s="83" t="str">
        <f t="shared" si="1"/>
        <v>#REF!</v>
      </c>
      <c r="J13" s="93">
        <f t="shared" ref="J13:J14" si="5">+G13</f>
        <v>15531879</v>
      </c>
      <c r="K13" s="88" t="str">
        <f t="shared" si="2"/>
        <v>#REF!</v>
      </c>
      <c r="L13" s="89" t="str">
        <f t="shared" si="3"/>
        <v>#REF!</v>
      </c>
      <c r="M13" s="89" t="s">
        <v>357</v>
      </c>
      <c r="N13" s="87" t="s">
        <v>358</v>
      </c>
      <c r="O13" s="90">
        <v>42236.0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4.25" customHeight="1">
      <c r="A14" s="81" t="s">
        <v>16</v>
      </c>
      <c r="B14" s="82" t="s">
        <v>21</v>
      </c>
      <c r="C14" s="83" t="s">
        <v>22</v>
      </c>
      <c r="D14" s="84">
        <v>2.3790826166E8</v>
      </c>
      <c r="E14" s="82">
        <v>9.217096366E7</v>
      </c>
      <c r="F14" s="85">
        <v>1.45737298E8</v>
      </c>
      <c r="G14" s="86">
        <f t="shared" si="4"/>
        <v>145737298</v>
      </c>
      <c r="H14" s="87">
        <v>8.00130907E8</v>
      </c>
      <c r="I14" s="83" t="str">
        <f t="shared" si="1"/>
        <v>#REF!</v>
      </c>
      <c r="J14" s="93">
        <f t="shared" si="5"/>
        <v>145737298</v>
      </c>
      <c r="K14" s="88" t="str">
        <f t="shared" si="2"/>
        <v>#REF!</v>
      </c>
      <c r="L14" s="89" t="str">
        <f t="shared" si="3"/>
        <v>#REF!</v>
      </c>
      <c r="M14" s="89" t="s">
        <v>359</v>
      </c>
      <c r="N14" s="87" t="s">
        <v>360</v>
      </c>
      <c r="O14" s="90">
        <v>42241.0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4.25" customHeight="1">
      <c r="A15" s="81" t="s">
        <v>16</v>
      </c>
      <c r="B15" s="82" t="s">
        <v>23</v>
      </c>
      <c r="C15" s="83" t="s">
        <v>24</v>
      </c>
      <c r="D15" s="84">
        <v>13412.76</v>
      </c>
      <c r="E15" s="82">
        <v>13412.76</v>
      </c>
      <c r="F15" s="85">
        <v>0.0</v>
      </c>
      <c r="G15" s="86">
        <f t="shared" si="4"/>
        <v>0</v>
      </c>
      <c r="H15" s="87"/>
      <c r="I15" s="83"/>
      <c r="J15" s="81"/>
      <c r="K15" s="88"/>
      <c r="L15" s="89"/>
      <c r="M15" s="89"/>
      <c r="N15" s="87"/>
      <c r="O15" s="9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4.25" customHeight="1">
      <c r="A16" s="81" t="s">
        <v>16</v>
      </c>
      <c r="B16" s="82" t="s">
        <v>25</v>
      </c>
      <c r="C16" s="83" t="s">
        <v>26</v>
      </c>
      <c r="D16" s="84">
        <v>9641154.83</v>
      </c>
      <c r="E16" s="82">
        <v>3735197.83</v>
      </c>
      <c r="F16" s="85">
        <v>5905957.0</v>
      </c>
      <c r="G16" s="86">
        <f t="shared" si="4"/>
        <v>5905957</v>
      </c>
      <c r="H16" s="87">
        <v>8.0025144E8</v>
      </c>
      <c r="I16" s="83" t="str">
        <f t="shared" ref="I16:I22" si="6">+VLOOKUP(H16,'[1]IPS CTA BANCARIA (2)'!$B$1:$I$186,2,0)</f>
        <v>#REF!</v>
      </c>
      <c r="J16" s="93">
        <f t="shared" ref="J16:J22" si="7">+G16</f>
        <v>5905957</v>
      </c>
      <c r="K16" s="88" t="str">
        <f t="shared" ref="K16:K22" si="8">+VLOOKUP(H16,'[1]IPS CTA BANCARIA (2)'!$B$1:$I$186,4,0)</f>
        <v>#REF!</v>
      </c>
      <c r="L16" s="89" t="str">
        <f t="shared" ref="L16:L22" si="9">+VLOOKUP(H16,'[1]IPS CTA BANCARIA (2)'!$B$1:$I$186,5,0)</f>
        <v>#REF!</v>
      </c>
      <c r="M16" s="89" t="s">
        <v>361</v>
      </c>
      <c r="N16" s="87" t="s">
        <v>362</v>
      </c>
      <c r="O16" s="90">
        <v>42242.0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41.25" customHeight="1">
      <c r="A17" s="81" t="s">
        <v>16</v>
      </c>
      <c r="B17" s="82" t="s">
        <v>27</v>
      </c>
      <c r="C17" s="83" t="s">
        <v>28</v>
      </c>
      <c r="D17" s="84">
        <v>5.3006891912E8</v>
      </c>
      <c r="E17" s="82">
        <v>2.0536051612E8</v>
      </c>
      <c r="F17" s="85">
        <v>3.24708403E8</v>
      </c>
      <c r="G17" s="86">
        <f t="shared" si="4"/>
        <v>324708403</v>
      </c>
      <c r="H17" s="87">
        <v>8.00088702E8</v>
      </c>
      <c r="I17" s="83" t="str">
        <f t="shared" si="6"/>
        <v>#REF!</v>
      </c>
      <c r="J17" s="93">
        <f t="shared" si="7"/>
        <v>324708403</v>
      </c>
      <c r="K17" s="88" t="str">
        <f t="shared" si="8"/>
        <v>#REF!</v>
      </c>
      <c r="L17" s="89" t="str">
        <f t="shared" si="9"/>
        <v>#REF!</v>
      </c>
      <c r="M17" s="89" t="s">
        <v>363</v>
      </c>
      <c r="N17" s="87" t="s">
        <v>364</v>
      </c>
      <c r="O17" s="90">
        <v>42241.0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14.25" customHeight="1">
      <c r="A18" s="81" t="s">
        <v>16</v>
      </c>
      <c r="B18" s="82" t="s">
        <v>29</v>
      </c>
      <c r="C18" s="83" t="s">
        <v>30</v>
      </c>
      <c r="D18" s="84">
        <v>1.5239022559E8</v>
      </c>
      <c r="E18" s="82">
        <v>5.903937059E7</v>
      </c>
      <c r="F18" s="85">
        <v>9.3350855E7</v>
      </c>
      <c r="G18" s="86">
        <f t="shared" si="4"/>
        <v>93350855</v>
      </c>
      <c r="H18" s="87">
        <v>8.00250119E8</v>
      </c>
      <c r="I18" s="83" t="str">
        <f t="shared" si="6"/>
        <v>#REF!</v>
      </c>
      <c r="J18" s="93">
        <f t="shared" si="7"/>
        <v>93350855</v>
      </c>
      <c r="K18" s="88" t="str">
        <f t="shared" si="8"/>
        <v>#REF!</v>
      </c>
      <c r="L18" s="89" t="str">
        <f t="shared" si="9"/>
        <v>#REF!</v>
      </c>
      <c r="M18" s="89" t="s">
        <v>365</v>
      </c>
      <c r="N18" s="87" t="s">
        <v>366</v>
      </c>
      <c r="O18" s="90">
        <v>42242.0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27.0" customHeight="1">
      <c r="A19" s="81" t="s">
        <v>16</v>
      </c>
      <c r="B19" s="82" t="s">
        <v>31</v>
      </c>
      <c r="C19" s="83" t="s">
        <v>32</v>
      </c>
      <c r="D19" s="84">
        <v>1.2040644743E8</v>
      </c>
      <c r="E19" s="82">
        <v>4.664814143000001E7</v>
      </c>
      <c r="F19" s="85">
        <v>7.3758306E7</v>
      </c>
      <c r="G19" s="86">
        <f t="shared" si="4"/>
        <v>73758306</v>
      </c>
      <c r="H19" s="87">
        <v>8.05000427E8</v>
      </c>
      <c r="I19" s="83" t="str">
        <f t="shared" si="6"/>
        <v>#REF!</v>
      </c>
      <c r="J19" s="93">
        <f t="shared" si="7"/>
        <v>73758306</v>
      </c>
      <c r="K19" s="88" t="str">
        <f t="shared" si="8"/>
        <v>#REF!</v>
      </c>
      <c r="L19" s="89" t="str">
        <f t="shared" si="9"/>
        <v>#REF!</v>
      </c>
      <c r="M19" s="89" t="s">
        <v>367</v>
      </c>
      <c r="N19" s="87"/>
      <c r="O19" s="9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27.0" customHeight="1">
      <c r="A20" s="81" t="s">
        <v>16</v>
      </c>
      <c r="B20" s="82" t="s">
        <v>33</v>
      </c>
      <c r="C20" s="83" t="s">
        <v>34</v>
      </c>
      <c r="D20" s="84">
        <v>1053393.76</v>
      </c>
      <c r="E20" s="82">
        <v>408107.76</v>
      </c>
      <c r="F20" s="85">
        <v>645286.0</v>
      </c>
      <c r="G20" s="86">
        <f t="shared" si="4"/>
        <v>645286</v>
      </c>
      <c r="H20" s="87">
        <v>8.30003564E8</v>
      </c>
      <c r="I20" s="83" t="str">
        <f t="shared" si="6"/>
        <v>#REF!</v>
      </c>
      <c r="J20" s="93">
        <f t="shared" si="7"/>
        <v>645286</v>
      </c>
      <c r="K20" s="88" t="str">
        <f t="shared" si="8"/>
        <v>#REF!</v>
      </c>
      <c r="L20" s="89" t="str">
        <f t="shared" si="9"/>
        <v>#REF!</v>
      </c>
      <c r="M20" s="89" t="s">
        <v>368</v>
      </c>
      <c r="N20" s="87" t="s">
        <v>369</v>
      </c>
      <c r="O20" s="90">
        <v>42242.0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41.25" customHeight="1">
      <c r="A21" s="81" t="s">
        <v>16</v>
      </c>
      <c r="B21" s="82" t="s">
        <v>35</v>
      </c>
      <c r="C21" s="83" t="s">
        <v>36</v>
      </c>
      <c r="D21" s="84">
        <v>2881778.81</v>
      </c>
      <c r="E21" s="82">
        <v>1116465.81</v>
      </c>
      <c r="F21" s="85">
        <v>1765313.0</v>
      </c>
      <c r="G21" s="86">
        <f t="shared" si="4"/>
        <v>1765313</v>
      </c>
      <c r="H21" s="87">
        <v>8.05001157E8</v>
      </c>
      <c r="I21" s="83" t="str">
        <f t="shared" si="6"/>
        <v>#REF!</v>
      </c>
      <c r="J21" s="93">
        <f t="shared" si="7"/>
        <v>1765313</v>
      </c>
      <c r="K21" s="88" t="str">
        <f t="shared" si="8"/>
        <v>#REF!</v>
      </c>
      <c r="L21" s="89" t="str">
        <f t="shared" si="9"/>
        <v>#REF!</v>
      </c>
      <c r="M21" s="89" t="s">
        <v>370</v>
      </c>
      <c r="N21" s="87" t="s">
        <v>371</v>
      </c>
      <c r="O21" s="90">
        <v>42242.0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27.0" customHeight="1">
      <c r="A22" s="81" t="s">
        <v>16</v>
      </c>
      <c r="B22" s="82" t="s">
        <v>37</v>
      </c>
      <c r="C22" s="83" t="s">
        <v>38</v>
      </c>
      <c r="D22" s="84">
        <v>5.007648453E7</v>
      </c>
      <c r="E22" s="82">
        <v>1.940074653E7</v>
      </c>
      <c r="F22" s="85">
        <v>3.0675738E7</v>
      </c>
      <c r="G22" s="86">
        <f t="shared" si="4"/>
        <v>30675738</v>
      </c>
      <c r="H22" s="87">
        <v>8.30009783E8</v>
      </c>
      <c r="I22" s="83" t="str">
        <f t="shared" si="6"/>
        <v>#REF!</v>
      </c>
      <c r="J22" s="93">
        <f t="shared" si="7"/>
        <v>30675738</v>
      </c>
      <c r="K22" s="88" t="str">
        <f t="shared" si="8"/>
        <v>#REF!</v>
      </c>
      <c r="L22" s="89" t="str">
        <f t="shared" si="9"/>
        <v>#REF!</v>
      </c>
      <c r="M22" s="89" t="s">
        <v>372</v>
      </c>
      <c r="N22" s="87" t="s">
        <v>373</v>
      </c>
      <c r="O22" s="90">
        <v>42236.0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4.25" customHeight="1">
      <c r="A23" s="81" t="s">
        <v>16</v>
      </c>
      <c r="B23" s="82" t="s">
        <v>39</v>
      </c>
      <c r="C23" s="83" t="s">
        <v>40</v>
      </c>
      <c r="D23" s="84">
        <v>106858.11</v>
      </c>
      <c r="E23" s="82">
        <v>106858.11</v>
      </c>
      <c r="F23" s="85">
        <v>0.0</v>
      </c>
      <c r="G23" s="86">
        <f t="shared" si="4"/>
        <v>0</v>
      </c>
      <c r="H23" s="87"/>
      <c r="I23" s="83"/>
      <c r="J23" s="81"/>
      <c r="K23" s="88"/>
      <c r="L23" s="89"/>
      <c r="M23" s="89"/>
      <c r="N23" s="87"/>
      <c r="O23" s="9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7.25" customHeight="1">
      <c r="A24" s="81" t="s">
        <v>16</v>
      </c>
      <c r="B24" s="82" t="s">
        <v>41</v>
      </c>
      <c r="C24" s="83" t="s">
        <v>42</v>
      </c>
      <c r="D24" s="84">
        <v>8.631628944E7</v>
      </c>
      <c r="E24" s="82">
        <v>3.3440854439999998E7</v>
      </c>
      <c r="F24" s="85">
        <v>5.2875435E7</v>
      </c>
      <c r="G24" s="86">
        <f t="shared" si="4"/>
        <v>52875435</v>
      </c>
      <c r="H24" s="87">
        <v>9.00156264E8</v>
      </c>
      <c r="I24" s="83" t="str">
        <f t="shared" ref="I24:I25" si="10">+VLOOKUP(H24,'[1]IPS CTA BANCARIA (2)'!$B$1:$I$186,2,0)</f>
        <v>#REF!</v>
      </c>
      <c r="J24" s="93">
        <f>+G24</f>
        <v>52875435</v>
      </c>
      <c r="K24" s="88" t="str">
        <f t="shared" ref="K24:K25" si="11">+VLOOKUP(H24,'[1]IPS CTA BANCARIA (2)'!$B$1:$I$186,4,0)</f>
        <v>#REF!</v>
      </c>
      <c r="L24" s="89" t="str">
        <f t="shared" ref="L24:L25" si="12">+VLOOKUP(H24,'[1]IPS CTA BANCARIA (2)'!$B$1:$I$186,5,0)</f>
        <v>#REF!</v>
      </c>
      <c r="M24" s="89" t="s">
        <v>374</v>
      </c>
      <c r="N24" s="87"/>
      <c r="O24" s="9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23.25" customHeight="1">
      <c r="A25" s="81" t="s">
        <v>44</v>
      </c>
      <c r="B25" s="82" t="s">
        <v>17</v>
      </c>
      <c r="C25" s="83" t="s">
        <v>346</v>
      </c>
      <c r="D25" s="84">
        <v>7.078960161E7</v>
      </c>
      <c r="E25" s="82">
        <v>0.0</v>
      </c>
      <c r="F25" s="85">
        <f t="shared" ref="F25:F88" si="13">+ROUND(D25,0)</f>
        <v>70789602</v>
      </c>
      <c r="G25" s="86">
        <f t="shared" si="4"/>
        <v>70789602</v>
      </c>
      <c r="H25" s="87">
        <v>9.00625317E8</v>
      </c>
      <c r="I25" s="83" t="str">
        <f t="shared" si="10"/>
        <v>#REF!</v>
      </c>
      <c r="J25" s="81">
        <v>7.0789602E7</v>
      </c>
      <c r="K25" s="88" t="str">
        <f t="shared" si="11"/>
        <v>#REF!</v>
      </c>
      <c r="L25" s="89" t="str">
        <f t="shared" si="12"/>
        <v>#REF!</v>
      </c>
      <c r="M25" s="89" t="s">
        <v>375</v>
      </c>
      <c r="N25" s="87" t="s">
        <v>376</v>
      </c>
      <c r="O25" s="90">
        <v>42241.0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4.25" customHeight="1">
      <c r="A26" s="81" t="s">
        <v>44</v>
      </c>
      <c r="B26" s="82" t="s">
        <v>45</v>
      </c>
      <c r="C26" s="83" t="s">
        <v>46</v>
      </c>
      <c r="D26" s="84">
        <v>515979.08</v>
      </c>
      <c r="E26" s="82">
        <v>0.0</v>
      </c>
      <c r="F26" s="85">
        <f t="shared" si="13"/>
        <v>515979</v>
      </c>
      <c r="G26" s="86">
        <f t="shared" si="4"/>
        <v>515979</v>
      </c>
      <c r="H26" s="87"/>
      <c r="I26" s="83"/>
      <c r="J26" s="81"/>
      <c r="K26" s="88"/>
      <c r="L26" s="89"/>
      <c r="M26" s="89"/>
      <c r="N26" s="87"/>
      <c r="O26" s="9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4.25" customHeight="1">
      <c r="A27" s="81" t="s">
        <v>44</v>
      </c>
      <c r="B27" s="82" t="s">
        <v>29</v>
      </c>
      <c r="C27" s="83" t="s">
        <v>30</v>
      </c>
      <c r="D27" s="84">
        <v>343415.34</v>
      </c>
      <c r="E27" s="82">
        <v>0.0</v>
      </c>
      <c r="F27" s="85">
        <f t="shared" si="13"/>
        <v>343415</v>
      </c>
      <c r="G27" s="86">
        <f t="shared" si="4"/>
        <v>343415</v>
      </c>
      <c r="H27" s="87">
        <v>8.00250119E8</v>
      </c>
      <c r="I27" s="83" t="str">
        <f t="shared" ref="I27:I31" si="14">+VLOOKUP(H27,'[1]IPS CTA BANCARIA (2)'!$B$1:$I$186,2,0)</f>
        <v>#REF!</v>
      </c>
      <c r="J27" s="93">
        <f t="shared" ref="J27:J29" si="15">+G27</f>
        <v>343415</v>
      </c>
      <c r="K27" s="88" t="str">
        <f t="shared" ref="K27:K31" si="16">+VLOOKUP(H27,'[1]IPS CTA BANCARIA (2)'!$B$1:$I$186,4,0)</f>
        <v>#REF!</v>
      </c>
      <c r="L27" s="89" t="str">
        <f t="shared" ref="L27:L31" si="17">+VLOOKUP(H27,'[1]IPS CTA BANCARIA (2)'!$B$1:$I$186,5,0)</f>
        <v>#REF!</v>
      </c>
      <c r="M27" s="89" t="s">
        <v>377</v>
      </c>
      <c r="N27" s="87" t="s">
        <v>378</v>
      </c>
      <c r="O27" s="90">
        <v>42242.0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27.0" customHeight="1">
      <c r="A28" s="81" t="s">
        <v>44</v>
      </c>
      <c r="B28" s="82" t="s">
        <v>31</v>
      </c>
      <c r="C28" s="83" t="s">
        <v>32</v>
      </c>
      <c r="D28" s="84">
        <v>684984.3</v>
      </c>
      <c r="E28" s="82">
        <v>0.0</v>
      </c>
      <c r="F28" s="85">
        <f t="shared" si="13"/>
        <v>684984</v>
      </c>
      <c r="G28" s="86">
        <f t="shared" si="4"/>
        <v>684984</v>
      </c>
      <c r="H28" s="87">
        <v>8.05000427E8</v>
      </c>
      <c r="I28" s="83" t="str">
        <f t="shared" si="14"/>
        <v>#REF!</v>
      </c>
      <c r="J28" s="93">
        <f t="shared" si="15"/>
        <v>684984</v>
      </c>
      <c r="K28" s="88" t="str">
        <f t="shared" si="16"/>
        <v>#REF!</v>
      </c>
      <c r="L28" s="89" t="str">
        <f t="shared" si="17"/>
        <v>#REF!</v>
      </c>
      <c r="M28" s="89" t="s">
        <v>379</v>
      </c>
      <c r="N28" s="87"/>
      <c r="O28" s="9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4.25" customHeight="1">
      <c r="A29" s="81" t="s">
        <v>44</v>
      </c>
      <c r="B29" s="82" t="s">
        <v>41</v>
      </c>
      <c r="C29" s="83" t="s">
        <v>42</v>
      </c>
      <c r="D29" s="84">
        <v>197085.74</v>
      </c>
      <c r="E29" s="82">
        <v>0.0</v>
      </c>
      <c r="F29" s="85">
        <f t="shared" si="13"/>
        <v>197086</v>
      </c>
      <c r="G29" s="86">
        <f t="shared" si="4"/>
        <v>197086</v>
      </c>
      <c r="H29" s="87">
        <v>9.00156264E8</v>
      </c>
      <c r="I29" s="83" t="str">
        <f t="shared" si="14"/>
        <v>#REF!</v>
      </c>
      <c r="J29" s="93">
        <f t="shared" si="15"/>
        <v>197086</v>
      </c>
      <c r="K29" s="88" t="str">
        <f t="shared" si="16"/>
        <v>#REF!</v>
      </c>
      <c r="L29" s="89" t="str">
        <f t="shared" si="17"/>
        <v>#REF!</v>
      </c>
      <c r="M29" s="89" t="s">
        <v>380</v>
      </c>
      <c r="N29" s="87"/>
      <c r="O29" s="9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21.75" customHeight="1">
      <c r="A30" s="81" t="s">
        <v>44</v>
      </c>
      <c r="B30" s="82" t="s">
        <v>47</v>
      </c>
      <c r="C30" s="83" t="s">
        <v>48</v>
      </c>
      <c r="D30" s="84">
        <v>2.538028393E7</v>
      </c>
      <c r="E30" s="82">
        <v>0.0</v>
      </c>
      <c r="F30" s="85">
        <f t="shared" si="13"/>
        <v>25380284</v>
      </c>
      <c r="G30" s="86">
        <f t="shared" si="4"/>
        <v>25380284</v>
      </c>
      <c r="H30" s="87">
        <v>8.90980643E8</v>
      </c>
      <c r="I30" s="83" t="str">
        <f t="shared" si="14"/>
        <v>#REF!</v>
      </c>
      <c r="J30" s="81">
        <v>2.5380284E7</v>
      </c>
      <c r="K30" s="88" t="str">
        <f t="shared" si="16"/>
        <v>#REF!</v>
      </c>
      <c r="L30" s="89" t="str">
        <f t="shared" si="17"/>
        <v>#REF!</v>
      </c>
      <c r="M30" s="89" t="s">
        <v>381</v>
      </c>
      <c r="N30" s="87" t="s">
        <v>382</v>
      </c>
      <c r="O30" s="90">
        <v>42236.0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22.5" customHeight="1">
      <c r="A31" s="81" t="s">
        <v>50</v>
      </c>
      <c r="B31" s="82" t="s">
        <v>17</v>
      </c>
      <c r="C31" s="83" t="s">
        <v>346</v>
      </c>
      <c r="D31" s="84">
        <v>279057.84</v>
      </c>
      <c r="E31" s="82">
        <v>0.0</v>
      </c>
      <c r="F31" s="85">
        <f t="shared" si="13"/>
        <v>279058</v>
      </c>
      <c r="G31" s="86">
        <f t="shared" si="4"/>
        <v>279058</v>
      </c>
      <c r="H31" s="87">
        <v>8.90982264E8</v>
      </c>
      <c r="I31" s="83" t="str">
        <f t="shared" si="14"/>
        <v>#REF!</v>
      </c>
      <c r="J31" s="81">
        <v>279058.0</v>
      </c>
      <c r="K31" s="88" t="str">
        <f t="shared" si="16"/>
        <v>#REF!</v>
      </c>
      <c r="L31" s="89" t="str">
        <f t="shared" si="17"/>
        <v>#REF!</v>
      </c>
      <c r="M31" s="89" t="s">
        <v>383</v>
      </c>
      <c r="N31" s="87"/>
      <c r="O31" s="9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4.25" customHeight="1">
      <c r="A32" s="81" t="s">
        <v>50</v>
      </c>
      <c r="B32" s="82" t="s">
        <v>45</v>
      </c>
      <c r="C32" s="83" t="s">
        <v>46</v>
      </c>
      <c r="D32" s="84">
        <v>36855.58</v>
      </c>
      <c r="E32" s="82">
        <v>0.0</v>
      </c>
      <c r="F32" s="85">
        <f t="shared" si="13"/>
        <v>36856</v>
      </c>
      <c r="G32" s="86">
        <f t="shared" si="4"/>
        <v>36856</v>
      </c>
      <c r="H32" s="87"/>
      <c r="I32" s="83"/>
      <c r="J32" s="81"/>
      <c r="K32" s="88"/>
      <c r="L32" s="89"/>
      <c r="M32" s="89"/>
      <c r="N32" s="87"/>
      <c r="O32" s="9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4.25" customHeight="1">
      <c r="A33" s="81" t="s">
        <v>50</v>
      </c>
      <c r="B33" s="82" t="s">
        <v>29</v>
      </c>
      <c r="C33" s="83" t="s">
        <v>30</v>
      </c>
      <c r="D33" s="84">
        <v>1633.05</v>
      </c>
      <c r="E33" s="82">
        <v>0.0</v>
      </c>
      <c r="F33" s="85">
        <f t="shared" si="13"/>
        <v>1633</v>
      </c>
      <c r="G33" s="86">
        <f t="shared" si="4"/>
        <v>1633</v>
      </c>
      <c r="H33" s="87">
        <v>8.00250119E8</v>
      </c>
      <c r="I33" s="83" t="str">
        <f t="shared" ref="I33:I35" si="18">+VLOOKUP(H33,'[1]IPS CTA BANCARIA (2)'!$B$1:$I$186,2,0)</f>
        <v>#REF!</v>
      </c>
      <c r="J33" s="93">
        <f t="shared" ref="J33:J34" si="19">+G33</f>
        <v>1633</v>
      </c>
      <c r="K33" s="88" t="str">
        <f t="shared" ref="K33:K35" si="20">+VLOOKUP(H33,'[1]IPS CTA BANCARIA (2)'!$B$1:$I$186,4,0)</f>
        <v>#REF!</v>
      </c>
      <c r="L33" s="89" t="str">
        <f t="shared" ref="L33:L35" si="21">+VLOOKUP(H33,'[1]IPS CTA BANCARIA (2)'!$B$1:$I$186,5,0)</f>
        <v>#REF!</v>
      </c>
      <c r="M33" s="89" t="s">
        <v>384</v>
      </c>
      <c r="N33" s="87" t="s">
        <v>385</v>
      </c>
      <c r="O33" s="90">
        <v>42242.0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4.25" customHeight="1">
      <c r="A34" s="81" t="s">
        <v>50</v>
      </c>
      <c r="B34" s="82" t="s">
        <v>41</v>
      </c>
      <c r="C34" s="83" t="s">
        <v>42</v>
      </c>
      <c r="D34" s="84">
        <v>130.53</v>
      </c>
      <c r="E34" s="82">
        <v>0.0</v>
      </c>
      <c r="F34" s="85">
        <f t="shared" si="13"/>
        <v>131</v>
      </c>
      <c r="G34" s="86">
        <f t="shared" si="4"/>
        <v>131</v>
      </c>
      <c r="H34" s="87">
        <v>9.00156264E8</v>
      </c>
      <c r="I34" s="83" t="str">
        <f t="shared" si="18"/>
        <v>#REF!</v>
      </c>
      <c r="J34" s="93">
        <f t="shared" si="19"/>
        <v>131</v>
      </c>
      <c r="K34" s="88" t="str">
        <f t="shared" si="20"/>
        <v>#REF!</v>
      </c>
      <c r="L34" s="89" t="str">
        <f t="shared" si="21"/>
        <v>#REF!</v>
      </c>
      <c r="M34" s="89" t="s">
        <v>386</v>
      </c>
      <c r="N34" s="87"/>
      <c r="O34" s="9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25.5" customHeight="1">
      <c r="A35" s="81" t="s">
        <v>52</v>
      </c>
      <c r="B35" s="82" t="s">
        <v>17</v>
      </c>
      <c r="C35" s="83" t="s">
        <v>346</v>
      </c>
      <c r="D35" s="84">
        <v>1770546.97</v>
      </c>
      <c r="E35" s="82">
        <v>0.0</v>
      </c>
      <c r="F35" s="85">
        <f t="shared" si="13"/>
        <v>1770547</v>
      </c>
      <c r="G35" s="86">
        <f t="shared" si="4"/>
        <v>1770547</v>
      </c>
      <c r="H35" s="87">
        <v>8.90982264E8</v>
      </c>
      <c r="I35" s="83" t="str">
        <f t="shared" si="18"/>
        <v>#REF!</v>
      </c>
      <c r="J35" s="81">
        <v>1770547.0</v>
      </c>
      <c r="K35" s="88" t="str">
        <f t="shared" si="20"/>
        <v>#REF!</v>
      </c>
      <c r="L35" s="89" t="str">
        <f t="shared" si="21"/>
        <v>#REF!</v>
      </c>
      <c r="M35" s="89" t="s">
        <v>387</v>
      </c>
      <c r="N35" s="87"/>
      <c r="O35" s="9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4.25" customHeight="1">
      <c r="A36" s="81" t="s">
        <v>52</v>
      </c>
      <c r="B36" s="82" t="s">
        <v>45</v>
      </c>
      <c r="C36" s="83" t="s">
        <v>46</v>
      </c>
      <c r="D36" s="84">
        <v>1719.71</v>
      </c>
      <c r="E36" s="82">
        <v>0.0</v>
      </c>
      <c r="F36" s="85">
        <f t="shared" si="13"/>
        <v>1720</v>
      </c>
      <c r="G36" s="86">
        <f t="shared" si="4"/>
        <v>1720</v>
      </c>
      <c r="H36" s="87"/>
      <c r="I36" s="83"/>
      <c r="J36" s="81"/>
      <c r="K36" s="88"/>
      <c r="L36" s="89"/>
      <c r="M36" s="89"/>
      <c r="N36" s="87"/>
      <c r="O36" s="9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4.25" customHeight="1">
      <c r="A37" s="81" t="s">
        <v>52</v>
      </c>
      <c r="B37" s="82" t="s">
        <v>29</v>
      </c>
      <c r="C37" s="83" t="s">
        <v>30</v>
      </c>
      <c r="D37" s="84">
        <v>37444.95</v>
      </c>
      <c r="E37" s="82">
        <v>0.0</v>
      </c>
      <c r="F37" s="85">
        <f t="shared" si="13"/>
        <v>37445</v>
      </c>
      <c r="G37" s="86">
        <f t="shared" si="4"/>
        <v>37445</v>
      </c>
      <c r="H37" s="87">
        <v>8.00250119E8</v>
      </c>
      <c r="I37" s="83" t="str">
        <f>+VLOOKUP(H37,'[1]IPS CTA BANCARIA (2)'!$B$1:$I$186,2,0)</f>
        <v>#REF!</v>
      </c>
      <c r="J37" s="93">
        <f>+G37</f>
        <v>37445</v>
      </c>
      <c r="K37" s="88" t="str">
        <f>+VLOOKUP(H37,'[1]IPS CTA BANCARIA (2)'!$B$1:$I$186,4,0)</f>
        <v>#REF!</v>
      </c>
      <c r="L37" s="89" t="str">
        <f>+VLOOKUP(H37,'[1]IPS CTA BANCARIA (2)'!$B$1:$I$186,5,0)</f>
        <v>#REF!</v>
      </c>
      <c r="M37" s="89" t="s">
        <v>388</v>
      </c>
      <c r="N37" s="87" t="s">
        <v>389</v>
      </c>
      <c r="O37" s="90">
        <v>42242.0</v>
      </c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27.0" customHeight="1">
      <c r="A38" s="81" t="s">
        <v>52</v>
      </c>
      <c r="B38" s="82" t="s">
        <v>31</v>
      </c>
      <c r="C38" s="83" t="s">
        <v>32</v>
      </c>
      <c r="D38" s="84">
        <v>0.0</v>
      </c>
      <c r="E38" s="82">
        <v>0.0</v>
      </c>
      <c r="F38" s="85">
        <f t="shared" si="13"/>
        <v>0</v>
      </c>
      <c r="G38" s="86">
        <f t="shared" si="4"/>
        <v>0</v>
      </c>
      <c r="H38" s="87"/>
      <c r="I38" s="83"/>
      <c r="J38" s="81"/>
      <c r="K38" s="88"/>
      <c r="L38" s="89"/>
      <c r="M38" s="89"/>
      <c r="N38" s="87"/>
      <c r="O38" s="9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4.25" customHeight="1">
      <c r="A39" s="81" t="s">
        <v>52</v>
      </c>
      <c r="B39" s="82" t="s">
        <v>41</v>
      </c>
      <c r="C39" s="83" t="s">
        <v>42</v>
      </c>
      <c r="D39" s="84">
        <v>11016.37</v>
      </c>
      <c r="E39" s="82">
        <v>0.0</v>
      </c>
      <c r="F39" s="85">
        <f t="shared" si="13"/>
        <v>11016</v>
      </c>
      <c r="G39" s="86">
        <f t="shared" si="4"/>
        <v>11016</v>
      </c>
      <c r="H39" s="87">
        <v>9.00156264E8</v>
      </c>
      <c r="I39" s="83" t="str">
        <f t="shared" ref="I39:I47" si="22">+VLOOKUP(H39,'[1]IPS CTA BANCARIA (2)'!$B$1:$I$186,2,0)</f>
        <v>#REF!</v>
      </c>
      <c r="J39" s="93">
        <f>+G39</f>
        <v>11016</v>
      </c>
      <c r="K39" s="88" t="str">
        <f t="shared" ref="K39:K47" si="23">+VLOOKUP(H39,'[1]IPS CTA BANCARIA (2)'!$B$1:$I$186,4,0)</f>
        <v>#REF!</v>
      </c>
      <c r="L39" s="89" t="str">
        <f t="shared" ref="L39:L47" si="24">+VLOOKUP(H39,'[1]IPS CTA BANCARIA (2)'!$B$1:$I$186,5,0)</f>
        <v>#REF!</v>
      </c>
      <c r="M39" s="89" t="s">
        <v>390</v>
      </c>
      <c r="N39" s="87"/>
      <c r="O39" s="9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23.25" customHeight="1">
      <c r="A40" s="81" t="s">
        <v>54</v>
      </c>
      <c r="B40" s="82" t="s">
        <v>17</v>
      </c>
      <c r="C40" s="83" t="s">
        <v>346</v>
      </c>
      <c r="D40" s="84">
        <v>8683371.2</v>
      </c>
      <c r="E40" s="82">
        <v>0.0</v>
      </c>
      <c r="F40" s="85">
        <f t="shared" si="13"/>
        <v>8683371</v>
      </c>
      <c r="G40" s="86">
        <f t="shared" si="4"/>
        <v>8683371</v>
      </c>
      <c r="H40" s="87">
        <v>8.90982264E8</v>
      </c>
      <c r="I40" s="83" t="str">
        <f t="shared" si="22"/>
        <v>#REF!</v>
      </c>
      <c r="J40" s="81">
        <v>8683371.0</v>
      </c>
      <c r="K40" s="88" t="str">
        <f t="shared" si="23"/>
        <v>#REF!</v>
      </c>
      <c r="L40" s="89" t="str">
        <f t="shared" si="24"/>
        <v>#REF!</v>
      </c>
      <c r="M40" s="89" t="s">
        <v>391</v>
      </c>
      <c r="N40" s="87"/>
      <c r="O40" s="9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4.25" customHeight="1">
      <c r="A41" s="81" t="s">
        <v>54</v>
      </c>
      <c r="B41" s="82" t="s">
        <v>19</v>
      </c>
      <c r="C41" s="83" t="s">
        <v>20</v>
      </c>
      <c r="D41" s="84">
        <v>22594.65</v>
      </c>
      <c r="E41" s="82">
        <v>0.0</v>
      </c>
      <c r="F41" s="85">
        <f t="shared" si="13"/>
        <v>22595</v>
      </c>
      <c r="G41" s="86">
        <f t="shared" si="4"/>
        <v>22595</v>
      </c>
      <c r="H41" s="87">
        <v>8.00140949E8</v>
      </c>
      <c r="I41" s="83" t="str">
        <f t="shared" si="22"/>
        <v>#REF!</v>
      </c>
      <c r="J41" s="93">
        <f t="shared" ref="J41:J45" si="25">+G41</f>
        <v>22595</v>
      </c>
      <c r="K41" s="88" t="str">
        <f t="shared" si="23"/>
        <v>#REF!</v>
      </c>
      <c r="L41" s="89" t="str">
        <f t="shared" si="24"/>
        <v>#REF!</v>
      </c>
      <c r="M41" s="89" t="s">
        <v>392</v>
      </c>
      <c r="N41" s="87" t="s">
        <v>393</v>
      </c>
      <c r="O41" s="90">
        <v>42236.0</v>
      </c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4.25" customHeight="1">
      <c r="A42" s="81" t="s">
        <v>54</v>
      </c>
      <c r="B42" s="82" t="s">
        <v>21</v>
      </c>
      <c r="C42" s="83" t="s">
        <v>22</v>
      </c>
      <c r="D42" s="84">
        <v>208363.4</v>
      </c>
      <c r="E42" s="82">
        <v>0.0</v>
      </c>
      <c r="F42" s="85">
        <f t="shared" si="13"/>
        <v>208363</v>
      </c>
      <c r="G42" s="86">
        <f t="shared" si="4"/>
        <v>208363</v>
      </c>
      <c r="H42" s="87">
        <v>8.00130907E8</v>
      </c>
      <c r="I42" s="83" t="str">
        <f t="shared" si="22"/>
        <v>#REF!</v>
      </c>
      <c r="J42" s="93">
        <f t="shared" si="25"/>
        <v>208363</v>
      </c>
      <c r="K42" s="88" t="str">
        <f t="shared" si="23"/>
        <v>#REF!</v>
      </c>
      <c r="L42" s="89" t="str">
        <f t="shared" si="24"/>
        <v>#REF!</v>
      </c>
      <c r="M42" s="89" t="s">
        <v>394</v>
      </c>
      <c r="N42" s="87" t="s">
        <v>395</v>
      </c>
      <c r="O42" s="90">
        <v>42241.0</v>
      </c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4.25" customHeight="1">
      <c r="A43" s="81" t="s">
        <v>54</v>
      </c>
      <c r="B43" s="82" t="s">
        <v>29</v>
      </c>
      <c r="C43" s="83" t="s">
        <v>30</v>
      </c>
      <c r="D43" s="84">
        <v>348127.88</v>
      </c>
      <c r="E43" s="82">
        <v>0.0</v>
      </c>
      <c r="F43" s="85">
        <f t="shared" si="13"/>
        <v>348128</v>
      </c>
      <c r="G43" s="86">
        <f t="shared" si="4"/>
        <v>348128</v>
      </c>
      <c r="H43" s="87">
        <v>8.00250119E8</v>
      </c>
      <c r="I43" s="83" t="str">
        <f t="shared" si="22"/>
        <v>#REF!</v>
      </c>
      <c r="J43" s="93">
        <f t="shared" si="25"/>
        <v>348128</v>
      </c>
      <c r="K43" s="88" t="str">
        <f t="shared" si="23"/>
        <v>#REF!</v>
      </c>
      <c r="L43" s="89" t="str">
        <f t="shared" si="24"/>
        <v>#REF!</v>
      </c>
      <c r="M43" s="89" t="s">
        <v>396</v>
      </c>
      <c r="N43" s="87" t="s">
        <v>397</v>
      </c>
      <c r="O43" s="90">
        <v>42242.0</v>
      </c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27.0" customHeight="1">
      <c r="A44" s="81" t="s">
        <v>54</v>
      </c>
      <c r="B44" s="82" t="s">
        <v>31</v>
      </c>
      <c r="C44" s="83" t="s">
        <v>32</v>
      </c>
      <c r="D44" s="84">
        <v>770998.0</v>
      </c>
      <c r="E44" s="82">
        <v>0.0</v>
      </c>
      <c r="F44" s="85">
        <f t="shared" si="13"/>
        <v>770998</v>
      </c>
      <c r="G44" s="86">
        <f t="shared" si="4"/>
        <v>770998</v>
      </c>
      <c r="H44" s="87">
        <v>8.05000427E8</v>
      </c>
      <c r="I44" s="83" t="str">
        <f t="shared" si="22"/>
        <v>#REF!</v>
      </c>
      <c r="J44" s="93">
        <f t="shared" si="25"/>
        <v>770998</v>
      </c>
      <c r="K44" s="88" t="str">
        <f t="shared" si="23"/>
        <v>#REF!</v>
      </c>
      <c r="L44" s="89" t="str">
        <f t="shared" si="24"/>
        <v>#REF!</v>
      </c>
      <c r="M44" s="89" t="s">
        <v>398</v>
      </c>
      <c r="N44" s="87"/>
      <c r="O44" s="9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4.25" customHeight="1">
      <c r="A45" s="81" t="s">
        <v>54</v>
      </c>
      <c r="B45" s="82" t="s">
        <v>41</v>
      </c>
      <c r="C45" s="83" t="s">
        <v>42</v>
      </c>
      <c r="D45" s="84">
        <v>251014.02</v>
      </c>
      <c r="E45" s="82">
        <v>0.0</v>
      </c>
      <c r="F45" s="85">
        <f t="shared" si="13"/>
        <v>251014</v>
      </c>
      <c r="G45" s="86">
        <f t="shared" si="4"/>
        <v>251014</v>
      </c>
      <c r="H45" s="87">
        <v>9.00156264E8</v>
      </c>
      <c r="I45" s="83" t="str">
        <f t="shared" si="22"/>
        <v>#REF!</v>
      </c>
      <c r="J45" s="93">
        <f t="shared" si="25"/>
        <v>251014</v>
      </c>
      <c r="K45" s="88" t="str">
        <f t="shared" si="23"/>
        <v>#REF!</v>
      </c>
      <c r="L45" s="89" t="str">
        <f t="shared" si="24"/>
        <v>#REF!</v>
      </c>
      <c r="M45" s="89" t="s">
        <v>399</v>
      </c>
      <c r="N45" s="87"/>
      <c r="O45" s="9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21.75" customHeight="1">
      <c r="A46" s="81" t="s">
        <v>54</v>
      </c>
      <c r="B46" s="82" t="s">
        <v>47</v>
      </c>
      <c r="C46" s="83" t="s">
        <v>48</v>
      </c>
      <c r="D46" s="84">
        <v>1.547237185E7</v>
      </c>
      <c r="E46" s="82">
        <v>0.0</v>
      </c>
      <c r="F46" s="85">
        <f t="shared" si="13"/>
        <v>15472372</v>
      </c>
      <c r="G46" s="86">
        <f t="shared" si="4"/>
        <v>15472372</v>
      </c>
      <c r="H46" s="87">
        <v>8.90906346E8</v>
      </c>
      <c r="I46" s="83" t="str">
        <f t="shared" si="22"/>
        <v>#REF!</v>
      </c>
      <c r="J46" s="81">
        <v>1.5472372E7</v>
      </c>
      <c r="K46" s="88" t="str">
        <f t="shared" si="23"/>
        <v>#REF!</v>
      </c>
      <c r="L46" s="89" t="str">
        <f t="shared" si="24"/>
        <v>#REF!</v>
      </c>
      <c r="M46" s="89" t="s">
        <v>400</v>
      </c>
      <c r="N46" s="87" t="s">
        <v>401</v>
      </c>
      <c r="O46" s="90">
        <v>42236.0</v>
      </c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24.0" customHeight="1">
      <c r="A47" s="81" t="s">
        <v>56</v>
      </c>
      <c r="B47" s="82" t="s">
        <v>17</v>
      </c>
      <c r="C47" s="83" t="s">
        <v>346</v>
      </c>
      <c r="D47" s="84">
        <v>2.788271273E7</v>
      </c>
      <c r="E47" s="82">
        <v>0.0</v>
      </c>
      <c r="F47" s="85">
        <f t="shared" si="13"/>
        <v>27882713</v>
      </c>
      <c r="G47" s="86">
        <f t="shared" si="4"/>
        <v>27882713</v>
      </c>
      <c r="H47" s="87">
        <v>8.90982264E8</v>
      </c>
      <c r="I47" s="83" t="str">
        <f t="shared" si="22"/>
        <v>#REF!</v>
      </c>
      <c r="J47" s="81">
        <v>2.7882713E7</v>
      </c>
      <c r="K47" s="88" t="str">
        <f t="shared" si="23"/>
        <v>#REF!</v>
      </c>
      <c r="L47" s="89" t="str">
        <f t="shared" si="24"/>
        <v>#REF!</v>
      </c>
      <c r="M47" s="89" t="s">
        <v>402</v>
      </c>
      <c r="N47" s="87"/>
      <c r="O47" s="9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4.25" customHeight="1">
      <c r="A48" s="81" t="s">
        <v>56</v>
      </c>
      <c r="B48" s="82" t="s">
        <v>45</v>
      </c>
      <c r="C48" s="83" t="s">
        <v>46</v>
      </c>
      <c r="D48" s="84">
        <v>3.796274493E7</v>
      </c>
      <c r="E48" s="82">
        <v>0.0</v>
      </c>
      <c r="F48" s="85">
        <f t="shared" si="13"/>
        <v>37962745</v>
      </c>
      <c r="G48" s="86">
        <f t="shared" si="4"/>
        <v>37962745</v>
      </c>
      <c r="H48" s="87"/>
      <c r="I48" s="83"/>
      <c r="J48" s="81"/>
      <c r="K48" s="88"/>
      <c r="L48" s="89"/>
      <c r="M48" s="89"/>
      <c r="N48" s="87"/>
      <c r="O48" s="9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4.25" customHeight="1">
      <c r="A49" s="81" t="s">
        <v>56</v>
      </c>
      <c r="B49" s="82" t="s">
        <v>21</v>
      </c>
      <c r="C49" s="83" t="s">
        <v>22</v>
      </c>
      <c r="D49" s="84">
        <v>5455.14</v>
      </c>
      <c r="E49" s="82">
        <v>0.0</v>
      </c>
      <c r="F49" s="85">
        <f t="shared" si="13"/>
        <v>5455</v>
      </c>
      <c r="G49" s="86">
        <f t="shared" si="4"/>
        <v>5455</v>
      </c>
      <c r="H49" s="87">
        <v>8.00130907E8</v>
      </c>
      <c r="I49" s="83" t="str">
        <f t="shared" ref="I49:I50" si="26">+VLOOKUP(H49,'[1]IPS CTA BANCARIA (2)'!$B$1:$I$186,2,0)</f>
        <v>#REF!</v>
      </c>
      <c r="J49" s="93">
        <f t="shared" ref="J49:J50" si="27">+G49</f>
        <v>5455</v>
      </c>
      <c r="K49" s="88" t="str">
        <f t="shared" ref="K49:K50" si="28">+VLOOKUP(H49,'[1]IPS CTA BANCARIA (2)'!$B$1:$I$186,4,0)</f>
        <v>#REF!</v>
      </c>
      <c r="L49" s="89" t="str">
        <f t="shared" ref="L49:L50" si="29">+VLOOKUP(H49,'[1]IPS CTA BANCARIA (2)'!$B$1:$I$186,5,0)</f>
        <v>#REF!</v>
      </c>
      <c r="M49" s="89" t="s">
        <v>403</v>
      </c>
      <c r="N49" s="87" t="s">
        <v>404</v>
      </c>
      <c r="O49" s="90">
        <v>42241.0</v>
      </c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4.25" customHeight="1">
      <c r="A50" s="81" t="s">
        <v>56</v>
      </c>
      <c r="B50" s="82" t="s">
        <v>29</v>
      </c>
      <c r="C50" s="83" t="s">
        <v>30</v>
      </c>
      <c r="D50" s="84">
        <v>3157713.84</v>
      </c>
      <c r="E50" s="82">
        <v>0.0</v>
      </c>
      <c r="F50" s="85">
        <f t="shared" si="13"/>
        <v>3157714</v>
      </c>
      <c r="G50" s="86">
        <f t="shared" si="4"/>
        <v>3157714</v>
      </c>
      <c r="H50" s="87">
        <v>8.00250119E8</v>
      </c>
      <c r="I50" s="83" t="str">
        <f t="shared" si="26"/>
        <v>#REF!</v>
      </c>
      <c r="J50" s="93">
        <f t="shared" si="27"/>
        <v>3157714</v>
      </c>
      <c r="K50" s="88" t="str">
        <f t="shared" si="28"/>
        <v>#REF!</v>
      </c>
      <c r="L50" s="89" t="str">
        <f t="shared" si="29"/>
        <v>#REF!</v>
      </c>
      <c r="M50" s="89" t="s">
        <v>405</v>
      </c>
      <c r="N50" s="87" t="s">
        <v>406</v>
      </c>
      <c r="O50" s="90">
        <v>42242.0</v>
      </c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27.0" customHeight="1">
      <c r="A51" s="81" t="s">
        <v>56</v>
      </c>
      <c r="B51" s="82" t="s">
        <v>31</v>
      </c>
      <c r="C51" s="83" t="s">
        <v>32</v>
      </c>
      <c r="D51" s="84">
        <v>0.0</v>
      </c>
      <c r="E51" s="82">
        <v>0.0</v>
      </c>
      <c r="F51" s="85">
        <f t="shared" si="13"/>
        <v>0</v>
      </c>
      <c r="G51" s="86">
        <f t="shared" si="4"/>
        <v>0</v>
      </c>
      <c r="H51" s="87"/>
      <c r="I51" s="83"/>
      <c r="J51" s="81"/>
      <c r="K51" s="88"/>
      <c r="L51" s="89"/>
      <c r="M51" s="89"/>
      <c r="N51" s="87"/>
      <c r="O51" s="9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4.25" customHeight="1">
      <c r="A52" s="81" t="s">
        <v>56</v>
      </c>
      <c r="B52" s="82" t="s">
        <v>41</v>
      </c>
      <c r="C52" s="83" t="s">
        <v>42</v>
      </c>
      <c r="D52" s="84">
        <v>921384.92</v>
      </c>
      <c r="E52" s="82">
        <v>0.0</v>
      </c>
      <c r="F52" s="85">
        <f t="shared" si="13"/>
        <v>921385</v>
      </c>
      <c r="G52" s="86">
        <f t="shared" si="4"/>
        <v>921385</v>
      </c>
      <c r="H52" s="87">
        <v>9.00156264E8</v>
      </c>
      <c r="I52" s="83" t="str">
        <f t="shared" ref="I52:I54" si="30">+VLOOKUP(H52,'[1]IPS CTA BANCARIA (2)'!$B$1:$I$186,2,0)</f>
        <v>#REF!</v>
      </c>
      <c r="J52" s="93">
        <f>+G52</f>
        <v>921385</v>
      </c>
      <c r="K52" s="88" t="str">
        <f t="shared" ref="K52:K54" si="31">+VLOOKUP(H52,'[1]IPS CTA BANCARIA (2)'!$B$1:$I$186,4,0)</f>
        <v>#REF!</v>
      </c>
      <c r="L52" s="89" t="str">
        <f t="shared" ref="L52:L54" si="32">+VLOOKUP(H52,'[1]IPS CTA BANCARIA (2)'!$B$1:$I$186,5,0)</f>
        <v>#REF!</v>
      </c>
      <c r="M52" s="89" t="s">
        <v>407</v>
      </c>
      <c r="N52" s="87"/>
      <c r="O52" s="9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21.75" customHeight="1">
      <c r="A53" s="81" t="s">
        <v>56</v>
      </c>
      <c r="B53" s="82" t="s">
        <v>47</v>
      </c>
      <c r="C53" s="83" t="s">
        <v>48</v>
      </c>
      <c r="D53" s="84">
        <v>7.388605444E7</v>
      </c>
      <c r="E53" s="82">
        <v>0.0</v>
      </c>
      <c r="F53" s="85">
        <f t="shared" si="13"/>
        <v>73886054</v>
      </c>
      <c r="G53" s="86">
        <f t="shared" si="4"/>
        <v>73886054</v>
      </c>
      <c r="H53" s="87">
        <v>8.90982101E8</v>
      </c>
      <c r="I53" s="83" t="str">
        <f t="shared" si="30"/>
        <v>#REF!</v>
      </c>
      <c r="J53" s="81">
        <v>7.3886054E7</v>
      </c>
      <c r="K53" s="88" t="str">
        <f t="shared" si="31"/>
        <v>#REF!</v>
      </c>
      <c r="L53" s="89" t="str">
        <f t="shared" si="32"/>
        <v>#REF!</v>
      </c>
      <c r="M53" s="89" t="s">
        <v>408</v>
      </c>
      <c r="N53" s="87" t="s">
        <v>409</v>
      </c>
      <c r="O53" s="90">
        <v>42236.0</v>
      </c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24.0" customHeight="1">
      <c r="A54" s="81" t="s">
        <v>58</v>
      </c>
      <c r="B54" s="82" t="s">
        <v>17</v>
      </c>
      <c r="C54" s="83" t="s">
        <v>346</v>
      </c>
      <c r="D54" s="84">
        <v>9.569337931E7</v>
      </c>
      <c r="E54" s="82">
        <v>0.0</v>
      </c>
      <c r="F54" s="85">
        <f t="shared" si="13"/>
        <v>95693379</v>
      </c>
      <c r="G54" s="86">
        <f t="shared" si="4"/>
        <v>95693379</v>
      </c>
      <c r="H54" s="87">
        <v>8.90982264E8</v>
      </c>
      <c r="I54" s="83" t="str">
        <f t="shared" si="30"/>
        <v>#REF!</v>
      </c>
      <c r="J54" s="81">
        <v>9.5693379E7</v>
      </c>
      <c r="K54" s="88" t="str">
        <f t="shared" si="31"/>
        <v>#REF!</v>
      </c>
      <c r="L54" s="89" t="str">
        <f t="shared" si="32"/>
        <v>#REF!</v>
      </c>
      <c r="M54" s="89" t="s">
        <v>410</v>
      </c>
      <c r="N54" s="87"/>
      <c r="O54" s="9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4.25" customHeight="1">
      <c r="A55" s="81" t="s">
        <v>58</v>
      </c>
      <c r="B55" s="82" t="s">
        <v>45</v>
      </c>
      <c r="C55" s="83" t="s">
        <v>46</v>
      </c>
      <c r="D55" s="84">
        <v>2.444388224E7</v>
      </c>
      <c r="E55" s="82">
        <v>0.0</v>
      </c>
      <c r="F55" s="85">
        <f t="shared" si="13"/>
        <v>24443882</v>
      </c>
      <c r="G55" s="86">
        <f t="shared" si="4"/>
        <v>24443882</v>
      </c>
      <c r="H55" s="87"/>
      <c r="I55" s="83"/>
      <c r="J55" s="81"/>
      <c r="K55" s="88"/>
      <c r="L55" s="89"/>
      <c r="M55" s="89"/>
      <c r="N55" s="87"/>
      <c r="O55" s="9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4.25" customHeight="1">
      <c r="A56" s="81" t="s">
        <v>58</v>
      </c>
      <c r="B56" s="82" t="s">
        <v>19</v>
      </c>
      <c r="C56" s="83" t="s">
        <v>20</v>
      </c>
      <c r="D56" s="84">
        <v>231621.03</v>
      </c>
      <c r="E56" s="82">
        <v>0.0</v>
      </c>
      <c r="F56" s="85">
        <f t="shared" si="13"/>
        <v>231621</v>
      </c>
      <c r="G56" s="86">
        <f t="shared" si="4"/>
        <v>231621</v>
      </c>
      <c r="H56" s="87">
        <v>8.00140949E8</v>
      </c>
      <c r="I56" s="83" t="str">
        <f t="shared" ref="I56:I61" si="33">+VLOOKUP(H56,'[1]IPS CTA BANCARIA (2)'!$B$1:$I$186,2,0)</f>
        <v>#REF!</v>
      </c>
      <c r="J56" s="93">
        <f t="shared" ref="J56:J60" si="34">+G56</f>
        <v>231621</v>
      </c>
      <c r="K56" s="88" t="str">
        <f t="shared" ref="K56:K61" si="35">+VLOOKUP(H56,'[1]IPS CTA BANCARIA (2)'!$B$1:$I$186,4,0)</f>
        <v>#REF!</v>
      </c>
      <c r="L56" s="89" t="str">
        <f t="shared" ref="L56:L61" si="36">+VLOOKUP(H56,'[1]IPS CTA BANCARIA (2)'!$B$1:$I$186,5,0)</f>
        <v>#REF!</v>
      </c>
      <c r="M56" s="89" t="s">
        <v>411</v>
      </c>
      <c r="N56" s="87" t="s">
        <v>412</v>
      </c>
      <c r="O56" s="90">
        <v>42236.0</v>
      </c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4.25" customHeight="1">
      <c r="A57" s="81" t="s">
        <v>58</v>
      </c>
      <c r="B57" s="82" t="s">
        <v>21</v>
      </c>
      <c r="C57" s="83" t="s">
        <v>22</v>
      </c>
      <c r="D57" s="84">
        <v>7911.71</v>
      </c>
      <c r="E57" s="82">
        <v>0.0</v>
      </c>
      <c r="F57" s="85">
        <f t="shared" si="13"/>
        <v>7912</v>
      </c>
      <c r="G57" s="86">
        <f t="shared" si="4"/>
        <v>7912</v>
      </c>
      <c r="H57" s="87">
        <v>8.00130907E8</v>
      </c>
      <c r="I57" s="83" t="str">
        <f t="shared" si="33"/>
        <v>#REF!</v>
      </c>
      <c r="J57" s="93">
        <f t="shared" si="34"/>
        <v>7912</v>
      </c>
      <c r="K57" s="88" t="str">
        <f t="shared" si="35"/>
        <v>#REF!</v>
      </c>
      <c r="L57" s="89" t="str">
        <f t="shared" si="36"/>
        <v>#REF!</v>
      </c>
      <c r="M57" s="89" t="s">
        <v>413</v>
      </c>
      <c r="N57" s="87" t="s">
        <v>414</v>
      </c>
      <c r="O57" s="90">
        <v>42241.0</v>
      </c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4.25" customHeight="1">
      <c r="A58" s="81" t="s">
        <v>58</v>
      </c>
      <c r="B58" s="82" t="s">
        <v>29</v>
      </c>
      <c r="C58" s="83" t="s">
        <v>30</v>
      </c>
      <c r="D58" s="84">
        <v>1109219.76</v>
      </c>
      <c r="E58" s="82">
        <v>0.0</v>
      </c>
      <c r="F58" s="85">
        <f t="shared" si="13"/>
        <v>1109220</v>
      </c>
      <c r="G58" s="86">
        <f t="shared" si="4"/>
        <v>1109220</v>
      </c>
      <c r="H58" s="87">
        <v>8.00250119E8</v>
      </c>
      <c r="I58" s="83" t="str">
        <f t="shared" si="33"/>
        <v>#REF!</v>
      </c>
      <c r="J58" s="93">
        <f t="shared" si="34"/>
        <v>1109220</v>
      </c>
      <c r="K58" s="88" t="str">
        <f t="shared" si="35"/>
        <v>#REF!</v>
      </c>
      <c r="L58" s="89" t="str">
        <f t="shared" si="36"/>
        <v>#REF!</v>
      </c>
      <c r="M58" s="89" t="s">
        <v>415</v>
      </c>
      <c r="N58" s="87" t="s">
        <v>416</v>
      </c>
      <c r="O58" s="90">
        <v>42242.0</v>
      </c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27.0" customHeight="1">
      <c r="A59" s="81" t="s">
        <v>58</v>
      </c>
      <c r="B59" s="82" t="s">
        <v>31</v>
      </c>
      <c r="C59" s="83" t="s">
        <v>32</v>
      </c>
      <c r="D59" s="84">
        <v>918315.98</v>
      </c>
      <c r="E59" s="82">
        <v>0.0</v>
      </c>
      <c r="F59" s="85">
        <f t="shared" si="13"/>
        <v>918316</v>
      </c>
      <c r="G59" s="86">
        <f t="shared" si="4"/>
        <v>918316</v>
      </c>
      <c r="H59" s="87">
        <v>8.05000427E8</v>
      </c>
      <c r="I59" s="83" t="str">
        <f t="shared" si="33"/>
        <v>#REF!</v>
      </c>
      <c r="J59" s="93">
        <f t="shared" si="34"/>
        <v>918316</v>
      </c>
      <c r="K59" s="88" t="str">
        <f t="shared" si="35"/>
        <v>#REF!</v>
      </c>
      <c r="L59" s="89" t="str">
        <f t="shared" si="36"/>
        <v>#REF!</v>
      </c>
      <c r="M59" s="89" t="s">
        <v>417</v>
      </c>
      <c r="N59" s="87"/>
      <c r="O59" s="9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4.25" customHeight="1">
      <c r="A60" s="81" t="s">
        <v>58</v>
      </c>
      <c r="B60" s="82" t="s">
        <v>41</v>
      </c>
      <c r="C60" s="83" t="s">
        <v>42</v>
      </c>
      <c r="D60" s="84">
        <v>378205.6</v>
      </c>
      <c r="E60" s="82">
        <v>0.0</v>
      </c>
      <c r="F60" s="85">
        <f t="shared" si="13"/>
        <v>378206</v>
      </c>
      <c r="G60" s="86">
        <f t="shared" si="4"/>
        <v>378206</v>
      </c>
      <c r="H60" s="87">
        <v>9.00156264E8</v>
      </c>
      <c r="I60" s="83" t="str">
        <f t="shared" si="33"/>
        <v>#REF!</v>
      </c>
      <c r="J60" s="93">
        <f t="shared" si="34"/>
        <v>378206</v>
      </c>
      <c r="K60" s="88" t="str">
        <f t="shared" si="35"/>
        <v>#REF!</v>
      </c>
      <c r="L60" s="89" t="str">
        <f t="shared" si="36"/>
        <v>#REF!</v>
      </c>
      <c r="M60" s="89" t="s">
        <v>418</v>
      </c>
      <c r="N60" s="87"/>
      <c r="O60" s="9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20.25" customHeight="1">
      <c r="A61" s="81" t="s">
        <v>58</v>
      </c>
      <c r="B61" s="82" t="s">
        <v>59</v>
      </c>
      <c r="C61" s="83" t="s">
        <v>60</v>
      </c>
      <c r="D61" s="84">
        <v>1.178496637E7</v>
      </c>
      <c r="E61" s="82">
        <v>0.0</v>
      </c>
      <c r="F61" s="85">
        <f t="shared" si="13"/>
        <v>11784966</v>
      </c>
      <c r="G61" s="86">
        <f t="shared" si="4"/>
        <v>11784966</v>
      </c>
      <c r="H61" s="87">
        <v>9.00421895E8</v>
      </c>
      <c r="I61" s="83" t="str">
        <f t="shared" si="33"/>
        <v>#REF!</v>
      </c>
      <c r="J61" s="81">
        <v>1.1784966E7</v>
      </c>
      <c r="K61" s="88" t="str">
        <f t="shared" si="35"/>
        <v>#REF!</v>
      </c>
      <c r="L61" s="89" t="str">
        <f t="shared" si="36"/>
        <v>#REF!</v>
      </c>
      <c r="M61" s="89" t="s">
        <v>419</v>
      </c>
      <c r="N61" s="87" t="s">
        <v>420</v>
      </c>
      <c r="O61" s="90">
        <v>42241.0</v>
      </c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4.25" customHeight="1">
      <c r="A62" s="81" t="s">
        <v>62</v>
      </c>
      <c r="B62" s="82" t="s">
        <v>45</v>
      </c>
      <c r="C62" s="83" t="s">
        <v>46</v>
      </c>
      <c r="D62" s="84">
        <v>3846.08</v>
      </c>
      <c r="E62" s="82">
        <v>0.0</v>
      </c>
      <c r="F62" s="85">
        <f t="shared" si="13"/>
        <v>3846</v>
      </c>
      <c r="G62" s="86">
        <f t="shared" si="4"/>
        <v>3846</v>
      </c>
      <c r="H62" s="87"/>
      <c r="I62" s="83"/>
      <c r="J62" s="81"/>
      <c r="K62" s="88"/>
      <c r="L62" s="89"/>
      <c r="M62" s="89"/>
      <c r="N62" s="87"/>
      <c r="O62" s="9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4.25" customHeight="1">
      <c r="A63" s="81" t="s">
        <v>62</v>
      </c>
      <c r="B63" s="82" t="s">
        <v>29</v>
      </c>
      <c r="C63" s="83" t="s">
        <v>30</v>
      </c>
      <c r="D63" s="84">
        <v>262104.85</v>
      </c>
      <c r="E63" s="82">
        <v>0.0</v>
      </c>
      <c r="F63" s="85">
        <f t="shared" si="13"/>
        <v>262105</v>
      </c>
      <c r="G63" s="86">
        <f t="shared" si="4"/>
        <v>262105</v>
      </c>
      <c r="H63" s="87">
        <v>8.00250119E8</v>
      </c>
      <c r="I63" s="83" t="str">
        <f t="shared" ref="I63:I66" si="37">+VLOOKUP(H63,'[1]IPS CTA BANCARIA (2)'!$B$1:$I$186,2,0)</f>
        <v>#REF!</v>
      </c>
      <c r="J63" s="93">
        <f t="shared" ref="J63:J65" si="38">+G63</f>
        <v>262105</v>
      </c>
      <c r="K63" s="88" t="str">
        <f t="shared" ref="K63:K66" si="39">+VLOOKUP(H63,'[1]IPS CTA BANCARIA (2)'!$B$1:$I$186,4,0)</f>
        <v>#REF!</v>
      </c>
      <c r="L63" s="89" t="str">
        <f t="shared" ref="L63:L66" si="40">+VLOOKUP(H63,'[1]IPS CTA BANCARIA (2)'!$B$1:$I$186,5,0)</f>
        <v>#REF!</v>
      </c>
      <c r="M63" s="89" t="s">
        <v>421</v>
      </c>
      <c r="N63" s="87" t="s">
        <v>422</v>
      </c>
      <c r="O63" s="90">
        <v>42242.0</v>
      </c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27.0" customHeight="1">
      <c r="A64" s="81" t="s">
        <v>62</v>
      </c>
      <c r="B64" s="82" t="s">
        <v>31</v>
      </c>
      <c r="C64" s="83" t="s">
        <v>32</v>
      </c>
      <c r="D64" s="84">
        <v>504135.17</v>
      </c>
      <c r="E64" s="82">
        <v>0.0</v>
      </c>
      <c r="F64" s="85">
        <f t="shared" si="13"/>
        <v>504135</v>
      </c>
      <c r="G64" s="86">
        <f t="shared" si="4"/>
        <v>504135</v>
      </c>
      <c r="H64" s="87">
        <v>8.05000427E8</v>
      </c>
      <c r="I64" s="83" t="str">
        <f t="shared" si="37"/>
        <v>#REF!</v>
      </c>
      <c r="J64" s="93">
        <f t="shared" si="38"/>
        <v>504135</v>
      </c>
      <c r="K64" s="88" t="str">
        <f t="shared" si="39"/>
        <v>#REF!</v>
      </c>
      <c r="L64" s="89" t="str">
        <f t="shared" si="40"/>
        <v>#REF!</v>
      </c>
      <c r="M64" s="89" t="s">
        <v>423</v>
      </c>
      <c r="N64" s="87"/>
      <c r="O64" s="9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4.25" customHeight="1">
      <c r="A65" s="81" t="s">
        <v>62</v>
      </c>
      <c r="B65" s="82" t="s">
        <v>41</v>
      </c>
      <c r="C65" s="83" t="s">
        <v>42</v>
      </c>
      <c r="D65" s="84">
        <v>117099.77</v>
      </c>
      <c r="E65" s="82">
        <v>0.0</v>
      </c>
      <c r="F65" s="85">
        <f t="shared" si="13"/>
        <v>117100</v>
      </c>
      <c r="G65" s="86">
        <f t="shared" si="4"/>
        <v>117100</v>
      </c>
      <c r="H65" s="87">
        <v>9.00156264E8</v>
      </c>
      <c r="I65" s="83" t="str">
        <f t="shared" si="37"/>
        <v>#REF!</v>
      </c>
      <c r="J65" s="93">
        <f t="shared" si="38"/>
        <v>117100</v>
      </c>
      <c r="K65" s="88" t="str">
        <f t="shared" si="39"/>
        <v>#REF!</v>
      </c>
      <c r="L65" s="89" t="str">
        <f t="shared" si="40"/>
        <v>#REF!</v>
      </c>
      <c r="M65" s="89" t="s">
        <v>424</v>
      </c>
      <c r="N65" s="87"/>
      <c r="O65" s="9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20.25" customHeight="1">
      <c r="A66" s="81" t="s">
        <v>62</v>
      </c>
      <c r="B66" s="82" t="s">
        <v>59</v>
      </c>
      <c r="C66" s="83" t="s">
        <v>60</v>
      </c>
      <c r="D66" s="84">
        <v>1.969510113E7</v>
      </c>
      <c r="E66" s="82">
        <v>0.0</v>
      </c>
      <c r="F66" s="85">
        <f t="shared" si="13"/>
        <v>19695101</v>
      </c>
      <c r="G66" s="86">
        <f t="shared" si="4"/>
        <v>19695101</v>
      </c>
      <c r="H66" s="87">
        <v>9.00421895E8</v>
      </c>
      <c r="I66" s="83" t="str">
        <f t="shared" si="37"/>
        <v>#REF!</v>
      </c>
      <c r="J66" s="81">
        <v>1.9695101E7</v>
      </c>
      <c r="K66" s="88" t="str">
        <f t="shared" si="39"/>
        <v>#REF!</v>
      </c>
      <c r="L66" s="89" t="str">
        <f t="shared" si="40"/>
        <v>#REF!</v>
      </c>
      <c r="M66" s="89" t="s">
        <v>425</v>
      </c>
      <c r="N66" s="87" t="s">
        <v>426</v>
      </c>
      <c r="O66" s="90">
        <v>42241.0</v>
      </c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4.25" customHeight="1">
      <c r="A67" s="81" t="s">
        <v>64</v>
      </c>
      <c r="B67" s="82" t="s">
        <v>45</v>
      </c>
      <c r="C67" s="83" t="s">
        <v>46</v>
      </c>
      <c r="D67" s="84">
        <v>3260934.6</v>
      </c>
      <c r="E67" s="82">
        <v>0.0</v>
      </c>
      <c r="F67" s="85">
        <f t="shared" si="13"/>
        <v>3260935</v>
      </c>
      <c r="G67" s="86">
        <f t="shared" si="4"/>
        <v>3260935</v>
      </c>
      <c r="H67" s="87"/>
      <c r="I67" s="83"/>
      <c r="J67" s="81"/>
      <c r="K67" s="88"/>
      <c r="L67" s="89"/>
      <c r="M67" s="89"/>
      <c r="N67" s="87"/>
      <c r="O67" s="9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4.25" customHeight="1">
      <c r="A68" s="81" t="s">
        <v>64</v>
      </c>
      <c r="B68" s="82" t="s">
        <v>29</v>
      </c>
      <c r="C68" s="83" t="s">
        <v>30</v>
      </c>
      <c r="D68" s="84">
        <v>469272.03</v>
      </c>
      <c r="E68" s="82">
        <v>0.0</v>
      </c>
      <c r="F68" s="85">
        <f t="shared" si="13"/>
        <v>469272</v>
      </c>
      <c r="G68" s="86">
        <f t="shared" si="4"/>
        <v>469272</v>
      </c>
      <c r="H68" s="87">
        <v>8.00250119E8</v>
      </c>
      <c r="I68" s="83" t="str">
        <f>+VLOOKUP(H68,'[1]IPS CTA BANCARIA (2)'!$B$1:$I$186,2,0)</f>
        <v>#REF!</v>
      </c>
      <c r="J68" s="93">
        <f>+G68</f>
        <v>469272</v>
      </c>
      <c r="K68" s="88" t="str">
        <f>+VLOOKUP(H68,'[1]IPS CTA BANCARIA (2)'!$B$1:$I$186,4,0)</f>
        <v>#REF!</v>
      </c>
      <c r="L68" s="89" t="str">
        <f>+VLOOKUP(H68,'[1]IPS CTA BANCARIA (2)'!$B$1:$I$186,5,0)</f>
        <v>#REF!</v>
      </c>
      <c r="M68" s="89" t="s">
        <v>427</v>
      </c>
      <c r="N68" s="87" t="s">
        <v>428</v>
      </c>
      <c r="O68" s="90">
        <v>42242.0</v>
      </c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27.0" customHeight="1">
      <c r="A69" s="81" t="s">
        <v>64</v>
      </c>
      <c r="B69" s="82" t="s">
        <v>31</v>
      </c>
      <c r="C69" s="83" t="s">
        <v>32</v>
      </c>
      <c r="D69" s="84">
        <v>0.0</v>
      </c>
      <c r="E69" s="82">
        <v>0.0</v>
      </c>
      <c r="F69" s="85">
        <f t="shared" si="13"/>
        <v>0</v>
      </c>
      <c r="G69" s="86">
        <f t="shared" si="4"/>
        <v>0</v>
      </c>
      <c r="H69" s="87"/>
      <c r="I69" s="83"/>
      <c r="J69" s="81"/>
      <c r="K69" s="88"/>
      <c r="L69" s="89"/>
      <c r="M69" s="89"/>
      <c r="N69" s="87"/>
      <c r="O69" s="9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4.25" customHeight="1">
      <c r="A70" s="81" t="s">
        <v>64</v>
      </c>
      <c r="B70" s="82" t="s">
        <v>41</v>
      </c>
      <c r="C70" s="83" t="s">
        <v>42</v>
      </c>
      <c r="D70" s="84">
        <v>48989.28</v>
      </c>
      <c r="E70" s="82">
        <v>0.0</v>
      </c>
      <c r="F70" s="85">
        <f t="shared" si="13"/>
        <v>48989</v>
      </c>
      <c r="G70" s="86">
        <f t="shared" si="4"/>
        <v>48989</v>
      </c>
      <c r="H70" s="87">
        <v>9.00156264E8</v>
      </c>
      <c r="I70" s="83" t="str">
        <f t="shared" ref="I70:I72" si="41">+VLOOKUP(H70,'[1]IPS CTA BANCARIA (2)'!$B$1:$I$186,2,0)</f>
        <v>#REF!</v>
      </c>
      <c r="J70" s="93">
        <f>+G70</f>
        <v>48989</v>
      </c>
      <c r="K70" s="88" t="str">
        <f t="shared" ref="K70:K72" si="42">+VLOOKUP(H70,'[1]IPS CTA BANCARIA (2)'!$B$1:$I$186,4,0)</f>
        <v>#REF!</v>
      </c>
      <c r="L70" s="89" t="str">
        <f t="shared" ref="L70:L72" si="43">+VLOOKUP(H70,'[1]IPS CTA BANCARIA (2)'!$B$1:$I$186,5,0)</f>
        <v>#REF!</v>
      </c>
      <c r="M70" s="89" t="s">
        <v>429</v>
      </c>
      <c r="N70" s="87"/>
      <c r="O70" s="9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21.75" customHeight="1">
      <c r="A71" s="81" t="s">
        <v>64</v>
      </c>
      <c r="B71" s="82" t="s">
        <v>47</v>
      </c>
      <c r="C71" s="83" t="s">
        <v>48</v>
      </c>
      <c r="D71" s="84">
        <v>4.237582509E7</v>
      </c>
      <c r="E71" s="82">
        <v>0.0</v>
      </c>
      <c r="F71" s="85">
        <f t="shared" si="13"/>
        <v>42375825</v>
      </c>
      <c r="G71" s="86">
        <f t="shared" si="4"/>
        <v>42375825</v>
      </c>
      <c r="H71" s="87">
        <v>8.90982183E8</v>
      </c>
      <c r="I71" s="83" t="str">
        <f t="shared" si="41"/>
        <v>#REF!</v>
      </c>
      <c r="J71" s="81">
        <v>4.2375825E7</v>
      </c>
      <c r="K71" s="88" t="str">
        <f t="shared" si="42"/>
        <v>#REF!</v>
      </c>
      <c r="L71" s="89" t="str">
        <f t="shared" si="43"/>
        <v>#REF!</v>
      </c>
      <c r="M71" s="89" t="s">
        <v>430</v>
      </c>
      <c r="N71" s="87" t="s">
        <v>431</v>
      </c>
      <c r="O71" s="90">
        <v>42236.0</v>
      </c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36.0" customHeight="1">
      <c r="A72" s="81" t="s">
        <v>66</v>
      </c>
      <c r="B72" s="82" t="s">
        <v>17</v>
      </c>
      <c r="C72" s="83" t="s">
        <v>346</v>
      </c>
      <c r="D72" s="84">
        <v>1.888622691E7</v>
      </c>
      <c r="E72" s="82">
        <v>0.0</v>
      </c>
      <c r="F72" s="85">
        <f t="shared" si="13"/>
        <v>18886227</v>
      </c>
      <c r="G72" s="86">
        <f t="shared" si="4"/>
        <v>18886227</v>
      </c>
      <c r="H72" s="87">
        <v>8.90982264E8</v>
      </c>
      <c r="I72" s="83" t="str">
        <f t="shared" si="41"/>
        <v>#REF!</v>
      </c>
      <c r="J72" s="81">
        <v>1.8886227E7</v>
      </c>
      <c r="K72" s="88" t="str">
        <f t="shared" si="42"/>
        <v>#REF!</v>
      </c>
      <c r="L72" s="89" t="str">
        <f t="shared" si="43"/>
        <v>#REF!</v>
      </c>
      <c r="M72" s="89" t="s">
        <v>432</v>
      </c>
      <c r="N72" s="87"/>
      <c r="O72" s="9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4.25" customHeight="1">
      <c r="A73" s="81" t="s">
        <v>66</v>
      </c>
      <c r="B73" s="82" t="s">
        <v>45</v>
      </c>
      <c r="C73" s="83" t="s">
        <v>46</v>
      </c>
      <c r="D73" s="84">
        <v>1.610771658E7</v>
      </c>
      <c r="E73" s="82">
        <v>0.0</v>
      </c>
      <c r="F73" s="85">
        <f t="shared" si="13"/>
        <v>16107717</v>
      </c>
      <c r="G73" s="86">
        <f t="shared" si="4"/>
        <v>16107717</v>
      </c>
      <c r="H73" s="87"/>
      <c r="I73" s="83"/>
      <c r="J73" s="81"/>
      <c r="K73" s="88"/>
      <c r="L73" s="89"/>
      <c r="M73" s="89"/>
      <c r="N73" s="87"/>
      <c r="O73" s="9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4.25" customHeight="1">
      <c r="A74" s="81" t="s">
        <v>66</v>
      </c>
      <c r="B74" s="82" t="s">
        <v>29</v>
      </c>
      <c r="C74" s="83" t="s">
        <v>30</v>
      </c>
      <c r="D74" s="84">
        <v>1507921.91</v>
      </c>
      <c r="E74" s="82">
        <v>0.0</v>
      </c>
      <c r="F74" s="85">
        <f t="shared" si="13"/>
        <v>1507922</v>
      </c>
      <c r="G74" s="86">
        <f t="shared" si="4"/>
        <v>1507922</v>
      </c>
      <c r="H74" s="87">
        <v>8.00250119E8</v>
      </c>
      <c r="I74" s="83" t="str">
        <f t="shared" ref="I74:I76" si="44">+VLOOKUP(H74,'[1]IPS CTA BANCARIA (2)'!$B$1:$I$186,2,0)</f>
        <v>#REF!</v>
      </c>
      <c r="J74" s="93">
        <f t="shared" ref="J74:J76" si="45">+G74</f>
        <v>1507922</v>
      </c>
      <c r="K74" s="88" t="str">
        <f t="shared" ref="K74:K76" si="46">+VLOOKUP(H74,'[1]IPS CTA BANCARIA (2)'!$B$1:$I$186,4,0)</f>
        <v>#REF!</v>
      </c>
      <c r="L74" s="89" t="str">
        <f t="shared" ref="L74:L76" si="47">+VLOOKUP(H74,'[1]IPS CTA BANCARIA (2)'!$B$1:$I$186,5,0)</f>
        <v>#REF!</v>
      </c>
      <c r="M74" s="89" t="s">
        <v>433</v>
      </c>
      <c r="N74" s="87" t="s">
        <v>434</v>
      </c>
      <c r="O74" s="90">
        <v>42242.0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27.0" customHeight="1">
      <c r="A75" s="81" t="s">
        <v>66</v>
      </c>
      <c r="B75" s="82" t="s">
        <v>31</v>
      </c>
      <c r="C75" s="83" t="s">
        <v>32</v>
      </c>
      <c r="D75" s="84">
        <v>35324.15</v>
      </c>
      <c r="E75" s="82">
        <v>0.0</v>
      </c>
      <c r="F75" s="85">
        <f t="shared" si="13"/>
        <v>35324</v>
      </c>
      <c r="G75" s="86">
        <f t="shared" si="4"/>
        <v>35324</v>
      </c>
      <c r="H75" s="87">
        <v>8.05000427E8</v>
      </c>
      <c r="I75" s="83" t="str">
        <f t="shared" si="44"/>
        <v>#REF!</v>
      </c>
      <c r="J75" s="93">
        <f t="shared" si="45"/>
        <v>35324</v>
      </c>
      <c r="K75" s="88" t="str">
        <f t="shared" si="46"/>
        <v>#REF!</v>
      </c>
      <c r="L75" s="89" t="str">
        <f t="shared" si="47"/>
        <v>#REF!</v>
      </c>
      <c r="M75" s="89" t="s">
        <v>435</v>
      </c>
      <c r="N75" s="87"/>
      <c r="O75" s="9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27.0" customHeight="1">
      <c r="A76" s="81" t="s">
        <v>66</v>
      </c>
      <c r="B76" s="82" t="s">
        <v>33</v>
      </c>
      <c r="C76" s="83" t="s">
        <v>34</v>
      </c>
      <c r="D76" s="84">
        <v>7745.17</v>
      </c>
      <c r="E76" s="82">
        <v>0.0</v>
      </c>
      <c r="F76" s="85">
        <f t="shared" si="13"/>
        <v>7745</v>
      </c>
      <c r="G76" s="86">
        <f t="shared" si="4"/>
        <v>7745</v>
      </c>
      <c r="H76" s="87">
        <v>8.30003564E8</v>
      </c>
      <c r="I76" s="83" t="str">
        <f t="shared" si="44"/>
        <v>#REF!</v>
      </c>
      <c r="J76" s="93">
        <f t="shared" si="45"/>
        <v>7745</v>
      </c>
      <c r="K76" s="88" t="str">
        <f t="shared" si="46"/>
        <v>#REF!</v>
      </c>
      <c r="L76" s="89" t="str">
        <f t="shared" si="47"/>
        <v>#REF!</v>
      </c>
      <c r="M76" s="89" t="s">
        <v>436</v>
      </c>
      <c r="N76" s="87" t="s">
        <v>437</v>
      </c>
      <c r="O76" s="90">
        <v>42242.0</v>
      </c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4.25" customHeight="1">
      <c r="A77" s="81" t="s">
        <v>66</v>
      </c>
      <c r="B77" s="82" t="s">
        <v>39</v>
      </c>
      <c r="C77" s="83" t="s">
        <v>40</v>
      </c>
      <c r="D77" s="84">
        <v>7745.17</v>
      </c>
      <c r="E77" s="82">
        <v>0.0</v>
      </c>
      <c r="F77" s="85">
        <f t="shared" si="13"/>
        <v>7745</v>
      </c>
      <c r="G77" s="86">
        <f t="shared" si="4"/>
        <v>7745</v>
      </c>
      <c r="H77" s="87"/>
      <c r="I77" s="83"/>
      <c r="J77" s="81"/>
      <c r="K77" s="88"/>
      <c r="L77" s="89"/>
      <c r="M77" s="89"/>
      <c r="N77" s="87"/>
      <c r="O77" s="9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4.25" customHeight="1">
      <c r="A78" s="81" t="s">
        <v>66</v>
      </c>
      <c r="B78" s="82" t="s">
        <v>41</v>
      </c>
      <c r="C78" s="83" t="s">
        <v>42</v>
      </c>
      <c r="D78" s="84">
        <v>199014.4</v>
      </c>
      <c r="E78" s="82">
        <v>0.0</v>
      </c>
      <c r="F78" s="85">
        <f t="shared" si="13"/>
        <v>199014</v>
      </c>
      <c r="G78" s="86">
        <f t="shared" si="4"/>
        <v>199014</v>
      </c>
      <c r="H78" s="87">
        <v>9.00156264E8</v>
      </c>
      <c r="I78" s="83" t="str">
        <f t="shared" ref="I78:I85" si="48">+VLOOKUP(H78,'[1]IPS CTA BANCARIA (2)'!$B$1:$I$186,2,0)</f>
        <v>#REF!</v>
      </c>
      <c r="J78" s="93">
        <f>+G78</f>
        <v>199014</v>
      </c>
      <c r="K78" s="88" t="str">
        <f t="shared" ref="K78:K85" si="49">+VLOOKUP(H78,'[1]IPS CTA BANCARIA (2)'!$B$1:$I$186,4,0)</f>
        <v>#REF!</v>
      </c>
      <c r="L78" s="89" t="str">
        <f t="shared" ref="L78:L85" si="50">+VLOOKUP(H78,'[1]IPS CTA BANCARIA (2)'!$B$1:$I$186,5,0)</f>
        <v>#REF!</v>
      </c>
      <c r="M78" s="89" t="s">
        <v>438</v>
      </c>
      <c r="N78" s="87"/>
      <c r="O78" s="9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21.75" customHeight="1">
      <c r="A79" s="81" t="s">
        <v>66</v>
      </c>
      <c r="B79" s="82" t="s">
        <v>47</v>
      </c>
      <c r="C79" s="83" t="s">
        <v>48</v>
      </c>
      <c r="D79" s="84">
        <v>6.125721071E7</v>
      </c>
      <c r="E79" s="82">
        <v>0.0</v>
      </c>
      <c r="F79" s="85">
        <f t="shared" si="13"/>
        <v>61257211</v>
      </c>
      <c r="G79" s="86">
        <f t="shared" si="4"/>
        <v>61257211</v>
      </c>
      <c r="H79" s="87">
        <v>8.90982138E8</v>
      </c>
      <c r="I79" s="83" t="str">
        <f t="shared" si="48"/>
        <v>#REF!</v>
      </c>
      <c r="J79" s="81">
        <v>6.1257211E7</v>
      </c>
      <c r="K79" s="88" t="str">
        <f t="shared" si="49"/>
        <v>#REF!</v>
      </c>
      <c r="L79" s="89" t="str">
        <f t="shared" si="50"/>
        <v>#REF!</v>
      </c>
      <c r="M79" s="89" t="s">
        <v>439</v>
      </c>
      <c r="N79" s="87" t="s">
        <v>440</v>
      </c>
      <c r="O79" s="90">
        <v>42236.0</v>
      </c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36.0" customHeight="1">
      <c r="A80" s="81" t="s">
        <v>15</v>
      </c>
      <c r="B80" s="82" t="s">
        <v>17</v>
      </c>
      <c r="C80" s="83" t="s">
        <v>346</v>
      </c>
      <c r="D80" s="84">
        <v>3.604737151E7</v>
      </c>
      <c r="E80" s="82">
        <v>0.0</v>
      </c>
      <c r="F80" s="85">
        <f t="shared" si="13"/>
        <v>36047372</v>
      </c>
      <c r="G80" s="86">
        <f t="shared" si="4"/>
        <v>36047372</v>
      </c>
      <c r="H80" s="87">
        <v>8.90982264E8</v>
      </c>
      <c r="I80" s="83" t="str">
        <f t="shared" si="48"/>
        <v>#REF!</v>
      </c>
      <c r="J80" s="81">
        <v>3.6047372E7</v>
      </c>
      <c r="K80" s="88" t="str">
        <f t="shared" si="49"/>
        <v>#REF!</v>
      </c>
      <c r="L80" s="89" t="str">
        <f t="shared" si="50"/>
        <v>#REF!</v>
      </c>
      <c r="M80" s="89" t="s">
        <v>441</v>
      </c>
      <c r="N80" s="87"/>
      <c r="O80" s="9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4.25" customHeight="1">
      <c r="A81" s="81" t="s">
        <v>15</v>
      </c>
      <c r="B81" s="82" t="s">
        <v>29</v>
      </c>
      <c r="C81" s="83" t="s">
        <v>30</v>
      </c>
      <c r="D81" s="84">
        <v>4706053.58</v>
      </c>
      <c r="E81" s="82">
        <v>0.0</v>
      </c>
      <c r="F81" s="85">
        <f t="shared" si="13"/>
        <v>4706054</v>
      </c>
      <c r="G81" s="86">
        <f t="shared" si="4"/>
        <v>4706054</v>
      </c>
      <c r="H81" s="87">
        <v>8.00250119E8</v>
      </c>
      <c r="I81" s="83" t="str">
        <f t="shared" si="48"/>
        <v>#REF!</v>
      </c>
      <c r="J81" s="93">
        <f t="shared" ref="J81:J83" si="51">+G81</f>
        <v>4706054</v>
      </c>
      <c r="K81" s="88" t="str">
        <f t="shared" si="49"/>
        <v>#REF!</v>
      </c>
      <c r="L81" s="89" t="str">
        <f t="shared" si="50"/>
        <v>#REF!</v>
      </c>
      <c r="M81" s="89" t="s">
        <v>442</v>
      </c>
      <c r="N81" s="87" t="s">
        <v>443</v>
      </c>
      <c r="O81" s="90">
        <v>42242.0</v>
      </c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27.0" customHeight="1">
      <c r="A82" s="81" t="s">
        <v>15</v>
      </c>
      <c r="B82" s="82" t="s">
        <v>31</v>
      </c>
      <c r="C82" s="83" t="s">
        <v>32</v>
      </c>
      <c r="D82" s="84">
        <v>712950.82</v>
      </c>
      <c r="E82" s="82">
        <v>0.0</v>
      </c>
      <c r="F82" s="85">
        <f t="shared" si="13"/>
        <v>712951</v>
      </c>
      <c r="G82" s="86">
        <f t="shared" si="4"/>
        <v>712951</v>
      </c>
      <c r="H82" s="87">
        <v>8.05000427E8</v>
      </c>
      <c r="I82" s="83" t="str">
        <f t="shared" si="48"/>
        <v>#REF!</v>
      </c>
      <c r="J82" s="93">
        <f t="shared" si="51"/>
        <v>712951</v>
      </c>
      <c r="K82" s="88" t="str">
        <f t="shared" si="49"/>
        <v>#REF!</v>
      </c>
      <c r="L82" s="89" t="str">
        <f t="shared" si="50"/>
        <v>#REF!</v>
      </c>
      <c r="M82" s="89" t="s">
        <v>444</v>
      </c>
      <c r="N82" s="87"/>
      <c r="O82" s="9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4.25" customHeight="1">
      <c r="A83" s="81" t="s">
        <v>15</v>
      </c>
      <c r="B83" s="82" t="s">
        <v>41</v>
      </c>
      <c r="C83" s="83" t="s">
        <v>42</v>
      </c>
      <c r="D83" s="84">
        <v>616687.9</v>
      </c>
      <c r="E83" s="82">
        <v>0.0</v>
      </c>
      <c r="F83" s="85">
        <f t="shared" si="13"/>
        <v>616688</v>
      </c>
      <c r="G83" s="86">
        <f t="shared" si="4"/>
        <v>616688</v>
      </c>
      <c r="H83" s="87">
        <v>9.00156264E8</v>
      </c>
      <c r="I83" s="83" t="str">
        <f t="shared" si="48"/>
        <v>#REF!</v>
      </c>
      <c r="J83" s="93">
        <f t="shared" si="51"/>
        <v>616688</v>
      </c>
      <c r="K83" s="88" t="str">
        <f t="shared" si="49"/>
        <v>#REF!</v>
      </c>
      <c r="L83" s="89" t="str">
        <f t="shared" si="50"/>
        <v>#REF!</v>
      </c>
      <c r="M83" s="89" t="s">
        <v>445</v>
      </c>
      <c r="N83" s="87"/>
      <c r="O83" s="9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21.75" customHeight="1">
      <c r="A84" s="81" t="s">
        <v>15</v>
      </c>
      <c r="B84" s="82" t="s">
        <v>47</v>
      </c>
      <c r="C84" s="83" t="s">
        <v>48</v>
      </c>
      <c r="D84" s="84">
        <v>4.791995961E7</v>
      </c>
      <c r="E84" s="82">
        <v>0.0</v>
      </c>
      <c r="F84" s="85">
        <f t="shared" si="13"/>
        <v>47919960</v>
      </c>
      <c r="G84" s="86">
        <f t="shared" si="4"/>
        <v>47919960</v>
      </c>
      <c r="H84" s="87">
        <v>8.90982264E8</v>
      </c>
      <c r="I84" s="83" t="str">
        <f t="shared" si="48"/>
        <v>#REF!</v>
      </c>
      <c r="J84" s="81">
        <v>4.791996E7</v>
      </c>
      <c r="K84" s="88" t="str">
        <f t="shared" si="49"/>
        <v>#REF!</v>
      </c>
      <c r="L84" s="89" t="str">
        <f t="shared" si="50"/>
        <v>#REF!</v>
      </c>
      <c r="M84" s="89" t="s">
        <v>446</v>
      </c>
      <c r="N84" s="87" t="s">
        <v>447</v>
      </c>
      <c r="O84" s="90">
        <v>42236.0</v>
      </c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20.25" customHeight="1">
      <c r="A85" s="81" t="s">
        <v>15</v>
      </c>
      <c r="B85" s="82" t="s">
        <v>59</v>
      </c>
      <c r="C85" s="83" t="s">
        <v>60</v>
      </c>
      <c r="D85" s="84">
        <v>1149044.58</v>
      </c>
      <c r="E85" s="82">
        <v>0.0</v>
      </c>
      <c r="F85" s="85">
        <f t="shared" si="13"/>
        <v>1149045</v>
      </c>
      <c r="G85" s="86">
        <f t="shared" si="4"/>
        <v>1149045</v>
      </c>
      <c r="H85" s="87">
        <v>8.90905154E8</v>
      </c>
      <c r="I85" s="83" t="str">
        <f t="shared" si="48"/>
        <v>#REF!</v>
      </c>
      <c r="J85" s="81">
        <v>1149045.0</v>
      </c>
      <c r="K85" s="88" t="str">
        <f t="shared" si="49"/>
        <v>#REF!</v>
      </c>
      <c r="L85" s="89" t="str">
        <f t="shared" si="50"/>
        <v>#REF!</v>
      </c>
      <c r="M85" s="89" t="s">
        <v>448</v>
      </c>
      <c r="N85" s="87" t="s">
        <v>449</v>
      </c>
      <c r="O85" s="90">
        <v>42236.0</v>
      </c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36.0" customHeight="1">
      <c r="A86" s="81" t="s">
        <v>69</v>
      </c>
      <c r="B86" s="82" t="s">
        <v>17</v>
      </c>
      <c r="C86" s="83" t="s">
        <v>346</v>
      </c>
      <c r="D86" s="84">
        <v>0.0</v>
      </c>
      <c r="E86" s="82">
        <v>0.0</v>
      </c>
      <c r="F86" s="85">
        <f t="shared" si="13"/>
        <v>0</v>
      </c>
      <c r="G86" s="86">
        <f t="shared" si="4"/>
        <v>0</v>
      </c>
      <c r="H86" s="87"/>
      <c r="I86" s="83"/>
      <c r="J86" s="81"/>
      <c r="K86" s="88"/>
      <c r="L86" s="89"/>
      <c r="M86" s="89"/>
      <c r="N86" s="87"/>
      <c r="O86" s="9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4.25" customHeight="1">
      <c r="A87" s="81" t="s">
        <v>69</v>
      </c>
      <c r="B87" s="82" t="s">
        <v>29</v>
      </c>
      <c r="C87" s="83" t="s">
        <v>30</v>
      </c>
      <c r="D87" s="84">
        <v>0.0</v>
      </c>
      <c r="E87" s="82">
        <v>0.0</v>
      </c>
      <c r="F87" s="85">
        <f t="shared" si="13"/>
        <v>0</v>
      </c>
      <c r="G87" s="86">
        <f t="shared" si="4"/>
        <v>0</v>
      </c>
      <c r="H87" s="87"/>
      <c r="I87" s="83"/>
      <c r="J87" s="81"/>
      <c r="K87" s="88"/>
      <c r="L87" s="89"/>
      <c r="M87" s="89"/>
      <c r="N87" s="87"/>
      <c r="O87" s="9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4.25" customHeight="1">
      <c r="A88" s="81" t="s">
        <v>69</v>
      </c>
      <c r="B88" s="82" t="s">
        <v>41</v>
      </c>
      <c r="C88" s="83" t="s">
        <v>42</v>
      </c>
      <c r="D88" s="84">
        <v>0.0</v>
      </c>
      <c r="E88" s="82">
        <v>0.0</v>
      </c>
      <c r="F88" s="85">
        <f t="shared" si="13"/>
        <v>0</v>
      </c>
      <c r="G88" s="86">
        <f t="shared" si="4"/>
        <v>0</v>
      </c>
      <c r="H88" s="87"/>
      <c r="I88" s="83"/>
      <c r="J88" s="81"/>
      <c r="K88" s="88"/>
      <c r="L88" s="89"/>
      <c r="M88" s="89"/>
      <c r="N88" s="87"/>
      <c r="O88" s="9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36.0" customHeight="1">
      <c r="A89" s="81" t="s">
        <v>71</v>
      </c>
      <c r="B89" s="82" t="s">
        <v>17</v>
      </c>
      <c r="C89" s="83" t="s">
        <v>346</v>
      </c>
      <c r="D89" s="84">
        <v>3.8342190653E8</v>
      </c>
      <c r="E89" s="82">
        <v>1036699.5299999714</v>
      </c>
      <c r="F89" s="85">
        <v>3.82385207E8</v>
      </c>
      <c r="G89" s="86">
        <f t="shared" si="4"/>
        <v>382385207</v>
      </c>
      <c r="H89" s="87">
        <v>9.00625317E8</v>
      </c>
      <c r="I89" s="83" t="str">
        <f t="shared" ref="I89:I96" si="52">+VLOOKUP(H89,'[1]IPS CTA BANCARIA (2)'!$B$1:$I$186,2,0)</f>
        <v>#REF!</v>
      </c>
      <c r="J89" s="81">
        <v>587996.0</v>
      </c>
      <c r="K89" s="88" t="str">
        <f t="shared" ref="K89:K96" si="53">+VLOOKUP(H89,'[1]IPS CTA BANCARIA (2)'!$B$1:$I$186,4,0)</f>
        <v>#REF!</v>
      </c>
      <c r="L89" s="89" t="str">
        <f t="shared" ref="L89:L96" si="54">+VLOOKUP(H89,'[1]IPS CTA BANCARIA (2)'!$B$1:$I$186,5,0)</f>
        <v>#REF!</v>
      </c>
      <c r="M89" s="89" t="s">
        <v>450</v>
      </c>
      <c r="N89" s="87" t="s">
        <v>451</v>
      </c>
      <c r="O89" s="90">
        <v>42241.0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36.0" customHeight="1">
      <c r="A90" s="81" t="s">
        <v>71</v>
      </c>
      <c r="B90" s="82" t="s">
        <v>17</v>
      </c>
      <c r="C90" s="83" t="s">
        <v>346</v>
      </c>
      <c r="D90" s="84"/>
      <c r="E90" s="82"/>
      <c r="F90" s="85"/>
      <c r="G90" s="92"/>
      <c r="H90" s="87">
        <v>8.90982264E8</v>
      </c>
      <c r="I90" s="83" t="str">
        <f t="shared" si="52"/>
        <v>#REF!</v>
      </c>
      <c r="J90" s="81">
        <v>7.0334993E7</v>
      </c>
      <c r="K90" s="88" t="str">
        <f t="shared" si="53"/>
        <v>#REF!</v>
      </c>
      <c r="L90" s="89" t="str">
        <f t="shared" si="54"/>
        <v>#REF!</v>
      </c>
      <c r="M90" s="89" t="s">
        <v>452</v>
      </c>
      <c r="N90" s="87"/>
      <c r="O90" s="9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36.0" customHeight="1">
      <c r="A91" s="81" t="s">
        <v>71</v>
      </c>
      <c r="B91" s="82" t="s">
        <v>17</v>
      </c>
      <c r="C91" s="83" t="s">
        <v>346</v>
      </c>
      <c r="D91" s="84"/>
      <c r="E91" s="82"/>
      <c r="F91" s="85"/>
      <c r="G91" s="92"/>
      <c r="H91" s="87">
        <v>8.90907215E8</v>
      </c>
      <c r="I91" s="83" t="str">
        <f t="shared" si="52"/>
        <v>#REF!</v>
      </c>
      <c r="J91" s="81">
        <v>1.3588124E7</v>
      </c>
      <c r="K91" s="88" t="str">
        <f t="shared" si="53"/>
        <v>#REF!</v>
      </c>
      <c r="L91" s="89" t="str">
        <f t="shared" si="54"/>
        <v>#REF!</v>
      </c>
      <c r="M91" s="89" t="s">
        <v>453</v>
      </c>
      <c r="N91" s="87" t="s">
        <v>454</v>
      </c>
      <c r="O91" s="90">
        <v>42241.0</v>
      </c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36.0" customHeight="1">
      <c r="A92" s="81" t="s">
        <v>71</v>
      </c>
      <c r="B92" s="82" t="s">
        <v>17</v>
      </c>
      <c r="C92" s="83" t="s">
        <v>346</v>
      </c>
      <c r="D92" s="84"/>
      <c r="E92" s="82"/>
      <c r="F92" s="85"/>
      <c r="G92" s="92"/>
      <c r="H92" s="87">
        <v>8.90905177E8</v>
      </c>
      <c r="I92" s="83" t="str">
        <f t="shared" si="52"/>
        <v>#REF!</v>
      </c>
      <c r="J92" s="81">
        <v>179291.0</v>
      </c>
      <c r="K92" s="88" t="str">
        <f t="shared" si="53"/>
        <v>#REF!</v>
      </c>
      <c r="L92" s="89" t="str">
        <f t="shared" si="54"/>
        <v>#REF!</v>
      </c>
      <c r="M92" s="89" t="s">
        <v>455</v>
      </c>
      <c r="N92" s="87" t="s">
        <v>456</v>
      </c>
      <c r="O92" s="90">
        <v>42241.0</v>
      </c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36.0" customHeight="1">
      <c r="A93" s="81" t="s">
        <v>71</v>
      </c>
      <c r="B93" s="82" t="s">
        <v>17</v>
      </c>
      <c r="C93" s="83" t="s">
        <v>346</v>
      </c>
      <c r="D93" s="84"/>
      <c r="E93" s="82"/>
      <c r="F93" s="85"/>
      <c r="G93" s="92"/>
      <c r="H93" s="87">
        <v>8.90985703E8</v>
      </c>
      <c r="I93" s="83" t="str">
        <f t="shared" si="52"/>
        <v>#REF!</v>
      </c>
      <c r="J93" s="81">
        <v>9273186.0</v>
      </c>
      <c r="K93" s="88" t="str">
        <f t="shared" si="53"/>
        <v>#REF!</v>
      </c>
      <c r="L93" s="89" t="str">
        <f t="shared" si="54"/>
        <v>#REF!</v>
      </c>
      <c r="M93" s="89" t="s">
        <v>457</v>
      </c>
      <c r="N93" s="87" t="s">
        <v>458</v>
      </c>
      <c r="O93" s="90">
        <v>42235.0</v>
      </c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36.0" customHeight="1">
      <c r="A94" s="81" t="s">
        <v>71</v>
      </c>
      <c r="B94" s="82" t="s">
        <v>17</v>
      </c>
      <c r="C94" s="83" t="s">
        <v>346</v>
      </c>
      <c r="D94" s="84"/>
      <c r="E94" s="82"/>
      <c r="F94" s="85"/>
      <c r="G94" s="92"/>
      <c r="H94" s="87">
        <v>8.90905154E8</v>
      </c>
      <c r="I94" s="83" t="str">
        <f t="shared" si="52"/>
        <v>#REF!</v>
      </c>
      <c r="J94" s="81">
        <v>8848185.0</v>
      </c>
      <c r="K94" s="88" t="str">
        <f t="shared" si="53"/>
        <v>#REF!</v>
      </c>
      <c r="L94" s="89" t="str">
        <f t="shared" si="54"/>
        <v>#REF!</v>
      </c>
      <c r="M94" s="89" t="s">
        <v>459</v>
      </c>
      <c r="N94" s="87" t="s">
        <v>460</v>
      </c>
      <c r="O94" s="90">
        <v>42235.0</v>
      </c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36.0" customHeight="1">
      <c r="A95" s="81" t="s">
        <v>71</v>
      </c>
      <c r="B95" s="82" t="s">
        <v>17</v>
      </c>
      <c r="C95" s="83" t="s">
        <v>346</v>
      </c>
      <c r="D95" s="84"/>
      <c r="E95" s="82"/>
      <c r="F95" s="85"/>
      <c r="G95" s="92"/>
      <c r="H95" s="87">
        <v>8.90980066E8</v>
      </c>
      <c r="I95" s="83" t="str">
        <f t="shared" si="52"/>
        <v>#REF!</v>
      </c>
      <c r="J95" s="81">
        <v>1.99573432E8</v>
      </c>
      <c r="K95" s="88" t="str">
        <f t="shared" si="53"/>
        <v>#REF!</v>
      </c>
      <c r="L95" s="89" t="str">
        <f t="shared" si="54"/>
        <v>#REF!</v>
      </c>
      <c r="M95" s="89" t="s">
        <v>461</v>
      </c>
      <c r="N95" s="87" t="s">
        <v>462</v>
      </c>
      <c r="O95" s="90">
        <v>42235.0</v>
      </c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36.0" customHeight="1">
      <c r="A96" s="81" t="s">
        <v>71</v>
      </c>
      <c r="B96" s="82" t="s">
        <v>17</v>
      </c>
      <c r="C96" s="83" t="s">
        <v>346</v>
      </c>
      <c r="D96" s="84"/>
      <c r="E96" s="82"/>
      <c r="F96" s="85"/>
      <c r="G96" s="92"/>
      <c r="H96" s="87">
        <v>8.90981536E8</v>
      </c>
      <c r="I96" s="83" t="str">
        <f t="shared" si="52"/>
        <v>#REF!</v>
      </c>
      <c r="J96" s="81">
        <v>8.0E7</v>
      </c>
      <c r="K96" s="88" t="str">
        <f t="shared" si="53"/>
        <v>#REF!</v>
      </c>
      <c r="L96" s="89" t="str">
        <f t="shared" si="54"/>
        <v>#REF!</v>
      </c>
      <c r="M96" s="89" t="s">
        <v>463</v>
      </c>
      <c r="N96" s="87" t="s">
        <v>464</v>
      </c>
      <c r="O96" s="90">
        <v>42235.0</v>
      </c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4.25" customHeight="1">
      <c r="A97" s="81" t="s">
        <v>71</v>
      </c>
      <c r="B97" s="82" t="s">
        <v>45</v>
      </c>
      <c r="C97" s="83" t="s">
        <v>46</v>
      </c>
      <c r="D97" s="84">
        <v>1.458466938E7</v>
      </c>
      <c r="E97" s="82">
        <v>32007.38000000082</v>
      </c>
      <c r="F97" s="85">
        <v>1.4552662E7</v>
      </c>
      <c r="G97" s="86">
        <f t="shared" ref="G97:G114" si="55">+F97</f>
        <v>14552662</v>
      </c>
      <c r="H97" s="87"/>
      <c r="I97" s="83"/>
      <c r="J97" s="81"/>
      <c r="K97" s="88"/>
      <c r="L97" s="89"/>
      <c r="M97" s="89"/>
      <c r="N97" s="87"/>
      <c r="O97" s="9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4.25" customHeight="1">
      <c r="A98" s="81" t="s">
        <v>71</v>
      </c>
      <c r="B98" s="82" t="s">
        <v>72</v>
      </c>
      <c r="C98" s="83" t="s">
        <v>73</v>
      </c>
      <c r="D98" s="84">
        <v>7930002.39</v>
      </c>
      <c r="E98" s="82">
        <v>23570.389999999665</v>
      </c>
      <c r="F98" s="85">
        <v>7906432.0</v>
      </c>
      <c r="G98" s="86">
        <f t="shared" si="55"/>
        <v>7906432</v>
      </c>
      <c r="H98" s="87">
        <v>8.90900518E8</v>
      </c>
      <c r="I98" s="83" t="str">
        <f>+VLOOKUP(H98,'[1]IPS CTA BANCARIA (2)'!$B$1:$I$186,2,0)</f>
        <v>#REF!</v>
      </c>
      <c r="J98" s="81">
        <v>7906432.0</v>
      </c>
      <c r="K98" s="88" t="str">
        <f>+VLOOKUP(H98,'[1]IPS CTA BANCARIA (2)'!$B$1:$I$186,4,0)</f>
        <v>#REF!</v>
      </c>
      <c r="L98" s="89" t="str">
        <f>+VLOOKUP(H98,'[1]IPS CTA BANCARIA (2)'!$B$1:$I$186,5,0)</f>
        <v>#REF!</v>
      </c>
      <c r="M98" s="89" t="s">
        <v>465</v>
      </c>
      <c r="N98" s="87"/>
      <c r="O98" s="9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4.25" customHeight="1">
      <c r="A99" s="81" t="s">
        <v>71</v>
      </c>
      <c r="B99" s="82" t="s">
        <v>19</v>
      </c>
      <c r="C99" s="83" t="s">
        <v>20</v>
      </c>
      <c r="D99" s="84">
        <v>72291.84</v>
      </c>
      <c r="E99" s="82">
        <v>72291.84</v>
      </c>
      <c r="F99" s="85">
        <v>0.0</v>
      </c>
      <c r="G99" s="86">
        <f t="shared" si="55"/>
        <v>0</v>
      </c>
      <c r="H99" s="87"/>
      <c r="I99" s="83"/>
      <c r="J99" s="81"/>
      <c r="K99" s="88"/>
      <c r="L99" s="89"/>
      <c r="M99" s="89"/>
      <c r="N99" s="87"/>
      <c r="O99" s="9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4.25" customHeight="1">
      <c r="A100" s="81" t="s">
        <v>71</v>
      </c>
      <c r="B100" s="82" t="s">
        <v>21</v>
      </c>
      <c r="C100" s="83" t="s">
        <v>22</v>
      </c>
      <c r="D100" s="84">
        <v>30959.8</v>
      </c>
      <c r="E100" s="82">
        <v>30959.8</v>
      </c>
      <c r="F100" s="85">
        <v>0.0</v>
      </c>
      <c r="G100" s="86">
        <f t="shared" si="55"/>
        <v>0</v>
      </c>
      <c r="H100" s="87"/>
      <c r="I100" s="83"/>
      <c r="J100" s="81"/>
      <c r="K100" s="88"/>
      <c r="L100" s="89"/>
      <c r="M100" s="89"/>
      <c r="N100" s="87"/>
      <c r="O100" s="9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41.25" customHeight="1">
      <c r="A101" s="81" t="s">
        <v>71</v>
      </c>
      <c r="B101" s="82" t="s">
        <v>27</v>
      </c>
      <c r="C101" s="83" t="s">
        <v>28</v>
      </c>
      <c r="D101" s="84">
        <v>3287889.77</v>
      </c>
      <c r="E101" s="82">
        <v>9772.770000000019</v>
      </c>
      <c r="F101" s="85">
        <v>3278117.0</v>
      </c>
      <c r="G101" s="86">
        <f t="shared" si="55"/>
        <v>3278117</v>
      </c>
      <c r="H101" s="87">
        <v>8.00088702E8</v>
      </c>
      <c r="I101" s="83" t="str">
        <f t="shared" ref="I101:I103" si="56">+VLOOKUP(H101,'[1]IPS CTA BANCARIA (2)'!$B$1:$I$186,2,0)</f>
        <v>#REF!</v>
      </c>
      <c r="J101" s="93">
        <f t="shared" ref="J101:J103" si="57">+G101</f>
        <v>3278117</v>
      </c>
      <c r="K101" s="88" t="str">
        <f t="shared" ref="K101:K103" si="58">+VLOOKUP(H101,'[1]IPS CTA BANCARIA (2)'!$B$1:$I$186,4,0)</f>
        <v>#REF!</v>
      </c>
      <c r="L101" s="89" t="str">
        <f t="shared" ref="L101:L103" si="59">+VLOOKUP(H101,'[1]IPS CTA BANCARIA (2)'!$B$1:$I$186,5,0)</f>
        <v>#REF!</v>
      </c>
      <c r="M101" s="89" t="s">
        <v>466</v>
      </c>
      <c r="N101" s="87" t="s">
        <v>467</v>
      </c>
      <c r="O101" s="90">
        <v>42241.0</v>
      </c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4.25" customHeight="1">
      <c r="A102" s="81" t="s">
        <v>71</v>
      </c>
      <c r="B102" s="82" t="s">
        <v>29</v>
      </c>
      <c r="C102" s="83" t="s">
        <v>30</v>
      </c>
      <c r="D102" s="84">
        <v>1.406842675E7</v>
      </c>
      <c r="E102" s="82">
        <v>41815.75</v>
      </c>
      <c r="F102" s="85">
        <v>1.4026611E7</v>
      </c>
      <c r="G102" s="86">
        <f t="shared" si="55"/>
        <v>14026611</v>
      </c>
      <c r="H102" s="87">
        <v>8.00250119E8</v>
      </c>
      <c r="I102" s="83" t="str">
        <f t="shared" si="56"/>
        <v>#REF!</v>
      </c>
      <c r="J102" s="93">
        <f t="shared" si="57"/>
        <v>14026611</v>
      </c>
      <c r="K102" s="88" t="str">
        <f t="shared" si="58"/>
        <v>#REF!</v>
      </c>
      <c r="L102" s="89" t="str">
        <f t="shared" si="59"/>
        <v>#REF!</v>
      </c>
      <c r="M102" s="89" t="s">
        <v>468</v>
      </c>
      <c r="N102" s="87" t="s">
        <v>469</v>
      </c>
      <c r="O102" s="90">
        <v>42242.0</v>
      </c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27.0" customHeight="1">
      <c r="A103" s="81" t="s">
        <v>71</v>
      </c>
      <c r="B103" s="82" t="s">
        <v>31</v>
      </c>
      <c r="C103" s="83" t="s">
        <v>32</v>
      </c>
      <c r="D103" s="84">
        <v>2.030384239E7</v>
      </c>
      <c r="E103" s="82">
        <v>60349.390000000596</v>
      </c>
      <c r="F103" s="85">
        <v>2.0243493E7</v>
      </c>
      <c r="G103" s="86">
        <f t="shared" si="55"/>
        <v>20243493</v>
      </c>
      <c r="H103" s="87">
        <v>8.05000427E8</v>
      </c>
      <c r="I103" s="83" t="str">
        <f t="shared" si="56"/>
        <v>#REF!</v>
      </c>
      <c r="J103" s="93">
        <f t="shared" si="57"/>
        <v>20243493</v>
      </c>
      <c r="K103" s="88" t="str">
        <f t="shared" si="58"/>
        <v>#REF!</v>
      </c>
      <c r="L103" s="89" t="str">
        <f t="shared" si="59"/>
        <v>#REF!</v>
      </c>
      <c r="M103" s="89" t="s">
        <v>470</v>
      </c>
      <c r="N103" s="87"/>
      <c r="O103" s="9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27.0" customHeight="1">
      <c r="A104" s="81" t="s">
        <v>71</v>
      </c>
      <c r="B104" s="82" t="s">
        <v>33</v>
      </c>
      <c r="C104" s="83" t="s">
        <v>34</v>
      </c>
      <c r="D104" s="84">
        <v>5688.42</v>
      </c>
      <c r="E104" s="82">
        <v>5688.42</v>
      </c>
      <c r="F104" s="85">
        <v>0.0</v>
      </c>
      <c r="G104" s="86">
        <f t="shared" si="55"/>
        <v>0</v>
      </c>
      <c r="H104" s="87"/>
      <c r="I104" s="83"/>
      <c r="J104" s="81"/>
      <c r="K104" s="88"/>
      <c r="L104" s="89"/>
      <c r="M104" s="89"/>
      <c r="N104" s="87"/>
      <c r="O104" s="9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27.0" customHeight="1">
      <c r="A105" s="81" t="s">
        <v>71</v>
      </c>
      <c r="B105" s="82" t="s">
        <v>37</v>
      </c>
      <c r="C105" s="83" t="s">
        <v>38</v>
      </c>
      <c r="D105" s="84">
        <v>5688.42</v>
      </c>
      <c r="E105" s="82">
        <v>5688.42</v>
      </c>
      <c r="F105" s="85">
        <v>0.0</v>
      </c>
      <c r="G105" s="86">
        <f t="shared" si="55"/>
        <v>0</v>
      </c>
      <c r="H105" s="87"/>
      <c r="I105" s="83"/>
      <c r="J105" s="81"/>
      <c r="K105" s="88"/>
      <c r="L105" s="89"/>
      <c r="M105" s="89"/>
      <c r="N105" s="87"/>
      <c r="O105" s="9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4.25" customHeight="1">
      <c r="A106" s="81" t="s">
        <v>71</v>
      </c>
      <c r="B106" s="82" t="s">
        <v>41</v>
      </c>
      <c r="C106" s="83" t="s">
        <v>42</v>
      </c>
      <c r="D106" s="84">
        <v>7137342.31</v>
      </c>
      <c r="E106" s="82">
        <v>21214.30999999959</v>
      </c>
      <c r="F106" s="85">
        <v>7116128.0</v>
      </c>
      <c r="G106" s="86">
        <f t="shared" si="55"/>
        <v>7116128</v>
      </c>
      <c r="H106" s="87">
        <v>9.00156264E8</v>
      </c>
      <c r="I106" s="83" t="str">
        <f>+VLOOKUP(H106,'[1]IPS CTA BANCARIA (2)'!$B$1:$I$186,2,0)</f>
        <v>#REF!</v>
      </c>
      <c r="J106" s="93">
        <f>+G106</f>
        <v>7116128</v>
      </c>
      <c r="K106" s="88" t="str">
        <f>+VLOOKUP(H106,'[1]IPS CTA BANCARIA (2)'!$B$1:$I$186,4,0)</f>
        <v>#REF!</v>
      </c>
      <c r="L106" s="89" t="str">
        <f>+VLOOKUP(H106,'[1]IPS CTA BANCARIA (2)'!$B$1:$I$186,5,0)</f>
        <v>#REF!</v>
      </c>
      <c r="M106" s="89" t="s">
        <v>471</v>
      </c>
      <c r="N106" s="87"/>
      <c r="O106" s="9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4.25" customHeight="1">
      <c r="A107" s="81" t="s">
        <v>71</v>
      </c>
      <c r="B107" s="82" t="s">
        <v>74</v>
      </c>
      <c r="C107" s="83" t="s">
        <v>75</v>
      </c>
      <c r="D107" s="84">
        <v>0.0</v>
      </c>
      <c r="E107" s="82">
        <v>0.0</v>
      </c>
      <c r="F107" s="85">
        <v>0.0</v>
      </c>
      <c r="G107" s="86">
        <f t="shared" si="55"/>
        <v>0</v>
      </c>
      <c r="H107" s="87"/>
      <c r="I107" s="83"/>
      <c r="J107" s="81"/>
      <c r="K107" s="88"/>
      <c r="L107" s="89"/>
      <c r="M107" s="89"/>
      <c r="N107" s="87"/>
      <c r="O107" s="9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36.0" customHeight="1">
      <c r="A108" s="81" t="s">
        <v>77</v>
      </c>
      <c r="B108" s="82" t="s">
        <v>17</v>
      </c>
      <c r="C108" s="83" t="s">
        <v>346</v>
      </c>
      <c r="D108" s="84">
        <v>1.8008834789E8</v>
      </c>
      <c r="E108" s="82">
        <v>0.0</v>
      </c>
      <c r="F108" s="85">
        <f t="shared" ref="F108:F114" si="60">+ROUND(D108,0)</f>
        <v>180088348</v>
      </c>
      <c r="G108" s="86">
        <f t="shared" si="55"/>
        <v>180088348</v>
      </c>
      <c r="H108" s="87">
        <v>8.90907215E8</v>
      </c>
      <c r="I108" s="83" t="str">
        <f>+VLOOKUP(H108,'[1]IPS CTA BANCARIA (2)'!$B$1:$I$186,2,0)</f>
        <v>#REF!</v>
      </c>
      <c r="J108" s="81">
        <v>1.80088348E8</v>
      </c>
      <c r="K108" s="88" t="str">
        <f>+VLOOKUP(H108,'[1]IPS CTA BANCARIA (2)'!$B$1:$I$186,4,0)</f>
        <v>#REF!</v>
      </c>
      <c r="L108" s="89" t="str">
        <f>+VLOOKUP(H108,'[1]IPS CTA BANCARIA (2)'!$B$1:$I$186,5,0)</f>
        <v>#REF!</v>
      </c>
      <c r="M108" s="89" t="s">
        <v>472</v>
      </c>
      <c r="N108" s="87" t="s">
        <v>473</v>
      </c>
      <c r="O108" s="90">
        <v>42241.0</v>
      </c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4.25" customHeight="1">
      <c r="A109" s="81" t="s">
        <v>77</v>
      </c>
      <c r="B109" s="82" t="s">
        <v>45</v>
      </c>
      <c r="C109" s="83" t="s">
        <v>46</v>
      </c>
      <c r="D109" s="84">
        <v>30286.08</v>
      </c>
      <c r="E109" s="82">
        <v>0.0</v>
      </c>
      <c r="F109" s="85">
        <f t="shared" si="60"/>
        <v>30286</v>
      </c>
      <c r="G109" s="86">
        <f t="shared" si="55"/>
        <v>30286</v>
      </c>
      <c r="H109" s="87"/>
      <c r="I109" s="83"/>
      <c r="J109" s="81"/>
      <c r="K109" s="88"/>
      <c r="L109" s="89"/>
      <c r="M109" s="89"/>
      <c r="N109" s="87"/>
      <c r="O109" s="9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4.25" customHeight="1">
      <c r="A110" s="81" t="s">
        <v>474</v>
      </c>
      <c r="B110" s="82" t="s">
        <v>72</v>
      </c>
      <c r="C110" s="83" t="s">
        <v>73</v>
      </c>
      <c r="D110" s="84">
        <v>1.335488606E7</v>
      </c>
      <c r="E110" s="82">
        <v>0.0</v>
      </c>
      <c r="F110" s="85">
        <f t="shared" si="60"/>
        <v>13354886</v>
      </c>
      <c r="G110" s="86">
        <f t="shared" si="55"/>
        <v>13354886</v>
      </c>
      <c r="H110" s="87">
        <v>8.90900518E8</v>
      </c>
      <c r="I110" s="83" t="str">
        <f t="shared" ref="I110:I116" si="61">+VLOOKUP(H110,'[1]IPS CTA BANCARIA (2)'!$B$1:$I$186,2,0)</f>
        <v>#REF!</v>
      </c>
      <c r="J110" s="81">
        <v>1.3354886E7</v>
      </c>
      <c r="K110" s="88" t="str">
        <f t="shared" ref="K110:K116" si="62">+VLOOKUP(H110,'[1]IPS CTA BANCARIA (2)'!$B$1:$I$186,4,0)</f>
        <v>#REF!</v>
      </c>
      <c r="L110" s="89" t="str">
        <f t="shared" ref="L110:L116" si="63">+VLOOKUP(H110,'[1]IPS CTA BANCARIA (2)'!$B$1:$I$186,5,0)</f>
        <v>#REF!</v>
      </c>
      <c r="M110" s="89" t="s">
        <v>475</v>
      </c>
      <c r="N110" s="87" t="s">
        <v>476</v>
      </c>
      <c r="O110" s="90">
        <v>42243.0</v>
      </c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4.25" customHeight="1">
      <c r="A111" s="81" t="s">
        <v>77</v>
      </c>
      <c r="B111" s="82" t="s">
        <v>29</v>
      </c>
      <c r="C111" s="83" t="s">
        <v>30</v>
      </c>
      <c r="D111" s="84">
        <v>1824362.38</v>
      </c>
      <c r="E111" s="82">
        <v>0.0</v>
      </c>
      <c r="F111" s="85">
        <f t="shared" si="60"/>
        <v>1824362</v>
      </c>
      <c r="G111" s="86">
        <f t="shared" si="55"/>
        <v>1824362</v>
      </c>
      <c r="H111" s="87">
        <v>8.00250119E8</v>
      </c>
      <c r="I111" s="83" t="str">
        <f t="shared" si="61"/>
        <v>#REF!</v>
      </c>
      <c r="J111" s="93">
        <f t="shared" ref="J111:J113" si="64">+G111</f>
        <v>1824362</v>
      </c>
      <c r="K111" s="88" t="str">
        <f t="shared" si="62"/>
        <v>#REF!</v>
      </c>
      <c r="L111" s="89" t="str">
        <f t="shared" si="63"/>
        <v>#REF!</v>
      </c>
      <c r="M111" s="89" t="s">
        <v>477</v>
      </c>
      <c r="N111" s="87" t="s">
        <v>478</v>
      </c>
      <c r="O111" s="90">
        <v>42242.0</v>
      </c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27.0" customHeight="1">
      <c r="A112" s="81" t="s">
        <v>77</v>
      </c>
      <c r="B112" s="82" t="s">
        <v>31</v>
      </c>
      <c r="C112" s="83" t="s">
        <v>32</v>
      </c>
      <c r="D112" s="84">
        <v>2890504.93</v>
      </c>
      <c r="E112" s="82">
        <v>0.0</v>
      </c>
      <c r="F112" s="85">
        <f t="shared" si="60"/>
        <v>2890505</v>
      </c>
      <c r="G112" s="86">
        <f t="shared" si="55"/>
        <v>2890505</v>
      </c>
      <c r="H112" s="87">
        <v>8.05000427E8</v>
      </c>
      <c r="I112" s="83" t="str">
        <f t="shared" si="61"/>
        <v>#REF!</v>
      </c>
      <c r="J112" s="93">
        <f t="shared" si="64"/>
        <v>2890505</v>
      </c>
      <c r="K112" s="88" t="str">
        <f t="shared" si="62"/>
        <v>#REF!</v>
      </c>
      <c r="L112" s="89" t="str">
        <f t="shared" si="63"/>
        <v>#REF!</v>
      </c>
      <c r="M112" s="89" t="s">
        <v>479</v>
      </c>
      <c r="N112" s="87"/>
      <c r="O112" s="9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4.25" customHeight="1">
      <c r="A113" s="81" t="s">
        <v>77</v>
      </c>
      <c r="B113" s="82" t="s">
        <v>41</v>
      </c>
      <c r="C113" s="83" t="s">
        <v>42</v>
      </c>
      <c r="D113" s="84">
        <v>188523.01</v>
      </c>
      <c r="E113" s="82">
        <v>0.0</v>
      </c>
      <c r="F113" s="85">
        <f t="shared" si="60"/>
        <v>188523</v>
      </c>
      <c r="G113" s="86">
        <f t="shared" si="55"/>
        <v>188523</v>
      </c>
      <c r="H113" s="87">
        <v>9.00156264E8</v>
      </c>
      <c r="I113" s="83" t="str">
        <f t="shared" si="61"/>
        <v>#REF!</v>
      </c>
      <c r="J113" s="93">
        <f t="shared" si="64"/>
        <v>188523</v>
      </c>
      <c r="K113" s="88" t="str">
        <f t="shared" si="62"/>
        <v>#REF!</v>
      </c>
      <c r="L113" s="89" t="str">
        <f t="shared" si="63"/>
        <v>#REF!</v>
      </c>
      <c r="M113" s="89" t="s">
        <v>480</v>
      </c>
      <c r="N113" s="87"/>
      <c r="O113" s="9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20.25" customHeight="1">
      <c r="A114" s="81" t="s">
        <v>77</v>
      </c>
      <c r="B114" s="82" t="s">
        <v>74</v>
      </c>
      <c r="C114" s="83" t="s">
        <v>75</v>
      </c>
      <c r="D114" s="84">
        <v>3.275027865E7</v>
      </c>
      <c r="E114" s="82">
        <v>0.0</v>
      </c>
      <c r="F114" s="85">
        <f t="shared" si="60"/>
        <v>32750279</v>
      </c>
      <c r="G114" s="86">
        <f t="shared" si="55"/>
        <v>32750279</v>
      </c>
      <c r="H114" s="87">
        <v>8.90982134E8</v>
      </c>
      <c r="I114" s="83" t="str">
        <f t="shared" si="61"/>
        <v>#REF!</v>
      </c>
      <c r="J114" s="81">
        <v>1.140699E7</v>
      </c>
      <c r="K114" s="88" t="str">
        <f t="shared" si="62"/>
        <v>#REF!</v>
      </c>
      <c r="L114" s="89" t="str">
        <f t="shared" si="63"/>
        <v>#REF!</v>
      </c>
      <c r="M114" s="89" t="s">
        <v>481</v>
      </c>
      <c r="N114" s="87" t="s">
        <v>482</v>
      </c>
      <c r="O114" s="90">
        <v>42243.0</v>
      </c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20.25" customHeight="1">
      <c r="A115" s="81" t="s">
        <v>77</v>
      </c>
      <c r="B115" s="82" t="s">
        <v>74</v>
      </c>
      <c r="C115" s="83" t="s">
        <v>75</v>
      </c>
      <c r="D115" s="84"/>
      <c r="E115" s="82"/>
      <c r="F115" s="85"/>
      <c r="G115" s="92"/>
      <c r="H115" s="87">
        <v>8.00058016E8</v>
      </c>
      <c r="I115" s="83" t="str">
        <f t="shared" si="61"/>
        <v>#REF!</v>
      </c>
      <c r="J115" s="81">
        <v>2.1343289E7</v>
      </c>
      <c r="K115" s="88" t="str">
        <f t="shared" si="62"/>
        <v>#REF!</v>
      </c>
      <c r="L115" s="89" t="str">
        <f t="shared" si="63"/>
        <v>#REF!</v>
      </c>
      <c r="M115" s="89" t="s">
        <v>483</v>
      </c>
      <c r="N115" s="87" t="s">
        <v>484</v>
      </c>
      <c r="O115" s="90">
        <v>42243.0</v>
      </c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36.0" customHeight="1">
      <c r="A116" s="81" t="s">
        <v>79</v>
      </c>
      <c r="B116" s="82" t="s">
        <v>17</v>
      </c>
      <c r="C116" s="83" t="s">
        <v>346</v>
      </c>
      <c r="D116" s="84">
        <v>2.382830045E7</v>
      </c>
      <c r="E116" s="82">
        <v>0.0</v>
      </c>
      <c r="F116" s="85">
        <f t="shared" ref="F116:F126" si="65">+ROUND(D116,0)</f>
        <v>23828300</v>
      </c>
      <c r="G116" s="86">
        <f t="shared" ref="G116:G225" si="66">+F116</f>
        <v>23828300</v>
      </c>
      <c r="H116" s="87">
        <v>8.90907215E8</v>
      </c>
      <c r="I116" s="83" t="str">
        <f t="shared" si="61"/>
        <v>#REF!</v>
      </c>
      <c r="J116" s="81">
        <v>2.38283E7</v>
      </c>
      <c r="K116" s="88" t="str">
        <f t="shared" si="62"/>
        <v>#REF!</v>
      </c>
      <c r="L116" s="89" t="str">
        <f t="shared" si="63"/>
        <v>#REF!</v>
      </c>
      <c r="M116" s="89" t="s">
        <v>485</v>
      </c>
      <c r="N116" s="87" t="s">
        <v>486</v>
      </c>
      <c r="O116" s="90">
        <v>42241.0</v>
      </c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4.25" customHeight="1">
      <c r="A117" s="81" t="s">
        <v>79</v>
      </c>
      <c r="B117" s="82" t="s">
        <v>45</v>
      </c>
      <c r="C117" s="83" t="s">
        <v>46</v>
      </c>
      <c r="D117" s="84">
        <v>2380086.29</v>
      </c>
      <c r="E117" s="82">
        <v>0.0</v>
      </c>
      <c r="F117" s="85">
        <f t="shared" si="65"/>
        <v>2380086</v>
      </c>
      <c r="G117" s="86">
        <f t="shared" si="66"/>
        <v>2380086</v>
      </c>
      <c r="H117" s="87"/>
      <c r="I117" s="83"/>
      <c r="J117" s="81"/>
      <c r="K117" s="88"/>
      <c r="L117" s="89"/>
      <c r="M117" s="89"/>
      <c r="N117" s="87"/>
      <c r="O117" s="9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4.25" customHeight="1">
      <c r="A118" s="81" t="s">
        <v>79</v>
      </c>
      <c r="B118" s="82" t="s">
        <v>29</v>
      </c>
      <c r="C118" s="83" t="s">
        <v>30</v>
      </c>
      <c r="D118" s="84">
        <v>590809.67</v>
      </c>
      <c r="E118" s="82">
        <v>0.0</v>
      </c>
      <c r="F118" s="85">
        <f t="shared" si="65"/>
        <v>590810</v>
      </c>
      <c r="G118" s="86">
        <f t="shared" si="66"/>
        <v>590810</v>
      </c>
      <c r="H118" s="87">
        <v>8.00250119E8</v>
      </c>
      <c r="I118" s="83" t="str">
        <f>+VLOOKUP(H118,'[1]IPS CTA BANCARIA (2)'!$B$1:$I$186,2,0)</f>
        <v>#REF!</v>
      </c>
      <c r="J118" s="93">
        <f>+G118</f>
        <v>590810</v>
      </c>
      <c r="K118" s="88" t="str">
        <f>+VLOOKUP(H118,'[1]IPS CTA BANCARIA (2)'!$B$1:$I$186,4,0)</f>
        <v>#REF!</v>
      </c>
      <c r="L118" s="89" t="str">
        <f>+VLOOKUP(H118,'[1]IPS CTA BANCARIA (2)'!$B$1:$I$186,5,0)</f>
        <v>#REF!</v>
      </c>
      <c r="M118" s="89" t="s">
        <v>487</v>
      </c>
      <c r="N118" s="87" t="s">
        <v>488</v>
      </c>
      <c r="O118" s="90">
        <v>42242.0</v>
      </c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27.0" customHeight="1">
      <c r="A119" s="81" t="s">
        <v>79</v>
      </c>
      <c r="B119" s="82" t="s">
        <v>31</v>
      </c>
      <c r="C119" s="83" t="s">
        <v>32</v>
      </c>
      <c r="D119" s="84">
        <v>0.0</v>
      </c>
      <c r="E119" s="82">
        <v>0.0</v>
      </c>
      <c r="F119" s="85">
        <f t="shared" si="65"/>
        <v>0</v>
      </c>
      <c r="G119" s="86">
        <f t="shared" si="66"/>
        <v>0</v>
      </c>
      <c r="H119" s="87"/>
      <c r="I119" s="83"/>
      <c r="J119" s="81"/>
      <c r="K119" s="88"/>
      <c r="L119" s="89"/>
      <c r="M119" s="89"/>
      <c r="N119" s="87"/>
      <c r="O119" s="9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4.25" customHeight="1">
      <c r="A120" s="81" t="s">
        <v>79</v>
      </c>
      <c r="B120" s="82" t="s">
        <v>41</v>
      </c>
      <c r="C120" s="83" t="s">
        <v>42</v>
      </c>
      <c r="D120" s="84">
        <v>74246.59</v>
      </c>
      <c r="E120" s="82">
        <v>0.0</v>
      </c>
      <c r="F120" s="85">
        <f t="shared" si="65"/>
        <v>74247</v>
      </c>
      <c r="G120" s="86">
        <f t="shared" si="66"/>
        <v>74247</v>
      </c>
      <c r="H120" s="87">
        <v>9.00156264E8</v>
      </c>
      <c r="I120" s="83" t="str">
        <f t="shared" ref="I120:I127" si="67">+VLOOKUP(H120,'[1]IPS CTA BANCARIA (2)'!$B$1:$I$186,2,0)</f>
        <v>#REF!</v>
      </c>
      <c r="J120" s="93">
        <f>+G120</f>
        <v>74247</v>
      </c>
      <c r="K120" s="88" t="str">
        <f t="shared" ref="K120:K127" si="68">+VLOOKUP(H120,'[1]IPS CTA BANCARIA (2)'!$B$1:$I$186,4,0)</f>
        <v>#REF!</v>
      </c>
      <c r="L120" s="89" t="str">
        <f t="shared" ref="L120:L127" si="69">+VLOOKUP(H120,'[1]IPS CTA BANCARIA (2)'!$B$1:$I$186,5,0)</f>
        <v>#REF!</v>
      </c>
      <c r="M120" s="89" t="s">
        <v>489</v>
      </c>
      <c r="N120" s="87"/>
      <c r="O120" s="9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36.0" customHeight="1">
      <c r="A121" s="81" t="s">
        <v>81</v>
      </c>
      <c r="B121" s="82" t="s">
        <v>17</v>
      </c>
      <c r="C121" s="83" t="s">
        <v>346</v>
      </c>
      <c r="D121" s="84">
        <v>2409417.57</v>
      </c>
      <c r="E121" s="82">
        <v>0.0</v>
      </c>
      <c r="F121" s="85">
        <f t="shared" si="65"/>
        <v>2409418</v>
      </c>
      <c r="G121" s="86">
        <f t="shared" si="66"/>
        <v>2409418</v>
      </c>
      <c r="H121" s="87">
        <v>8.90907215E8</v>
      </c>
      <c r="I121" s="83" t="str">
        <f t="shared" si="67"/>
        <v>#REF!</v>
      </c>
      <c r="J121" s="81">
        <v>2409418.0</v>
      </c>
      <c r="K121" s="88" t="str">
        <f t="shared" si="68"/>
        <v>#REF!</v>
      </c>
      <c r="L121" s="89" t="str">
        <f t="shared" si="69"/>
        <v>#REF!</v>
      </c>
      <c r="M121" s="89" t="s">
        <v>490</v>
      </c>
      <c r="N121" s="87" t="s">
        <v>491</v>
      </c>
      <c r="O121" s="90">
        <v>42241.0</v>
      </c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4.25" customHeight="1">
      <c r="A122" s="81" t="s">
        <v>81</v>
      </c>
      <c r="B122" s="82" t="s">
        <v>21</v>
      </c>
      <c r="C122" s="83" t="s">
        <v>22</v>
      </c>
      <c r="D122" s="84">
        <v>7148.52</v>
      </c>
      <c r="E122" s="82">
        <v>0.0</v>
      </c>
      <c r="F122" s="85">
        <f t="shared" si="65"/>
        <v>7149</v>
      </c>
      <c r="G122" s="86">
        <f t="shared" si="66"/>
        <v>7149</v>
      </c>
      <c r="H122" s="87">
        <v>8.00130907E8</v>
      </c>
      <c r="I122" s="83" t="str">
        <f t="shared" si="67"/>
        <v>#REF!</v>
      </c>
      <c r="J122" s="93">
        <f t="shared" ref="J122:J125" si="70">+G122</f>
        <v>7149</v>
      </c>
      <c r="K122" s="88" t="str">
        <f t="shared" si="68"/>
        <v>#REF!</v>
      </c>
      <c r="L122" s="89" t="str">
        <f t="shared" si="69"/>
        <v>#REF!</v>
      </c>
      <c r="M122" s="89" t="s">
        <v>492</v>
      </c>
      <c r="N122" s="87" t="s">
        <v>493</v>
      </c>
      <c r="O122" s="90">
        <v>42241.0</v>
      </c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4.25" customHeight="1">
      <c r="A123" s="81" t="s">
        <v>81</v>
      </c>
      <c r="B123" s="82" t="s">
        <v>29</v>
      </c>
      <c r="C123" s="83" t="s">
        <v>30</v>
      </c>
      <c r="D123" s="84">
        <v>119172.4</v>
      </c>
      <c r="E123" s="82">
        <v>0.0</v>
      </c>
      <c r="F123" s="85">
        <f t="shared" si="65"/>
        <v>119172</v>
      </c>
      <c r="G123" s="86">
        <f t="shared" si="66"/>
        <v>119172</v>
      </c>
      <c r="H123" s="87">
        <v>8.00250119E8</v>
      </c>
      <c r="I123" s="83" t="str">
        <f t="shared" si="67"/>
        <v>#REF!</v>
      </c>
      <c r="J123" s="93">
        <f t="shared" si="70"/>
        <v>119172</v>
      </c>
      <c r="K123" s="88" t="str">
        <f t="shared" si="68"/>
        <v>#REF!</v>
      </c>
      <c r="L123" s="89" t="str">
        <f t="shared" si="69"/>
        <v>#REF!</v>
      </c>
      <c r="M123" s="89" t="s">
        <v>494</v>
      </c>
      <c r="N123" s="87" t="s">
        <v>495</v>
      </c>
      <c r="O123" s="90">
        <v>42242.0</v>
      </c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27.0" customHeight="1">
      <c r="A124" s="81" t="s">
        <v>81</v>
      </c>
      <c r="B124" s="82" t="s">
        <v>31</v>
      </c>
      <c r="C124" s="83" t="s">
        <v>32</v>
      </c>
      <c r="D124" s="84">
        <v>75994.31</v>
      </c>
      <c r="E124" s="82">
        <v>0.0</v>
      </c>
      <c r="F124" s="85">
        <f t="shared" si="65"/>
        <v>75994</v>
      </c>
      <c r="G124" s="86">
        <f t="shared" si="66"/>
        <v>75994</v>
      </c>
      <c r="H124" s="87">
        <v>8.05000427E8</v>
      </c>
      <c r="I124" s="83" t="str">
        <f t="shared" si="67"/>
        <v>#REF!</v>
      </c>
      <c r="J124" s="93">
        <f t="shared" si="70"/>
        <v>75994</v>
      </c>
      <c r="K124" s="88" t="str">
        <f t="shared" si="68"/>
        <v>#REF!</v>
      </c>
      <c r="L124" s="89" t="str">
        <f t="shared" si="69"/>
        <v>#REF!</v>
      </c>
      <c r="M124" s="89" t="s">
        <v>496</v>
      </c>
      <c r="N124" s="87"/>
      <c r="O124" s="9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4.25" customHeight="1">
      <c r="A125" s="81" t="s">
        <v>81</v>
      </c>
      <c r="B125" s="82" t="s">
        <v>41</v>
      </c>
      <c r="C125" s="83" t="s">
        <v>42</v>
      </c>
      <c r="D125" s="84">
        <v>2138.6</v>
      </c>
      <c r="E125" s="82">
        <v>0.0</v>
      </c>
      <c r="F125" s="85">
        <f t="shared" si="65"/>
        <v>2139</v>
      </c>
      <c r="G125" s="86">
        <f t="shared" si="66"/>
        <v>2139</v>
      </c>
      <c r="H125" s="87">
        <v>9.00156264E8</v>
      </c>
      <c r="I125" s="83" t="str">
        <f t="shared" si="67"/>
        <v>#REF!</v>
      </c>
      <c r="J125" s="93">
        <f t="shared" si="70"/>
        <v>2139</v>
      </c>
      <c r="K125" s="88" t="str">
        <f t="shared" si="68"/>
        <v>#REF!</v>
      </c>
      <c r="L125" s="89" t="str">
        <f t="shared" si="69"/>
        <v>#REF!</v>
      </c>
      <c r="M125" s="89" t="s">
        <v>497</v>
      </c>
      <c r="N125" s="87"/>
      <c r="O125" s="9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21.75" customHeight="1">
      <c r="A126" s="81" t="s">
        <v>81</v>
      </c>
      <c r="B126" s="82" t="s">
        <v>47</v>
      </c>
      <c r="C126" s="83" t="s">
        <v>48</v>
      </c>
      <c r="D126" s="84">
        <v>8010513.6</v>
      </c>
      <c r="E126" s="82">
        <v>0.0</v>
      </c>
      <c r="F126" s="85">
        <f t="shared" si="65"/>
        <v>8010514</v>
      </c>
      <c r="G126" s="86">
        <f t="shared" si="66"/>
        <v>8010514</v>
      </c>
      <c r="H126" s="87">
        <v>8.90982153E8</v>
      </c>
      <c r="I126" s="83" t="str">
        <f t="shared" si="67"/>
        <v>#REF!</v>
      </c>
      <c r="J126" s="81">
        <v>8010514.0</v>
      </c>
      <c r="K126" s="88" t="str">
        <f t="shared" si="68"/>
        <v>#REF!</v>
      </c>
      <c r="L126" s="89" t="str">
        <f t="shared" si="69"/>
        <v>#REF!</v>
      </c>
      <c r="M126" s="89" t="s">
        <v>498</v>
      </c>
      <c r="N126" s="87" t="s">
        <v>499</v>
      </c>
      <c r="O126" s="90">
        <v>42236.0</v>
      </c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36.0" customHeight="1">
      <c r="A127" s="81" t="s">
        <v>83</v>
      </c>
      <c r="B127" s="82" t="s">
        <v>17</v>
      </c>
      <c r="C127" s="83" t="s">
        <v>346</v>
      </c>
      <c r="D127" s="84">
        <v>4.503926843E7</v>
      </c>
      <c r="E127" s="82">
        <v>3028977.4299999997</v>
      </c>
      <c r="F127" s="85">
        <v>4.2010291E7</v>
      </c>
      <c r="G127" s="86">
        <f t="shared" si="66"/>
        <v>42010291</v>
      </c>
      <c r="H127" s="87">
        <v>8.90907215E8</v>
      </c>
      <c r="I127" s="83" t="str">
        <f t="shared" si="67"/>
        <v>#REF!</v>
      </c>
      <c r="J127" s="81">
        <v>4.2010291E7</v>
      </c>
      <c r="K127" s="88" t="str">
        <f t="shared" si="68"/>
        <v>#REF!</v>
      </c>
      <c r="L127" s="89" t="str">
        <f t="shared" si="69"/>
        <v>#REF!</v>
      </c>
      <c r="M127" s="89" t="s">
        <v>500</v>
      </c>
      <c r="N127" s="87" t="s">
        <v>501</v>
      </c>
      <c r="O127" s="90">
        <v>42241.0</v>
      </c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4.25" customHeight="1">
      <c r="A128" s="81" t="s">
        <v>83</v>
      </c>
      <c r="B128" s="82" t="s">
        <v>19</v>
      </c>
      <c r="C128" s="83" t="s">
        <v>20</v>
      </c>
      <c r="D128" s="84">
        <v>43388.96</v>
      </c>
      <c r="E128" s="82">
        <v>43388.96</v>
      </c>
      <c r="F128" s="85">
        <v>0.0</v>
      </c>
      <c r="G128" s="86">
        <f t="shared" si="66"/>
        <v>0</v>
      </c>
      <c r="H128" s="87"/>
      <c r="I128" s="83"/>
      <c r="J128" s="81"/>
      <c r="K128" s="88"/>
      <c r="L128" s="89"/>
      <c r="M128" s="89"/>
      <c r="N128" s="87"/>
      <c r="O128" s="9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4.25" customHeight="1">
      <c r="A129" s="81" t="s">
        <v>83</v>
      </c>
      <c r="B129" s="82" t="s">
        <v>21</v>
      </c>
      <c r="C129" s="83" t="s">
        <v>22</v>
      </c>
      <c r="D129" s="84">
        <v>31914.47</v>
      </c>
      <c r="E129" s="82">
        <v>31914.47</v>
      </c>
      <c r="F129" s="85">
        <v>0.0</v>
      </c>
      <c r="G129" s="86">
        <f t="shared" si="66"/>
        <v>0</v>
      </c>
      <c r="H129" s="87"/>
      <c r="I129" s="83"/>
      <c r="J129" s="81"/>
      <c r="K129" s="88"/>
      <c r="L129" s="89"/>
      <c r="M129" s="89"/>
      <c r="N129" s="87"/>
      <c r="O129" s="9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41.25" customHeight="1">
      <c r="A130" s="81" t="s">
        <v>83</v>
      </c>
      <c r="B130" s="82" t="s">
        <v>27</v>
      </c>
      <c r="C130" s="83" t="s">
        <v>28</v>
      </c>
      <c r="D130" s="84">
        <v>735328.76</v>
      </c>
      <c r="E130" s="82">
        <v>50596.76000000001</v>
      </c>
      <c r="F130" s="85">
        <v>684732.0</v>
      </c>
      <c r="G130" s="86">
        <f t="shared" si="66"/>
        <v>684732</v>
      </c>
      <c r="H130" s="87">
        <v>8.00088702E8</v>
      </c>
      <c r="I130" s="83" t="str">
        <f t="shared" ref="I130:I133" si="71">+VLOOKUP(H130,'[1]IPS CTA BANCARIA (2)'!$B$1:$I$186,2,0)</f>
        <v>#REF!</v>
      </c>
      <c r="J130" s="93">
        <f t="shared" ref="J130:J133" si="72">+G130</f>
        <v>684732</v>
      </c>
      <c r="K130" s="88" t="str">
        <f t="shared" ref="K130:K133" si="73">+VLOOKUP(H130,'[1]IPS CTA BANCARIA (2)'!$B$1:$I$186,4,0)</f>
        <v>#REF!</v>
      </c>
      <c r="L130" s="89" t="str">
        <f t="shared" ref="L130:L133" si="74">+VLOOKUP(H130,'[1]IPS CTA BANCARIA (2)'!$B$1:$I$186,5,0)</f>
        <v>#REF!</v>
      </c>
      <c r="M130" s="89" t="s">
        <v>502</v>
      </c>
      <c r="N130" s="87" t="s">
        <v>503</v>
      </c>
      <c r="O130" s="90">
        <v>42241.0</v>
      </c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4.25" customHeight="1">
      <c r="A131" s="81" t="s">
        <v>83</v>
      </c>
      <c r="B131" s="82" t="s">
        <v>29</v>
      </c>
      <c r="C131" s="83" t="s">
        <v>30</v>
      </c>
      <c r="D131" s="84">
        <v>585556.73</v>
      </c>
      <c r="E131" s="82">
        <v>40291.72999999998</v>
      </c>
      <c r="F131" s="85">
        <v>545265.0</v>
      </c>
      <c r="G131" s="86">
        <f t="shared" si="66"/>
        <v>545265</v>
      </c>
      <c r="H131" s="87">
        <v>8.00250119E8</v>
      </c>
      <c r="I131" s="83" t="str">
        <f t="shared" si="71"/>
        <v>#REF!</v>
      </c>
      <c r="J131" s="93">
        <f t="shared" si="72"/>
        <v>545265</v>
      </c>
      <c r="K131" s="88" t="str">
        <f t="shared" si="73"/>
        <v>#REF!</v>
      </c>
      <c r="L131" s="89" t="str">
        <f t="shared" si="74"/>
        <v>#REF!</v>
      </c>
      <c r="M131" s="89" t="s">
        <v>504</v>
      </c>
      <c r="N131" s="87" t="s">
        <v>505</v>
      </c>
      <c r="O131" s="90">
        <v>42242.0</v>
      </c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27.0" customHeight="1">
      <c r="A132" s="81" t="s">
        <v>83</v>
      </c>
      <c r="B132" s="82" t="s">
        <v>31</v>
      </c>
      <c r="C132" s="83" t="s">
        <v>32</v>
      </c>
      <c r="D132" s="84">
        <v>558489.29</v>
      </c>
      <c r="E132" s="82">
        <v>38429.29000000004</v>
      </c>
      <c r="F132" s="85">
        <v>520060.0</v>
      </c>
      <c r="G132" s="86">
        <f t="shared" si="66"/>
        <v>520060</v>
      </c>
      <c r="H132" s="87">
        <v>8.05000427E8</v>
      </c>
      <c r="I132" s="83" t="str">
        <f t="shared" si="71"/>
        <v>#REF!</v>
      </c>
      <c r="J132" s="93">
        <f t="shared" si="72"/>
        <v>520060</v>
      </c>
      <c r="K132" s="88" t="str">
        <f t="shared" si="73"/>
        <v>#REF!</v>
      </c>
      <c r="L132" s="89" t="str">
        <f t="shared" si="74"/>
        <v>#REF!</v>
      </c>
      <c r="M132" s="89" t="s">
        <v>506</v>
      </c>
      <c r="N132" s="87"/>
      <c r="O132" s="9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4.25" customHeight="1">
      <c r="A133" s="81" t="s">
        <v>83</v>
      </c>
      <c r="B133" s="82" t="s">
        <v>41</v>
      </c>
      <c r="C133" s="83" t="s">
        <v>42</v>
      </c>
      <c r="D133" s="84">
        <v>228523.36</v>
      </c>
      <c r="E133" s="82">
        <v>15724.359999999986</v>
      </c>
      <c r="F133" s="85">
        <v>212799.0</v>
      </c>
      <c r="G133" s="86">
        <f t="shared" si="66"/>
        <v>212799</v>
      </c>
      <c r="H133" s="87">
        <v>9.00156264E8</v>
      </c>
      <c r="I133" s="83" t="str">
        <f t="shared" si="71"/>
        <v>#REF!</v>
      </c>
      <c r="J133" s="93">
        <f t="shared" si="72"/>
        <v>212799</v>
      </c>
      <c r="K133" s="88" t="str">
        <f t="shared" si="73"/>
        <v>#REF!</v>
      </c>
      <c r="L133" s="89" t="str">
        <f t="shared" si="74"/>
        <v>#REF!</v>
      </c>
      <c r="M133" s="89" t="s">
        <v>507</v>
      </c>
      <c r="N133" s="87"/>
      <c r="O133" s="9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36.0" customHeight="1">
      <c r="A134" s="81" t="s">
        <v>87</v>
      </c>
      <c r="B134" s="82" t="s">
        <v>17</v>
      </c>
      <c r="C134" s="83" t="s">
        <v>346</v>
      </c>
      <c r="D134" s="84">
        <v>8439166.35</v>
      </c>
      <c r="E134" s="82">
        <v>8439166.35</v>
      </c>
      <c r="F134" s="85">
        <v>0.0</v>
      </c>
      <c r="G134" s="86">
        <f t="shared" si="66"/>
        <v>0</v>
      </c>
      <c r="H134" s="87"/>
      <c r="I134" s="83"/>
      <c r="J134" s="81"/>
      <c r="K134" s="88"/>
      <c r="L134" s="89"/>
      <c r="M134" s="89"/>
      <c r="N134" s="87"/>
      <c r="O134" s="9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4.25" customHeight="1">
      <c r="A135" s="81" t="s">
        <v>87</v>
      </c>
      <c r="B135" s="82" t="s">
        <v>45</v>
      </c>
      <c r="C135" s="83" t="s">
        <v>46</v>
      </c>
      <c r="D135" s="84">
        <v>1623755.93</v>
      </c>
      <c r="E135" s="82">
        <v>1623755.93</v>
      </c>
      <c r="F135" s="85">
        <v>0.0</v>
      </c>
      <c r="G135" s="86">
        <f t="shared" si="66"/>
        <v>0</v>
      </c>
      <c r="H135" s="87"/>
      <c r="I135" s="83"/>
      <c r="J135" s="81"/>
      <c r="K135" s="88"/>
      <c r="L135" s="89"/>
      <c r="M135" s="89"/>
      <c r="N135" s="87"/>
      <c r="O135" s="9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4.25" customHeight="1">
      <c r="A136" s="81" t="s">
        <v>87</v>
      </c>
      <c r="B136" s="82" t="s">
        <v>19</v>
      </c>
      <c r="C136" s="83" t="s">
        <v>20</v>
      </c>
      <c r="D136" s="84">
        <v>27556.2</v>
      </c>
      <c r="E136" s="82">
        <v>27556.2</v>
      </c>
      <c r="F136" s="85">
        <v>0.0</v>
      </c>
      <c r="G136" s="86">
        <f t="shared" si="66"/>
        <v>0</v>
      </c>
      <c r="H136" s="87"/>
      <c r="I136" s="83"/>
      <c r="J136" s="81"/>
      <c r="K136" s="88"/>
      <c r="L136" s="89"/>
      <c r="M136" s="89"/>
      <c r="N136" s="87"/>
      <c r="O136" s="9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4.25" customHeight="1">
      <c r="A137" s="81" t="s">
        <v>87</v>
      </c>
      <c r="B137" s="82" t="s">
        <v>21</v>
      </c>
      <c r="C137" s="83" t="s">
        <v>22</v>
      </c>
      <c r="D137" s="84">
        <v>172056.25</v>
      </c>
      <c r="E137" s="82">
        <v>172056.25</v>
      </c>
      <c r="F137" s="85">
        <v>0.0</v>
      </c>
      <c r="G137" s="86">
        <f t="shared" si="66"/>
        <v>0</v>
      </c>
      <c r="H137" s="87"/>
      <c r="I137" s="83"/>
      <c r="J137" s="81"/>
      <c r="K137" s="88"/>
      <c r="L137" s="89"/>
      <c r="M137" s="89"/>
      <c r="N137" s="87"/>
      <c r="O137" s="9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4.25" customHeight="1">
      <c r="A138" s="81" t="s">
        <v>87</v>
      </c>
      <c r="B138" s="82" t="s">
        <v>25</v>
      </c>
      <c r="C138" s="83" t="s">
        <v>26</v>
      </c>
      <c r="D138" s="84">
        <v>6139.18</v>
      </c>
      <c r="E138" s="82">
        <v>6139.18</v>
      </c>
      <c r="F138" s="85">
        <v>0.0</v>
      </c>
      <c r="G138" s="86">
        <f t="shared" si="66"/>
        <v>0</v>
      </c>
      <c r="H138" s="87"/>
      <c r="I138" s="83"/>
      <c r="J138" s="81"/>
      <c r="K138" s="88"/>
      <c r="L138" s="89"/>
      <c r="M138" s="89"/>
      <c r="N138" s="87"/>
      <c r="O138" s="9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41.25" customHeight="1">
      <c r="A139" s="81" t="s">
        <v>87</v>
      </c>
      <c r="B139" s="82" t="s">
        <v>27</v>
      </c>
      <c r="C139" s="83" t="s">
        <v>28</v>
      </c>
      <c r="D139" s="84">
        <v>428542.25</v>
      </c>
      <c r="E139" s="82">
        <v>428542.25</v>
      </c>
      <c r="F139" s="85">
        <v>0.0</v>
      </c>
      <c r="G139" s="86">
        <f t="shared" si="66"/>
        <v>0</v>
      </c>
      <c r="H139" s="87"/>
      <c r="I139" s="83"/>
      <c r="J139" s="81"/>
      <c r="K139" s="88"/>
      <c r="L139" s="89"/>
      <c r="M139" s="89"/>
      <c r="N139" s="87"/>
      <c r="O139" s="9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4.25" customHeight="1">
      <c r="A140" s="81" t="s">
        <v>87</v>
      </c>
      <c r="B140" s="82" t="s">
        <v>29</v>
      </c>
      <c r="C140" s="83" t="s">
        <v>30</v>
      </c>
      <c r="D140" s="84">
        <v>199357.62</v>
      </c>
      <c r="E140" s="82">
        <v>199357.62</v>
      </c>
      <c r="F140" s="85">
        <v>0.0</v>
      </c>
      <c r="G140" s="86">
        <f t="shared" si="66"/>
        <v>0</v>
      </c>
      <c r="H140" s="87"/>
      <c r="I140" s="83"/>
      <c r="J140" s="81"/>
      <c r="K140" s="88"/>
      <c r="L140" s="89"/>
      <c r="M140" s="89"/>
      <c r="N140" s="87"/>
      <c r="O140" s="9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27.0" customHeight="1">
      <c r="A141" s="81" t="s">
        <v>87</v>
      </c>
      <c r="B141" s="82" t="s">
        <v>31</v>
      </c>
      <c r="C141" s="83" t="s">
        <v>32</v>
      </c>
      <c r="D141" s="84">
        <v>90163.27</v>
      </c>
      <c r="E141" s="82">
        <v>90163.27</v>
      </c>
      <c r="F141" s="85">
        <v>0.0</v>
      </c>
      <c r="G141" s="86">
        <f t="shared" si="66"/>
        <v>0</v>
      </c>
      <c r="H141" s="87"/>
      <c r="I141" s="83"/>
      <c r="J141" s="81"/>
      <c r="K141" s="88"/>
      <c r="L141" s="89"/>
      <c r="M141" s="89"/>
      <c r="N141" s="87"/>
      <c r="O141" s="9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27.0" customHeight="1">
      <c r="A142" s="81" t="s">
        <v>87</v>
      </c>
      <c r="B142" s="82" t="s">
        <v>33</v>
      </c>
      <c r="C142" s="83" t="s">
        <v>34</v>
      </c>
      <c r="D142" s="84">
        <v>276.95</v>
      </c>
      <c r="E142" s="82">
        <v>276.95</v>
      </c>
      <c r="F142" s="85">
        <v>0.0</v>
      </c>
      <c r="G142" s="86">
        <f t="shared" si="66"/>
        <v>0</v>
      </c>
      <c r="H142" s="87"/>
      <c r="I142" s="83"/>
      <c r="J142" s="81"/>
      <c r="K142" s="88"/>
      <c r="L142" s="89"/>
      <c r="M142" s="89"/>
      <c r="N142" s="87"/>
      <c r="O142" s="9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41.25" customHeight="1">
      <c r="A143" s="81" t="s">
        <v>87</v>
      </c>
      <c r="B143" s="82" t="s">
        <v>35</v>
      </c>
      <c r="C143" s="83" t="s">
        <v>36</v>
      </c>
      <c r="D143" s="84">
        <v>3065.63</v>
      </c>
      <c r="E143" s="82">
        <v>3065.63</v>
      </c>
      <c r="F143" s="85">
        <v>0.0</v>
      </c>
      <c r="G143" s="86">
        <f t="shared" si="66"/>
        <v>0</v>
      </c>
      <c r="H143" s="87"/>
      <c r="I143" s="83"/>
      <c r="J143" s="81"/>
      <c r="K143" s="88"/>
      <c r="L143" s="89"/>
      <c r="M143" s="89"/>
      <c r="N143" s="87"/>
      <c r="O143" s="9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27.0" customHeight="1">
      <c r="A144" s="81" t="s">
        <v>87</v>
      </c>
      <c r="B144" s="82" t="s">
        <v>37</v>
      </c>
      <c r="C144" s="83" t="s">
        <v>38</v>
      </c>
      <c r="D144" s="84">
        <v>33980.66</v>
      </c>
      <c r="E144" s="82">
        <v>33980.66</v>
      </c>
      <c r="F144" s="85">
        <v>0.0</v>
      </c>
      <c r="G144" s="86">
        <f t="shared" si="66"/>
        <v>0</v>
      </c>
      <c r="H144" s="87"/>
      <c r="I144" s="83"/>
      <c r="J144" s="81"/>
      <c r="K144" s="88"/>
      <c r="L144" s="89"/>
      <c r="M144" s="89"/>
      <c r="N144" s="87"/>
      <c r="O144" s="9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4.25" customHeight="1">
      <c r="A145" s="81" t="s">
        <v>87</v>
      </c>
      <c r="B145" s="82" t="s">
        <v>41</v>
      </c>
      <c r="C145" s="83" t="s">
        <v>42</v>
      </c>
      <c r="D145" s="84">
        <v>55415.71</v>
      </c>
      <c r="E145" s="82">
        <v>55415.71</v>
      </c>
      <c r="F145" s="85">
        <v>0.0</v>
      </c>
      <c r="G145" s="86">
        <f t="shared" si="66"/>
        <v>0</v>
      </c>
      <c r="H145" s="87"/>
      <c r="I145" s="83"/>
      <c r="J145" s="81"/>
      <c r="K145" s="88"/>
      <c r="L145" s="89"/>
      <c r="M145" s="89"/>
      <c r="N145" s="87"/>
      <c r="O145" s="9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36.0" customHeight="1">
      <c r="A146" s="81" t="s">
        <v>85</v>
      </c>
      <c r="B146" s="82" t="s">
        <v>17</v>
      </c>
      <c r="C146" s="83" t="s">
        <v>346</v>
      </c>
      <c r="D146" s="84">
        <v>4.319271744E7</v>
      </c>
      <c r="E146" s="82">
        <v>0.0</v>
      </c>
      <c r="F146" s="85">
        <f t="shared" ref="F146:F189" si="75">+ROUND(D146,0)</f>
        <v>43192717</v>
      </c>
      <c r="G146" s="86">
        <f t="shared" si="66"/>
        <v>43192717</v>
      </c>
      <c r="H146" s="87">
        <v>8.90907215E8</v>
      </c>
      <c r="I146" s="83" t="str">
        <f t="shared" ref="I146:I152" si="76">+VLOOKUP(H146,'[1]IPS CTA BANCARIA (2)'!$B$1:$I$186,2,0)</f>
        <v>#REF!</v>
      </c>
      <c r="J146" s="81">
        <v>4.3192717E7</v>
      </c>
      <c r="K146" s="88" t="str">
        <f t="shared" ref="K146:K152" si="77">+VLOOKUP(H146,'[1]IPS CTA BANCARIA (2)'!$B$1:$I$186,4,0)</f>
        <v>#REF!</v>
      </c>
      <c r="L146" s="89" t="str">
        <f t="shared" ref="L146:L152" si="78">+VLOOKUP(H146,'[1]IPS CTA BANCARIA (2)'!$B$1:$I$186,5,0)</f>
        <v>#REF!</v>
      </c>
      <c r="M146" s="89" t="s">
        <v>508</v>
      </c>
      <c r="N146" s="87" t="s">
        <v>509</v>
      </c>
      <c r="O146" s="90">
        <v>42241.0</v>
      </c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4.25" customHeight="1">
      <c r="A147" s="81" t="s">
        <v>85</v>
      </c>
      <c r="B147" s="82" t="s">
        <v>29</v>
      </c>
      <c r="C147" s="83" t="s">
        <v>30</v>
      </c>
      <c r="D147" s="84">
        <v>515372.63</v>
      </c>
      <c r="E147" s="82">
        <v>0.0</v>
      </c>
      <c r="F147" s="85">
        <f t="shared" si="75"/>
        <v>515373</v>
      </c>
      <c r="G147" s="86">
        <f t="shared" si="66"/>
        <v>515373</v>
      </c>
      <c r="H147" s="87">
        <v>8.00250119E8</v>
      </c>
      <c r="I147" s="83" t="str">
        <f t="shared" si="76"/>
        <v>#REF!</v>
      </c>
      <c r="J147" s="93">
        <f t="shared" ref="J147:J149" si="79">+G147</f>
        <v>515373</v>
      </c>
      <c r="K147" s="88" t="str">
        <f t="shared" si="77"/>
        <v>#REF!</v>
      </c>
      <c r="L147" s="89" t="str">
        <f t="shared" si="78"/>
        <v>#REF!</v>
      </c>
      <c r="M147" s="89" t="s">
        <v>510</v>
      </c>
      <c r="N147" s="87" t="s">
        <v>511</v>
      </c>
      <c r="O147" s="90">
        <v>42242.0</v>
      </c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27.0" customHeight="1">
      <c r="A148" s="81" t="s">
        <v>85</v>
      </c>
      <c r="B148" s="82" t="s">
        <v>31</v>
      </c>
      <c r="C148" s="83" t="s">
        <v>32</v>
      </c>
      <c r="D148" s="84">
        <v>500630.17</v>
      </c>
      <c r="E148" s="82">
        <v>0.0</v>
      </c>
      <c r="F148" s="85">
        <f t="shared" si="75"/>
        <v>500630</v>
      </c>
      <c r="G148" s="86">
        <f t="shared" si="66"/>
        <v>500630</v>
      </c>
      <c r="H148" s="87">
        <v>8.05000427E8</v>
      </c>
      <c r="I148" s="83" t="str">
        <f t="shared" si="76"/>
        <v>#REF!</v>
      </c>
      <c r="J148" s="93">
        <f t="shared" si="79"/>
        <v>500630</v>
      </c>
      <c r="K148" s="88" t="str">
        <f t="shared" si="77"/>
        <v>#REF!</v>
      </c>
      <c r="L148" s="89" t="str">
        <f t="shared" si="78"/>
        <v>#REF!</v>
      </c>
      <c r="M148" s="89" t="s">
        <v>512</v>
      </c>
      <c r="N148" s="87"/>
      <c r="O148" s="9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4.25" customHeight="1">
      <c r="A149" s="81" t="s">
        <v>85</v>
      </c>
      <c r="B149" s="82" t="s">
        <v>41</v>
      </c>
      <c r="C149" s="83" t="s">
        <v>42</v>
      </c>
      <c r="D149" s="84">
        <v>302163.76</v>
      </c>
      <c r="E149" s="82">
        <v>0.0</v>
      </c>
      <c r="F149" s="85">
        <f t="shared" si="75"/>
        <v>302164</v>
      </c>
      <c r="G149" s="86">
        <f t="shared" si="66"/>
        <v>302164</v>
      </c>
      <c r="H149" s="87">
        <v>9.00156264E8</v>
      </c>
      <c r="I149" s="83" t="str">
        <f t="shared" si="76"/>
        <v>#REF!</v>
      </c>
      <c r="J149" s="93">
        <f t="shared" si="79"/>
        <v>302164</v>
      </c>
      <c r="K149" s="88" t="str">
        <f t="shared" si="77"/>
        <v>#REF!</v>
      </c>
      <c r="L149" s="89" t="str">
        <f t="shared" si="78"/>
        <v>#REF!</v>
      </c>
      <c r="M149" s="89" t="s">
        <v>513</v>
      </c>
      <c r="N149" s="87"/>
      <c r="O149" s="9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36.0" customHeight="1">
      <c r="A150" s="81" t="s">
        <v>89</v>
      </c>
      <c r="B150" s="82" t="s">
        <v>17</v>
      </c>
      <c r="C150" s="83" t="s">
        <v>346</v>
      </c>
      <c r="D150" s="84">
        <v>2.06670999E7</v>
      </c>
      <c r="E150" s="82">
        <v>0.0</v>
      </c>
      <c r="F150" s="85">
        <f t="shared" si="75"/>
        <v>20667100</v>
      </c>
      <c r="G150" s="86">
        <f t="shared" si="66"/>
        <v>20667100</v>
      </c>
      <c r="H150" s="87">
        <v>8.90907215E8</v>
      </c>
      <c r="I150" s="83" t="str">
        <f t="shared" si="76"/>
        <v>#REF!</v>
      </c>
      <c r="J150" s="81">
        <v>2.06671E7</v>
      </c>
      <c r="K150" s="88" t="str">
        <f t="shared" si="77"/>
        <v>#REF!</v>
      </c>
      <c r="L150" s="89" t="str">
        <f t="shared" si="78"/>
        <v>#REF!</v>
      </c>
      <c r="M150" s="89" t="s">
        <v>514</v>
      </c>
      <c r="N150" s="87" t="s">
        <v>515</v>
      </c>
      <c r="O150" s="90">
        <v>42241.0</v>
      </c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4.25" customHeight="1">
      <c r="A151" s="81" t="s">
        <v>89</v>
      </c>
      <c r="B151" s="82" t="s">
        <v>19</v>
      </c>
      <c r="C151" s="83" t="s">
        <v>20</v>
      </c>
      <c r="D151" s="84">
        <v>12173.72</v>
      </c>
      <c r="E151" s="82">
        <v>0.0</v>
      </c>
      <c r="F151" s="85">
        <f t="shared" si="75"/>
        <v>12174</v>
      </c>
      <c r="G151" s="86">
        <f t="shared" si="66"/>
        <v>12174</v>
      </c>
      <c r="H151" s="87">
        <v>8.00140949E8</v>
      </c>
      <c r="I151" s="83" t="str">
        <f t="shared" si="76"/>
        <v>#REF!</v>
      </c>
      <c r="J151" s="93">
        <f t="shared" ref="J151:J152" si="80">+G151</f>
        <v>12174</v>
      </c>
      <c r="K151" s="88" t="str">
        <f t="shared" si="77"/>
        <v>#REF!</v>
      </c>
      <c r="L151" s="89" t="str">
        <f t="shared" si="78"/>
        <v>#REF!</v>
      </c>
      <c r="M151" s="89" t="s">
        <v>516</v>
      </c>
      <c r="N151" s="87" t="s">
        <v>517</v>
      </c>
      <c r="O151" s="90">
        <v>42236.0</v>
      </c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4.25" customHeight="1">
      <c r="A152" s="81" t="s">
        <v>89</v>
      </c>
      <c r="B152" s="82" t="s">
        <v>29</v>
      </c>
      <c r="C152" s="83" t="s">
        <v>30</v>
      </c>
      <c r="D152" s="84">
        <v>697428.2</v>
      </c>
      <c r="E152" s="82">
        <v>0.0</v>
      </c>
      <c r="F152" s="85">
        <f t="shared" si="75"/>
        <v>697428</v>
      </c>
      <c r="G152" s="86">
        <f t="shared" si="66"/>
        <v>697428</v>
      </c>
      <c r="H152" s="87">
        <v>8.00250119E8</v>
      </c>
      <c r="I152" s="83" t="str">
        <f t="shared" si="76"/>
        <v>#REF!</v>
      </c>
      <c r="J152" s="93">
        <f t="shared" si="80"/>
        <v>697428</v>
      </c>
      <c r="K152" s="88" t="str">
        <f t="shared" si="77"/>
        <v>#REF!</v>
      </c>
      <c r="L152" s="89" t="str">
        <f t="shared" si="78"/>
        <v>#REF!</v>
      </c>
      <c r="M152" s="89" t="s">
        <v>518</v>
      </c>
      <c r="N152" s="87" t="s">
        <v>519</v>
      </c>
      <c r="O152" s="90">
        <v>42242.0</v>
      </c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27.0" customHeight="1">
      <c r="A153" s="81" t="s">
        <v>89</v>
      </c>
      <c r="B153" s="82" t="s">
        <v>31</v>
      </c>
      <c r="C153" s="83" t="s">
        <v>32</v>
      </c>
      <c r="D153" s="84">
        <v>0.0</v>
      </c>
      <c r="E153" s="82">
        <v>0.0</v>
      </c>
      <c r="F153" s="85">
        <f t="shared" si="75"/>
        <v>0</v>
      </c>
      <c r="G153" s="86">
        <f t="shared" si="66"/>
        <v>0</v>
      </c>
      <c r="H153" s="87"/>
      <c r="I153" s="83"/>
      <c r="J153" s="81"/>
      <c r="K153" s="88"/>
      <c r="L153" s="89"/>
      <c r="M153" s="89"/>
      <c r="N153" s="87"/>
      <c r="O153" s="9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4.25" customHeight="1">
      <c r="A154" s="81" t="s">
        <v>89</v>
      </c>
      <c r="B154" s="82" t="s">
        <v>41</v>
      </c>
      <c r="C154" s="83" t="s">
        <v>42</v>
      </c>
      <c r="D154" s="84">
        <v>1936.5</v>
      </c>
      <c r="E154" s="82">
        <v>0.0</v>
      </c>
      <c r="F154" s="85">
        <f t="shared" si="75"/>
        <v>1937</v>
      </c>
      <c r="G154" s="86">
        <f t="shared" si="66"/>
        <v>1937</v>
      </c>
      <c r="H154" s="87">
        <v>9.00156264E8</v>
      </c>
      <c r="I154" s="83" t="str">
        <f t="shared" ref="I154:I156" si="81">+VLOOKUP(H154,'[1]IPS CTA BANCARIA (2)'!$B$1:$I$186,2,0)</f>
        <v>#REF!</v>
      </c>
      <c r="J154" s="93">
        <f>+G154</f>
        <v>1937</v>
      </c>
      <c r="K154" s="88" t="str">
        <f t="shared" ref="K154:K156" si="82">+VLOOKUP(H154,'[1]IPS CTA BANCARIA (2)'!$B$1:$I$186,4,0)</f>
        <v>#REF!</v>
      </c>
      <c r="L154" s="89" t="str">
        <f t="shared" ref="L154:L156" si="83">+VLOOKUP(H154,'[1]IPS CTA BANCARIA (2)'!$B$1:$I$186,5,0)</f>
        <v>#REF!</v>
      </c>
      <c r="M154" s="89" t="s">
        <v>520</v>
      </c>
      <c r="N154" s="87"/>
      <c r="O154" s="9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20.25" customHeight="1">
      <c r="A155" s="81" t="s">
        <v>89</v>
      </c>
      <c r="B155" s="82" t="s">
        <v>59</v>
      </c>
      <c r="C155" s="83" t="s">
        <v>60</v>
      </c>
      <c r="D155" s="84">
        <v>1.728330568E7</v>
      </c>
      <c r="E155" s="82">
        <v>0.0</v>
      </c>
      <c r="F155" s="85">
        <f t="shared" si="75"/>
        <v>17283306</v>
      </c>
      <c r="G155" s="86">
        <f t="shared" si="66"/>
        <v>17283306</v>
      </c>
      <c r="H155" s="87">
        <v>8.90905154E8</v>
      </c>
      <c r="I155" s="83" t="str">
        <f t="shared" si="81"/>
        <v>#REF!</v>
      </c>
      <c r="J155" s="81">
        <v>1.7283306E7</v>
      </c>
      <c r="K155" s="88" t="str">
        <f t="shared" si="82"/>
        <v>#REF!</v>
      </c>
      <c r="L155" s="89" t="str">
        <f t="shared" si="83"/>
        <v>#REF!</v>
      </c>
      <c r="M155" s="89" t="s">
        <v>521</v>
      </c>
      <c r="N155" s="87" t="s">
        <v>522</v>
      </c>
      <c r="O155" s="90">
        <v>42236.0</v>
      </c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36.0" customHeight="1">
      <c r="A156" s="81" t="s">
        <v>91</v>
      </c>
      <c r="B156" s="82" t="s">
        <v>17</v>
      </c>
      <c r="C156" s="83" t="s">
        <v>346</v>
      </c>
      <c r="D156" s="84">
        <v>5.626215669E7</v>
      </c>
      <c r="E156" s="82">
        <v>0.0</v>
      </c>
      <c r="F156" s="85">
        <f t="shared" si="75"/>
        <v>56262157</v>
      </c>
      <c r="G156" s="86">
        <f t="shared" si="66"/>
        <v>56262157</v>
      </c>
      <c r="H156" s="87">
        <v>8.90907215E8</v>
      </c>
      <c r="I156" s="83" t="str">
        <f t="shared" si="81"/>
        <v>#REF!</v>
      </c>
      <c r="J156" s="81">
        <v>5.6262157E7</v>
      </c>
      <c r="K156" s="88" t="str">
        <f t="shared" si="82"/>
        <v>#REF!</v>
      </c>
      <c r="L156" s="89" t="str">
        <f t="shared" si="83"/>
        <v>#REF!</v>
      </c>
      <c r="M156" s="89" t="s">
        <v>523</v>
      </c>
      <c r="N156" s="87" t="s">
        <v>524</v>
      </c>
      <c r="O156" s="90">
        <v>42241.0</v>
      </c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4.25" customHeight="1">
      <c r="A157" s="81" t="s">
        <v>91</v>
      </c>
      <c r="B157" s="82" t="s">
        <v>45</v>
      </c>
      <c r="C157" s="83" t="s">
        <v>46</v>
      </c>
      <c r="D157" s="84">
        <v>1370981.66</v>
      </c>
      <c r="E157" s="82">
        <v>0.0</v>
      </c>
      <c r="F157" s="85">
        <f t="shared" si="75"/>
        <v>1370982</v>
      </c>
      <c r="G157" s="86">
        <f t="shared" si="66"/>
        <v>1370982</v>
      </c>
      <c r="H157" s="87"/>
      <c r="I157" s="83"/>
      <c r="J157" s="81"/>
      <c r="K157" s="88"/>
      <c r="L157" s="89"/>
      <c r="M157" s="89"/>
      <c r="N157" s="87"/>
      <c r="O157" s="9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4.25" customHeight="1">
      <c r="A158" s="81" t="s">
        <v>91</v>
      </c>
      <c r="B158" s="82" t="s">
        <v>21</v>
      </c>
      <c r="C158" s="83" t="s">
        <v>22</v>
      </c>
      <c r="D158" s="84">
        <v>6844.57</v>
      </c>
      <c r="E158" s="82">
        <v>0.0</v>
      </c>
      <c r="F158" s="85">
        <f t="shared" si="75"/>
        <v>6845</v>
      </c>
      <c r="G158" s="86">
        <f t="shared" si="66"/>
        <v>6845</v>
      </c>
      <c r="H158" s="87">
        <v>8.00130907E8</v>
      </c>
      <c r="I158" s="83" t="str">
        <f t="shared" ref="I158:I159" si="84">+VLOOKUP(H158,'[1]IPS CTA BANCARIA (2)'!$B$1:$I$186,2,0)</f>
        <v>#REF!</v>
      </c>
      <c r="J158" s="93">
        <f t="shared" ref="J158:J159" si="85">+G158</f>
        <v>6845</v>
      </c>
      <c r="K158" s="88" t="str">
        <f t="shared" ref="K158:K159" si="86">+VLOOKUP(H158,'[1]IPS CTA BANCARIA (2)'!$B$1:$I$186,4,0)</f>
        <v>#REF!</v>
      </c>
      <c r="L158" s="89" t="str">
        <f t="shared" ref="L158:L159" si="87">+VLOOKUP(H158,'[1]IPS CTA BANCARIA (2)'!$B$1:$I$186,5,0)</f>
        <v>#REF!</v>
      </c>
      <c r="M158" s="89" t="s">
        <v>525</v>
      </c>
      <c r="N158" s="87" t="s">
        <v>526</v>
      </c>
      <c r="O158" s="90">
        <v>42241.0</v>
      </c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4.25" customHeight="1">
      <c r="A159" s="81" t="s">
        <v>91</v>
      </c>
      <c r="B159" s="82" t="s">
        <v>29</v>
      </c>
      <c r="C159" s="83" t="s">
        <v>30</v>
      </c>
      <c r="D159" s="84">
        <v>517498.79</v>
      </c>
      <c r="E159" s="82">
        <v>0.0</v>
      </c>
      <c r="F159" s="85">
        <f t="shared" si="75"/>
        <v>517499</v>
      </c>
      <c r="G159" s="86">
        <f t="shared" si="66"/>
        <v>517499</v>
      </c>
      <c r="H159" s="87">
        <v>8.00250119E8</v>
      </c>
      <c r="I159" s="83" t="str">
        <f t="shared" si="84"/>
        <v>#REF!</v>
      </c>
      <c r="J159" s="93">
        <f t="shared" si="85"/>
        <v>517499</v>
      </c>
      <c r="K159" s="88" t="str">
        <f t="shared" si="86"/>
        <v>#REF!</v>
      </c>
      <c r="L159" s="89" t="str">
        <f t="shared" si="87"/>
        <v>#REF!</v>
      </c>
      <c r="M159" s="89" t="s">
        <v>527</v>
      </c>
      <c r="N159" s="87" t="s">
        <v>528</v>
      </c>
      <c r="O159" s="90">
        <v>42242.0</v>
      </c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27.0" customHeight="1">
      <c r="A160" s="81" t="s">
        <v>91</v>
      </c>
      <c r="B160" s="82" t="s">
        <v>31</v>
      </c>
      <c r="C160" s="83" t="s">
        <v>32</v>
      </c>
      <c r="D160" s="84">
        <v>0.0</v>
      </c>
      <c r="E160" s="82">
        <v>0.0</v>
      </c>
      <c r="F160" s="85">
        <f t="shared" si="75"/>
        <v>0</v>
      </c>
      <c r="G160" s="86">
        <f t="shared" si="66"/>
        <v>0</v>
      </c>
      <c r="H160" s="87"/>
      <c r="I160" s="83"/>
      <c r="J160" s="81"/>
      <c r="K160" s="88"/>
      <c r="L160" s="89"/>
      <c r="M160" s="89"/>
      <c r="N160" s="87"/>
      <c r="O160" s="9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4.25" customHeight="1">
      <c r="A161" s="81" t="s">
        <v>91</v>
      </c>
      <c r="B161" s="82" t="s">
        <v>41</v>
      </c>
      <c r="C161" s="83" t="s">
        <v>42</v>
      </c>
      <c r="D161" s="84">
        <v>133851.29</v>
      </c>
      <c r="E161" s="82">
        <v>0.0</v>
      </c>
      <c r="F161" s="85">
        <f t="shared" si="75"/>
        <v>133851</v>
      </c>
      <c r="G161" s="86">
        <f t="shared" si="66"/>
        <v>133851</v>
      </c>
      <c r="H161" s="87">
        <v>9.00156264E8</v>
      </c>
      <c r="I161" s="83" t="str">
        <f t="shared" ref="I161:I162" si="88">+VLOOKUP(H161,'[1]IPS CTA BANCARIA (2)'!$B$1:$I$186,2,0)</f>
        <v>#REF!</v>
      </c>
      <c r="J161" s="93">
        <f>+G161</f>
        <v>133851</v>
      </c>
      <c r="K161" s="88" t="str">
        <f t="shared" ref="K161:K162" si="89">+VLOOKUP(H161,'[1]IPS CTA BANCARIA (2)'!$B$1:$I$186,4,0)</f>
        <v>#REF!</v>
      </c>
      <c r="L161" s="89" t="str">
        <f t="shared" ref="L161:L162" si="90">+VLOOKUP(H161,'[1]IPS CTA BANCARIA (2)'!$B$1:$I$186,5,0)</f>
        <v>#REF!</v>
      </c>
      <c r="M161" s="89" t="s">
        <v>529</v>
      </c>
      <c r="N161" s="87"/>
      <c r="O161" s="9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36.0" customHeight="1">
      <c r="A162" s="81" t="s">
        <v>93</v>
      </c>
      <c r="B162" s="82" t="s">
        <v>17</v>
      </c>
      <c r="C162" s="83" t="s">
        <v>346</v>
      </c>
      <c r="D162" s="84">
        <v>3.663325428E7</v>
      </c>
      <c r="E162" s="82">
        <v>0.0</v>
      </c>
      <c r="F162" s="85">
        <f t="shared" si="75"/>
        <v>36633254</v>
      </c>
      <c r="G162" s="86">
        <f t="shared" si="66"/>
        <v>36633254</v>
      </c>
      <c r="H162" s="87">
        <v>8.90907215E8</v>
      </c>
      <c r="I162" s="83" t="str">
        <f t="shared" si="88"/>
        <v>#REF!</v>
      </c>
      <c r="J162" s="81">
        <v>3.6633254E7</v>
      </c>
      <c r="K162" s="88" t="str">
        <f t="shared" si="89"/>
        <v>#REF!</v>
      </c>
      <c r="L162" s="89" t="str">
        <f t="shared" si="90"/>
        <v>#REF!</v>
      </c>
      <c r="M162" s="89" t="s">
        <v>530</v>
      </c>
      <c r="N162" s="87" t="s">
        <v>531</v>
      </c>
      <c r="O162" s="90">
        <v>42241.0</v>
      </c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4.25" customHeight="1">
      <c r="A163" s="81" t="s">
        <v>93</v>
      </c>
      <c r="B163" s="82" t="s">
        <v>45</v>
      </c>
      <c r="C163" s="83" t="s">
        <v>46</v>
      </c>
      <c r="D163" s="84">
        <v>7075950.87</v>
      </c>
      <c r="E163" s="82">
        <v>0.0</v>
      </c>
      <c r="F163" s="85">
        <f t="shared" si="75"/>
        <v>7075951</v>
      </c>
      <c r="G163" s="86">
        <f t="shared" si="66"/>
        <v>7075951</v>
      </c>
      <c r="H163" s="87"/>
      <c r="I163" s="83"/>
      <c r="J163" s="81"/>
      <c r="K163" s="88"/>
      <c r="L163" s="89"/>
      <c r="M163" s="89"/>
      <c r="N163" s="87"/>
      <c r="O163" s="9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4.25" customHeight="1">
      <c r="A164" s="81" t="s">
        <v>93</v>
      </c>
      <c r="B164" s="82" t="s">
        <v>19</v>
      </c>
      <c r="C164" s="83" t="s">
        <v>20</v>
      </c>
      <c r="D164" s="84">
        <v>124161.18</v>
      </c>
      <c r="E164" s="82">
        <v>0.0</v>
      </c>
      <c r="F164" s="85">
        <f t="shared" si="75"/>
        <v>124161</v>
      </c>
      <c r="G164" s="86">
        <f t="shared" si="66"/>
        <v>124161</v>
      </c>
      <c r="H164" s="87">
        <v>8.00140949E8</v>
      </c>
      <c r="I164" s="83" t="str">
        <f t="shared" ref="I164:I169" si="91">+VLOOKUP(H164,'[1]IPS CTA BANCARIA (2)'!$B$1:$I$186,2,0)</f>
        <v>#REF!</v>
      </c>
      <c r="J164" s="93">
        <f t="shared" ref="J164:J167" si="92">+G164</f>
        <v>124161</v>
      </c>
      <c r="K164" s="88" t="str">
        <f t="shared" ref="K164:K169" si="93">+VLOOKUP(H164,'[1]IPS CTA BANCARIA (2)'!$B$1:$I$186,4,0)</f>
        <v>#REF!</v>
      </c>
      <c r="L164" s="89" t="str">
        <f t="shared" ref="L164:L169" si="94">+VLOOKUP(H164,'[1]IPS CTA BANCARIA (2)'!$B$1:$I$186,5,0)</f>
        <v>#REF!</v>
      </c>
      <c r="M164" s="89" t="s">
        <v>532</v>
      </c>
      <c r="N164" s="87" t="s">
        <v>533</v>
      </c>
      <c r="O164" s="90">
        <v>42236.0</v>
      </c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4.25" customHeight="1">
      <c r="A165" s="81" t="s">
        <v>93</v>
      </c>
      <c r="B165" s="82" t="s">
        <v>29</v>
      </c>
      <c r="C165" s="83" t="s">
        <v>30</v>
      </c>
      <c r="D165" s="84">
        <v>1129442.12</v>
      </c>
      <c r="E165" s="82">
        <v>0.0</v>
      </c>
      <c r="F165" s="85">
        <f t="shared" si="75"/>
        <v>1129442</v>
      </c>
      <c r="G165" s="86">
        <f t="shared" si="66"/>
        <v>1129442</v>
      </c>
      <c r="H165" s="87">
        <v>8.00250119E8</v>
      </c>
      <c r="I165" s="83" t="str">
        <f t="shared" si="91"/>
        <v>#REF!</v>
      </c>
      <c r="J165" s="93">
        <f t="shared" si="92"/>
        <v>1129442</v>
      </c>
      <c r="K165" s="88" t="str">
        <f t="shared" si="93"/>
        <v>#REF!</v>
      </c>
      <c r="L165" s="89" t="str">
        <f t="shared" si="94"/>
        <v>#REF!</v>
      </c>
      <c r="M165" s="89" t="s">
        <v>534</v>
      </c>
      <c r="N165" s="87" t="s">
        <v>535</v>
      </c>
      <c r="O165" s="90">
        <v>42242.0</v>
      </c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27.0" customHeight="1">
      <c r="A166" s="81" t="s">
        <v>93</v>
      </c>
      <c r="B166" s="82" t="s">
        <v>31</v>
      </c>
      <c r="C166" s="83" t="s">
        <v>32</v>
      </c>
      <c r="D166" s="84">
        <v>1227699.28</v>
      </c>
      <c r="E166" s="82">
        <v>0.0</v>
      </c>
      <c r="F166" s="85">
        <f t="shared" si="75"/>
        <v>1227699</v>
      </c>
      <c r="G166" s="86">
        <f t="shared" si="66"/>
        <v>1227699</v>
      </c>
      <c r="H166" s="87">
        <v>8.05000427E8</v>
      </c>
      <c r="I166" s="83" t="str">
        <f t="shared" si="91"/>
        <v>#REF!</v>
      </c>
      <c r="J166" s="93">
        <f t="shared" si="92"/>
        <v>1227699</v>
      </c>
      <c r="K166" s="88" t="str">
        <f t="shared" si="93"/>
        <v>#REF!</v>
      </c>
      <c r="L166" s="89" t="str">
        <f t="shared" si="94"/>
        <v>#REF!</v>
      </c>
      <c r="M166" s="89" t="s">
        <v>536</v>
      </c>
      <c r="N166" s="87"/>
      <c r="O166" s="9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4.25" customHeight="1">
      <c r="A167" s="81" t="s">
        <v>93</v>
      </c>
      <c r="B167" s="82" t="s">
        <v>41</v>
      </c>
      <c r="C167" s="83" t="s">
        <v>42</v>
      </c>
      <c r="D167" s="84">
        <v>164614.45</v>
      </c>
      <c r="E167" s="82">
        <v>0.0</v>
      </c>
      <c r="F167" s="85">
        <f t="shared" si="75"/>
        <v>164614</v>
      </c>
      <c r="G167" s="86">
        <f t="shared" si="66"/>
        <v>164614</v>
      </c>
      <c r="H167" s="87">
        <v>9.00156264E8</v>
      </c>
      <c r="I167" s="83" t="str">
        <f t="shared" si="91"/>
        <v>#REF!</v>
      </c>
      <c r="J167" s="93">
        <f t="shared" si="92"/>
        <v>164614</v>
      </c>
      <c r="K167" s="88" t="str">
        <f t="shared" si="93"/>
        <v>#REF!</v>
      </c>
      <c r="L167" s="89" t="str">
        <f t="shared" si="94"/>
        <v>#REF!</v>
      </c>
      <c r="M167" s="89" t="s">
        <v>537</v>
      </c>
      <c r="N167" s="87"/>
      <c r="O167" s="9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21.75" customHeight="1">
      <c r="A168" s="81" t="s">
        <v>93</v>
      </c>
      <c r="B168" s="82" t="s">
        <v>47</v>
      </c>
      <c r="C168" s="83" t="s">
        <v>48</v>
      </c>
      <c r="D168" s="84">
        <v>4.717884482E7</v>
      </c>
      <c r="E168" s="82">
        <v>0.0</v>
      </c>
      <c r="F168" s="85">
        <f t="shared" si="75"/>
        <v>47178845</v>
      </c>
      <c r="G168" s="86">
        <f t="shared" si="66"/>
        <v>47178845</v>
      </c>
      <c r="H168" s="87">
        <v>8.90907241E8</v>
      </c>
      <c r="I168" s="83" t="str">
        <f t="shared" si="91"/>
        <v>#REF!</v>
      </c>
      <c r="J168" s="81">
        <v>4.7178845E7</v>
      </c>
      <c r="K168" s="88" t="str">
        <f t="shared" si="93"/>
        <v>#REF!</v>
      </c>
      <c r="L168" s="89" t="str">
        <f t="shared" si="94"/>
        <v>#REF!</v>
      </c>
      <c r="M168" s="89" t="s">
        <v>538</v>
      </c>
      <c r="N168" s="87" t="s">
        <v>539</v>
      </c>
      <c r="O168" s="90">
        <v>42236.0</v>
      </c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36.0" customHeight="1">
      <c r="A169" s="81" t="s">
        <v>95</v>
      </c>
      <c r="B169" s="82" t="s">
        <v>17</v>
      </c>
      <c r="C169" s="83" t="s">
        <v>346</v>
      </c>
      <c r="D169" s="84">
        <v>1.347934922E7</v>
      </c>
      <c r="E169" s="82">
        <v>0.0</v>
      </c>
      <c r="F169" s="85">
        <f t="shared" si="75"/>
        <v>13479349</v>
      </c>
      <c r="G169" s="86">
        <f t="shared" si="66"/>
        <v>13479349</v>
      </c>
      <c r="H169" s="87">
        <v>8.90907215E8</v>
      </c>
      <c r="I169" s="83" t="str">
        <f t="shared" si="91"/>
        <v>#REF!</v>
      </c>
      <c r="J169" s="81">
        <v>1.3479349E7</v>
      </c>
      <c r="K169" s="88" t="str">
        <f t="shared" si="93"/>
        <v>#REF!</v>
      </c>
      <c r="L169" s="89" t="str">
        <f t="shared" si="94"/>
        <v>#REF!</v>
      </c>
      <c r="M169" s="89" t="s">
        <v>540</v>
      </c>
      <c r="N169" s="87" t="s">
        <v>541</v>
      </c>
      <c r="O169" s="90">
        <v>42241.0</v>
      </c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4.25" customHeight="1">
      <c r="A170" s="81" t="s">
        <v>95</v>
      </c>
      <c r="B170" s="82" t="s">
        <v>45</v>
      </c>
      <c r="C170" s="83" t="s">
        <v>46</v>
      </c>
      <c r="D170" s="84">
        <v>2093436.25</v>
      </c>
      <c r="E170" s="82">
        <v>0.0</v>
      </c>
      <c r="F170" s="85">
        <f t="shared" si="75"/>
        <v>2093436</v>
      </c>
      <c r="G170" s="86">
        <f t="shared" si="66"/>
        <v>2093436</v>
      </c>
      <c r="H170" s="87"/>
      <c r="I170" s="83"/>
      <c r="J170" s="81"/>
      <c r="K170" s="88"/>
      <c r="L170" s="89"/>
      <c r="M170" s="89"/>
      <c r="N170" s="87"/>
      <c r="O170" s="9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4.25" customHeight="1">
      <c r="A171" s="81" t="s">
        <v>95</v>
      </c>
      <c r="B171" s="82" t="s">
        <v>29</v>
      </c>
      <c r="C171" s="83" t="s">
        <v>30</v>
      </c>
      <c r="D171" s="84">
        <v>591115.32</v>
      </c>
      <c r="E171" s="82">
        <v>0.0</v>
      </c>
      <c r="F171" s="85">
        <f t="shared" si="75"/>
        <v>591115</v>
      </c>
      <c r="G171" s="86">
        <f t="shared" si="66"/>
        <v>591115</v>
      </c>
      <c r="H171" s="87">
        <v>8.00250119E8</v>
      </c>
      <c r="I171" s="83" t="str">
        <f>+VLOOKUP(H171,'[1]IPS CTA BANCARIA (2)'!$B$1:$I$186,2,0)</f>
        <v>#REF!</v>
      </c>
      <c r="J171" s="93">
        <f>+G171</f>
        <v>591115</v>
      </c>
      <c r="K171" s="88" t="str">
        <f>+VLOOKUP(H171,'[1]IPS CTA BANCARIA (2)'!$B$1:$I$186,4,0)</f>
        <v>#REF!</v>
      </c>
      <c r="L171" s="89" t="str">
        <f>+VLOOKUP(H171,'[1]IPS CTA BANCARIA (2)'!$B$1:$I$186,5,0)</f>
        <v>#REF!</v>
      </c>
      <c r="M171" s="89" t="s">
        <v>542</v>
      </c>
      <c r="N171" s="87" t="s">
        <v>543</v>
      </c>
      <c r="O171" s="90">
        <v>42242.0</v>
      </c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27.0" customHeight="1">
      <c r="A172" s="81" t="s">
        <v>95</v>
      </c>
      <c r="B172" s="82" t="s">
        <v>31</v>
      </c>
      <c r="C172" s="83" t="s">
        <v>32</v>
      </c>
      <c r="D172" s="84">
        <v>0.0</v>
      </c>
      <c r="E172" s="82">
        <v>0.0</v>
      </c>
      <c r="F172" s="85">
        <f t="shared" si="75"/>
        <v>0</v>
      </c>
      <c r="G172" s="86">
        <f t="shared" si="66"/>
        <v>0</v>
      </c>
      <c r="H172" s="87"/>
      <c r="I172" s="83"/>
      <c r="J172" s="81"/>
      <c r="K172" s="88"/>
      <c r="L172" s="89"/>
      <c r="M172" s="89"/>
      <c r="N172" s="87"/>
      <c r="O172" s="9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4.25" customHeight="1">
      <c r="A173" s="81" t="s">
        <v>95</v>
      </c>
      <c r="B173" s="82" t="s">
        <v>41</v>
      </c>
      <c r="C173" s="83" t="s">
        <v>42</v>
      </c>
      <c r="D173" s="84">
        <v>65639.42</v>
      </c>
      <c r="E173" s="82">
        <v>0.0</v>
      </c>
      <c r="F173" s="85">
        <f t="shared" si="75"/>
        <v>65639</v>
      </c>
      <c r="G173" s="86">
        <f t="shared" si="66"/>
        <v>65639</v>
      </c>
      <c r="H173" s="87">
        <v>9.00156264E8</v>
      </c>
      <c r="I173" s="83" t="str">
        <f t="shared" ref="I173:I175" si="95">+VLOOKUP(H173,'[1]IPS CTA BANCARIA (2)'!$B$1:$I$186,2,0)</f>
        <v>#REF!</v>
      </c>
      <c r="J173" s="93">
        <f>+G173</f>
        <v>65639</v>
      </c>
      <c r="K173" s="88" t="str">
        <f t="shared" ref="K173:K175" si="96">+VLOOKUP(H173,'[1]IPS CTA BANCARIA (2)'!$B$1:$I$186,4,0)</f>
        <v>#REF!</v>
      </c>
      <c r="L173" s="89" t="str">
        <f t="shared" ref="L173:L175" si="97">+VLOOKUP(H173,'[1]IPS CTA BANCARIA (2)'!$B$1:$I$186,5,0)</f>
        <v>#REF!</v>
      </c>
      <c r="M173" s="89" t="s">
        <v>544</v>
      </c>
      <c r="N173" s="87"/>
      <c r="O173" s="9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21.75" customHeight="1">
      <c r="A174" s="81" t="s">
        <v>95</v>
      </c>
      <c r="B174" s="82" t="s">
        <v>47</v>
      </c>
      <c r="C174" s="83" t="s">
        <v>48</v>
      </c>
      <c r="D174" s="84">
        <v>2.181077879E7</v>
      </c>
      <c r="E174" s="82">
        <v>0.0</v>
      </c>
      <c r="F174" s="85">
        <f t="shared" si="75"/>
        <v>21810779</v>
      </c>
      <c r="G174" s="86">
        <f t="shared" si="66"/>
        <v>21810779</v>
      </c>
      <c r="H174" s="87">
        <v>8.0004432E8</v>
      </c>
      <c r="I174" s="83" t="str">
        <f t="shared" si="95"/>
        <v>#REF!</v>
      </c>
      <c r="J174" s="81">
        <v>2.1810779E7</v>
      </c>
      <c r="K174" s="88" t="str">
        <f t="shared" si="96"/>
        <v>#REF!</v>
      </c>
      <c r="L174" s="89" t="str">
        <f t="shared" si="97"/>
        <v>#REF!</v>
      </c>
      <c r="M174" s="89" t="s">
        <v>545</v>
      </c>
      <c r="N174" s="87" t="s">
        <v>546</v>
      </c>
      <c r="O174" s="90">
        <v>42236.0</v>
      </c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36.0" customHeight="1">
      <c r="A175" s="81" t="s">
        <v>97</v>
      </c>
      <c r="B175" s="82" t="s">
        <v>17</v>
      </c>
      <c r="C175" s="83" t="s">
        <v>346</v>
      </c>
      <c r="D175" s="84">
        <v>1.784094222E7</v>
      </c>
      <c r="E175" s="82">
        <v>0.0</v>
      </c>
      <c r="F175" s="85">
        <f t="shared" si="75"/>
        <v>17840942</v>
      </c>
      <c r="G175" s="86">
        <f t="shared" si="66"/>
        <v>17840942</v>
      </c>
      <c r="H175" s="87">
        <v>8.90907215E8</v>
      </c>
      <c r="I175" s="83" t="str">
        <f t="shared" si="95"/>
        <v>#REF!</v>
      </c>
      <c r="J175" s="81">
        <v>1.7840942E7</v>
      </c>
      <c r="K175" s="88" t="str">
        <f t="shared" si="96"/>
        <v>#REF!</v>
      </c>
      <c r="L175" s="89" t="str">
        <f t="shared" si="97"/>
        <v>#REF!</v>
      </c>
      <c r="M175" s="89" t="s">
        <v>547</v>
      </c>
      <c r="N175" s="87" t="s">
        <v>548</v>
      </c>
      <c r="O175" s="90">
        <v>42241.0</v>
      </c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4.25" customHeight="1">
      <c r="A176" s="81" t="s">
        <v>97</v>
      </c>
      <c r="B176" s="82" t="s">
        <v>45</v>
      </c>
      <c r="C176" s="83" t="s">
        <v>46</v>
      </c>
      <c r="D176" s="84">
        <v>3746584.51</v>
      </c>
      <c r="E176" s="82">
        <v>0.0</v>
      </c>
      <c r="F176" s="85">
        <f t="shared" si="75"/>
        <v>3746585</v>
      </c>
      <c r="G176" s="86">
        <f t="shared" si="66"/>
        <v>3746585</v>
      </c>
      <c r="H176" s="87"/>
      <c r="I176" s="83"/>
      <c r="J176" s="81"/>
      <c r="K176" s="88"/>
      <c r="L176" s="89"/>
      <c r="M176" s="89"/>
      <c r="N176" s="87"/>
      <c r="O176" s="9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4.25" customHeight="1">
      <c r="A177" s="81" t="s">
        <v>97</v>
      </c>
      <c r="B177" s="82" t="s">
        <v>29</v>
      </c>
      <c r="C177" s="83" t="s">
        <v>30</v>
      </c>
      <c r="D177" s="84">
        <v>2204853.44</v>
      </c>
      <c r="E177" s="82">
        <v>0.0</v>
      </c>
      <c r="F177" s="85">
        <f t="shared" si="75"/>
        <v>2204853</v>
      </c>
      <c r="G177" s="86">
        <f t="shared" si="66"/>
        <v>2204853</v>
      </c>
      <c r="H177" s="87">
        <v>8.00250119E8</v>
      </c>
      <c r="I177" s="83" t="str">
        <f>+VLOOKUP(H177,'[1]IPS CTA BANCARIA (2)'!$B$1:$I$186,2,0)</f>
        <v>#REF!</v>
      </c>
      <c r="J177" s="93">
        <f>+G177</f>
        <v>2204853</v>
      </c>
      <c r="K177" s="88" t="str">
        <f>+VLOOKUP(H177,'[1]IPS CTA BANCARIA (2)'!$B$1:$I$186,4,0)</f>
        <v>#REF!</v>
      </c>
      <c r="L177" s="89" t="str">
        <f>+VLOOKUP(H177,'[1]IPS CTA BANCARIA (2)'!$B$1:$I$186,5,0)</f>
        <v>#REF!</v>
      </c>
      <c r="M177" s="89" t="s">
        <v>549</v>
      </c>
      <c r="N177" s="87" t="s">
        <v>550</v>
      </c>
      <c r="O177" s="90">
        <v>42242.0</v>
      </c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27.0" customHeight="1">
      <c r="A178" s="81" t="s">
        <v>97</v>
      </c>
      <c r="B178" s="82" t="s">
        <v>31</v>
      </c>
      <c r="C178" s="83" t="s">
        <v>32</v>
      </c>
      <c r="D178" s="84">
        <v>0.0</v>
      </c>
      <c r="E178" s="82">
        <v>0.0</v>
      </c>
      <c r="F178" s="85">
        <f t="shared" si="75"/>
        <v>0</v>
      </c>
      <c r="G178" s="86">
        <f t="shared" si="66"/>
        <v>0</v>
      </c>
      <c r="H178" s="87"/>
      <c r="I178" s="83"/>
      <c r="J178" s="81"/>
      <c r="K178" s="88"/>
      <c r="L178" s="89"/>
      <c r="M178" s="89"/>
      <c r="N178" s="87"/>
      <c r="O178" s="9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4.25" customHeight="1">
      <c r="A179" s="81" t="s">
        <v>97</v>
      </c>
      <c r="B179" s="82" t="s">
        <v>41</v>
      </c>
      <c r="C179" s="83" t="s">
        <v>42</v>
      </c>
      <c r="D179" s="84">
        <v>897615.9</v>
      </c>
      <c r="E179" s="82">
        <v>0.0</v>
      </c>
      <c r="F179" s="85">
        <f t="shared" si="75"/>
        <v>897616</v>
      </c>
      <c r="G179" s="86">
        <f t="shared" si="66"/>
        <v>897616</v>
      </c>
      <c r="H179" s="87">
        <v>9.00156264E8</v>
      </c>
      <c r="I179" s="83" t="str">
        <f t="shared" ref="I179:I180" si="98">+VLOOKUP(H179,'[1]IPS CTA BANCARIA (2)'!$B$1:$I$186,2,0)</f>
        <v>#REF!</v>
      </c>
      <c r="J179" s="93">
        <f>+G179</f>
        <v>897616</v>
      </c>
      <c r="K179" s="88" t="str">
        <f t="shared" ref="K179:K180" si="99">+VLOOKUP(H179,'[1]IPS CTA BANCARIA (2)'!$B$1:$I$186,4,0)</f>
        <v>#REF!</v>
      </c>
      <c r="L179" s="89" t="str">
        <f t="shared" ref="L179:L180" si="100">+VLOOKUP(H179,'[1]IPS CTA BANCARIA (2)'!$B$1:$I$186,5,0)</f>
        <v>#REF!</v>
      </c>
      <c r="M179" s="89" t="s">
        <v>551</v>
      </c>
      <c r="N179" s="87"/>
      <c r="O179" s="9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20.25" customHeight="1">
      <c r="A180" s="81" t="s">
        <v>97</v>
      </c>
      <c r="B180" s="82" t="s">
        <v>59</v>
      </c>
      <c r="C180" s="83" t="s">
        <v>60</v>
      </c>
      <c r="D180" s="84">
        <v>2886489.93</v>
      </c>
      <c r="E180" s="82">
        <v>0.0</v>
      </c>
      <c r="F180" s="85">
        <f t="shared" si="75"/>
        <v>2886490</v>
      </c>
      <c r="G180" s="86">
        <f t="shared" si="66"/>
        <v>2886490</v>
      </c>
      <c r="H180" s="87">
        <v>8.90905154E8</v>
      </c>
      <c r="I180" s="83" t="str">
        <f t="shared" si="98"/>
        <v>#REF!</v>
      </c>
      <c r="J180" s="81">
        <v>2886490.0</v>
      </c>
      <c r="K180" s="88" t="str">
        <f t="shared" si="99"/>
        <v>#REF!</v>
      </c>
      <c r="L180" s="89" t="str">
        <f t="shared" si="100"/>
        <v>#REF!</v>
      </c>
      <c r="M180" s="89" t="s">
        <v>552</v>
      </c>
      <c r="N180" s="87" t="s">
        <v>553</v>
      </c>
      <c r="O180" s="90">
        <v>42236.0</v>
      </c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4.25" customHeight="1">
      <c r="A181" s="81" t="s">
        <v>99</v>
      </c>
      <c r="B181" s="82" t="s">
        <v>45</v>
      </c>
      <c r="C181" s="83" t="s">
        <v>46</v>
      </c>
      <c r="D181" s="84">
        <v>3.132167595E7</v>
      </c>
      <c r="E181" s="82">
        <v>0.0</v>
      </c>
      <c r="F181" s="85">
        <f t="shared" si="75"/>
        <v>31321676</v>
      </c>
      <c r="G181" s="86">
        <f t="shared" si="66"/>
        <v>31321676</v>
      </c>
      <c r="H181" s="87"/>
      <c r="I181" s="83"/>
      <c r="J181" s="81"/>
      <c r="K181" s="88"/>
      <c r="L181" s="89"/>
      <c r="M181" s="89"/>
      <c r="N181" s="87"/>
      <c r="O181" s="9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4.25" customHeight="1">
      <c r="A182" s="81" t="s">
        <v>99</v>
      </c>
      <c r="B182" s="82" t="s">
        <v>72</v>
      </c>
      <c r="C182" s="83" t="s">
        <v>73</v>
      </c>
      <c r="D182" s="84">
        <v>1.086621372E7</v>
      </c>
      <c r="E182" s="82">
        <v>0.0</v>
      </c>
      <c r="F182" s="85">
        <f t="shared" si="75"/>
        <v>10866214</v>
      </c>
      <c r="G182" s="86">
        <f t="shared" si="66"/>
        <v>10866214</v>
      </c>
      <c r="H182" s="87">
        <v>8.90900518E8</v>
      </c>
      <c r="I182" s="83" t="str">
        <f t="shared" ref="I182:I183" si="101">+VLOOKUP(H182,'[1]IPS CTA BANCARIA (2)'!$B$1:$I$186,2,0)</f>
        <v>#REF!</v>
      </c>
      <c r="J182" s="81">
        <v>1.0866214E7</v>
      </c>
      <c r="K182" s="88" t="str">
        <f t="shared" ref="K182:K183" si="102">+VLOOKUP(H182,'[1]IPS CTA BANCARIA (2)'!$B$1:$I$186,4,0)</f>
        <v>#REF!</v>
      </c>
      <c r="L182" s="89" t="str">
        <f t="shared" ref="L182:L183" si="103">+VLOOKUP(H182,'[1]IPS CTA BANCARIA (2)'!$B$1:$I$186,5,0)</f>
        <v>#REF!</v>
      </c>
      <c r="M182" s="89" t="s">
        <v>554</v>
      </c>
      <c r="N182" s="87" t="s">
        <v>555</v>
      </c>
      <c r="O182" s="90">
        <v>42243.0</v>
      </c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4.25" customHeight="1">
      <c r="A183" s="81" t="s">
        <v>99</v>
      </c>
      <c r="B183" s="82" t="s">
        <v>29</v>
      </c>
      <c r="C183" s="83" t="s">
        <v>30</v>
      </c>
      <c r="D183" s="84">
        <v>676561.8</v>
      </c>
      <c r="E183" s="82">
        <v>0.0</v>
      </c>
      <c r="F183" s="85">
        <f t="shared" si="75"/>
        <v>676562</v>
      </c>
      <c r="G183" s="86">
        <f t="shared" si="66"/>
        <v>676562</v>
      </c>
      <c r="H183" s="87">
        <v>8.00250119E8</v>
      </c>
      <c r="I183" s="83" t="str">
        <f t="shared" si="101"/>
        <v>#REF!</v>
      </c>
      <c r="J183" s="93">
        <f>+G183</f>
        <v>676562</v>
      </c>
      <c r="K183" s="88" t="str">
        <f t="shared" si="102"/>
        <v>#REF!</v>
      </c>
      <c r="L183" s="89" t="str">
        <f t="shared" si="103"/>
        <v>#REF!</v>
      </c>
      <c r="M183" s="89" t="s">
        <v>556</v>
      </c>
      <c r="N183" s="87" t="s">
        <v>557</v>
      </c>
      <c r="O183" s="90">
        <v>42242.0</v>
      </c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27.0" customHeight="1">
      <c r="A184" s="81" t="s">
        <v>99</v>
      </c>
      <c r="B184" s="82" t="s">
        <v>31</v>
      </c>
      <c r="C184" s="83" t="s">
        <v>32</v>
      </c>
      <c r="D184" s="84">
        <v>0.0</v>
      </c>
      <c r="E184" s="82">
        <v>0.0</v>
      </c>
      <c r="F184" s="85">
        <f t="shared" si="75"/>
        <v>0</v>
      </c>
      <c r="G184" s="86">
        <f t="shared" si="66"/>
        <v>0</v>
      </c>
      <c r="H184" s="87"/>
      <c r="I184" s="83"/>
      <c r="J184" s="81"/>
      <c r="K184" s="88"/>
      <c r="L184" s="89"/>
      <c r="M184" s="89"/>
      <c r="N184" s="87"/>
      <c r="O184" s="9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4.25" customHeight="1">
      <c r="A185" s="81" t="s">
        <v>99</v>
      </c>
      <c r="B185" s="82" t="s">
        <v>41</v>
      </c>
      <c r="C185" s="83" t="s">
        <v>42</v>
      </c>
      <c r="D185" s="84">
        <v>176705.84</v>
      </c>
      <c r="E185" s="82">
        <v>0.0</v>
      </c>
      <c r="F185" s="85">
        <f t="shared" si="75"/>
        <v>176706</v>
      </c>
      <c r="G185" s="86">
        <f t="shared" si="66"/>
        <v>176706</v>
      </c>
      <c r="H185" s="87">
        <v>9.00156264E8</v>
      </c>
      <c r="I185" s="83" t="str">
        <f t="shared" ref="I185:I190" si="104">+VLOOKUP(H185,'[1]IPS CTA BANCARIA (2)'!$B$1:$I$186,2,0)</f>
        <v>#REF!</v>
      </c>
      <c r="J185" s="93">
        <f>+G185</f>
        <v>176706</v>
      </c>
      <c r="K185" s="88" t="str">
        <f t="shared" ref="K185:K190" si="105">+VLOOKUP(H185,'[1]IPS CTA BANCARIA (2)'!$B$1:$I$186,4,0)</f>
        <v>#REF!</v>
      </c>
      <c r="L185" s="89" t="str">
        <f t="shared" ref="L185:L190" si="106">+VLOOKUP(H185,'[1]IPS CTA BANCARIA (2)'!$B$1:$I$186,5,0)</f>
        <v>#REF!</v>
      </c>
      <c r="M185" s="89" t="s">
        <v>558</v>
      </c>
      <c r="N185" s="87"/>
      <c r="O185" s="9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21.75" customHeight="1">
      <c r="A186" s="81" t="s">
        <v>99</v>
      </c>
      <c r="B186" s="82" t="s">
        <v>47</v>
      </c>
      <c r="C186" s="83" t="s">
        <v>48</v>
      </c>
      <c r="D186" s="84">
        <v>1.2271312769E8</v>
      </c>
      <c r="E186" s="82">
        <v>0.0</v>
      </c>
      <c r="F186" s="85">
        <f t="shared" si="75"/>
        <v>122713128</v>
      </c>
      <c r="G186" s="86">
        <f t="shared" si="66"/>
        <v>122713128</v>
      </c>
      <c r="H186" s="87">
        <v>8.9098243E8</v>
      </c>
      <c r="I186" s="83" t="str">
        <f t="shared" si="104"/>
        <v>#REF!</v>
      </c>
      <c r="J186" s="81">
        <v>1.22713128E8</v>
      </c>
      <c r="K186" s="88" t="str">
        <f t="shared" si="105"/>
        <v>#REF!</v>
      </c>
      <c r="L186" s="89" t="str">
        <f t="shared" si="106"/>
        <v>#REF!</v>
      </c>
      <c r="M186" s="89" t="s">
        <v>559</v>
      </c>
      <c r="N186" s="87" t="s">
        <v>560</v>
      </c>
      <c r="O186" s="90">
        <v>42236.0</v>
      </c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36.0" customHeight="1">
      <c r="A187" s="81" t="s">
        <v>101</v>
      </c>
      <c r="B187" s="82" t="s">
        <v>17</v>
      </c>
      <c r="C187" s="83" t="s">
        <v>346</v>
      </c>
      <c r="D187" s="84">
        <v>6.778097932E7</v>
      </c>
      <c r="E187" s="82">
        <v>0.0</v>
      </c>
      <c r="F187" s="85">
        <f t="shared" si="75"/>
        <v>67780979</v>
      </c>
      <c r="G187" s="86">
        <f t="shared" si="66"/>
        <v>67780979</v>
      </c>
      <c r="H187" s="87">
        <v>8.90905177E8</v>
      </c>
      <c r="I187" s="83" t="str">
        <f t="shared" si="104"/>
        <v>#REF!</v>
      </c>
      <c r="J187" s="81">
        <v>6.7780979E7</v>
      </c>
      <c r="K187" s="88" t="str">
        <f t="shared" si="105"/>
        <v>#REF!</v>
      </c>
      <c r="L187" s="89" t="str">
        <f t="shared" si="106"/>
        <v>#REF!</v>
      </c>
      <c r="M187" s="89" t="s">
        <v>561</v>
      </c>
      <c r="N187" s="87" t="s">
        <v>562</v>
      </c>
      <c r="O187" s="90">
        <v>42241.0</v>
      </c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4.25" customHeight="1">
      <c r="A188" s="81" t="s">
        <v>101</v>
      </c>
      <c r="B188" s="82" t="s">
        <v>29</v>
      </c>
      <c r="C188" s="83" t="s">
        <v>30</v>
      </c>
      <c r="D188" s="84">
        <v>465896.33</v>
      </c>
      <c r="E188" s="82">
        <v>0.0</v>
      </c>
      <c r="F188" s="85">
        <f t="shared" si="75"/>
        <v>465896</v>
      </c>
      <c r="G188" s="86">
        <f t="shared" si="66"/>
        <v>465896</v>
      </c>
      <c r="H188" s="87">
        <v>8.00250119E8</v>
      </c>
      <c r="I188" s="83" t="str">
        <f t="shared" si="104"/>
        <v>#REF!</v>
      </c>
      <c r="J188" s="93">
        <f t="shared" ref="J188:J189" si="107">+G188</f>
        <v>465896</v>
      </c>
      <c r="K188" s="88" t="str">
        <f t="shared" si="105"/>
        <v>#REF!</v>
      </c>
      <c r="L188" s="89" t="str">
        <f t="shared" si="106"/>
        <v>#REF!</v>
      </c>
      <c r="M188" s="89" t="s">
        <v>563</v>
      </c>
      <c r="N188" s="87" t="s">
        <v>564</v>
      </c>
      <c r="O188" s="90">
        <v>42242.0</v>
      </c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4.25" customHeight="1">
      <c r="A189" s="81" t="s">
        <v>101</v>
      </c>
      <c r="B189" s="82" t="s">
        <v>41</v>
      </c>
      <c r="C189" s="83" t="s">
        <v>42</v>
      </c>
      <c r="D189" s="84">
        <v>42917.35</v>
      </c>
      <c r="E189" s="82">
        <v>0.0</v>
      </c>
      <c r="F189" s="85">
        <f t="shared" si="75"/>
        <v>42917</v>
      </c>
      <c r="G189" s="86">
        <f t="shared" si="66"/>
        <v>42917</v>
      </c>
      <c r="H189" s="87">
        <v>9.00156264E8</v>
      </c>
      <c r="I189" s="83" t="str">
        <f t="shared" si="104"/>
        <v>#REF!</v>
      </c>
      <c r="J189" s="93">
        <f t="shared" si="107"/>
        <v>42917</v>
      </c>
      <c r="K189" s="88" t="str">
        <f t="shared" si="105"/>
        <v>#REF!</v>
      </c>
      <c r="L189" s="89" t="str">
        <f t="shared" si="106"/>
        <v>#REF!</v>
      </c>
      <c r="M189" s="89" t="s">
        <v>565</v>
      </c>
      <c r="N189" s="87"/>
      <c r="O189" s="9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36.0" customHeight="1">
      <c r="A190" s="81" t="s">
        <v>103</v>
      </c>
      <c r="B190" s="82" t="s">
        <v>17</v>
      </c>
      <c r="C190" s="83" t="s">
        <v>346</v>
      </c>
      <c r="D190" s="84">
        <v>1.4313827783E8</v>
      </c>
      <c r="E190" s="82">
        <v>2.8967002830000013E7</v>
      </c>
      <c r="F190" s="85">
        <v>1.14171275E8</v>
      </c>
      <c r="G190" s="86">
        <f t="shared" si="66"/>
        <v>114171275</v>
      </c>
      <c r="H190" s="87">
        <v>8.90905177E8</v>
      </c>
      <c r="I190" s="83" t="str">
        <f t="shared" si="104"/>
        <v>#REF!</v>
      </c>
      <c r="J190" s="81">
        <v>1.14171275E8</v>
      </c>
      <c r="K190" s="88" t="str">
        <f t="shared" si="105"/>
        <v>#REF!</v>
      </c>
      <c r="L190" s="89" t="str">
        <f t="shared" si="106"/>
        <v>#REF!</v>
      </c>
      <c r="M190" s="89" t="s">
        <v>566</v>
      </c>
      <c r="N190" s="87" t="s">
        <v>567</v>
      </c>
      <c r="O190" s="90">
        <v>42241.0</v>
      </c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4.25" customHeight="1">
      <c r="A191" s="81" t="s">
        <v>103</v>
      </c>
      <c r="B191" s="82" t="s">
        <v>45</v>
      </c>
      <c r="C191" s="83" t="s">
        <v>46</v>
      </c>
      <c r="D191" s="84">
        <v>766525.24</v>
      </c>
      <c r="E191" s="82">
        <v>155504.24</v>
      </c>
      <c r="F191" s="85">
        <v>611021.0</v>
      </c>
      <c r="G191" s="86">
        <f t="shared" si="66"/>
        <v>611021</v>
      </c>
      <c r="H191" s="87"/>
      <c r="I191" s="83"/>
      <c r="J191" s="81"/>
      <c r="K191" s="88"/>
      <c r="L191" s="89"/>
      <c r="M191" s="89"/>
      <c r="N191" s="87"/>
      <c r="O191" s="9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4.25" customHeight="1">
      <c r="A192" s="81" t="s">
        <v>103</v>
      </c>
      <c r="B192" s="82" t="s">
        <v>19</v>
      </c>
      <c r="C192" s="83" t="s">
        <v>20</v>
      </c>
      <c r="D192" s="84">
        <v>388264.3</v>
      </c>
      <c r="E192" s="82">
        <v>78767.29999999999</v>
      </c>
      <c r="F192" s="85">
        <v>309497.0</v>
      </c>
      <c r="G192" s="86">
        <f t="shared" si="66"/>
        <v>309497</v>
      </c>
      <c r="H192" s="87">
        <v>8.00140949E8</v>
      </c>
      <c r="I192" s="83" t="str">
        <f t="shared" ref="I192:I193" si="108">+VLOOKUP(H192,'[1]IPS CTA BANCARIA (2)'!$B$1:$I$186,2,0)</f>
        <v>#REF!</v>
      </c>
      <c r="J192" s="93">
        <f t="shared" ref="J192:J193" si="109">+G192</f>
        <v>309497</v>
      </c>
      <c r="K192" s="88" t="str">
        <f t="shared" ref="K192:K193" si="110">+VLOOKUP(H192,'[1]IPS CTA BANCARIA (2)'!$B$1:$I$186,4,0)</f>
        <v>#REF!</v>
      </c>
      <c r="L192" s="89" t="str">
        <f t="shared" ref="L192:L193" si="111">+VLOOKUP(H192,'[1]IPS CTA BANCARIA (2)'!$B$1:$I$186,5,0)</f>
        <v>#REF!</v>
      </c>
      <c r="M192" s="89" t="s">
        <v>568</v>
      </c>
      <c r="N192" s="87" t="s">
        <v>569</v>
      </c>
      <c r="O192" s="90">
        <v>42236.0</v>
      </c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4.25" customHeight="1">
      <c r="A193" s="81" t="s">
        <v>103</v>
      </c>
      <c r="B193" s="82" t="s">
        <v>21</v>
      </c>
      <c r="C193" s="83" t="s">
        <v>22</v>
      </c>
      <c r="D193" s="84">
        <v>840766.9</v>
      </c>
      <c r="E193" s="82">
        <v>170565.90000000002</v>
      </c>
      <c r="F193" s="85">
        <v>670201.0</v>
      </c>
      <c r="G193" s="86">
        <f t="shared" si="66"/>
        <v>670201</v>
      </c>
      <c r="H193" s="87">
        <v>8.00130907E8</v>
      </c>
      <c r="I193" s="83" t="str">
        <f t="shared" si="108"/>
        <v>#REF!</v>
      </c>
      <c r="J193" s="93">
        <f t="shared" si="109"/>
        <v>670201</v>
      </c>
      <c r="K193" s="88" t="str">
        <f t="shared" si="110"/>
        <v>#REF!</v>
      </c>
      <c r="L193" s="89" t="str">
        <f t="shared" si="111"/>
        <v>#REF!</v>
      </c>
      <c r="M193" s="89" t="s">
        <v>570</v>
      </c>
      <c r="N193" s="87" t="s">
        <v>571</v>
      </c>
      <c r="O193" s="90">
        <v>42241.0</v>
      </c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4.25" customHeight="1">
      <c r="A194" s="81" t="s">
        <v>103</v>
      </c>
      <c r="B194" s="82" t="s">
        <v>25</v>
      </c>
      <c r="C194" s="83" t="s">
        <v>26</v>
      </c>
      <c r="D194" s="84">
        <v>4856.63</v>
      </c>
      <c r="E194" s="82">
        <v>4856.63</v>
      </c>
      <c r="F194" s="85">
        <v>0.0</v>
      </c>
      <c r="G194" s="86">
        <f t="shared" si="66"/>
        <v>0</v>
      </c>
      <c r="H194" s="87"/>
      <c r="I194" s="83"/>
      <c r="J194" s="81"/>
      <c r="K194" s="88"/>
      <c r="L194" s="89"/>
      <c r="M194" s="89"/>
      <c r="N194" s="87"/>
      <c r="O194" s="9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41.25" customHeight="1">
      <c r="A195" s="81" t="s">
        <v>103</v>
      </c>
      <c r="B195" s="82" t="s">
        <v>27</v>
      </c>
      <c r="C195" s="83" t="s">
        <v>28</v>
      </c>
      <c r="D195" s="84">
        <v>5621368.48</v>
      </c>
      <c r="E195" s="82">
        <v>1140403.4800000004</v>
      </c>
      <c r="F195" s="85">
        <v>4480965.0</v>
      </c>
      <c r="G195" s="86">
        <f t="shared" si="66"/>
        <v>4480965</v>
      </c>
      <c r="H195" s="87">
        <v>8.00088702E8</v>
      </c>
      <c r="I195" s="83" t="str">
        <f t="shared" ref="I195:I197" si="112">+VLOOKUP(H195,'[1]IPS CTA BANCARIA (2)'!$B$1:$I$186,2,0)</f>
        <v>#REF!</v>
      </c>
      <c r="J195" s="93">
        <f t="shared" ref="J195:J197" si="113">+G195</f>
        <v>4480965</v>
      </c>
      <c r="K195" s="88" t="str">
        <f t="shared" ref="K195:K197" si="114">+VLOOKUP(H195,'[1]IPS CTA BANCARIA (2)'!$B$1:$I$186,4,0)</f>
        <v>#REF!</v>
      </c>
      <c r="L195" s="89" t="str">
        <f t="shared" ref="L195:L197" si="115">+VLOOKUP(H195,'[1]IPS CTA BANCARIA (2)'!$B$1:$I$186,5,0)</f>
        <v>#REF!</v>
      </c>
      <c r="M195" s="89" t="s">
        <v>572</v>
      </c>
      <c r="N195" s="87" t="s">
        <v>573</v>
      </c>
      <c r="O195" s="90">
        <v>42241.0</v>
      </c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4.25" customHeight="1">
      <c r="A196" s="81" t="s">
        <v>103</v>
      </c>
      <c r="B196" s="82" t="s">
        <v>29</v>
      </c>
      <c r="C196" s="83" t="s">
        <v>30</v>
      </c>
      <c r="D196" s="84">
        <v>2035215.68</v>
      </c>
      <c r="E196" s="82">
        <v>412882.67999999993</v>
      </c>
      <c r="F196" s="85">
        <v>1622333.0</v>
      </c>
      <c r="G196" s="86">
        <f t="shared" si="66"/>
        <v>1622333</v>
      </c>
      <c r="H196" s="87">
        <v>8.00250119E8</v>
      </c>
      <c r="I196" s="83" t="str">
        <f t="shared" si="112"/>
        <v>#REF!</v>
      </c>
      <c r="J196" s="93">
        <f t="shared" si="113"/>
        <v>1622333</v>
      </c>
      <c r="K196" s="88" t="str">
        <f t="shared" si="114"/>
        <v>#REF!</v>
      </c>
      <c r="L196" s="89" t="str">
        <f t="shared" si="115"/>
        <v>#REF!</v>
      </c>
      <c r="M196" s="89" t="s">
        <v>574</v>
      </c>
      <c r="N196" s="87" t="s">
        <v>575</v>
      </c>
      <c r="O196" s="90">
        <v>42242.0</v>
      </c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27.0" customHeight="1">
      <c r="A197" s="81" t="s">
        <v>103</v>
      </c>
      <c r="B197" s="82" t="s">
        <v>31</v>
      </c>
      <c r="C197" s="83" t="s">
        <v>32</v>
      </c>
      <c r="D197" s="84">
        <v>794968.37</v>
      </c>
      <c r="E197" s="82">
        <v>161274.37</v>
      </c>
      <c r="F197" s="85">
        <v>633694.0</v>
      </c>
      <c r="G197" s="86">
        <f t="shared" si="66"/>
        <v>633694</v>
      </c>
      <c r="H197" s="87">
        <v>8.05000427E8</v>
      </c>
      <c r="I197" s="83" t="str">
        <f t="shared" si="112"/>
        <v>#REF!</v>
      </c>
      <c r="J197" s="93">
        <f t="shared" si="113"/>
        <v>633694</v>
      </c>
      <c r="K197" s="88" t="str">
        <f t="shared" si="114"/>
        <v>#REF!</v>
      </c>
      <c r="L197" s="89" t="str">
        <f t="shared" si="115"/>
        <v>#REF!</v>
      </c>
      <c r="M197" s="89" t="s">
        <v>576</v>
      </c>
      <c r="N197" s="87"/>
      <c r="O197" s="9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41.25" customHeight="1">
      <c r="A198" s="81" t="s">
        <v>103</v>
      </c>
      <c r="B198" s="82" t="s">
        <v>35</v>
      </c>
      <c r="C198" s="83" t="s">
        <v>36</v>
      </c>
      <c r="D198" s="84">
        <v>42114.83</v>
      </c>
      <c r="E198" s="82">
        <v>42114.83</v>
      </c>
      <c r="F198" s="85">
        <v>0.0</v>
      </c>
      <c r="G198" s="86">
        <f t="shared" si="66"/>
        <v>0</v>
      </c>
      <c r="H198" s="87"/>
      <c r="I198" s="83"/>
      <c r="J198" s="81"/>
      <c r="K198" s="88"/>
      <c r="L198" s="89"/>
      <c r="M198" s="89"/>
      <c r="N198" s="87"/>
      <c r="O198" s="9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27.0" customHeight="1">
      <c r="A199" s="81" t="s">
        <v>103</v>
      </c>
      <c r="B199" s="82" t="s">
        <v>37</v>
      </c>
      <c r="C199" s="83" t="s">
        <v>38</v>
      </c>
      <c r="D199" s="84">
        <v>42559.82</v>
      </c>
      <c r="E199" s="82">
        <v>42559.82</v>
      </c>
      <c r="F199" s="85">
        <v>0.0</v>
      </c>
      <c r="G199" s="86">
        <f t="shared" si="66"/>
        <v>0</v>
      </c>
      <c r="H199" s="87"/>
      <c r="I199" s="83"/>
      <c r="J199" s="81"/>
      <c r="K199" s="88"/>
      <c r="L199" s="89"/>
      <c r="M199" s="89"/>
      <c r="N199" s="87"/>
      <c r="O199" s="9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4.25" customHeight="1">
      <c r="A200" s="81" t="s">
        <v>103</v>
      </c>
      <c r="B200" s="82" t="s">
        <v>41</v>
      </c>
      <c r="C200" s="83" t="s">
        <v>42</v>
      </c>
      <c r="D200" s="84">
        <v>1207093.92</v>
      </c>
      <c r="E200" s="82">
        <v>244881.91999999993</v>
      </c>
      <c r="F200" s="85">
        <v>962212.0</v>
      </c>
      <c r="G200" s="86">
        <f t="shared" si="66"/>
        <v>962212</v>
      </c>
      <c r="H200" s="87">
        <v>9.00156264E8</v>
      </c>
      <c r="I200" s="83" t="str">
        <f t="shared" ref="I200:I201" si="116">+VLOOKUP(H200,'[1]IPS CTA BANCARIA (2)'!$B$1:$I$186,2,0)</f>
        <v>#REF!</v>
      </c>
      <c r="J200" s="93">
        <f>+G200</f>
        <v>962212</v>
      </c>
      <c r="K200" s="88" t="str">
        <f t="shared" ref="K200:K201" si="117">+VLOOKUP(H200,'[1]IPS CTA BANCARIA (2)'!$B$1:$I$186,4,0)</f>
        <v>#REF!</v>
      </c>
      <c r="L200" s="89" t="str">
        <f t="shared" ref="L200:L201" si="118">+VLOOKUP(H200,'[1]IPS CTA BANCARIA (2)'!$B$1:$I$186,5,0)</f>
        <v>#REF!</v>
      </c>
      <c r="M200" s="89" t="s">
        <v>577</v>
      </c>
      <c r="N200" s="87"/>
      <c r="O200" s="9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36.0" customHeight="1">
      <c r="A201" s="81" t="s">
        <v>105</v>
      </c>
      <c r="B201" s="82" t="s">
        <v>17</v>
      </c>
      <c r="C201" s="83" t="s">
        <v>346</v>
      </c>
      <c r="D201" s="84">
        <v>1.374348742E7</v>
      </c>
      <c r="E201" s="82">
        <v>0.0</v>
      </c>
      <c r="F201" s="85">
        <f t="shared" ref="F201:F225" si="119">+ROUND(D201,0)</f>
        <v>13743487</v>
      </c>
      <c r="G201" s="86">
        <f t="shared" si="66"/>
        <v>13743487</v>
      </c>
      <c r="H201" s="87">
        <v>8.90905177E8</v>
      </c>
      <c r="I201" s="83" t="str">
        <f t="shared" si="116"/>
        <v>#REF!</v>
      </c>
      <c r="J201" s="81">
        <v>1.3743487E7</v>
      </c>
      <c r="K201" s="88" t="str">
        <f t="shared" si="117"/>
        <v>#REF!</v>
      </c>
      <c r="L201" s="89" t="str">
        <f t="shared" si="118"/>
        <v>#REF!</v>
      </c>
      <c r="M201" s="89" t="s">
        <v>578</v>
      </c>
      <c r="N201" s="87" t="s">
        <v>579</v>
      </c>
      <c r="O201" s="90">
        <v>42241.0</v>
      </c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4.25" customHeight="1">
      <c r="A202" s="81" t="s">
        <v>105</v>
      </c>
      <c r="B202" s="82" t="s">
        <v>45</v>
      </c>
      <c r="C202" s="83" t="s">
        <v>46</v>
      </c>
      <c r="D202" s="84">
        <v>9245770.83</v>
      </c>
      <c r="E202" s="82">
        <v>0.0</v>
      </c>
      <c r="F202" s="85">
        <f t="shared" si="119"/>
        <v>9245771</v>
      </c>
      <c r="G202" s="86">
        <f t="shared" si="66"/>
        <v>9245771</v>
      </c>
      <c r="H202" s="87"/>
      <c r="I202" s="83"/>
      <c r="J202" s="81"/>
      <c r="K202" s="88"/>
      <c r="L202" s="89"/>
      <c r="M202" s="89"/>
      <c r="N202" s="87"/>
      <c r="O202" s="9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4.25" customHeight="1">
      <c r="A203" s="81" t="s">
        <v>105</v>
      </c>
      <c r="B203" s="82" t="s">
        <v>29</v>
      </c>
      <c r="C203" s="83" t="s">
        <v>30</v>
      </c>
      <c r="D203" s="84">
        <v>188847.81</v>
      </c>
      <c r="E203" s="82">
        <v>0.0</v>
      </c>
      <c r="F203" s="85">
        <f t="shared" si="119"/>
        <v>188848</v>
      </c>
      <c r="G203" s="86">
        <f t="shared" si="66"/>
        <v>188848</v>
      </c>
      <c r="H203" s="87">
        <v>8.00250119E8</v>
      </c>
      <c r="I203" s="83" t="str">
        <f>+VLOOKUP(H203,'[1]IPS CTA BANCARIA (2)'!$B$1:$I$186,2,0)</f>
        <v>#REF!</v>
      </c>
      <c r="J203" s="93">
        <f>+G203</f>
        <v>188848</v>
      </c>
      <c r="K203" s="88" t="str">
        <f>+VLOOKUP(H203,'[1]IPS CTA BANCARIA (2)'!$B$1:$I$186,4,0)</f>
        <v>#REF!</v>
      </c>
      <c r="L203" s="89" t="str">
        <f>+VLOOKUP(H203,'[1]IPS CTA BANCARIA (2)'!$B$1:$I$186,5,0)</f>
        <v>#REF!</v>
      </c>
      <c r="M203" s="89" t="s">
        <v>580</v>
      </c>
      <c r="N203" s="87" t="s">
        <v>581</v>
      </c>
      <c r="O203" s="90">
        <v>42242.0</v>
      </c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27.0" customHeight="1">
      <c r="A204" s="81" t="s">
        <v>105</v>
      </c>
      <c r="B204" s="82" t="s">
        <v>31</v>
      </c>
      <c r="C204" s="83" t="s">
        <v>32</v>
      </c>
      <c r="D204" s="84">
        <v>0.0</v>
      </c>
      <c r="E204" s="82">
        <v>0.0</v>
      </c>
      <c r="F204" s="85">
        <f t="shared" si="119"/>
        <v>0</v>
      </c>
      <c r="G204" s="86">
        <f t="shared" si="66"/>
        <v>0</v>
      </c>
      <c r="H204" s="87"/>
      <c r="I204" s="83"/>
      <c r="J204" s="81"/>
      <c r="K204" s="88"/>
      <c r="L204" s="89"/>
      <c r="M204" s="89"/>
      <c r="N204" s="87"/>
      <c r="O204" s="9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4.25" customHeight="1">
      <c r="A205" s="81" t="s">
        <v>105</v>
      </c>
      <c r="B205" s="82" t="s">
        <v>41</v>
      </c>
      <c r="C205" s="83" t="s">
        <v>42</v>
      </c>
      <c r="D205" s="84">
        <v>75171.94</v>
      </c>
      <c r="E205" s="82">
        <v>0.0</v>
      </c>
      <c r="F205" s="85">
        <f t="shared" si="119"/>
        <v>75172</v>
      </c>
      <c r="G205" s="86">
        <f t="shared" si="66"/>
        <v>75172</v>
      </c>
      <c r="H205" s="87">
        <v>9.00156264E8</v>
      </c>
      <c r="I205" s="83" t="str">
        <f t="shared" ref="I205:I207" si="120">+VLOOKUP(H205,'[1]IPS CTA BANCARIA (2)'!$B$1:$I$186,2,0)</f>
        <v>#REF!</v>
      </c>
      <c r="J205" s="93">
        <f>+G205</f>
        <v>75172</v>
      </c>
      <c r="K205" s="88" t="str">
        <f t="shared" ref="K205:K207" si="121">+VLOOKUP(H205,'[1]IPS CTA BANCARIA (2)'!$B$1:$I$186,4,0)</f>
        <v>#REF!</v>
      </c>
      <c r="L205" s="89" t="str">
        <f t="shared" ref="L205:L207" si="122">+VLOOKUP(H205,'[1]IPS CTA BANCARIA (2)'!$B$1:$I$186,5,0)</f>
        <v>#REF!</v>
      </c>
      <c r="M205" s="89" t="s">
        <v>582</v>
      </c>
      <c r="N205" s="87"/>
      <c r="O205" s="9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36.0" customHeight="1">
      <c r="A206" s="81" t="s">
        <v>107</v>
      </c>
      <c r="B206" s="82" t="s">
        <v>17</v>
      </c>
      <c r="C206" s="83" t="s">
        <v>346</v>
      </c>
      <c r="D206" s="84">
        <v>2.607101862E7</v>
      </c>
      <c r="E206" s="82">
        <v>0.0</v>
      </c>
      <c r="F206" s="85">
        <f t="shared" si="119"/>
        <v>26071019</v>
      </c>
      <c r="G206" s="86">
        <f t="shared" si="66"/>
        <v>26071019</v>
      </c>
      <c r="H206" s="87">
        <v>8.90905177E8</v>
      </c>
      <c r="I206" s="83" t="str">
        <f t="shared" si="120"/>
        <v>#REF!</v>
      </c>
      <c r="J206" s="81">
        <v>2.6071019E7</v>
      </c>
      <c r="K206" s="88" t="str">
        <f t="shared" si="121"/>
        <v>#REF!</v>
      </c>
      <c r="L206" s="89" t="str">
        <f t="shared" si="122"/>
        <v>#REF!</v>
      </c>
      <c r="M206" s="89" t="s">
        <v>583</v>
      </c>
      <c r="N206" s="87" t="s">
        <v>584</v>
      </c>
      <c r="O206" s="90">
        <v>42241.0</v>
      </c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4.25" customHeight="1">
      <c r="A207" s="81" t="s">
        <v>107</v>
      </c>
      <c r="B207" s="82" t="s">
        <v>29</v>
      </c>
      <c r="C207" s="83" t="s">
        <v>30</v>
      </c>
      <c r="D207" s="84">
        <v>379463.56</v>
      </c>
      <c r="E207" s="82">
        <v>0.0</v>
      </c>
      <c r="F207" s="85">
        <f t="shared" si="119"/>
        <v>379464</v>
      </c>
      <c r="G207" s="86">
        <f t="shared" si="66"/>
        <v>379464</v>
      </c>
      <c r="H207" s="87">
        <v>8.00250119E8</v>
      </c>
      <c r="I207" s="83" t="str">
        <f t="shared" si="120"/>
        <v>#REF!</v>
      </c>
      <c r="J207" s="93">
        <f>+G207</f>
        <v>379464</v>
      </c>
      <c r="K207" s="88" t="str">
        <f t="shared" si="121"/>
        <v>#REF!</v>
      </c>
      <c r="L207" s="89" t="str">
        <f t="shared" si="122"/>
        <v>#REF!</v>
      </c>
      <c r="M207" s="89" t="s">
        <v>585</v>
      </c>
      <c r="N207" s="87" t="s">
        <v>586</v>
      </c>
      <c r="O207" s="90">
        <v>42242.0</v>
      </c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27.0" customHeight="1">
      <c r="A208" s="81" t="s">
        <v>107</v>
      </c>
      <c r="B208" s="82" t="s">
        <v>31</v>
      </c>
      <c r="C208" s="83" t="s">
        <v>32</v>
      </c>
      <c r="D208" s="84">
        <v>0.0</v>
      </c>
      <c r="E208" s="82">
        <v>0.0</v>
      </c>
      <c r="F208" s="85">
        <f t="shared" si="119"/>
        <v>0</v>
      </c>
      <c r="G208" s="86">
        <f t="shared" si="66"/>
        <v>0</v>
      </c>
      <c r="H208" s="87"/>
      <c r="I208" s="83"/>
      <c r="J208" s="81"/>
      <c r="K208" s="88"/>
      <c r="L208" s="89"/>
      <c r="M208" s="89"/>
      <c r="N208" s="87"/>
      <c r="O208" s="9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4.25" customHeight="1">
      <c r="A209" s="81" t="s">
        <v>107</v>
      </c>
      <c r="B209" s="82" t="s">
        <v>41</v>
      </c>
      <c r="C209" s="83" t="s">
        <v>42</v>
      </c>
      <c r="D209" s="84">
        <v>34474.82</v>
      </c>
      <c r="E209" s="82">
        <v>0.0</v>
      </c>
      <c r="F209" s="85">
        <f t="shared" si="119"/>
        <v>34475</v>
      </c>
      <c r="G209" s="86">
        <f t="shared" si="66"/>
        <v>34475</v>
      </c>
      <c r="H209" s="87">
        <v>9.00156264E8</v>
      </c>
      <c r="I209" s="83" t="str">
        <f t="shared" ref="I209:I210" si="123">+VLOOKUP(H209,'[1]IPS CTA BANCARIA (2)'!$B$1:$I$186,2,0)</f>
        <v>#REF!</v>
      </c>
      <c r="J209" s="93">
        <f>+G209</f>
        <v>34475</v>
      </c>
      <c r="K209" s="88" t="str">
        <f t="shared" ref="K209:K210" si="124">+VLOOKUP(H209,'[1]IPS CTA BANCARIA (2)'!$B$1:$I$186,4,0)</f>
        <v>#REF!</v>
      </c>
      <c r="L209" s="89" t="str">
        <f t="shared" ref="L209:L210" si="125">+VLOOKUP(H209,'[1]IPS CTA BANCARIA (2)'!$B$1:$I$186,5,0)</f>
        <v>#REF!</v>
      </c>
      <c r="M209" s="89" t="s">
        <v>587</v>
      </c>
      <c r="N209" s="87"/>
      <c r="O209" s="9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36.0" customHeight="1">
      <c r="A210" s="81" t="s">
        <v>109</v>
      </c>
      <c r="B210" s="82" t="s">
        <v>17</v>
      </c>
      <c r="C210" s="83" t="s">
        <v>346</v>
      </c>
      <c r="D210" s="84">
        <v>9038324.56</v>
      </c>
      <c r="E210" s="82">
        <v>0.0</v>
      </c>
      <c r="F210" s="85">
        <f t="shared" si="119"/>
        <v>9038325</v>
      </c>
      <c r="G210" s="86">
        <f t="shared" si="66"/>
        <v>9038325</v>
      </c>
      <c r="H210" s="87">
        <v>8.90905177E8</v>
      </c>
      <c r="I210" s="83" t="str">
        <f t="shared" si="123"/>
        <v>#REF!</v>
      </c>
      <c r="J210" s="81">
        <v>9038325.0</v>
      </c>
      <c r="K210" s="88" t="str">
        <f t="shared" si="124"/>
        <v>#REF!</v>
      </c>
      <c r="L210" s="89" t="str">
        <f t="shared" si="125"/>
        <v>#REF!</v>
      </c>
      <c r="M210" s="89" t="s">
        <v>588</v>
      </c>
      <c r="N210" s="87" t="s">
        <v>589</v>
      </c>
      <c r="O210" s="90">
        <v>42241.0</v>
      </c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4.25" customHeight="1">
      <c r="A211" s="81" t="s">
        <v>109</v>
      </c>
      <c r="B211" s="82" t="s">
        <v>45</v>
      </c>
      <c r="C211" s="83" t="s">
        <v>46</v>
      </c>
      <c r="D211" s="84">
        <v>5303.34</v>
      </c>
      <c r="E211" s="82">
        <v>0.0</v>
      </c>
      <c r="F211" s="85">
        <f t="shared" si="119"/>
        <v>5303</v>
      </c>
      <c r="G211" s="86">
        <f t="shared" si="66"/>
        <v>5303</v>
      </c>
      <c r="H211" s="87"/>
      <c r="I211" s="83"/>
      <c r="J211" s="81"/>
      <c r="K211" s="88"/>
      <c r="L211" s="89"/>
      <c r="M211" s="89"/>
      <c r="N211" s="87"/>
      <c r="O211" s="9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4.25" customHeight="1">
      <c r="A212" s="81" t="s">
        <v>109</v>
      </c>
      <c r="B212" s="82" t="s">
        <v>29</v>
      </c>
      <c r="C212" s="83" t="s">
        <v>30</v>
      </c>
      <c r="D212" s="84">
        <v>286648.01</v>
      </c>
      <c r="E212" s="82">
        <v>0.0</v>
      </c>
      <c r="F212" s="85">
        <f t="shared" si="119"/>
        <v>286648</v>
      </c>
      <c r="G212" s="86">
        <f t="shared" si="66"/>
        <v>286648</v>
      </c>
      <c r="H212" s="87">
        <v>8.00250119E8</v>
      </c>
      <c r="I212" s="83" t="str">
        <f>+VLOOKUP(H212,'[1]IPS CTA BANCARIA (2)'!$B$1:$I$186,2,0)</f>
        <v>#REF!</v>
      </c>
      <c r="J212" s="93">
        <f>+G212</f>
        <v>286648</v>
      </c>
      <c r="K212" s="88" t="str">
        <f>+VLOOKUP(H212,'[1]IPS CTA BANCARIA (2)'!$B$1:$I$186,4,0)</f>
        <v>#REF!</v>
      </c>
      <c r="L212" s="89" t="str">
        <f>+VLOOKUP(H212,'[1]IPS CTA BANCARIA (2)'!$B$1:$I$186,5,0)</f>
        <v>#REF!</v>
      </c>
      <c r="M212" s="89" t="s">
        <v>590</v>
      </c>
      <c r="N212" s="87" t="s">
        <v>591</v>
      </c>
      <c r="O212" s="90">
        <v>42242.0</v>
      </c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27.0" customHeight="1">
      <c r="A213" s="81" t="s">
        <v>109</v>
      </c>
      <c r="B213" s="82" t="s">
        <v>31</v>
      </c>
      <c r="C213" s="83" t="s">
        <v>32</v>
      </c>
      <c r="D213" s="84">
        <v>0.0</v>
      </c>
      <c r="E213" s="82">
        <v>0.0</v>
      </c>
      <c r="F213" s="85">
        <f t="shared" si="119"/>
        <v>0</v>
      </c>
      <c r="G213" s="86">
        <f t="shared" si="66"/>
        <v>0</v>
      </c>
      <c r="H213" s="87"/>
      <c r="I213" s="83"/>
      <c r="J213" s="81"/>
      <c r="K213" s="88"/>
      <c r="L213" s="89"/>
      <c r="M213" s="89"/>
      <c r="N213" s="87"/>
      <c r="O213" s="9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4.25" customHeight="1">
      <c r="A214" s="81" t="s">
        <v>109</v>
      </c>
      <c r="B214" s="82" t="s">
        <v>41</v>
      </c>
      <c r="C214" s="83" t="s">
        <v>42</v>
      </c>
      <c r="D214" s="84">
        <v>94873.09</v>
      </c>
      <c r="E214" s="82">
        <v>0.0</v>
      </c>
      <c r="F214" s="85">
        <f t="shared" si="119"/>
        <v>94873</v>
      </c>
      <c r="G214" s="86">
        <f t="shared" si="66"/>
        <v>94873</v>
      </c>
      <c r="H214" s="87">
        <v>9.00156264E8</v>
      </c>
      <c r="I214" s="83" t="str">
        <f t="shared" ref="I214:I216" si="126">+VLOOKUP(H214,'[1]IPS CTA BANCARIA (2)'!$B$1:$I$186,2,0)</f>
        <v>#REF!</v>
      </c>
      <c r="J214" s="93">
        <f>+G214</f>
        <v>94873</v>
      </c>
      <c r="K214" s="88" t="str">
        <f t="shared" ref="K214:K216" si="127">+VLOOKUP(H214,'[1]IPS CTA BANCARIA (2)'!$B$1:$I$186,4,0)</f>
        <v>#REF!</v>
      </c>
      <c r="L214" s="89" t="str">
        <f t="shared" ref="L214:L216" si="128">+VLOOKUP(H214,'[1]IPS CTA BANCARIA (2)'!$B$1:$I$186,5,0)</f>
        <v>#REF!</v>
      </c>
      <c r="M214" s="89" t="s">
        <v>592</v>
      </c>
      <c r="N214" s="87"/>
      <c r="O214" s="9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36.0" customHeight="1">
      <c r="A215" s="81" t="s">
        <v>111</v>
      </c>
      <c r="B215" s="82" t="s">
        <v>17</v>
      </c>
      <c r="C215" s="83" t="s">
        <v>346</v>
      </c>
      <c r="D215" s="84">
        <v>7291612.29</v>
      </c>
      <c r="E215" s="82">
        <v>0.0</v>
      </c>
      <c r="F215" s="85">
        <f t="shared" si="119"/>
        <v>7291612</v>
      </c>
      <c r="G215" s="86">
        <f t="shared" si="66"/>
        <v>7291612</v>
      </c>
      <c r="H215" s="87">
        <v>8.90905177E8</v>
      </c>
      <c r="I215" s="83" t="str">
        <f t="shared" si="126"/>
        <v>#REF!</v>
      </c>
      <c r="J215" s="81">
        <v>7291612.0</v>
      </c>
      <c r="K215" s="88" t="str">
        <f t="shared" si="127"/>
        <v>#REF!</v>
      </c>
      <c r="L215" s="89" t="str">
        <f t="shared" si="128"/>
        <v>#REF!</v>
      </c>
      <c r="M215" s="89" t="s">
        <v>593</v>
      </c>
      <c r="N215" s="87" t="s">
        <v>594</v>
      </c>
      <c r="O215" s="90">
        <v>42241.0</v>
      </c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4.25" customHeight="1">
      <c r="A216" s="81" t="s">
        <v>111</v>
      </c>
      <c r="B216" s="82" t="s">
        <v>29</v>
      </c>
      <c r="C216" s="83" t="s">
        <v>30</v>
      </c>
      <c r="D216" s="84">
        <v>178610.02</v>
      </c>
      <c r="E216" s="82">
        <v>0.0</v>
      </c>
      <c r="F216" s="85">
        <f t="shared" si="119"/>
        <v>178610</v>
      </c>
      <c r="G216" s="86">
        <f t="shared" si="66"/>
        <v>178610</v>
      </c>
      <c r="H216" s="87">
        <v>8.00250119E8</v>
      </c>
      <c r="I216" s="83" t="str">
        <f t="shared" si="126"/>
        <v>#REF!</v>
      </c>
      <c r="J216" s="93">
        <f>+G216</f>
        <v>178610</v>
      </c>
      <c r="K216" s="88" t="str">
        <f t="shared" si="127"/>
        <v>#REF!</v>
      </c>
      <c r="L216" s="89" t="str">
        <f t="shared" si="128"/>
        <v>#REF!</v>
      </c>
      <c r="M216" s="89" t="s">
        <v>595</v>
      </c>
      <c r="N216" s="87" t="s">
        <v>596</v>
      </c>
      <c r="O216" s="90">
        <v>42242.0</v>
      </c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27.0" customHeight="1">
      <c r="A217" s="81" t="s">
        <v>111</v>
      </c>
      <c r="B217" s="82" t="s">
        <v>31</v>
      </c>
      <c r="C217" s="83" t="s">
        <v>32</v>
      </c>
      <c r="D217" s="84">
        <v>0.0</v>
      </c>
      <c r="E217" s="82">
        <v>0.0</v>
      </c>
      <c r="F217" s="85">
        <f t="shared" si="119"/>
        <v>0</v>
      </c>
      <c r="G217" s="86">
        <f t="shared" si="66"/>
        <v>0</v>
      </c>
      <c r="H217" s="87"/>
      <c r="I217" s="83"/>
      <c r="J217" s="81"/>
      <c r="K217" s="88"/>
      <c r="L217" s="89"/>
      <c r="M217" s="89"/>
      <c r="N217" s="87"/>
      <c r="O217" s="9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4.25" customHeight="1">
      <c r="A218" s="81" t="s">
        <v>111</v>
      </c>
      <c r="B218" s="82" t="s">
        <v>41</v>
      </c>
      <c r="C218" s="83" t="s">
        <v>42</v>
      </c>
      <c r="D218" s="84">
        <v>98783.69</v>
      </c>
      <c r="E218" s="82">
        <v>0.0</v>
      </c>
      <c r="F218" s="85">
        <f t="shared" si="119"/>
        <v>98784</v>
      </c>
      <c r="G218" s="86">
        <f t="shared" si="66"/>
        <v>98784</v>
      </c>
      <c r="H218" s="87">
        <v>9.00156264E8</v>
      </c>
      <c r="I218" s="83" t="str">
        <f t="shared" ref="I218:I219" si="129">+VLOOKUP(H218,'[1]IPS CTA BANCARIA (2)'!$B$1:$I$186,2,0)</f>
        <v>#REF!</v>
      </c>
      <c r="J218" s="93">
        <f>+G218</f>
        <v>98784</v>
      </c>
      <c r="K218" s="88" t="str">
        <f t="shared" ref="K218:K219" si="130">+VLOOKUP(H218,'[1]IPS CTA BANCARIA (2)'!$B$1:$I$186,4,0)</f>
        <v>#REF!</v>
      </c>
      <c r="L218" s="89" t="str">
        <f t="shared" ref="L218:L219" si="131">+VLOOKUP(H218,'[1]IPS CTA BANCARIA (2)'!$B$1:$I$186,5,0)</f>
        <v>#REF!</v>
      </c>
      <c r="M218" s="89" t="s">
        <v>597</v>
      </c>
      <c r="N218" s="87"/>
      <c r="O218" s="9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36.0" customHeight="1">
      <c r="A219" s="81" t="s">
        <v>113</v>
      </c>
      <c r="B219" s="82" t="s">
        <v>17</v>
      </c>
      <c r="C219" s="83" t="s">
        <v>346</v>
      </c>
      <c r="D219" s="84">
        <v>9.290167015E7</v>
      </c>
      <c r="E219" s="82">
        <v>0.0</v>
      </c>
      <c r="F219" s="85">
        <f t="shared" si="119"/>
        <v>92901670</v>
      </c>
      <c r="G219" s="86">
        <f t="shared" si="66"/>
        <v>92901670</v>
      </c>
      <c r="H219" s="87">
        <v>8.90905177E8</v>
      </c>
      <c r="I219" s="83" t="str">
        <f t="shared" si="129"/>
        <v>#REF!</v>
      </c>
      <c r="J219" s="81">
        <v>9.290167E7</v>
      </c>
      <c r="K219" s="88" t="str">
        <f t="shared" si="130"/>
        <v>#REF!</v>
      </c>
      <c r="L219" s="89" t="str">
        <f t="shared" si="131"/>
        <v>#REF!</v>
      </c>
      <c r="M219" s="89" t="s">
        <v>598</v>
      </c>
      <c r="N219" s="87" t="s">
        <v>599</v>
      </c>
      <c r="O219" s="90">
        <v>42235.0</v>
      </c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4.25" customHeight="1">
      <c r="A220" s="81" t="s">
        <v>113</v>
      </c>
      <c r="B220" s="82" t="s">
        <v>45</v>
      </c>
      <c r="C220" s="83" t="s">
        <v>46</v>
      </c>
      <c r="D220" s="84">
        <v>6691709.25</v>
      </c>
      <c r="E220" s="82">
        <v>0.0</v>
      </c>
      <c r="F220" s="85">
        <f t="shared" si="119"/>
        <v>6691709</v>
      </c>
      <c r="G220" s="86">
        <f t="shared" si="66"/>
        <v>6691709</v>
      </c>
      <c r="H220" s="87"/>
      <c r="I220" s="83"/>
      <c r="J220" s="81"/>
      <c r="K220" s="88"/>
      <c r="L220" s="89"/>
      <c r="M220" s="89"/>
      <c r="N220" s="87"/>
      <c r="O220" s="9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41.25" customHeight="1">
      <c r="A221" s="81" t="s">
        <v>113</v>
      </c>
      <c r="B221" s="82" t="s">
        <v>27</v>
      </c>
      <c r="C221" s="83" t="s">
        <v>28</v>
      </c>
      <c r="D221" s="84">
        <v>454981.38</v>
      </c>
      <c r="E221" s="82">
        <v>0.0</v>
      </c>
      <c r="F221" s="85">
        <f t="shared" si="119"/>
        <v>454981</v>
      </c>
      <c r="G221" s="86">
        <f t="shared" si="66"/>
        <v>454981</v>
      </c>
      <c r="H221" s="87">
        <v>8.00088702E8</v>
      </c>
      <c r="I221" s="83" t="str">
        <f t="shared" ref="I221:I234" si="132">+VLOOKUP(H221,'[1]IPS CTA BANCARIA (2)'!$B$1:$I$186,2,0)</f>
        <v>#REF!</v>
      </c>
      <c r="J221" s="93">
        <f t="shared" ref="J221:J224" si="133">+G221</f>
        <v>454981</v>
      </c>
      <c r="K221" s="88" t="str">
        <f t="shared" ref="K221:K234" si="134">+VLOOKUP(H221,'[1]IPS CTA BANCARIA (2)'!$B$1:$I$186,4,0)</f>
        <v>#REF!</v>
      </c>
      <c r="L221" s="89" t="str">
        <f t="shared" ref="L221:L234" si="135">+VLOOKUP(H221,'[1]IPS CTA BANCARIA (2)'!$B$1:$I$186,5,0)</f>
        <v>#REF!</v>
      </c>
      <c r="M221" s="89" t="s">
        <v>600</v>
      </c>
      <c r="N221" s="87" t="s">
        <v>601</v>
      </c>
      <c r="O221" s="90">
        <v>42241.0</v>
      </c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4.25" customHeight="1">
      <c r="A222" s="81" t="s">
        <v>113</v>
      </c>
      <c r="B222" s="82" t="s">
        <v>29</v>
      </c>
      <c r="C222" s="83" t="s">
        <v>30</v>
      </c>
      <c r="D222" s="84">
        <v>1335838.4</v>
      </c>
      <c r="E222" s="82">
        <v>0.0</v>
      </c>
      <c r="F222" s="85">
        <f t="shared" si="119"/>
        <v>1335838</v>
      </c>
      <c r="G222" s="86">
        <f t="shared" si="66"/>
        <v>1335838</v>
      </c>
      <c r="H222" s="87">
        <v>8.00250119E8</v>
      </c>
      <c r="I222" s="83" t="str">
        <f t="shared" si="132"/>
        <v>#REF!</v>
      </c>
      <c r="J222" s="93">
        <f t="shared" si="133"/>
        <v>1335838</v>
      </c>
      <c r="K222" s="88" t="str">
        <f t="shared" si="134"/>
        <v>#REF!</v>
      </c>
      <c r="L222" s="89" t="str">
        <f t="shared" si="135"/>
        <v>#REF!</v>
      </c>
      <c r="M222" s="89" t="s">
        <v>602</v>
      </c>
      <c r="N222" s="87" t="s">
        <v>603</v>
      </c>
      <c r="O222" s="90">
        <v>42242.0</v>
      </c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27.0" customHeight="1">
      <c r="A223" s="81" t="s">
        <v>113</v>
      </c>
      <c r="B223" s="82" t="s">
        <v>31</v>
      </c>
      <c r="C223" s="83" t="s">
        <v>32</v>
      </c>
      <c r="D223" s="84">
        <v>3043036.04</v>
      </c>
      <c r="E223" s="82">
        <v>0.0</v>
      </c>
      <c r="F223" s="85">
        <f t="shared" si="119"/>
        <v>3043036</v>
      </c>
      <c r="G223" s="86">
        <f t="shared" si="66"/>
        <v>3043036</v>
      </c>
      <c r="H223" s="87">
        <v>8.05000427E8</v>
      </c>
      <c r="I223" s="83" t="str">
        <f t="shared" si="132"/>
        <v>#REF!</v>
      </c>
      <c r="J223" s="93">
        <f t="shared" si="133"/>
        <v>3043036</v>
      </c>
      <c r="K223" s="88" t="str">
        <f t="shared" si="134"/>
        <v>#REF!</v>
      </c>
      <c r="L223" s="89" t="str">
        <f t="shared" si="135"/>
        <v>#REF!</v>
      </c>
      <c r="M223" s="89" t="s">
        <v>604</v>
      </c>
      <c r="N223" s="87"/>
      <c r="O223" s="9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4.25" customHeight="1">
      <c r="A224" s="81" t="s">
        <v>113</v>
      </c>
      <c r="B224" s="82" t="s">
        <v>41</v>
      </c>
      <c r="C224" s="83" t="s">
        <v>42</v>
      </c>
      <c r="D224" s="84">
        <v>1233325.0</v>
      </c>
      <c r="E224" s="82">
        <v>0.0</v>
      </c>
      <c r="F224" s="85">
        <f t="shared" si="119"/>
        <v>1233325</v>
      </c>
      <c r="G224" s="86">
        <f t="shared" si="66"/>
        <v>1233325</v>
      </c>
      <c r="H224" s="87">
        <v>9.00156264E8</v>
      </c>
      <c r="I224" s="83" t="str">
        <f t="shared" si="132"/>
        <v>#REF!</v>
      </c>
      <c r="J224" s="93">
        <f t="shared" si="133"/>
        <v>1233325</v>
      </c>
      <c r="K224" s="88" t="str">
        <f t="shared" si="134"/>
        <v>#REF!</v>
      </c>
      <c r="L224" s="89" t="str">
        <f t="shared" si="135"/>
        <v>#REF!</v>
      </c>
      <c r="M224" s="89" t="s">
        <v>605</v>
      </c>
      <c r="N224" s="87"/>
      <c r="O224" s="9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20.25" customHeight="1">
      <c r="A225" s="81" t="s">
        <v>113</v>
      </c>
      <c r="B225" s="82" t="s">
        <v>74</v>
      </c>
      <c r="C225" s="83" t="s">
        <v>75</v>
      </c>
      <c r="D225" s="84">
        <v>5300491.78</v>
      </c>
      <c r="E225" s="82">
        <v>0.0</v>
      </c>
      <c r="F225" s="85">
        <f t="shared" si="119"/>
        <v>5300492</v>
      </c>
      <c r="G225" s="86">
        <f t="shared" si="66"/>
        <v>5300492</v>
      </c>
      <c r="H225" s="87">
        <v>8.00227877E8</v>
      </c>
      <c r="I225" s="83" t="str">
        <f t="shared" si="132"/>
        <v>#REF!</v>
      </c>
      <c r="J225" s="81">
        <v>1914116.0</v>
      </c>
      <c r="K225" s="88" t="str">
        <f t="shared" si="134"/>
        <v>#REF!</v>
      </c>
      <c r="L225" s="89" t="str">
        <f t="shared" si="135"/>
        <v>#REF!</v>
      </c>
      <c r="M225" s="89" t="s">
        <v>606</v>
      </c>
      <c r="N225" s="87" t="s">
        <v>607</v>
      </c>
      <c r="O225" s="90">
        <v>42243.0</v>
      </c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20.25" customHeight="1">
      <c r="A226" s="81" t="s">
        <v>113</v>
      </c>
      <c r="B226" s="82" t="s">
        <v>74</v>
      </c>
      <c r="C226" s="83" t="s">
        <v>75</v>
      </c>
      <c r="D226" s="84"/>
      <c r="E226" s="82"/>
      <c r="F226" s="85"/>
      <c r="G226" s="92"/>
      <c r="H226" s="87">
        <v>8.00058016E8</v>
      </c>
      <c r="I226" s="83" t="str">
        <f t="shared" si="132"/>
        <v>#REF!</v>
      </c>
      <c r="J226" s="81">
        <v>3386376.0</v>
      </c>
      <c r="K226" s="88" t="str">
        <f t="shared" si="134"/>
        <v>#REF!</v>
      </c>
      <c r="L226" s="89" t="str">
        <f t="shared" si="135"/>
        <v>#REF!</v>
      </c>
      <c r="M226" s="89" t="s">
        <v>608</v>
      </c>
      <c r="N226" s="87" t="s">
        <v>609</v>
      </c>
      <c r="O226" s="90">
        <v>42243.0</v>
      </c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36.0" customHeight="1">
      <c r="A227" s="81" t="s">
        <v>115</v>
      </c>
      <c r="B227" s="82" t="s">
        <v>17</v>
      </c>
      <c r="C227" s="83" t="s">
        <v>346</v>
      </c>
      <c r="D227" s="84">
        <v>2.383014023E7</v>
      </c>
      <c r="E227" s="82">
        <v>0.0</v>
      </c>
      <c r="F227" s="85">
        <f t="shared" ref="F227:F244" si="136">+ROUND(D227,0)</f>
        <v>23830140</v>
      </c>
      <c r="G227" s="86">
        <f t="shared" ref="G227:G244" si="137">+F227</f>
        <v>23830140</v>
      </c>
      <c r="H227" s="87">
        <v>8.90905177E8</v>
      </c>
      <c r="I227" s="83" t="str">
        <f t="shared" si="132"/>
        <v>#REF!</v>
      </c>
      <c r="J227" s="81">
        <v>2.383014E7</v>
      </c>
      <c r="K227" s="88" t="str">
        <f t="shared" si="134"/>
        <v>#REF!</v>
      </c>
      <c r="L227" s="89" t="str">
        <f t="shared" si="135"/>
        <v>#REF!</v>
      </c>
      <c r="M227" s="89" t="s">
        <v>610</v>
      </c>
      <c r="N227" s="87" t="s">
        <v>611</v>
      </c>
      <c r="O227" s="90">
        <v>42235.0</v>
      </c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41.25" customHeight="1">
      <c r="A228" s="81" t="s">
        <v>115</v>
      </c>
      <c r="B228" s="82" t="s">
        <v>27</v>
      </c>
      <c r="C228" s="83" t="s">
        <v>28</v>
      </c>
      <c r="D228" s="84">
        <v>517426.0</v>
      </c>
      <c r="E228" s="82">
        <v>0.0</v>
      </c>
      <c r="F228" s="85">
        <f t="shared" si="136"/>
        <v>517426</v>
      </c>
      <c r="G228" s="86">
        <f t="shared" si="137"/>
        <v>517426</v>
      </c>
      <c r="H228" s="87">
        <v>8.00088702E8</v>
      </c>
      <c r="I228" s="83" t="str">
        <f t="shared" si="132"/>
        <v>#REF!</v>
      </c>
      <c r="J228" s="93">
        <f t="shared" ref="J228:J231" si="138">+G228</f>
        <v>517426</v>
      </c>
      <c r="K228" s="88" t="str">
        <f t="shared" si="134"/>
        <v>#REF!</v>
      </c>
      <c r="L228" s="89" t="str">
        <f t="shared" si="135"/>
        <v>#REF!</v>
      </c>
      <c r="M228" s="89" t="s">
        <v>612</v>
      </c>
      <c r="N228" s="87" t="s">
        <v>613</v>
      </c>
      <c r="O228" s="90">
        <v>42241.0</v>
      </c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4.25" customHeight="1">
      <c r="A229" s="81" t="s">
        <v>115</v>
      </c>
      <c r="B229" s="82" t="s">
        <v>29</v>
      </c>
      <c r="C229" s="83" t="s">
        <v>30</v>
      </c>
      <c r="D229" s="84">
        <v>314682.35</v>
      </c>
      <c r="E229" s="82">
        <v>0.0</v>
      </c>
      <c r="F229" s="85">
        <f t="shared" si="136"/>
        <v>314682</v>
      </c>
      <c r="G229" s="86">
        <f t="shared" si="137"/>
        <v>314682</v>
      </c>
      <c r="H229" s="87">
        <v>8.00250119E8</v>
      </c>
      <c r="I229" s="83" t="str">
        <f t="shared" si="132"/>
        <v>#REF!</v>
      </c>
      <c r="J229" s="93">
        <f t="shared" si="138"/>
        <v>314682</v>
      </c>
      <c r="K229" s="88" t="str">
        <f t="shared" si="134"/>
        <v>#REF!</v>
      </c>
      <c r="L229" s="89" t="str">
        <f t="shared" si="135"/>
        <v>#REF!</v>
      </c>
      <c r="M229" s="89" t="s">
        <v>614</v>
      </c>
      <c r="N229" s="87" t="s">
        <v>615</v>
      </c>
      <c r="O229" s="90">
        <v>42242.0</v>
      </c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27.0" customHeight="1">
      <c r="A230" s="81" t="s">
        <v>115</v>
      </c>
      <c r="B230" s="82" t="s">
        <v>31</v>
      </c>
      <c r="C230" s="83" t="s">
        <v>32</v>
      </c>
      <c r="D230" s="84">
        <v>1122429.66</v>
      </c>
      <c r="E230" s="82">
        <v>0.0</v>
      </c>
      <c r="F230" s="85">
        <f t="shared" si="136"/>
        <v>1122430</v>
      </c>
      <c r="G230" s="86">
        <f t="shared" si="137"/>
        <v>1122430</v>
      </c>
      <c r="H230" s="87">
        <v>8.05000427E8</v>
      </c>
      <c r="I230" s="83" t="str">
        <f t="shared" si="132"/>
        <v>#REF!</v>
      </c>
      <c r="J230" s="93">
        <f t="shared" si="138"/>
        <v>1122430</v>
      </c>
      <c r="K230" s="88" t="str">
        <f t="shared" si="134"/>
        <v>#REF!</v>
      </c>
      <c r="L230" s="89" t="str">
        <f t="shared" si="135"/>
        <v>#REF!</v>
      </c>
      <c r="M230" s="89" t="s">
        <v>616</v>
      </c>
      <c r="N230" s="87"/>
      <c r="O230" s="9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4.25" customHeight="1">
      <c r="A231" s="81" t="s">
        <v>115</v>
      </c>
      <c r="B231" s="82" t="s">
        <v>41</v>
      </c>
      <c r="C231" s="83" t="s">
        <v>42</v>
      </c>
      <c r="D231" s="84">
        <v>306748.53</v>
      </c>
      <c r="E231" s="82">
        <v>0.0</v>
      </c>
      <c r="F231" s="85">
        <f t="shared" si="136"/>
        <v>306749</v>
      </c>
      <c r="G231" s="86">
        <f t="shared" si="137"/>
        <v>306749</v>
      </c>
      <c r="H231" s="87">
        <v>9.00156264E8</v>
      </c>
      <c r="I231" s="83" t="str">
        <f t="shared" si="132"/>
        <v>#REF!</v>
      </c>
      <c r="J231" s="93">
        <f t="shared" si="138"/>
        <v>306749</v>
      </c>
      <c r="K231" s="88" t="str">
        <f t="shared" si="134"/>
        <v>#REF!</v>
      </c>
      <c r="L231" s="89" t="str">
        <f t="shared" si="135"/>
        <v>#REF!</v>
      </c>
      <c r="M231" s="89" t="s">
        <v>617</v>
      </c>
      <c r="N231" s="87"/>
      <c r="O231" s="9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20.25" customHeight="1">
      <c r="A232" s="81" t="s">
        <v>115</v>
      </c>
      <c r="B232" s="82" t="s">
        <v>59</v>
      </c>
      <c r="C232" s="83" t="s">
        <v>60</v>
      </c>
      <c r="D232" s="84">
        <v>5072045.23</v>
      </c>
      <c r="E232" s="82">
        <v>0.0</v>
      </c>
      <c r="F232" s="85">
        <f t="shared" si="136"/>
        <v>5072045</v>
      </c>
      <c r="G232" s="86">
        <f t="shared" si="137"/>
        <v>5072045</v>
      </c>
      <c r="H232" s="87">
        <v>8.90905154E8</v>
      </c>
      <c r="I232" s="83" t="str">
        <f t="shared" si="132"/>
        <v>#REF!</v>
      </c>
      <c r="J232" s="81">
        <v>5072045.0</v>
      </c>
      <c r="K232" s="88" t="str">
        <f t="shared" si="134"/>
        <v>#REF!</v>
      </c>
      <c r="L232" s="89" t="str">
        <f t="shared" si="135"/>
        <v>#REF!</v>
      </c>
      <c r="M232" s="89" t="s">
        <v>618</v>
      </c>
      <c r="N232" s="87" t="s">
        <v>619</v>
      </c>
      <c r="O232" s="90">
        <v>42236.0</v>
      </c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36.0" customHeight="1">
      <c r="A233" s="81" t="s">
        <v>117</v>
      </c>
      <c r="B233" s="82" t="s">
        <v>17</v>
      </c>
      <c r="C233" s="83" t="s">
        <v>346</v>
      </c>
      <c r="D233" s="84">
        <v>4316079.87</v>
      </c>
      <c r="E233" s="82">
        <v>0.0</v>
      </c>
      <c r="F233" s="85">
        <f t="shared" si="136"/>
        <v>4316080</v>
      </c>
      <c r="G233" s="86">
        <f t="shared" si="137"/>
        <v>4316080</v>
      </c>
      <c r="H233" s="87">
        <v>8.90905177E8</v>
      </c>
      <c r="I233" s="83" t="str">
        <f t="shared" si="132"/>
        <v>#REF!</v>
      </c>
      <c r="J233" s="81">
        <v>4316080.0</v>
      </c>
      <c r="K233" s="88" t="str">
        <f t="shared" si="134"/>
        <v>#REF!</v>
      </c>
      <c r="L233" s="89" t="str">
        <f t="shared" si="135"/>
        <v>#REF!</v>
      </c>
      <c r="M233" s="89" t="s">
        <v>620</v>
      </c>
      <c r="N233" s="87" t="s">
        <v>621</v>
      </c>
      <c r="O233" s="90">
        <v>42235.0</v>
      </c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4.25" customHeight="1">
      <c r="A234" s="81" t="s">
        <v>117</v>
      </c>
      <c r="B234" s="82" t="s">
        <v>29</v>
      </c>
      <c r="C234" s="83" t="s">
        <v>30</v>
      </c>
      <c r="D234" s="84">
        <v>169103.47</v>
      </c>
      <c r="E234" s="82">
        <v>0.0</v>
      </c>
      <c r="F234" s="85">
        <f t="shared" si="136"/>
        <v>169103</v>
      </c>
      <c r="G234" s="86">
        <f t="shared" si="137"/>
        <v>169103</v>
      </c>
      <c r="H234" s="87">
        <v>8.00250119E8</v>
      </c>
      <c r="I234" s="83" t="str">
        <f t="shared" si="132"/>
        <v>#REF!</v>
      </c>
      <c r="J234" s="93">
        <f>+G234</f>
        <v>169103</v>
      </c>
      <c r="K234" s="88" t="str">
        <f t="shared" si="134"/>
        <v>#REF!</v>
      </c>
      <c r="L234" s="89" t="str">
        <f t="shared" si="135"/>
        <v>#REF!</v>
      </c>
      <c r="M234" s="89" t="s">
        <v>622</v>
      </c>
      <c r="N234" s="87" t="s">
        <v>623</v>
      </c>
      <c r="O234" s="90">
        <v>42242.0</v>
      </c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27.0" customHeight="1">
      <c r="A235" s="81" t="s">
        <v>117</v>
      </c>
      <c r="B235" s="82" t="s">
        <v>31</v>
      </c>
      <c r="C235" s="83" t="s">
        <v>32</v>
      </c>
      <c r="D235" s="84">
        <v>0.0</v>
      </c>
      <c r="E235" s="82">
        <v>0.0</v>
      </c>
      <c r="F235" s="85">
        <f t="shared" si="136"/>
        <v>0</v>
      </c>
      <c r="G235" s="86">
        <f t="shared" si="137"/>
        <v>0</v>
      </c>
      <c r="H235" s="87"/>
      <c r="I235" s="83"/>
      <c r="J235" s="81"/>
      <c r="K235" s="88"/>
      <c r="L235" s="89"/>
      <c r="M235" s="89"/>
      <c r="N235" s="87"/>
      <c r="O235" s="9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4.25" customHeight="1">
      <c r="A236" s="81" t="s">
        <v>117</v>
      </c>
      <c r="B236" s="82" t="s">
        <v>41</v>
      </c>
      <c r="C236" s="83" t="s">
        <v>42</v>
      </c>
      <c r="D236" s="84">
        <v>28444.66</v>
      </c>
      <c r="E236" s="82">
        <v>0.0</v>
      </c>
      <c r="F236" s="85">
        <f t="shared" si="136"/>
        <v>28445</v>
      </c>
      <c r="G236" s="86">
        <f t="shared" si="137"/>
        <v>28445</v>
      </c>
      <c r="H236" s="87">
        <v>9.00156264E8</v>
      </c>
      <c r="I236" s="83" t="str">
        <f t="shared" ref="I236:I237" si="139">+VLOOKUP(H236,'[1]IPS CTA BANCARIA (2)'!$B$1:$I$186,2,0)</f>
        <v>#REF!</v>
      </c>
      <c r="J236" s="93">
        <f>+G236</f>
        <v>28445</v>
      </c>
      <c r="K236" s="88" t="str">
        <f t="shared" ref="K236:K237" si="140">+VLOOKUP(H236,'[1]IPS CTA BANCARIA (2)'!$B$1:$I$186,4,0)</f>
        <v>#REF!</v>
      </c>
      <c r="L236" s="89" t="str">
        <f t="shared" ref="L236:L237" si="141">+VLOOKUP(H236,'[1]IPS CTA BANCARIA (2)'!$B$1:$I$186,5,0)</f>
        <v>#REF!</v>
      </c>
      <c r="M236" s="89" t="s">
        <v>624</v>
      </c>
      <c r="N236" s="87"/>
      <c r="O236" s="9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36.0" customHeight="1">
      <c r="A237" s="81" t="s">
        <v>119</v>
      </c>
      <c r="B237" s="82" t="s">
        <v>17</v>
      </c>
      <c r="C237" s="83" t="s">
        <v>346</v>
      </c>
      <c r="D237" s="84">
        <v>1.6747621969E8</v>
      </c>
      <c r="E237" s="82">
        <v>0.0</v>
      </c>
      <c r="F237" s="85">
        <f t="shared" si="136"/>
        <v>167476220</v>
      </c>
      <c r="G237" s="86">
        <f t="shared" si="137"/>
        <v>167476220</v>
      </c>
      <c r="H237" s="87">
        <v>8.90905177E8</v>
      </c>
      <c r="I237" s="83" t="str">
        <f t="shared" si="139"/>
        <v>#REF!</v>
      </c>
      <c r="J237" s="81">
        <v>1.6747622E8</v>
      </c>
      <c r="K237" s="88" t="str">
        <f t="shared" si="140"/>
        <v>#REF!</v>
      </c>
      <c r="L237" s="89" t="str">
        <f t="shared" si="141"/>
        <v>#REF!</v>
      </c>
      <c r="M237" s="89" t="s">
        <v>625</v>
      </c>
      <c r="N237" s="87" t="s">
        <v>626</v>
      </c>
      <c r="O237" s="90">
        <v>42235.0</v>
      </c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4.25" customHeight="1">
      <c r="A238" s="81" t="s">
        <v>119</v>
      </c>
      <c r="B238" s="82" t="s">
        <v>45</v>
      </c>
      <c r="C238" s="83" t="s">
        <v>46</v>
      </c>
      <c r="D238" s="84">
        <v>5.384548652E7</v>
      </c>
      <c r="E238" s="82">
        <v>0.0</v>
      </c>
      <c r="F238" s="85">
        <f t="shared" si="136"/>
        <v>53845487</v>
      </c>
      <c r="G238" s="86">
        <f t="shared" si="137"/>
        <v>53845487</v>
      </c>
      <c r="H238" s="87"/>
      <c r="I238" s="83"/>
      <c r="J238" s="81"/>
      <c r="K238" s="88"/>
      <c r="L238" s="89"/>
      <c r="M238" s="89"/>
      <c r="N238" s="87"/>
      <c r="O238" s="9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4.25" customHeight="1">
      <c r="A239" s="81" t="s">
        <v>119</v>
      </c>
      <c r="B239" s="82" t="s">
        <v>72</v>
      </c>
      <c r="C239" s="83" t="s">
        <v>73</v>
      </c>
      <c r="D239" s="84">
        <v>1.324423401E7</v>
      </c>
      <c r="E239" s="82">
        <v>0.0</v>
      </c>
      <c r="F239" s="85">
        <f t="shared" si="136"/>
        <v>13244234</v>
      </c>
      <c r="G239" s="86">
        <f t="shared" si="137"/>
        <v>13244234</v>
      </c>
      <c r="H239" s="87">
        <v>8.90900518E8</v>
      </c>
      <c r="I239" s="83" t="str">
        <f t="shared" ref="I239:I247" si="142">+VLOOKUP(H239,'[1]IPS CTA BANCARIA (2)'!$B$1:$I$186,2,0)</f>
        <v>#REF!</v>
      </c>
      <c r="J239" s="81">
        <v>1.3244234E7</v>
      </c>
      <c r="K239" s="88" t="str">
        <f t="shared" ref="K239:K247" si="143">+VLOOKUP(H239,'[1]IPS CTA BANCARIA (2)'!$B$1:$I$186,4,0)</f>
        <v>#REF!</v>
      </c>
      <c r="L239" s="89" t="str">
        <f t="shared" ref="L239:L247" si="144">+VLOOKUP(H239,'[1]IPS CTA BANCARIA (2)'!$B$1:$I$186,5,0)</f>
        <v>#REF!</v>
      </c>
      <c r="M239" s="89" t="s">
        <v>627</v>
      </c>
      <c r="N239" s="87" t="s">
        <v>628</v>
      </c>
      <c r="O239" s="90">
        <v>42243.0</v>
      </c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4.25" customHeight="1">
      <c r="A240" s="81" t="s">
        <v>119</v>
      </c>
      <c r="B240" s="82" t="s">
        <v>29</v>
      </c>
      <c r="C240" s="83" t="s">
        <v>30</v>
      </c>
      <c r="D240" s="84">
        <v>2.403018201E7</v>
      </c>
      <c r="E240" s="82">
        <v>0.0</v>
      </c>
      <c r="F240" s="85">
        <f t="shared" si="136"/>
        <v>24030182</v>
      </c>
      <c r="G240" s="86">
        <f t="shared" si="137"/>
        <v>24030182</v>
      </c>
      <c r="H240" s="87">
        <v>8.00250119E8</v>
      </c>
      <c r="I240" s="83" t="str">
        <f t="shared" si="142"/>
        <v>#REF!</v>
      </c>
      <c r="J240" s="93">
        <f t="shared" ref="J240:J243" si="145">+G240</f>
        <v>24030182</v>
      </c>
      <c r="K240" s="88" t="str">
        <f t="shared" si="143"/>
        <v>#REF!</v>
      </c>
      <c r="L240" s="89" t="str">
        <f t="shared" si="144"/>
        <v>#REF!</v>
      </c>
      <c r="M240" s="89" t="s">
        <v>629</v>
      </c>
      <c r="N240" s="87" t="s">
        <v>630</v>
      </c>
      <c r="O240" s="90">
        <v>42242.0</v>
      </c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27.0" customHeight="1">
      <c r="A241" s="81" t="s">
        <v>119</v>
      </c>
      <c r="B241" s="82" t="s">
        <v>31</v>
      </c>
      <c r="C241" s="83" t="s">
        <v>32</v>
      </c>
      <c r="D241" s="84">
        <v>5326451.19</v>
      </c>
      <c r="E241" s="82">
        <v>0.0</v>
      </c>
      <c r="F241" s="85">
        <f t="shared" si="136"/>
        <v>5326451</v>
      </c>
      <c r="G241" s="86">
        <f t="shared" si="137"/>
        <v>5326451</v>
      </c>
      <c r="H241" s="87">
        <v>8.05000427E8</v>
      </c>
      <c r="I241" s="83" t="str">
        <f t="shared" si="142"/>
        <v>#REF!</v>
      </c>
      <c r="J241" s="93">
        <f t="shared" si="145"/>
        <v>5326451</v>
      </c>
      <c r="K241" s="88" t="str">
        <f t="shared" si="143"/>
        <v>#REF!</v>
      </c>
      <c r="L241" s="89" t="str">
        <f t="shared" si="144"/>
        <v>#REF!</v>
      </c>
      <c r="M241" s="89" t="s">
        <v>631</v>
      </c>
      <c r="N241" s="87"/>
      <c r="O241" s="9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27.0" customHeight="1">
      <c r="A242" s="81" t="s">
        <v>119</v>
      </c>
      <c r="B242" s="82" t="s">
        <v>33</v>
      </c>
      <c r="C242" s="83" t="s">
        <v>34</v>
      </c>
      <c r="D242" s="84">
        <v>18431.65</v>
      </c>
      <c r="E242" s="82">
        <v>0.0</v>
      </c>
      <c r="F242" s="85">
        <f t="shared" si="136"/>
        <v>18432</v>
      </c>
      <c r="G242" s="86">
        <f t="shared" si="137"/>
        <v>18432</v>
      </c>
      <c r="H242" s="87">
        <v>8.30003564E8</v>
      </c>
      <c r="I242" s="83" t="str">
        <f t="shared" si="142"/>
        <v>#REF!</v>
      </c>
      <c r="J242" s="93">
        <f t="shared" si="145"/>
        <v>18432</v>
      </c>
      <c r="K242" s="88" t="str">
        <f t="shared" si="143"/>
        <v>#REF!</v>
      </c>
      <c r="L242" s="89" t="str">
        <f t="shared" si="144"/>
        <v>#REF!</v>
      </c>
      <c r="M242" s="89" t="s">
        <v>632</v>
      </c>
      <c r="N242" s="87" t="s">
        <v>633</v>
      </c>
      <c r="O242" s="90">
        <v>42242.0</v>
      </c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4.25" customHeight="1">
      <c r="A243" s="81" t="s">
        <v>119</v>
      </c>
      <c r="B243" s="82" t="s">
        <v>41</v>
      </c>
      <c r="C243" s="83" t="s">
        <v>42</v>
      </c>
      <c r="D243" s="84">
        <v>684000.16</v>
      </c>
      <c r="E243" s="82">
        <v>0.0</v>
      </c>
      <c r="F243" s="85">
        <f t="shared" si="136"/>
        <v>684000</v>
      </c>
      <c r="G243" s="86">
        <f t="shared" si="137"/>
        <v>684000</v>
      </c>
      <c r="H243" s="87">
        <v>9.00156264E8</v>
      </c>
      <c r="I243" s="83" t="str">
        <f t="shared" si="142"/>
        <v>#REF!</v>
      </c>
      <c r="J243" s="93">
        <f t="shared" si="145"/>
        <v>684000</v>
      </c>
      <c r="K243" s="88" t="str">
        <f t="shared" si="143"/>
        <v>#REF!</v>
      </c>
      <c r="L243" s="89" t="str">
        <f t="shared" si="144"/>
        <v>#REF!</v>
      </c>
      <c r="M243" s="89" t="s">
        <v>634</v>
      </c>
      <c r="N243" s="87"/>
      <c r="O243" s="9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20.25" customHeight="1">
      <c r="A244" s="81" t="s">
        <v>119</v>
      </c>
      <c r="B244" s="82" t="s">
        <v>74</v>
      </c>
      <c r="C244" s="83" t="s">
        <v>75</v>
      </c>
      <c r="D244" s="84">
        <v>1672181.26</v>
      </c>
      <c r="E244" s="82">
        <v>0.0</v>
      </c>
      <c r="F244" s="85">
        <f t="shared" si="136"/>
        <v>1672181</v>
      </c>
      <c r="G244" s="86">
        <f t="shared" si="137"/>
        <v>1672181</v>
      </c>
      <c r="H244" s="87">
        <v>8.90980757E8</v>
      </c>
      <c r="I244" s="83" t="str">
        <f t="shared" si="142"/>
        <v>#REF!</v>
      </c>
      <c r="J244" s="81">
        <v>540445.0</v>
      </c>
      <c r="K244" s="88" t="str">
        <f t="shared" si="143"/>
        <v>#REF!</v>
      </c>
      <c r="L244" s="89" t="str">
        <f t="shared" si="144"/>
        <v>#REF!</v>
      </c>
      <c r="M244" s="89" t="s">
        <v>635</v>
      </c>
      <c r="N244" s="87" t="s">
        <v>636</v>
      </c>
      <c r="O244" s="90">
        <v>42243.0</v>
      </c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20.25" customHeight="1">
      <c r="A245" s="81" t="s">
        <v>119</v>
      </c>
      <c r="B245" s="82" t="s">
        <v>74</v>
      </c>
      <c r="C245" s="83" t="s">
        <v>75</v>
      </c>
      <c r="D245" s="84"/>
      <c r="E245" s="82"/>
      <c r="F245" s="85"/>
      <c r="G245" s="92"/>
      <c r="H245" s="87">
        <v>8.00058016E8</v>
      </c>
      <c r="I245" s="83" t="str">
        <f t="shared" si="142"/>
        <v>#REF!</v>
      </c>
      <c r="J245" s="81">
        <v>1131736.0</v>
      </c>
      <c r="K245" s="88" t="str">
        <f t="shared" si="143"/>
        <v>#REF!</v>
      </c>
      <c r="L245" s="89" t="str">
        <f t="shared" si="144"/>
        <v>#REF!</v>
      </c>
      <c r="M245" s="89" t="s">
        <v>637</v>
      </c>
      <c r="N245" s="87" t="s">
        <v>638</v>
      </c>
      <c r="O245" s="90">
        <v>42243.0</v>
      </c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21.75" customHeight="1">
      <c r="A246" s="81" t="s">
        <v>119</v>
      </c>
      <c r="B246" s="82" t="s">
        <v>47</v>
      </c>
      <c r="C246" s="83" t="s">
        <v>48</v>
      </c>
      <c r="D246" s="84">
        <v>2.0021363051E8</v>
      </c>
      <c r="E246" s="82">
        <v>0.0</v>
      </c>
      <c r="F246" s="85">
        <f t="shared" ref="F246:F254" si="146">+ROUND(D246,0)</f>
        <v>200213631</v>
      </c>
      <c r="G246" s="86">
        <f t="shared" ref="G246:G254" si="147">+F246</f>
        <v>200213631</v>
      </c>
      <c r="H246" s="87">
        <v>8.90980757E8</v>
      </c>
      <c r="I246" s="83" t="str">
        <f t="shared" si="142"/>
        <v>#REF!</v>
      </c>
      <c r="J246" s="81">
        <v>2.00213631E8</v>
      </c>
      <c r="K246" s="88" t="str">
        <f t="shared" si="143"/>
        <v>#REF!</v>
      </c>
      <c r="L246" s="89" t="str">
        <f t="shared" si="144"/>
        <v>#REF!</v>
      </c>
      <c r="M246" s="89" t="s">
        <v>639</v>
      </c>
      <c r="N246" s="87" t="s">
        <v>640</v>
      </c>
      <c r="O246" s="90">
        <v>42236.0</v>
      </c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36.0" customHeight="1">
      <c r="A247" s="81" t="s">
        <v>121</v>
      </c>
      <c r="B247" s="82" t="s">
        <v>17</v>
      </c>
      <c r="C247" s="83" t="s">
        <v>346</v>
      </c>
      <c r="D247" s="84">
        <v>1.1607803575E8</v>
      </c>
      <c r="E247" s="82">
        <v>0.0</v>
      </c>
      <c r="F247" s="85">
        <f t="shared" si="146"/>
        <v>116078036</v>
      </c>
      <c r="G247" s="86">
        <f t="shared" si="147"/>
        <v>116078036</v>
      </c>
      <c r="H247" s="87">
        <v>8.90905177E8</v>
      </c>
      <c r="I247" s="83" t="str">
        <f t="shared" si="142"/>
        <v>#REF!</v>
      </c>
      <c r="J247" s="81">
        <v>1.16078036E8</v>
      </c>
      <c r="K247" s="88" t="str">
        <f t="shared" si="143"/>
        <v>#REF!</v>
      </c>
      <c r="L247" s="89" t="str">
        <f t="shared" si="144"/>
        <v>#REF!</v>
      </c>
      <c r="M247" s="89" t="s">
        <v>641</v>
      </c>
      <c r="N247" s="87" t="s">
        <v>642</v>
      </c>
      <c r="O247" s="90">
        <v>42235.0</v>
      </c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4.25" customHeight="1">
      <c r="A248" s="81" t="s">
        <v>121</v>
      </c>
      <c r="B248" s="82" t="s">
        <v>45</v>
      </c>
      <c r="C248" s="83" t="s">
        <v>46</v>
      </c>
      <c r="D248" s="84">
        <v>1.287307819E7</v>
      </c>
      <c r="E248" s="82">
        <v>0.0</v>
      </c>
      <c r="F248" s="85">
        <f t="shared" si="146"/>
        <v>12873078</v>
      </c>
      <c r="G248" s="86">
        <f t="shared" si="147"/>
        <v>12873078</v>
      </c>
      <c r="H248" s="87"/>
      <c r="I248" s="83"/>
      <c r="J248" s="81"/>
      <c r="K248" s="88"/>
      <c r="L248" s="89"/>
      <c r="M248" s="89"/>
      <c r="N248" s="87"/>
      <c r="O248" s="9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4.25" customHeight="1">
      <c r="A249" s="81" t="s">
        <v>121</v>
      </c>
      <c r="B249" s="82" t="s">
        <v>72</v>
      </c>
      <c r="C249" s="83" t="s">
        <v>73</v>
      </c>
      <c r="D249" s="84">
        <v>7035367.59</v>
      </c>
      <c r="E249" s="82">
        <v>0.0</v>
      </c>
      <c r="F249" s="85">
        <f t="shared" si="146"/>
        <v>7035368</v>
      </c>
      <c r="G249" s="86">
        <f t="shared" si="147"/>
        <v>7035368</v>
      </c>
      <c r="H249" s="87">
        <v>8.90900518E8</v>
      </c>
      <c r="I249" s="83" t="str">
        <f t="shared" ref="I249:I256" si="148">+VLOOKUP(H249,'[1]IPS CTA BANCARIA (2)'!$B$1:$I$186,2,0)</f>
        <v>#REF!</v>
      </c>
      <c r="J249" s="81">
        <v>7035368.0</v>
      </c>
      <c r="K249" s="88" t="str">
        <f t="shared" ref="K249:K256" si="149">+VLOOKUP(H249,'[1]IPS CTA BANCARIA (2)'!$B$1:$I$186,4,0)</f>
        <v>#REF!</v>
      </c>
      <c r="L249" s="89" t="str">
        <f t="shared" ref="L249:L256" si="150">+VLOOKUP(H249,'[1]IPS CTA BANCARIA (2)'!$B$1:$I$186,5,0)</f>
        <v>#REF!</v>
      </c>
      <c r="M249" s="89" t="s">
        <v>643</v>
      </c>
      <c r="N249" s="87" t="s">
        <v>644</v>
      </c>
      <c r="O249" s="90">
        <v>42243.0</v>
      </c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41.25" customHeight="1">
      <c r="A250" s="81" t="s">
        <v>121</v>
      </c>
      <c r="B250" s="82" t="s">
        <v>27</v>
      </c>
      <c r="C250" s="83" t="s">
        <v>28</v>
      </c>
      <c r="D250" s="84">
        <v>576026.64</v>
      </c>
      <c r="E250" s="82">
        <v>0.0</v>
      </c>
      <c r="F250" s="85">
        <f t="shared" si="146"/>
        <v>576027</v>
      </c>
      <c r="G250" s="86">
        <f t="shared" si="147"/>
        <v>576027</v>
      </c>
      <c r="H250" s="87">
        <v>8.00088702E8</v>
      </c>
      <c r="I250" s="83" t="str">
        <f t="shared" si="148"/>
        <v>#REF!</v>
      </c>
      <c r="J250" s="93">
        <f t="shared" ref="J250:J253" si="151">+G250</f>
        <v>576027</v>
      </c>
      <c r="K250" s="88" t="str">
        <f t="shared" si="149"/>
        <v>#REF!</v>
      </c>
      <c r="L250" s="89" t="str">
        <f t="shared" si="150"/>
        <v>#REF!</v>
      </c>
      <c r="M250" s="89" t="s">
        <v>645</v>
      </c>
      <c r="N250" s="87" t="s">
        <v>646</v>
      </c>
      <c r="O250" s="90">
        <v>42241.0</v>
      </c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4.25" customHeight="1">
      <c r="A251" s="81" t="s">
        <v>121</v>
      </c>
      <c r="B251" s="82" t="s">
        <v>29</v>
      </c>
      <c r="C251" s="83" t="s">
        <v>30</v>
      </c>
      <c r="D251" s="84">
        <v>2149690.89</v>
      </c>
      <c r="E251" s="82">
        <v>0.0</v>
      </c>
      <c r="F251" s="85">
        <f t="shared" si="146"/>
        <v>2149691</v>
      </c>
      <c r="G251" s="86">
        <f t="shared" si="147"/>
        <v>2149691</v>
      </c>
      <c r="H251" s="87">
        <v>8.00250119E8</v>
      </c>
      <c r="I251" s="83" t="str">
        <f t="shared" si="148"/>
        <v>#REF!</v>
      </c>
      <c r="J251" s="93">
        <f t="shared" si="151"/>
        <v>2149691</v>
      </c>
      <c r="K251" s="88" t="str">
        <f t="shared" si="149"/>
        <v>#REF!</v>
      </c>
      <c r="L251" s="89" t="str">
        <f t="shared" si="150"/>
        <v>#REF!</v>
      </c>
      <c r="M251" s="89" t="s">
        <v>647</v>
      </c>
      <c r="N251" s="87" t="s">
        <v>648</v>
      </c>
      <c r="O251" s="90">
        <v>42242.0</v>
      </c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27.0" customHeight="1">
      <c r="A252" s="81" t="s">
        <v>121</v>
      </c>
      <c r="B252" s="82" t="s">
        <v>31</v>
      </c>
      <c r="C252" s="83" t="s">
        <v>32</v>
      </c>
      <c r="D252" s="84">
        <v>2915099.04</v>
      </c>
      <c r="E252" s="82">
        <v>0.0</v>
      </c>
      <c r="F252" s="85">
        <f t="shared" si="146"/>
        <v>2915099</v>
      </c>
      <c r="G252" s="86">
        <f t="shared" si="147"/>
        <v>2915099</v>
      </c>
      <c r="H252" s="87">
        <v>8.05000427E8</v>
      </c>
      <c r="I252" s="83" t="str">
        <f t="shared" si="148"/>
        <v>#REF!</v>
      </c>
      <c r="J252" s="93">
        <f t="shared" si="151"/>
        <v>2915099</v>
      </c>
      <c r="K252" s="88" t="str">
        <f t="shared" si="149"/>
        <v>#REF!</v>
      </c>
      <c r="L252" s="89" t="str">
        <f t="shared" si="150"/>
        <v>#REF!</v>
      </c>
      <c r="M252" s="89" t="s">
        <v>649</v>
      </c>
      <c r="N252" s="87"/>
      <c r="O252" s="9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4.25" customHeight="1">
      <c r="A253" s="81" t="s">
        <v>121</v>
      </c>
      <c r="B253" s="82" t="s">
        <v>41</v>
      </c>
      <c r="C253" s="83" t="s">
        <v>42</v>
      </c>
      <c r="D253" s="84">
        <v>1415490.71</v>
      </c>
      <c r="E253" s="82">
        <v>0.0</v>
      </c>
      <c r="F253" s="85">
        <f t="shared" si="146"/>
        <v>1415491</v>
      </c>
      <c r="G253" s="86">
        <f t="shared" si="147"/>
        <v>1415491</v>
      </c>
      <c r="H253" s="87">
        <v>9.00156264E8</v>
      </c>
      <c r="I253" s="83" t="str">
        <f t="shared" si="148"/>
        <v>#REF!</v>
      </c>
      <c r="J253" s="93">
        <f t="shared" si="151"/>
        <v>1415491</v>
      </c>
      <c r="K253" s="88" t="str">
        <f t="shared" si="149"/>
        <v>#REF!</v>
      </c>
      <c r="L253" s="89" t="str">
        <f t="shared" si="150"/>
        <v>#REF!</v>
      </c>
      <c r="M253" s="89" t="s">
        <v>650</v>
      </c>
      <c r="N253" s="87"/>
      <c r="O253" s="9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20.25" customHeight="1">
      <c r="A254" s="81" t="s">
        <v>121</v>
      </c>
      <c r="B254" s="82" t="s">
        <v>74</v>
      </c>
      <c r="C254" s="83" t="s">
        <v>75</v>
      </c>
      <c r="D254" s="84">
        <v>6837688.19</v>
      </c>
      <c r="E254" s="82">
        <v>0.0</v>
      </c>
      <c r="F254" s="85">
        <f t="shared" si="146"/>
        <v>6837688</v>
      </c>
      <c r="G254" s="86">
        <f t="shared" si="147"/>
        <v>6837688</v>
      </c>
      <c r="H254" s="87">
        <v>8.90980997E8</v>
      </c>
      <c r="I254" s="83" t="str">
        <f t="shared" si="148"/>
        <v>#REF!</v>
      </c>
      <c r="J254" s="81">
        <v>1626607.0</v>
      </c>
      <c r="K254" s="88" t="str">
        <f t="shared" si="149"/>
        <v>#REF!</v>
      </c>
      <c r="L254" s="89" t="str">
        <f t="shared" si="150"/>
        <v>#REF!</v>
      </c>
      <c r="M254" s="89" t="s">
        <v>651</v>
      </c>
      <c r="N254" s="87" t="s">
        <v>652</v>
      </c>
      <c r="O254" s="90">
        <v>42243.0</v>
      </c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20.25" customHeight="1">
      <c r="A255" s="81" t="s">
        <v>121</v>
      </c>
      <c r="B255" s="82" t="s">
        <v>74</v>
      </c>
      <c r="C255" s="83" t="s">
        <v>75</v>
      </c>
      <c r="D255" s="84"/>
      <c r="E255" s="82"/>
      <c r="F255" s="85"/>
      <c r="G255" s="92"/>
      <c r="H255" s="87">
        <v>8.00058016E8</v>
      </c>
      <c r="I255" s="83" t="str">
        <f t="shared" si="148"/>
        <v>#REF!</v>
      </c>
      <c r="J255" s="81">
        <v>5211081.0</v>
      </c>
      <c r="K255" s="88" t="str">
        <f t="shared" si="149"/>
        <v>#REF!</v>
      </c>
      <c r="L255" s="89" t="str">
        <f t="shared" si="150"/>
        <v>#REF!</v>
      </c>
      <c r="M255" s="89" t="s">
        <v>653</v>
      </c>
      <c r="N255" s="87" t="s">
        <v>654</v>
      </c>
      <c r="O255" s="90">
        <v>42243.0</v>
      </c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36.0" customHeight="1">
      <c r="A256" s="81" t="s">
        <v>123</v>
      </c>
      <c r="B256" s="82" t="s">
        <v>17</v>
      </c>
      <c r="C256" s="83" t="s">
        <v>346</v>
      </c>
      <c r="D256" s="84">
        <v>3.092885938E7</v>
      </c>
      <c r="E256" s="82">
        <v>0.0</v>
      </c>
      <c r="F256" s="85">
        <f t="shared" ref="F256:F279" si="152">+ROUND(D256,0)</f>
        <v>30928859</v>
      </c>
      <c r="G256" s="86">
        <f t="shared" ref="G256:G478" si="153">+F256</f>
        <v>30928859</v>
      </c>
      <c r="H256" s="87">
        <v>8.90905177E8</v>
      </c>
      <c r="I256" s="83" t="str">
        <f t="shared" si="148"/>
        <v>#REF!</v>
      </c>
      <c r="J256" s="81">
        <v>3.0928859E7</v>
      </c>
      <c r="K256" s="88" t="str">
        <f t="shared" si="149"/>
        <v>#REF!</v>
      </c>
      <c r="L256" s="89" t="str">
        <f t="shared" si="150"/>
        <v>#REF!</v>
      </c>
      <c r="M256" s="89" t="s">
        <v>655</v>
      </c>
      <c r="N256" s="87" t="s">
        <v>656</v>
      </c>
      <c r="O256" s="90">
        <v>42235.0</v>
      </c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4.25" customHeight="1">
      <c r="A257" s="81" t="s">
        <v>123</v>
      </c>
      <c r="B257" s="82" t="s">
        <v>45</v>
      </c>
      <c r="C257" s="83" t="s">
        <v>46</v>
      </c>
      <c r="D257" s="84">
        <v>80051.93</v>
      </c>
      <c r="E257" s="82">
        <v>0.0</v>
      </c>
      <c r="F257" s="85">
        <f t="shared" si="152"/>
        <v>80052</v>
      </c>
      <c r="G257" s="86">
        <f t="shared" si="153"/>
        <v>80052</v>
      </c>
      <c r="H257" s="87"/>
      <c r="I257" s="83"/>
      <c r="J257" s="81"/>
      <c r="K257" s="88"/>
      <c r="L257" s="89"/>
      <c r="M257" s="89"/>
      <c r="N257" s="87"/>
      <c r="O257" s="9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4.25" customHeight="1">
      <c r="A258" s="81" t="s">
        <v>123</v>
      </c>
      <c r="B258" s="82" t="s">
        <v>19</v>
      </c>
      <c r="C258" s="83" t="s">
        <v>20</v>
      </c>
      <c r="D258" s="84">
        <v>26695.8</v>
      </c>
      <c r="E258" s="82">
        <v>0.0</v>
      </c>
      <c r="F258" s="85">
        <f t="shared" si="152"/>
        <v>26696</v>
      </c>
      <c r="G258" s="86">
        <f t="shared" si="153"/>
        <v>26696</v>
      </c>
      <c r="H258" s="87">
        <v>8.00140949E8</v>
      </c>
      <c r="I258" s="83" t="str">
        <f t="shared" ref="I258:I263" si="154">+VLOOKUP(H258,'[1]IPS CTA BANCARIA (2)'!$B$1:$I$186,2,0)</f>
        <v>#REF!</v>
      </c>
      <c r="J258" s="93">
        <f t="shared" ref="J258:J261" si="155">+G258</f>
        <v>26696</v>
      </c>
      <c r="K258" s="88" t="str">
        <f t="shared" ref="K258:K263" si="156">+VLOOKUP(H258,'[1]IPS CTA BANCARIA (2)'!$B$1:$I$186,4,0)</f>
        <v>#REF!</v>
      </c>
      <c r="L258" s="89" t="str">
        <f t="shared" ref="L258:L263" si="157">+VLOOKUP(H258,'[1]IPS CTA BANCARIA (2)'!$B$1:$I$186,5,0)</f>
        <v>#REF!</v>
      </c>
      <c r="M258" s="89" t="s">
        <v>657</v>
      </c>
      <c r="N258" s="87" t="s">
        <v>658</v>
      </c>
      <c r="O258" s="90">
        <v>42236.0</v>
      </c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4.25" customHeight="1">
      <c r="A259" s="81" t="s">
        <v>123</v>
      </c>
      <c r="B259" s="82" t="s">
        <v>29</v>
      </c>
      <c r="C259" s="83" t="s">
        <v>30</v>
      </c>
      <c r="D259" s="84">
        <v>891544.01</v>
      </c>
      <c r="E259" s="82">
        <v>0.0</v>
      </c>
      <c r="F259" s="85">
        <f t="shared" si="152"/>
        <v>891544</v>
      </c>
      <c r="G259" s="86">
        <f t="shared" si="153"/>
        <v>891544</v>
      </c>
      <c r="H259" s="87">
        <v>8.00250119E8</v>
      </c>
      <c r="I259" s="83" t="str">
        <f t="shared" si="154"/>
        <v>#REF!</v>
      </c>
      <c r="J259" s="93">
        <f t="shared" si="155"/>
        <v>891544</v>
      </c>
      <c r="K259" s="88" t="str">
        <f t="shared" si="156"/>
        <v>#REF!</v>
      </c>
      <c r="L259" s="89" t="str">
        <f t="shared" si="157"/>
        <v>#REF!</v>
      </c>
      <c r="M259" s="89" t="s">
        <v>659</v>
      </c>
      <c r="N259" s="87" t="s">
        <v>660</v>
      </c>
      <c r="O259" s="90">
        <v>42242.0</v>
      </c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27.0" customHeight="1">
      <c r="A260" s="81" t="s">
        <v>123</v>
      </c>
      <c r="B260" s="82" t="s">
        <v>31</v>
      </c>
      <c r="C260" s="83" t="s">
        <v>32</v>
      </c>
      <c r="D260" s="84">
        <v>271396.9</v>
      </c>
      <c r="E260" s="82">
        <v>0.0</v>
      </c>
      <c r="F260" s="85">
        <f t="shared" si="152"/>
        <v>271397</v>
      </c>
      <c r="G260" s="86">
        <f t="shared" si="153"/>
        <v>271397</v>
      </c>
      <c r="H260" s="87">
        <v>8.05000427E8</v>
      </c>
      <c r="I260" s="83" t="str">
        <f t="shared" si="154"/>
        <v>#REF!</v>
      </c>
      <c r="J260" s="93">
        <f t="shared" si="155"/>
        <v>271397</v>
      </c>
      <c r="K260" s="88" t="str">
        <f t="shared" si="156"/>
        <v>#REF!</v>
      </c>
      <c r="L260" s="89" t="str">
        <f t="shared" si="157"/>
        <v>#REF!</v>
      </c>
      <c r="M260" s="89" t="s">
        <v>661</v>
      </c>
      <c r="N260" s="87"/>
      <c r="O260" s="9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4.25" customHeight="1">
      <c r="A261" s="81" t="s">
        <v>123</v>
      </c>
      <c r="B261" s="82" t="s">
        <v>41</v>
      </c>
      <c r="C261" s="83" t="s">
        <v>42</v>
      </c>
      <c r="D261" s="84">
        <v>78053.98</v>
      </c>
      <c r="E261" s="82">
        <v>0.0</v>
      </c>
      <c r="F261" s="85">
        <f t="shared" si="152"/>
        <v>78054</v>
      </c>
      <c r="G261" s="86">
        <f t="shared" si="153"/>
        <v>78054</v>
      </c>
      <c r="H261" s="87">
        <v>9.00156264E8</v>
      </c>
      <c r="I261" s="83" t="str">
        <f t="shared" si="154"/>
        <v>#REF!</v>
      </c>
      <c r="J261" s="93">
        <f t="shared" si="155"/>
        <v>78054</v>
      </c>
      <c r="K261" s="88" t="str">
        <f t="shared" si="156"/>
        <v>#REF!</v>
      </c>
      <c r="L261" s="89" t="str">
        <f t="shared" si="157"/>
        <v>#REF!</v>
      </c>
      <c r="M261" s="89" t="s">
        <v>662</v>
      </c>
      <c r="N261" s="87"/>
      <c r="O261" s="9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36.0" customHeight="1">
      <c r="A262" s="81" t="s">
        <v>125</v>
      </c>
      <c r="B262" s="82" t="s">
        <v>17</v>
      </c>
      <c r="C262" s="83" t="s">
        <v>346</v>
      </c>
      <c r="D262" s="84">
        <v>3.604351997E7</v>
      </c>
      <c r="E262" s="82">
        <v>0.0</v>
      </c>
      <c r="F262" s="85">
        <f t="shared" si="152"/>
        <v>36043520</v>
      </c>
      <c r="G262" s="86">
        <f t="shared" si="153"/>
        <v>36043520</v>
      </c>
      <c r="H262" s="87">
        <v>8.90905177E8</v>
      </c>
      <c r="I262" s="83" t="str">
        <f t="shared" si="154"/>
        <v>#REF!</v>
      </c>
      <c r="J262" s="81">
        <v>3.604352E7</v>
      </c>
      <c r="K262" s="88" t="str">
        <f t="shared" si="156"/>
        <v>#REF!</v>
      </c>
      <c r="L262" s="89" t="str">
        <f t="shared" si="157"/>
        <v>#REF!</v>
      </c>
      <c r="M262" s="89" t="s">
        <v>663</v>
      </c>
      <c r="N262" s="87" t="s">
        <v>664</v>
      </c>
      <c r="O262" s="90">
        <v>42235.0</v>
      </c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4.25" customHeight="1">
      <c r="A263" s="81" t="s">
        <v>125</v>
      </c>
      <c r="B263" s="82" t="s">
        <v>29</v>
      </c>
      <c r="C263" s="83" t="s">
        <v>30</v>
      </c>
      <c r="D263" s="84">
        <v>793258.92</v>
      </c>
      <c r="E263" s="82">
        <v>0.0</v>
      </c>
      <c r="F263" s="85">
        <f t="shared" si="152"/>
        <v>793259</v>
      </c>
      <c r="G263" s="86">
        <f t="shared" si="153"/>
        <v>793259</v>
      </c>
      <c r="H263" s="87">
        <v>8.00250119E8</v>
      </c>
      <c r="I263" s="83" t="str">
        <f t="shared" si="154"/>
        <v>#REF!</v>
      </c>
      <c r="J263" s="93">
        <f>+G263</f>
        <v>793259</v>
      </c>
      <c r="K263" s="88" t="str">
        <f t="shared" si="156"/>
        <v>#REF!</v>
      </c>
      <c r="L263" s="89" t="str">
        <f t="shared" si="157"/>
        <v>#REF!</v>
      </c>
      <c r="M263" s="89" t="s">
        <v>665</v>
      </c>
      <c r="N263" s="87" t="s">
        <v>666</v>
      </c>
      <c r="O263" s="90">
        <v>42242.0</v>
      </c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27.0" customHeight="1">
      <c r="A264" s="81" t="s">
        <v>125</v>
      </c>
      <c r="B264" s="82" t="s">
        <v>31</v>
      </c>
      <c r="C264" s="83" t="s">
        <v>32</v>
      </c>
      <c r="D264" s="84">
        <v>0.0</v>
      </c>
      <c r="E264" s="82">
        <v>0.0</v>
      </c>
      <c r="F264" s="85">
        <f t="shared" si="152"/>
        <v>0</v>
      </c>
      <c r="G264" s="86">
        <f t="shared" si="153"/>
        <v>0</v>
      </c>
      <c r="H264" s="87"/>
      <c r="I264" s="83"/>
      <c r="J264" s="81"/>
      <c r="K264" s="88"/>
      <c r="L264" s="89"/>
      <c r="M264" s="89"/>
      <c r="N264" s="87"/>
      <c r="O264" s="9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4.25" customHeight="1">
      <c r="A265" s="81" t="s">
        <v>125</v>
      </c>
      <c r="B265" s="82" t="s">
        <v>41</v>
      </c>
      <c r="C265" s="83" t="s">
        <v>42</v>
      </c>
      <c r="D265" s="84">
        <v>196006.1</v>
      </c>
      <c r="E265" s="82">
        <v>0.0</v>
      </c>
      <c r="F265" s="85">
        <f t="shared" si="152"/>
        <v>196006</v>
      </c>
      <c r="G265" s="86">
        <f t="shared" si="153"/>
        <v>196006</v>
      </c>
      <c r="H265" s="87">
        <v>9.00156264E8</v>
      </c>
      <c r="I265" s="83" t="str">
        <f t="shared" ref="I265:I267" si="158">+VLOOKUP(H265,'[1]IPS CTA BANCARIA (2)'!$B$1:$I$186,2,0)</f>
        <v>#REF!</v>
      </c>
      <c r="J265" s="93">
        <f>+G265</f>
        <v>196006</v>
      </c>
      <c r="K265" s="88" t="str">
        <f t="shared" ref="K265:K267" si="159">+VLOOKUP(H265,'[1]IPS CTA BANCARIA (2)'!$B$1:$I$186,4,0)</f>
        <v>#REF!</v>
      </c>
      <c r="L265" s="89" t="str">
        <f t="shared" ref="L265:L267" si="160">+VLOOKUP(H265,'[1]IPS CTA BANCARIA (2)'!$B$1:$I$186,5,0)</f>
        <v>#REF!</v>
      </c>
      <c r="M265" s="89" t="s">
        <v>667</v>
      </c>
      <c r="N265" s="87"/>
      <c r="O265" s="9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20.25" customHeight="1">
      <c r="A266" s="81" t="s">
        <v>125</v>
      </c>
      <c r="B266" s="82" t="s">
        <v>59</v>
      </c>
      <c r="C266" s="83" t="s">
        <v>60</v>
      </c>
      <c r="D266" s="84">
        <v>9631653.01</v>
      </c>
      <c r="E266" s="82">
        <v>0.0</v>
      </c>
      <c r="F266" s="85">
        <f t="shared" si="152"/>
        <v>9631653</v>
      </c>
      <c r="G266" s="86">
        <f t="shared" si="153"/>
        <v>9631653</v>
      </c>
      <c r="H266" s="87">
        <v>8.90981108E8</v>
      </c>
      <c r="I266" s="83" t="str">
        <f t="shared" si="158"/>
        <v>#REF!</v>
      </c>
      <c r="J266" s="81">
        <v>9631653.0</v>
      </c>
      <c r="K266" s="88" t="str">
        <f t="shared" si="159"/>
        <v>#REF!</v>
      </c>
      <c r="L266" s="89" t="str">
        <f t="shared" si="160"/>
        <v>#REF!</v>
      </c>
      <c r="M266" s="89" t="s">
        <v>668</v>
      </c>
      <c r="N266" s="87" t="s">
        <v>669</v>
      </c>
      <c r="O266" s="90">
        <v>42241.0</v>
      </c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36.0" customHeight="1">
      <c r="A267" s="81" t="s">
        <v>127</v>
      </c>
      <c r="B267" s="82" t="s">
        <v>17</v>
      </c>
      <c r="C267" s="83" t="s">
        <v>346</v>
      </c>
      <c r="D267" s="84">
        <v>4529103.23</v>
      </c>
      <c r="E267" s="82">
        <v>0.0</v>
      </c>
      <c r="F267" s="85">
        <f t="shared" si="152"/>
        <v>4529103</v>
      </c>
      <c r="G267" s="86">
        <f t="shared" si="153"/>
        <v>4529103</v>
      </c>
      <c r="H267" s="87">
        <v>8.90905177E8</v>
      </c>
      <c r="I267" s="83" t="str">
        <f t="shared" si="158"/>
        <v>#REF!</v>
      </c>
      <c r="J267" s="81">
        <v>4529103.0</v>
      </c>
      <c r="K267" s="88" t="str">
        <f t="shared" si="159"/>
        <v>#REF!</v>
      </c>
      <c r="L267" s="89" t="str">
        <f t="shared" si="160"/>
        <v>#REF!</v>
      </c>
      <c r="M267" s="89" t="s">
        <v>670</v>
      </c>
      <c r="N267" s="87" t="s">
        <v>671</v>
      </c>
      <c r="O267" s="90">
        <v>42235.0</v>
      </c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4.25" customHeight="1">
      <c r="A268" s="81" t="s">
        <v>127</v>
      </c>
      <c r="B268" s="82" t="s">
        <v>45</v>
      </c>
      <c r="C268" s="83" t="s">
        <v>46</v>
      </c>
      <c r="D268" s="84">
        <v>3191.93</v>
      </c>
      <c r="E268" s="82">
        <v>0.0</v>
      </c>
      <c r="F268" s="85">
        <f t="shared" si="152"/>
        <v>3192</v>
      </c>
      <c r="G268" s="86">
        <f t="shared" si="153"/>
        <v>3192</v>
      </c>
      <c r="H268" s="87"/>
      <c r="I268" s="83"/>
      <c r="J268" s="81"/>
      <c r="K268" s="88"/>
      <c r="L268" s="89"/>
      <c r="M268" s="89"/>
      <c r="N268" s="87"/>
      <c r="O268" s="9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4.25" customHeight="1">
      <c r="A269" s="81" t="s">
        <v>127</v>
      </c>
      <c r="B269" s="82" t="s">
        <v>29</v>
      </c>
      <c r="C269" s="83" t="s">
        <v>30</v>
      </c>
      <c r="D269" s="84">
        <v>113830.28</v>
      </c>
      <c r="E269" s="82">
        <v>0.0</v>
      </c>
      <c r="F269" s="85">
        <f t="shared" si="152"/>
        <v>113830</v>
      </c>
      <c r="G269" s="86">
        <f t="shared" si="153"/>
        <v>113830</v>
      </c>
      <c r="H269" s="87">
        <v>8.00250119E8</v>
      </c>
      <c r="I269" s="83" t="str">
        <f t="shared" ref="I269:I272" si="161">+VLOOKUP(H269,'[1]IPS CTA BANCARIA (2)'!$B$1:$I$186,2,0)</f>
        <v>#REF!</v>
      </c>
      <c r="J269" s="93">
        <f t="shared" ref="J269:J270" si="162">+G269</f>
        <v>113830</v>
      </c>
      <c r="K269" s="88" t="str">
        <f t="shared" ref="K269:K272" si="163">+VLOOKUP(H269,'[1]IPS CTA BANCARIA (2)'!$B$1:$I$186,4,0)</f>
        <v>#REF!</v>
      </c>
      <c r="L269" s="89" t="str">
        <f t="shared" ref="L269:L272" si="164">+VLOOKUP(H269,'[1]IPS CTA BANCARIA (2)'!$B$1:$I$186,5,0)</f>
        <v>#REF!</v>
      </c>
      <c r="M269" s="89" t="s">
        <v>672</v>
      </c>
      <c r="N269" s="87" t="s">
        <v>673</v>
      </c>
      <c r="O269" s="90">
        <v>42242.0</v>
      </c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4.25" customHeight="1">
      <c r="A270" s="81" t="s">
        <v>127</v>
      </c>
      <c r="B270" s="82" t="s">
        <v>41</v>
      </c>
      <c r="C270" s="83" t="s">
        <v>42</v>
      </c>
      <c r="D270" s="84">
        <v>11260.3</v>
      </c>
      <c r="E270" s="82">
        <v>0.0</v>
      </c>
      <c r="F270" s="85">
        <f t="shared" si="152"/>
        <v>11260</v>
      </c>
      <c r="G270" s="86">
        <f t="shared" si="153"/>
        <v>11260</v>
      </c>
      <c r="H270" s="87">
        <v>9.00156264E8</v>
      </c>
      <c r="I270" s="83" t="str">
        <f t="shared" si="161"/>
        <v>#REF!</v>
      </c>
      <c r="J270" s="93">
        <f t="shared" si="162"/>
        <v>11260</v>
      </c>
      <c r="K270" s="88" t="str">
        <f t="shared" si="163"/>
        <v>#REF!</v>
      </c>
      <c r="L270" s="89" t="str">
        <f t="shared" si="164"/>
        <v>#REF!</v>
      </c>
      <c r="M270" s="89" t="s">
        <v>674</v>
      </c>
      <c r="N270" s="87"/>
      <c r="O270" s="9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20.25" customHeight="1">
      <c r="A271" s="81" t="s">
        <v>127</v>
      </c>
      <c r="B271" s="82" t="s">
        <v>59</v>
      </c>
      <c r="C271" s="83" t="s">
        <v>60</v>
      </c>
      <c r="D271" s="84">
        <v>1140889.26</v>
      </c>
      <c r="E271" s="82">
        <v>0.0</v>
      </c>
      <c r="F271" s="85">
        <f t="shared" si="152"/>
        <v>1140889</v>
      </c>
      <c r="G271" s="86">
        <f t="shared" si="153"/>
        <v>1140889</v>
      </c>
      <c r="H271" s="87">
        <v>8.90980512E8</v>
      </c>
      <c r="I271" s="83" t="str">
        <f t="shared" si="161"/>
        <v>#REF!</v>
      </c>
      <c r="J271" s="81">
        <v>1140889.0</v>
      </c>
      <c r="K271" s="88" t="str">
        <f t="shared" si="163"/>
        <v>#REF!</v>
      </c>
      <c r="L271" s="89" t="str">
        <f t="shared" si="164"/>
        <v>#REF!</v>
      </c>
      <c r="M271" s="89" t="s">
        <v>675</v>
      </c>
      <c r="N271" s="87" t="s">
        <v>676</v>
      </c>
      <c r="O271" s="90">
        <v>42241.0</v>
      </c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36.0" customHeight="1">
      <c r="A272" s="81" t="s">
        <v>129</v>
      </c>
      <c r="B272" s="82" t="s">
        <v>17</v>
      </c>
      <c r="C272" s="83" t="s">
        <v>346</v>
      </c>
      <c r="D272" s="84">
        <v>4.934994882E7</v>
      </c>
      <c r="E272" s="82">
        <v>0.0</v>
      </c>
      <c r="F272" s="85">
        <f t="shared" si="152"/>
        <v>49349949</v>
      </c>
      <c r="G272" s="86">
        <f t="shared" si="153"/>
        <v>49349949</v>
      </c>
      <c r="H272" s="87">
        <v>8.90905177E8</v>
      </c>
      <c r="I272" s="83" t="str">
        <f t="shared" si="161"/>
        <v>#REF!</v>
      </c>
      <c r="J272" s="81">
        <v>4.9349949E7</v>
      </c>
      <c r="K272" s="88" t="str">
        <f t="shared" si="163"/>
        <v>#REF!</v>
      </c>
      <c r="L272" s="89" t="str">
        <f t="shared" si="164"/>
        <v>#REF!</v>
      </c>
      <c r="M272" s="89" t="s">
        <v>677</v>
      </c>
      <c r="N272" s="87" t="s">
        <v>678</v>
      </c>
      <c r="O272" s="90">
        <v>42235.0</v>
      </c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4.25" customHeight="1">
      <c r="A273" s="81" t="s">
        <v>129</v>
      </c>
      <c r="B273" s="82" t="s">
        <v>45</v>
      </c>
      <c r="C273" s="83" t="s">
        <v>46</v>
      </c>
      <c r="D273" s="84">
        <v>3729.85</v>
      </c>
      <c r="E273" s="82">
        <v>0.0</v>
      </c>
      <c r="F273" s="85">
        <f t="shared" si="152"/>
        <v>3730</v>
      </c>
      <c r="G273" s="86">
        <f t="shared" si="153"/>
        <v>3730</v>
      </c>
      <c r="H273" s="87"/>
      <c r="I273" s="83"/>
      <c r="J273" s="81"/>
      <c r="K273" s="88"/>
      <c r="L273" s="89"/>
      <c r="M273" s="89"/>
      <c r="N273" s="87"/>
      <c r="O273" s="9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4.25" customHeight="1">
      <c r="A274" s="81" t="s">
        <v>129</v>
      </c>
      <c r="B274" s="82" t="s">
        <v>19</v>
      </c>
      <c r="C274" s="83" t="s">
        <v>20</v>
      </c>
      <c r="D274" s="84">
        <v>206705.47</v>
      </c>
      <c r="E274" s="82">
        <v>0.0</v>
      </c>
      <c r="F274" s="85">
        <f t="shared" si="152"/>
        <v>206705</v>
      </c>
      <c r="G274" s="86">
        <f t="shared" si="153"/>
        <v>206705</v>
      </c>
      <c r="H274" s="87">
        <v>8.00140949E8</v>
      </c>
      <c r="I274" s="83" t="str">
        <f t="shared" ref="I274:I276" si="165">+VLOOKUP(H274,'[1]IPS CTA BANCARIA (2)'!$B$1:$I$186,2,0)</f>
        <v>#REF!</v>
      </c>
      <c r="J274" s="93">
        <f t="shared" ref="J274:J276" si="166">+G274</f>
        <v>206705</v>
      </c>
      <c r="K274" s="88" t="str">
        <f t="shared" ref="K274:K276" si="167">+VLOOKUP(H274,'[1]IPS CTA BANCARIA (2)'!$B$1:$I$186,4,0)</f>
        <v>#REF!</v>
      </c>
      <c r="L274" s="89" t="str">
        <f t="shared" ref="L274:L276" si="168">+VLOOKUP(H274,'[1]IPS CTA BANCARIA (2)'!$B$1:$I$186,5,0)</f>
        <v>#REF!</v>
      </c>
      <c r="M274" s="89" t="s">
        <v>679</v>
      </c>
      <c r="N274" s="87" t="s">
        <v>680</v>
      </c>
      <c r="O274" s="90">
        <v>42236.0</v>
      </c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4.25" customHeight="1">
      <c r="A275" s="81" t="s">
        <v>129</v>
      </c>
      <c r="B275" s="82" t="s">
        <v>21</v>
      </c>
      <c r="C275" s="83" t="s">
        <v>22</v>
      </c>
      <c r="D275" s="84">
        <v>13227.12</v>
      </c>
      <c r="E275" s="82">
        <v>0.0</v>
      </c>
      <c r="F275" s="85">
        <f t="shared" si="152"/>
        <v>13227</v>
      </c>
      <c r="G275" s="86">
        <f t="shared" si="153"/>
        <v>13227</v>
      </c>
      <c r="H275" s="87">
        <v>8.00130907E8</v>
      </c>
      <c r="I275" s="83" t="str">
        <f t="shared" si="165"/>
        <v>#REF!</v>
      </c>
      <c r="J275" s="93">
        <f t="shared" si="166"/>
        <v>13227</v>
      </c>
      <c r="K275" s="88" t="str">
        <f t="shared" si="167"/>
        <v>#REF!</v>
      </c>
      <c r="L275" s="89" t="str">
        <f t="shared" si="168"/>
        <v>#REF!</v>
      </c>
      <c r="M275" s="89" t="s">
        <v>681</v>
      </c>
      <c r="N275" s="87" t="s">
        <v>682</v>
      </c>
      <c r="O275" s="90">
        <v>42241.0</v>
      </c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4.25" customHeight="1">
      <c r="A276" s="81" t="s">
        <v>129</v>
      </c>
      <c r="B276" s="82" t="s">
        <v>29</v>
      </c>
      <c r="C276" s="83" t="s">
        <v>30</v>
      </c>
      <c r="D276" s="84">
        <v>675329.09</v>
      </c>
      <c r="E276" s="82">
        <v>0.0</v>
      </c>
      <c r="F276" s="85">
        <f t="shared" si="152"/>
        <v>675329</v>
      </c>
      <c r="G276" s="86">
        <f t="shared" si="153"/>
        <v>675329</v>
      </c>
      <c r="H276" s="87">
        <v>8.00250119E8</v>
      </c>
      <c r="I276" s="83" t="str">
        <f t="shared" si="165"/>
        <v>#REF!</v>
      </c>
      <c r="J276" s="93">
        <f t="shared" si="166"/>
        <v>675329</v>
      </c>
      <c r="K276" s="88" t="str">
        <f t="shared" si="167"/>
        <v>#REF!</v>
      </c>
      <c r="L276" s="89" t="str">
        <f t="shared" si="168"/>
        <v>#REF!</v>
      </c>
      <c r="M276" s="89" t="s">
        <v>683</v>
      </c>
      <c r="N276" s="87" t="s">
        <v>684</v>
      </c>
      <c r="O276" s="90">
        <v>42242.0</v>
      </c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27.0" customHeight="1">
      <c r="A277" s="81" t="s">
        <v>129</v>
      </c>
      <c r="B277" s="82" t="s">
        <v>31</v>
      </c>
      <c r="C277" s="83" t="s">
        <v>32</v>
      </c>
      <c r="D277" s="84">
        <v>0.0</v>
      </c>
      <c r="E277" s="82">
        <v>0.0</v>
      </c>
      <c r="F277" s="85">
        <f t="shared" si="152"/>
        <v>0</v>
      </c>
      <c r="G277" s="86">
        <f t="shared" si="153"/>
        <v>0</v>
      </c>
      <c r="H277" s="87"/>
      <c r="I277" s="83"/>
      <c r="J277" s="81"/>
      <c r="K277" s="88"/>
      <c r="L277" s="89"/>
      <c r="M277" s="89"/>
      <c r="N277" s="87"/>
      <c r="O277" s="9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4.25" customHeight="1">
      <c r="A278" s="81" t="s">
        <v>129</v>
      </c>
      <c r="B278" s="82" t="s">
        <v>41</v>
      </c>
      <c r="C278" s="83" t="s">
        <v>42</v>
      </c>
      <c r="D278" s="84">
        <v>221069.59</v>
      </c>
      <c r="E278" s="82">
        <v>0.0</v>
      </c>
      <c r="F278" s="85">
        <f t="shared" si="152"/>
        <v>221070</v>
      </c>
      <c r="G278" s="86">
        <f t="shared" si="153"/>
        <v>221070</v>
      </c>
      <c r="H278" s="87">
        <v>9.00156264E8</v>
      </c>
      <c r="I278" s="83" t="str">
        <f t="shared" ref="I278:I280" si="169">+VLOOKUP(H278,'[1]IPS CTA BANCARIA (2)'!$B$1:$I$186,2,0)</f>
        <v>#REF!</v>
      </c>
      <c r="J278" s="93">
        <f>+G278</f>
        <v>221070</v>
      </c>
      <c r="K278" s="88" t="str">
        <f t="shared" ref="K278:K280" si="170">+VLOOKUP(H278,'[1]IPS CTA BANCARIA (2)'!$B$1:$I$186,4,0)</f>
        <v>#REF!</v>
      </c>
      <c r="L278" s="89" t="str">
        <f t="shared" ref="L278:L280" si="171">+VLOOKUP(H278,'[1]IPS CTA BANCARIA (2)'!$B$1:$I$186,5,0)</f>
        <v>#REF!</v>
      </c>
      <c r="M278" s="89" t="s">
        <v>685</v>
      </c>
      <c r="N278" s="87"/>
      <c r="O278" s="9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20.25" customHeight="1">
      <c r="A279" s="81" t="s">
        <v>129</v>
      </c>
      <c r="B279" s="82" t="s">
        <v>59</v>
      </c>
      <c r="C279" s="83" t="s">
        <v>60</v>
      </c>
      <c r="D279" s="84">
        <v>5840744.06</v>
      </c>
      <c r="E279" s="82">
        <v>0.0</v>
      </c>
      <c r="F279" s="85">
        <f t="shared" si="152"/>
        <v>5840744</v>
      </c>
      <c r="G279" s="86">
        <f t="shared" si="153"/>
        <v>5840744</v>
      </c>
      <c r="H279" s="87">
        <v>8.90980512E8</v>
      </c>
      <c r="I279" s="83" t="str">
        <f t="shared" si="169"/>
        <v>#REF!</v>
      </c>
      <c r="J279" s="81">
        <v>5840744.0</v>
      </c>
      <c r="K279" s="88" t="str">
        <f t="shared" si="170"/>
        <v>#REF!</v>
      </c>
      <c r="L279" s="89" t="str">
        <f t="shared" si="171"/>
        <v>#REF!</v>
      </c>
      <c r="M279" s="89" t="s">
        <v>686</v>
      </c>
      <c r="N279" s="87" t="s">
        <v>687</v>
      </c>
      <c r="O279" s="90">
        <v>42241.0</v>
      </c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36.0" customHeight="1">
      <c r="A280" s="81" t="s">
        <v>131</v>
      </c>
      <c r="B280" s="82" t="s">
        <v>17</v>
      </c>
      <c r="C280" s="83" t="s">
        <v>346</v>
      </c>
      <c r="D280" s="84">
        <v>6.020392756E7</v>
      </c>
      <c r="E280" s="82">
        <v>1.6150017560000002E7</v>
      </c>
      <c r="F280" s="85">
        <v>4.405391E7</v>
      </c>
      <c r="G280" s="86">
        <f t="shared" si="153"/>
        <v>44053910</v>
      </c>
      <c r="H280" s="87">
        <v>8.90905177E8</v>
      </c>
      <c r="I280" s="83" t="str">
        <f t="shared" si="169"/>
        <v>#REF!</v>
      </c>
      <c r="J280" s="81">
        <v>4.405391E7</v>
      </c>
      <c r="K280" s="88" t="str">
        <f t="shared" si="170"/>
        <v>#REF!</v>
      </c>
      <c r="L280" s="89" t="str">
        <f t="shared" si="171"/>
        <v>#REF!</v>
      </c>
      <c r="M280" s="89" t="s">
        <v>688</v>
      </c>
      <c r="N280" s="87" t="s">
        <v>689</v>
      </c>
      <c r="O280" s="90">
        <v>42235.0</v>
      </c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4.25" customHeight="1">
      <c r="A281" s="81" t="s">
        <v>131</v>
      </c>
      <c r="B281" s="82" t="s">
        <v>19</v>
      </c>
      <c r="C281" s="83" t="s">
        <v>20</v>
      </c>
      <c r="D281" s="84">
        <v>22990.12</v>
      </c>
      <c r="E281" s="82">
        <v>22990.12</v>
      </c>
      <c r="F281" s="85">
        <v>0.0</v>
      </c>
      <c r="G281" s="86">
        <f t="shared" si="153"/>
        <v>0</v>
      </c>
      <c r="H281" s="87"/>
      <c r="I281" s="83"/>
      <c r="J281" s="81"/>
      <c r="K281" s="88"/>
      <c r="L281" s="89"/>
      <c r="M281" s="89"/>
      <c r="N281" s="87"/>
      <c r="O281" s="9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4.25" customHeight="1">
      <c r="A282" s="81" t="s">
        <v>131</v>
      </c>
      <c r="B282" s="82" t="s">
        <v>21</v>
      </c>
      <c r="C282" s="83" t="s">
        <v>22</v>
      </c>
      <c r="D282" s="84">
        <v>91764.49</v>
      </c>
      <c r="E282" s="82">
        <v>91764.49</v>
      </c>
      <c r="F282" s="85">
        <v>0.0</v>
      </c>
      <c r="G282" s="86">
        <f t="shared" si="153"/>
        <v>0</v>
      </c>
      <c r="H282" s="87"/>
      <c r="I282" s="83"/>
      <c r="J282" s="81"/>
      <c r="K282" s="88"/>
      <c r="L282" s="89"/>
      <c r="M282" s="89"/>
      <c r="N282" s="87"/>
      <c r="O282" s="9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4.25" customHeight="1">
      <c r="A283" s="81" t="s">
        <v>131</v>
      </c>
      <c r="B283" s="82" t="s">
        <v>25</v>
      </c>
      <c r="C283" s="83" t="s">
        <v>26</v>
      </c>
      <c r="D283" s="84">
        <v>10268.12</v>
      </c>
      <c r="E283" s="82">
        <v>10268.12</v>
      </c>
      <c r="F283" s="85">
        <v>0.0</v>
      </c>
      <c r="G283" s="86">
        <f t="shared" si="153"/>
        <v>0</v>
      </c>
      <c r="H283" s="87"/>
      <c r="I283" s="83"/>
      <c r="J283" s="81"/>
      <c r="K283" s="88"/>
      <c r="L283" s="89"/>
      <c r="M283" s="89"/>
      <c r="N283" s="87"/>
      <c r="O283" s="9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41.25" customHeight="1">
      <c r="A284" s="81" t="s">
        <v>131</v>
      </c>
      <c r="B284" s="82" t="s">
        <v>27</v>
      </c>
      <c r="C284" s="83" t="s">
        <v>28</v>
      </c>
      <c r="D284" s="84">
        <v>2448644.77</v>
      </c>
      <c r="E284" s="82">
        <v>660574.77</v>
      </c>
      <c r="F284" s="85">
        <v>1788070.0</v>
      </c>
      <c r="G284" s="86">
        <f t="shared" si="153"/>
        <v>1788070</v>
      </c>
      <c r="H284" s="87">
        <v>8.00088702E8</v>
      </c>
      <c r="I284" s="83" t="str">
        <f t="shared" ref="I284:I287" si="172">+VLOOKUP(H284,'[1]IPS CTA BANCARIA (2)'!$B$1:$I$186,2,0)</f>
        <v>#REF!</v>
      </c>
      <c r="J284" s="93">
        <f t="shared" ref="J284:J287" si="173">+G284</f>
        <v>1788070</v>
      </c>
      <c r="K284" s="88" t="str">
        <f t="shared" ref="K284:K287" si="174">+VLOOKUP(H284,'[1]IPS CTA BANCARIA (2)'!$B$1:$I$186,4,0)</f>
        <v>#REF!</v>
      </c>
      <c r="L284" s="89" t="str">
        <f t="shared" ref="L284:L287" si="175">+VLOOKUP(H284,'[1]IPS CTA BANCARIA (2)'!$B$1:$I$186,5,0)</f>
        <v>#REF!</v>
      </c>
      <c r="M284" s="89" t="s">
        <v>690</v>
      </c>
      <c r="N284" s="87" t="s">
        <v>691</v>
      </c>
      <c r="O284" s="90">
        <v>42241.0</v>
      </c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4.25" customHeight="1">
      <c r="A285" s="81" t="s">
        <v>131</v>
      </c>
      <c r="B285" s="82" t="s">
        <v>29</v>
      </c>
      <c r="C285" s="83" t="s">
        <v>30</v>
      </c>
      <c r="D285" s="84">
        <v>665740.94</v>
      </c>
      <c r="E285" s="82">
        <v>179597.93999999994</v>
      </c>
      <c r="F285" s="85">
        <v>486143.0</v>
      </c>
      <c r="G285" s="86">
        <f t="shared" si="153"/>
        <v>486143</v>
      </c>
      <c r="H285" s="87">
        <v>8.00250119E8</v>
      </c>
      <c r="I285" s="83" t="str">
        <f t="shared" si="172"/>
        <v>#REF!</v>
      </c>
      <c r="J285" s="93">
        <f t="shared" si="173"/>
        <v>486143</v>
      </c>
      <c r="K285" s="88" t="str">
        <f t="shared" si="174"/>
        <v>#REF!</v>
      </c>
      <c r="L285" s="89" t="str">
        <f t="shared" si="175"/>
        <v>#REF!</v>
      </c>
      <c r="M285" s="89" t="s">
        <v>692</v>
      </c>
      <c r="N285" s="87" t="s">
        <v>693</v>
      </c>
      <c r="O285" s="90">
        <v>42242.0</v>
      </c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27.0" customHeight="1">
      <c r="A286" s="81" t="s">
        <v>131</v>
      </c>
      <c r="B286" s="82" t="s">
        <v>31</v>
      </c>
      <c r="C286" s="83" t="s">
        <v>32</v>
      </c>
      <c r="D286" s="84">
        <v>561451.8</v>
      </c>
      <c r="E286" s="82">
        <v>151463.80000000005</v>
      </c>
      <c r="F286" s="85">
        <v>409988.0</v>
      </c>
      <c r="G286" s="86">
        <f t="shared" si="153"/>
        <v>409988</v>
      </c>
      <c r="H286" s="87">
        <v>8.05000427E8</v>
      </c>
      <c r="I286" s="83" t="str">
        <f t="shared" si="172"/>
        <v>#REF!</v>
      </c>
      <c r="J286" s="93">
        <f t="shared" si="173"/>
        <v>409988</v>
      </c>
      <c r="K286" s="88" t="str">
        <f t="shared" si="174"/>
        <v>#REF!</v>
      </c>
      <c r="L286" s="89" t="str">
        <f t="shared" si="175"/>
        <v>#REF!</v>
      </c>
      <c r="M286" s="89" t="s">
        <v>694</v>
      </c>
      <c r="N286" s="87"/>
      <c r="O286" s="9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4.25" customHeight="1">
      <c r="A287" s="81" t="s">
        <v>131</v>
      </c>
      <c r="B287" s="82" t="s">
        <v>41</v>
      </c>
      <c r="C287" s="83" t="s">
        <v>42</v>
      </c>
      <c r="D287" s="84">
        <v>263621.2</v>
      </c>
      <c r="E287" s="82">
        <v>71117.20000000001</v>
      </c>
      <c r="F287" s="85">
        <v>192504.0</v>
      </c>
      <c r="G287" s="86">
        <f t="shared" si="153"/>
        <v>192504</v>
      </c>
      <c r="H287" s="87">
        <v>9.00156264E8</v>
      </c>
      <c r="I287" s="83" t="str">
        <f t="shared" si="172"/>
        <v>#REF!</v>
      </c>
      <c r="J287" s="93">
        <f t="shared" si="173"/>
        <v>192504</v>
      </c>
      <c r="K287" s="88" t="str">
        <f t="shared" si="174"/>
        <v>#REF!</v>
      </c>
      <c r="L287" s="89" t="str">
        <f t="shared" si="175"/>
        <v>#REF!</v>
      </c>
      <c r="M287" s="89" t="s">
        <v>695</v>
      </c>
      <c r="N287" s="87"/>
      <c r="O287" s="9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4.25" customHeight="1">
      <c r="A288" s="81" t="s">
        <v>133</v>
      </c>
      <c r="B288" s="82" t="s">
        <v>45</v>
      </c>
      <c r="C288" s="83" t="s">
        <v>46</v>
      </c>
      <c r="D288" s="84">
        <v>282045.11</v>
      </c>
      <c r="E288" s="82">
        <v>0.0</v>
      </c>
      <c r="F288" s="85">
        <f t="shared" ref="F288:F315" si="176">+ROUND(D288,0)</f>
        <v>282045</v>
      </c>
      <c r="G288" s="86">
        <f t="shared" si="153"/>
        <v>282045</v>
      </c>
      <c r="H288" s="87"/>
      <c r="I288" s="83"/>
      <c r="J288" s="81"/>
      <c r="K288" s="88"/>
      <c r="L288" s="89"/>
      <c r="M288" s="89"/>
      <c r="N288" s="87"/>
      <c r="O288" s="9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4.25" customHeight="1">
      <c r="A289" s="81" t="s">
        <v>133</v>
      </c>
      <c r="B289" s="82" t="s">
        <v>72</v>
      </c>
      <c r="C289" s="83" t="s">
        <v>73</v>
      </c>
      <c r="D289" s="84">
        <v>377136.0</v>
      </c>
      <c r="E289" s="82">
        <v>0.0</v>
      </c>
      <c r="F289" s="85">
        <f t="shared" si="176"/>
        <v>377136</v>
      </c>
      <c r="G289" s="86">
        <f t="shared" si="153"/>
        <v>377136</v>
      </c>
      <c r="H289" s="87">
        <v>8.90900518E8</v>
      </c>
      <c r="I289" s="83" t="str">
        <f t="shared" ref="I289:I290" si="177">+VLOOKUP(H289,'[1]IPS CTA BANCARIA (2)'!$B$1:$I$186,2,0)</f>
        <v>#REF!</v>
      </c>
      <c r="J289" s="81">
        <v>377136.0</v>
      </c>
      <c r="K289" s="88" t="str">
        <f t="shared" ref="K289:K290" si="178">+VLOOKUP(H289,'[1]IPS CTA BANCARIA (2)'!$B$1:$I$186,4,0)</f>
        <v>#REF!</v>
      </c>
      <c r="L289" s="89" t="str">
        <f t="shared" ref="L289:L290" si="179">+VLOOKUP(H289,'[1]IPS CTA BANCARIA (2)'!$B$1:$I$186,5,0)</f>
        <v>#REF!</v>
      </c>
      <c r="M289" s="89" t="s">
        <v>696</v>
      </c>
      <c r="N289" s="87" t="s">
        <v>697</v>
      </c>
      <c r="O289" s="90">
        <v>42243.0</v>
      </c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4.25" customHeight="1">
      <c r="A290" s="81" t="s">
        <v>133</v>
      </c>
      <c r="B290" s="82" t="s">
        <v>29</v>
      </c>
      <c r="C290" s="83" t="s">
        <v>30</v>
      </c>
      <c r="D290" s="84">
        <v>21500.43</v>
      </c>
      <c r="E290" s="82">
        <v>0.0</v>
      </c>
      <c r="F290" s="85">
        <f t="shared" si="176"/>
        <v>21500</v>
      </c>
      <c r="G290" s="86">
        <f t="shared" si="153"/>
        <v>21500</v>
      </c>
      <c r="H290" s="87">
        <v>8.00250119E8</v>
      </c>
      <c r="I290" s="83" t="str">
        <f t="shared" si="177"/>
        <v>#REF!</v>
      </c>
      <c r="J290" s="93">
        <f>+G290</f>
        <v>21500</v>
      </c>
      <c r="K290" s="88" t="str">
        <f t="shared" si="178"/>
        <v>#REF!</v>
      </c>
      <c r="L290" s="89" t="str">
        <f t="shared" si="179"/>
        <v>#REF!</v>
      </c>
      <c r="M290" s="89" t="s">
        <v>698</v>
      </c>
      <c r="N290" s="87" t="s">
        <v>699</v>
      </c>
      <c r="O290" s="90">
        <v>42242.0</v>
      </c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27.0" customHeight="1">
      <c r="A291" s="81" t="s">
        <v>133</v>
      </c>
      <c r="B291" s="82" t="s">
        <v>31</v>
      </c>
      <c r="C291" s="83" t="s">
        <v>32</v>
      </c>
      <c r="D291" s="84">
        <v>0.0</v>
      </c>
      <c r="E291" s="82">
        <v>0.0</v>
      </c>
      <c r="F291" s="85">
        <f t="shared" si="176"/>
        <v>0</v>
      </c>
      <c r="G291" s="86">
        <f t="shared" si="153"/>
        <v>0</v>
      </c>
      <c r="H291" s="87"/>
      <c r="I291" s="83"/>
      <c r="J291" s="81"/>
      <c r="K291" s="88"/>
      <c r="L291" s="89"/>
      <c r="M291" s="89"/>
      <c r="N291" s="87"/>
      <c r="O291" s="9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4.25" customHeight="1">
      <c r="A292" s="81" t="s">
        <v>133</v>
      </c>
      <c r="B292" s="82" t="s">
        <v>41</v>
      </c>
      <c r="C292" s="83" t="s">
        <v>42</v>
      </c>
      <c r="D292" s="84">
        <v>8382.56</v>
      </c>
      <c r="E292" s="82">
        <v>0.0</v>
      </c>
      <c r="F292" s="85">
        <f t="shared" si="176"/>
        <v>8383</v>
      </c>
      <c r="G292" s="86">
        <f t="shared" si="153"/>
        <v>8383</v>
      </c>
      <c r="H292" s="87">
        <v>9.00156264E8</v>
      </c>
      <c r="I292" s="83" t="str">
        <f t="shared" ref="I292:I301" si="180">+VLOOKUP(H292,'[1]IPS CTA BANCARIA (2)'!$B$1:$I$186,2,0)</f>
        <v>#REF!</v>
      </c>
      <c r="J292" s="93">
        <f>+G292</f>
        <v>8383</v>
      </c>
      <c r="K292" s="88" t="str">
        <f t="shared" ref="K292:K301" si="181">+VLOOKUP(H292,'[1]IPS CTA BANCARIA (2)'!$B$1:$I$186,4,0)</f>
        <v>#REF!</v>
      </c>
      <c r="L292" s="89" t="str">
        <f t="shared" ref="L292:L301" si="182">+VLOOKUP(H292,'[1]IPS CTA BANCARIA (2)'!$B$1:$I$186,5,0)</f>
        <v>#REF!</v>
      </c>
      <c r="M292" s="89" t="s">
        <v>700</v>
      </c>
      <c r="N292" s="87"/>
      <c r="O292" s="9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21.75" customHeight="1">
      <c r="A293" s="81" t="s">
        <v>133</v>
      </c>
      <c r="B293" s="82" t="s">
        <v>47</v>
      </c>
      <c r="C293" s="83" t="s">
        <v>48</v>
      </c>
      <c r="D293" s="84">
        <v>1840496.9</v>
      </c>
      <c r="E293" s="82">
        <v>0.0</v>
      </c>
      <c r="F293" s="85">
        <f t="shared" si="176"/>
        <v>1840497</v>
      </c>
      <c r="G293" s="86">
        <f t="shared" si="153"/>
        <v>1840497</v>
      </c>
      <c r="H293" s="87">
        <v>8.9098467E8</v>
      </c>
      <c r="I293" s="83" t="str">
        <f t="shared" si="180"/>
        <v>#REF!</v>
      </c>
      <c r="J293" s="81">
        <v>1840497.0</v>
      </c>
      <c r="K293" s="88" t="str">
        <f t="shared" si="181"/>
        <v>#REF!</v>
      </c>
      <c r="L293" s="89" t="str">
        <f t="shared" si="182"/>
        <v>#REF!</v>
      </c>
      <c r="M293" s="89" t="s">
        <v>701</v>
      </c>
      <c r="N293" s="87" t="s">
        <v>702</v>
      </c>
      <c r="O293" s="90">
        <v>42236.0</v>
      </c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36.0" customHeight="1">
      <c r="A294" s="81" t="s">
        <v>135</v>
      </c>
      <c r="B294" s="82" t="s">
        <v>17</v>
      </c>
      <c r="C294" s="83" t="s">
        <v>346</v>
      </c>
      <c r="D294" s="84">
        <v>3.643886827E7</v>
      </c>
      <c r="E294" s="82">
        <v>0.0</v>
      </c>
      <c r="F294" s="85">
        <f t="shared" si="176"/>
        <v>36438868</v>
      </c>
      <c r="G294" s="86">
        <f t="shared" si="153"/>
        <v>36438868</v>
      </c>
      <c r="H294" s="87">
        <v>8.90905177E8</v>
      </c>
      <c r="I294" s="83" t="str">
        <f t="shared" si="180"/>
        <v>#REF!</v>
      </c>
      <c r="J294" s="81">
        <v>3.6438868E7</v>
      </c>
      <c r="K294" s="88" t="str">
        <f t="shared" si="181"/>
        <v>#REF!</v>
      </c>
      <c r="L294" s="89" t="str">
        <f t="shared" si="182"/>
        <v>#REF!</v>
      </c>
      <c r="M294" s="89" t="s">
        <v>703</v>
      </c>
      <c r="N294" s="87" t="s">
        <v>704</v>
      </c>
      <c r="O294" s="90">
        <v>42235.0</v>
      </c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4.25" customHeight="1">
      <c r="A295" s="81" t="s">
        <v>135</v>
      </c>
      <c r="B295" s="82" t="s">
        <v>21</v>
      </c>
      <c r="C295" s="83" t="s">
        <v>22</v>
      </c>
      <c r="D295" s="84">
        <v>4804.24</v>
      </c>
      <c r="E295" s="82">
        <v>0.0</v>
      </c>
      <c r="F295" s="85">
        <f t="shared" si="176"/>
        <v>4804</v>
      </c>
      <c r="G295" s="86">
        <f t="shared" si="153"/>
        <v>4804</v>
      </c>
      <c r="H295" s="87">
        <v>8.00130907E8</v>
      </c>
      <c r="I295" s="83" t="str">
        <f t="shared" si="180"/>
        <v>#REF!</v>
      </c>
      <c r="J295" s="93">
        <f t="shared" ref="J295:J299" si="183">+G295</f>
        <v>4804</v>
      </c>
      <c r="K295" s="88" t="str">
        <f t="shared" si="181"/>
        <v>#REF!</v>
      </c>
      <c r="L295" s="89" t="str">
        <f t="shared" si="182"/>
        <v>#REF!</v>
      </c>
      <c r="M295" s="89" t="s">
        <v>705</v>
      </c>
      <c r="N295" s="87" t="s">
        <v>706</v>
      </c>
      <c r="O295" s="90">
        <v>42241.0</v>
      </c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41.25" customHeight="1">
      <c r="A296" s="81" t="s">
        <v>135</v>
      </c>
      <c r="B296" s="82" t="s">
        <v>27</v>
      </c>
      <c r="C296" s="83" t="s">
        <v>28</v>
      </c>
      <c r="D296" s="84">
        <v>633087.53</v>
      </c>
      <c r="E296" s="82">
        <v>0.0</v>
      </c>
      <c r="F296" s="85">
        <f t="shared" si="176"/>
        <v>633088</v>
      </c>
      <c r="G296" s="86">
        <f t="shared" si="153"/>
        <v>633088</v>
      </c>
      <c r="H296" s="87">
        <v>8.00088702E8</v>
      </c>
      <c r="I296" s="83" t="str">
        <f t="shared" si="180"/>
        <v>#REF!</v>
      </c>
      <c r="J296" s="93">
        <f t="shared" si="183"/>
        <v>633088</v>
      </c>
      <c r="K296" s="88" t="str">
        <f t="shared" si="181"/>
        <v>#REF!</v>
      </c>
      <c r="L296" s="89" t="str">
        <f t="shared" si="182"/>
        <v>#REF!</v>
      </c>
      <c r="M296" s="89" t="s">
        <v>707</v>
      </c>
      <c r="N296" s="87" t="s">
        <v>708</v>
      </c>
      <c r="O296" s="90">
        <v>42241.0</v>
      </c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4.25" customHeight="1">
      <c r="A297" s="81" t="s">
        <v>135</v>
      </c>
      <c r="B297" s="82" t="s">
        <v>29</v>
      </c>
      <c r="C297" s="83" t="s">
        <v>30</v>
      </c>
      <c r="D297" s="84">
        <v>991091.1</v>
      </c>
      <c r="E297" s="82">
        <v>0.0</v>
      </c>
      <c r="F297" s="85">
        <f t="shared" si="176"/>
        <v>991091</v>
      </c>
      <c r="G297" s="86">
        <f t="shared" si="153"/>
        <v>991091</v>
      </c>
      <c r="H297" s="87">
        <v>8.00250119E8</v>
      </c>
      <c r="I297" s="83" t="str">
        <f t="shared" si="180"/>
        <v>#REF!</v>
      </c>
      <c r="J297" s="93">
        <f t="shared" si="183"/>
        <v>991091</v>
      </c>
      <c r="K297" s="88" t="str">
        <f t="shared" si="181"/>
        <v>#REF!</v>
      </c>
      <c r="L297" s="89" t="str">
        <f t="shared" si="182"/>
        <v>#REF!</v>
      </c>
      <c r="M297" s="89" t="s">
        <v>709</v>
      </c>
      <c r="N297" s="87" t="s">
        <v>710</v>
      </c>
      <c r="O297" s="90">
        <v>42242.0</v>
      </c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27.0" customHeight="1">
      <c r="A298" s="81" t="s">
        <v>135</v>
      </c>
      <c r="B298" s="82" t="s">
        <v>31</v>
      </c>
      <c r="C298" s="83" t="s">
        <v>32</v>
      </c>
      <c r="D298" s="84">
        <v>636820.5</v>
      </c>
      <c r="E298" s="82">
        <v>0.0</v>
      </c>
      <c r="F298" s="85">
        <f t="shared" si="176"/>
        <v>636821</v>
      </c>
      <c r="G298" s="86">
        <f t="shared" si="153"/>
        <v>636821</v>
      </c>
      <c r="H298" s="87">
        <v>8.05000427E8</v>
      </c>
      <c r="I298" s="83" t="str">
        <f t="shared" si="180"/>
        <v>#REF!</v>
      </c>
      <c r="J298" s="93">
        <f t="shared" si="183"/>
        <v>636821</v>
      </c>
      <c r="K298" s="88" t="str">
        <f t="shared" si="181"/>
        <v>#REF!</v>
      </c>
      <c r="L298" s="89" t="str">
        <f t="shared" si="182"/>
        <v>#REF!</v>
      </c>
      <c r="M298" s="89" t="s">
        <v>711</v>
      </c>
      <c r="N298" s="87"/>
      <c r="O298" s="9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4.25" customHeight="1">
      <c r="A299" s="81" t="s">
        <v>135</v>
      </c>
      <c r="B299" s="82" t="s">
        <v>41</v>
      </c>
      <c r="C299" s="83" t="s">
        <v>42</v>
      </c>
      <c r="D299" s="84">
        <v>100719.36</v>
      </c>
      <c r="E299" s="82">
        <v>0.0</v>
      </c>
      <c r="F299" s="85">
        <f t="shared" si="176"/>
        <v>100719</v>
      </c>
      <c r="G299" s="86">
        <f t="shared" si="153"/>
        <v>100719</v>
      </c>
      <c r="H299" s="87">
        <v>9.00156264E8</v>
      </c>
      <c r="I299" s="83" t="str">
        <f t="shared" si="180"/>
        <v>#REF!</v>
      </c>
      <c r="J299" s="93">
        <f t="shared" si="183"/>
        <v>100719</v>
      </c>
      <c r="K299" s="88" t="str">
        <f t="shared" si="181"/>
        <v>#REF!</v>
      </c>
      <c r="L299" s="89" t="str">
        <f t="shared" si="182"/>
        <v>#REF!</v>
      </c>
      <c r="M299" s="89" t="s">
        <v>712</v>
      </c>
      <c r="N299" s="87"/>
      <c r="O299" s="9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36.0" customHeight="1">
      <c r="A300" s="81" t="s">
        <v>137</v>
      </c>
      <c r="B300" s="82" t="s">
        <v>17</v>
      </c>
      <c r="C300" s="83" t="s">
        <v>346</v>
      </c>
      <c r="D300" s="84">
        <v>5.994636571E7</v>
      </c>
      <c r="E300" s="82">
        <v>0.0</v>
      </c>
      <c r="F300" s="85">
        <f t="shared" si="176"/>
        <v>59946366</v>
      </c>
      <c r="G300" s="86">
        <f t="shared" si="153"/>
        <v>59946366</v>
      </c>
      <c r="H300" s="87">
        <v>8.90905177E8</v>
      </c>
      <c r="I300" s="83" t="str">
        <f t="shared" si="180"/>
        <v>#REF!</v>
      </c>
      <c r="J300" s="81">
        <v>5.9946366E7</v>
      </c>
      <c r="K300" s="88" t="str">
        <f t="shared" si="181"/>
        <v>#REF!</v>
      </c>
      <c r="L300" s="89" t="str">
        <f t="shared" si="182"/>
        <v>#REF!</v>
      </c>
      <c r="M300" s="89" t="s">
        <v>713</v>
      </c>
      <c r="N300" s="87" t="s">
        <v>714</v>
      </c>
      <c r="O300" s="90">
        <v>42235.0</v>
      </c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4.25" customHeight="1">
      <c r="A301" s="81" t="s">
        <v>137</v>
      </c>
      <c r="B301" s="82" t="s">
        <v>29</v>
      </c>
      <c r="C301" s="83" t="s">
        <v>30</v>
      </c>
      <c r="D301" s="84">
        <v>708347.07</v>
      </c>
      <c r="E301" s="82">
        <v>0.0</v>
      </c>
      <c r="F301" s="85">
        <f t="shared" si="176"/>
        <v>708347</v>
      </c>
      <c r="G301" s="86">
        <f t="shared" si="153"/>
        <v>708347</v>
      </c>
      <c r="H301" s="87">
        <v>8.00250119E8</v>
      </c>
      <c r="I301" s="83" t="str">
        <f t="shared" si="180"/>
        <v>#REF!</v>
      </c>
      <c r="J301" s="93">
        <f>+G301</f>
        <v>708347</v>
      </c>
      <c r="K301" s="88" t="str">
        <f t="shared" si="181"/>
        <v>#REF!</v>
      </c>
      <c r="L301" s="89" t="str">
        <f t="shared" si="182"/>
        <v>#REF!</v>
      </c>
      <c r="M301" s="89" t="s">
        <v>715</v>
      </c>
      <c r="N301" s="87" t="s">
        <v>716</v>
      </c>
      <c r="O301" s="90">
        <v>42242.0</v>
      </c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27.0" customHeight="1">
      <c r="A302" s="81" t="s">
        <v>137</v>
      </c>
      <c r="B302" s="82" t="s">
        <v>31</v>
      </c>
      <c r="C302" s="83" t="s">
        <v>32</v>
      </c>
      <c r="D302" s="84">
        <v>0.0</v>
      </c>
      <c r="E302" s="82">
        <v>0.0</v>
      </c>
      <c r="F302" s="85">
        <f t="shared" si="176"/>
        <v>0</v>
      </c>
      <c r="G302" s="86">
        <f t="shared" si="153"/>
        <v>0</v>
      </c>
      <c r="H302" s="87"/>
      <c r="I302" s="83"/>
      <c r="J302" s="81"/>
      <c r="K302" s="88"/>
      <c r="L302" s="89"/>
      <c r="M302" s="89"/>
      <c r="N302" s="87"/>
      <c r="O302" s="9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4.25" customHeight="1">
      <c r="A303" s="81" t="s">
        <v>137</v>
      </c>
      <c r="B303" s="82" t="s">
        <v>41</v>
      </c>
      <c r="C303" s="83" t="s">
        <v>42</v>
      </c>
      <c r="D303" s="84">
        <v>209816.22</v>
      </c>
      <c r="E303" s="82">
        <v>0.0</v>
      </c>
      <c r="F303" s="85">
        <f t="shared" si="176"/>
        <v>209816</v>
      </c>
      <c r="G303" s="86">
        <f t="shared" si="153"/>
        <v>209816</v>
      </c>
      <c r="H303" s="87">
        <v>9.00156264E8</v>
      </c>
      <c r="I303" s="83" t="str">
        <f t="shared" ref="I303:I304" si="184">+VLOOKUP(H303,'[1]IPS CTA BANCARIA (2)'!$B$1:$I$186,2,0)</f>
        <v>#REF!</v>
      </c>
      <c r="J303" s="93">
        <f>+G303</f>
        <v>209816</v>
      </c>
      <c r="K303" s="88" t="str">
        <f t="shared" ref="K303:K304" si="185">+VLOOKUP(H303,'[1]IPS CTA BANCARIA (2)'!$B$1:$I$186,4,0)</f>
        <v>#REF!</v>
      </c>
      <c r="L303" s="89" t="str">
        <f t="shared" ref="L303:L304" si="186">+VLOOKUP(H303,'[1]IPS CTA BANCARIA (2)'!$B$1:$I$186,5,0)</f>
        <v>#REF!</v>
      </c>
      <c r="M303" s="89" t="s">
        <v>717</v>
      </c>
      <c r="N303" s="87"/>
      <c r="O303" s="9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36.0" customHeight="1">
      <c r="A304" s="81" t="s">
        <v>139</v>
      </c>
      <c r="B304" s="82" t="s">
        <v>17</v>
      </c>
      <c r="C304" s="83" t="s">
        <v>346</v>
      </c>
      <c r="D304" s="84">
        <v>1.261114083E7</v>
      </c>
      <c r="E304" s="82">
        <v>0.0</v>
      </c>
      <c r="F304" s="85">
        <f t="shared" si="176"/>
        <v>12611141</v>
      </c>
      <c r="G304" s="86">
        <f t="shared" si="153"/>
        <v>12611141</v>
      </c>
      <c r="H304" s="87">
        <v>8.90905177E8</v>
      </c>
      <c r="I304" s="83" t="str">
        <f t="shared" si="184"/>
        <v>#REF!</v>
      </c>
      <c r="J304" s="81">
        <v>1.2611141E7</v>
      </c>
      <c r="K304" s="88" t="str">
        <f t="shared" si="185"/>
        <v>#REF!</v>
      </c>
      <c r="L304" s="89" t="str">
        <f t="shared" si="186"/>
        <v>#REF!</v>
      </c>
      <c r="M304" s="89" t="s">
        <v>718</v>
      </c>
      <c r="N304" s="87" t="s">
        <v>719</v>
      </c>
      <c r="O304" s="90">
        <v>42235.0</v>
      </c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4.25" customHeight="1">
      <c r="A305" s="81" t="s">
        <v>139</v>
      </c>
      <c r="B305" s="82" t="s">
        <v>45</v>
      </c>
      <c r="C305" s="83" t="s">
        <v>46</v>
      </c>
      <c r="D305" s="84">
        <v>2.487990372E7</v>
      </c>
      <c r="E305" s="82">
        <v>0.0</v>
      </c>
      <c r="F305" s="85">
        <f t="shared" si="176"/>
        <v>24879904</v>
      </c>
      <c r="G305" s="86">
        <f t="shared" si="153"/>
        <v>24879904</v>
      </c>
      <c r="H305" s="87"/>
      <c r="I305" s="83"/>
      <c r="J305" s="81"/>
      <c r="K305" s="88"/>
      <c r="L305" s="89"/>
      <c r="M305" s="89"/>
      <c r="N305" s="87"/>
      <c r="O305" s="9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4.25" customHeight="1">
      <c r="A306" s="81" t="s">
        <v>139</v>
      </c>
      <c r="B306" s="82" t="s">
        <v>72</v>
      </c>
      <c r="C306" s="83" t="s">
        <v>73</v>
      </c>
      <c r="D306" s="84">
        <v>7031286.12</v>
      </c>
      <c r="E306" s="82">
        <v>0.0</v>
      </c>
      <c r="F306" s="85">
        <f t="shared" si="176"/>
        <v>7031286</v>
      </c>
      <c r="G306" s="86">
        <f t="shared" si="153"/>
        <v>7031286</v>
      </c>
      <c r="H306" s="87">
        <v>8.90900518E8</v>
      </c>
      <c r="I306" s="83" t="str">
        <f t="shared" ref="I306:I315" si="187">+VLOOKUP(H306,'[1]IPS CTA BANCARIA (2)'!$B$1:$I$186,2,0)</f>
        <v>#REF!</v>
      </c>
      <c r="J306" s="81">
        <v>7031286.0</v>
      </c>
      <c r="K306" s="88" t="str">
        <f t="shared" ref="K306:K315" si="188">+VLOOKUP(H306,'[1]IPS CTA BANCARIA (2)'!$B$1:$I$186,4,0)</f>
        <v>#REF!</v>
      </c>
      <c r="L306" s="89" t="str">
        <f t="shared" ref="L306:L315" si="189">+VLOOKUP(H306,'[1]IPS CTA BANCARIA (2)'!$B$1:$I$186,5,0)</f>
        <v>#REF!</v>
      </c>
      <c r="M306" s="89" t="s">
        <v>720</v>
      </c>
      <c r="N306" s="87" t="s">
        <v>721</v>
      </c>
      <c r="O306" s="90">
        <v>42243.0</v>
      </c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4.25" customHeight="1">
      <c r="A307" s="81" t="s">
        <v>139</v>
      </c>
      <c r="B307" s="82" t="s">
        <v>21</v>
      </c>
      <c r="C307" s="83" t="s">
        <v>22</v>
      </c>
      <c r="D307" s="84">
        <v>3403.76</v>
      </c>
      <c r="E307" s="82">
        <v>0.0</v>
      </c>
      <c r="F307" s="85">
        <f t="shared" si="176"/>
        <v>3404</v>
      </c>
      <c r="G307" s="86">
        <f t="shared" si="153"/>
        <v>3404</v>
      </c>
      <c r="H307" s="87">
        <v>8.00130907E8</v>
      </c>
      <c r="I307" s="83" t="str">
        <f t="shared" si="187"/>
        <v>#REF!</v>
      </c>
      <c r="J307" s="93">
        <f t="shared" ref="J307:J310" si="190">+G307</f>
        <v>3404</v>
      </c>
      <c r="K307" s="88" t="str">
        <f t="shared" si="188"/>
        <v>#REF!</v>
      </c>
      <c r="L307" s="89" t="str">
        <f t="shared" si="189"/>
        <v>#REF!</v>
      </c>
      <c r="M307" s="89" t="s">
        <v>722</v>
      </c>
      <c r="N307" s="87" t="s">
        <v>723</v>
      </c>
      <c r="O307" s="90">
        <v>42241.0</v>
      </c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4.25" customHeight="1">
      <c r="A308" s="81" t="s">
        <v>139</v>
      </c>
      <c r="B308" s="82" t="s">
        <v>29</v>
      </c>
      <c r="C308" s="83" t="s">
        <v>30</v>
      </c>
      <c r="D308" s="84">
        <v>5588845.28</v>
      </c>
      <c r="E308" s="82">
        <v>0.0</v>
      </c>
      <c r="F308" s="85">
        <f t="shared" si="176"/>
        <v>5588845</v>
      </c>
      <c r="G308" s="86">
        <f t="shared" si="153"/>
        <v>5588845</v>
      </c>
      <c r="H308" s="87">
        <v>8.00250119E8</v>
      </c>
      <c r="I308" s="83" t="str">
        <f t="shared" si="187"/>
        <v>#REF!</v>
      </c>
      <c r="J308" s="93">
        <f t="shared" si="190"/>
        <v>5588845</v>
      </c>
      <c r="K308" s="88" t="str">
        <f t="shared" si="188"/>
        <v>#REF!</v>
      </c>
      <c r="L308" s="89" t="str">
        <f t="shared" si="189"/>
        <v>#REF!</v>
      </c>
      <c r="M308" s="89" t="s">
        <v>724</v>
      </c>
      <c r="N308" s="87" t="s">
        <v>725</v>
      </c>
      <c r="O308" s="90">
        <v>42242.0</v>
      </c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27.0" customHeight="1">
      <c r="A309" s="81" t="s">
        <v>139</v>
      </c>
      <c r="B309" s="82" t="s">
        <v>31</v>
      </c>
      <c r="C309" s="83" t="s">
        <v>32</v>
      </c>
      <c r="D309" s="84">
        <v>660640.42</v>
      </c>
      <c r="E309" s="82">
        <v>0.0</v>
      </c>
      <c r="F309" s="85">
        <f t="shared" si="176"/>
        <v>660640</v>
      </c>
      <c r="G309" s="86">
        <f t="shared" si="153"/>
        <v>660640</v>
      </c>
      <c r="H309" s="87">
        <v>8.05000427E8</v>
      </c>
      <c r="I309" s="83" t="str">
        <f t="shared" si="187"/>
        <v>#REF!</v>
      </c>
      <c r="J309" s="93">
        <f t="shared" si="190"/>
        <v>660640</v>
      </c>
      <c r="K309" s="88" t="str">
        <f t="shared" si="188"/>
        <v>#REF!</v>
      </c>
      <c r="L309" s="89" t="str">
        <f t="shared" si="189"/>
        <v>#REF!</v>
      </c>
      <c r="M309" s="89" t="s">
        <v>726</v>
      </c>
      <c r="N309" s="87"/>
      <c r="O309" s="9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4.25" customHeight="1">
      <c r="A310" s="81" t="s">
        <v>139</v>
      </c>
      <c r="B310" s="82" t="s">
        <v>41</v>
      </c>
      <c r="C310" s="83" t="s">
        <v>42</v>
      </c>
      <c r="D310" s="84">
        <v>313958.14</v>
      </c>
      <c r="E310" s="82">
        <v>0.0</v>
      </c>
      <c r="F310" s="85">
        <f t="shared" si="176"/>
        <v>313958</v>
      </c>
      <c r="G310" s="86">
        <f t="shared" si="153"/>
        <v>313958</v>
      </c>
      <c r="H310" s="87">
        <v>9.00156264E8</v>
      </c>
      <c r="I310" s="83" t="str">
        <f t="shared" si="187"/>
        <v>#REF!</v>
      </c>
      <c r="J310" s="93">
        <f t="shared" si="190"/>
        <v>313958</v>
      </c>
      <c r="K310" s="88" t="str">
        <f t="shared" si="188"/>
        <v>#REF!</v>
      </c>
      <c r="L310" s="89" t="str">
        <f t="shared" si="189"/>
        <v>#REF!</v>
      </c>
      <c r="M310" s="89" t="s">
        <v>727</v>
      </c>
      <c r="N310" s="87"/>
      <c r="O310" s="9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21.75" customHeight="1">
      <c r="A311" s="81" t="s">
        <v>139</v>
      </c>
      <c r="B311" s="82" t="s">
        <v>47</v>
      </c>
      <c r="C311" s="83" t="s">
        <v>48</v>
      </c>
      <c r="D311" s="84">
        <v>1.7500883273E8</v>
      </c>
      <c r="E311" s="82">
        <v>0.0</v>
      </c>
      <c r="F311" s="85">
        <f t="shared" si="176"/>
        <v>175008833</v>
      </c>
      <c r="G311" s="86">
        <f t="shared" si="153"/>
        <v>175008833</v>
      </c>
      <c r="H311" s="87">
        <v>8.00138311E8</v>
      </c>
      <c r="I311" s="83" t="str">
        <f t="shared" si="187"/>
        <v>#REF!</v>
      </c>
      <c r="J311" s="81">
        <v>1.75008833E8</v>
      </c>
      <c r="K311" s="88" t="str">
        <f t="shared" si="188"/>
        <v>#REF!</v>
      </c>
      <c r="L311" s="89" t="str">
        <f t="shared" si="189"/>
        <v>#REF!</v>
      </c>
      <c r="M311" s="89" t="s">
        <v>728</v>
      </c>
      <c r="N311" s="87" t="s">
        <v>729</v>
      </c>
      <c r="O311" s="90">
        <v>42236.0</v>
      </c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36.0" customHeight="1">
      <c r="A312" s="81" t="s">
        <v>141</v>
      </c>
      <c r="B312" s="82" t="s">
        <v>17</v>
      </c>
      <c r="C312" s="83" t="s">
        <v>346</v>
      </c>
      <c r="D312" s="84">
        <v>2521714.32</v>
      </c>
      <c r="E312" s="82">
        <v>0.0</v>
      </c>
      <c r="F312" s="85">
        <f t="shared" si="176"/>
        <v>2521714</v>
      </c>
      <c r="G312" s="86">
        <f t="shared" si="153"/>
        <v>2521714</v>
      </c>
      <c r="H312" s="87">
        <v>8.90905177E8</v>
      </c>
      <c r="I312" s="83" t="str">
        <f t="shared" si="187"/>
        <v>#REF!</v>
      </c>
      <c r="J312" s="81">
        <v>2521714.0</v>
      </c>
      <c r="K312" s="88" t="str">
        <f t="shared" si="188"/>
        <v>#REF!</v>
      </c>
      <c r="L312" s="89" t="str">
        <f t="shared" si="189"/>
        <v>#REF!</v>
      </c>
      <c r="M312" s="89" t="s">
        <v>730</v>
      </c>
      <c r="N312" s="87" t="s">
        <v>731</v>
      </c>
      <c r="O312" s="90">
        <v>42235.0</v>
      </c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4.25" customHeight="1">
      <c r="A313" s="81" t="s">
        <v>141</v>
      </c>
      <c r="B313" s="82" t="s">
        <v>29</v>
      </c>
      <c r="C313" s="83" t="s">
        <v>30</v>
      </c>
      <c r="D313" s="84">
        <v>41787.32</v>
      </c>
      <c r="E313" s="82">
        <v>0.0</v>
      </c>
      <c r="F313" s="85">
        <f t="shared" si="176"/>
        <v>41787</v>
      </c>
      <c r="G313" s="86">
        <f t="shared" si="153"/>
        <v>41787</v>
      </c>
      <c r="H313" s="87">
        <v>8.00250119E8</v>
      </c>
      <c r="I313" s="83" t="str">
        <f t="shared" si="187"/>
        <v>#REF!</v>
      </c>
      <c r="J313" s="93">
        <f t="shared" ref="J313:J315" si="191">+G313</f>
        <v>41787</v>
      </c>
      <c r="K313" s="88" t="str">
        <f t="shared" si="188"/>
        <v>#REF!</v>
      </c>
      <c r="L313" s="89" t="str">
        <f t="shared" si="189"/>
        <v>#REF!</v>
      </c>
      <c r="M313" s="89" t="s">
        <v>732</v>
      </c>
      <c r="N313" s="87" t="s">
        <v>733</v>
      </c>
      <c r="O313" s="90">
        <v>42242.0</v>
      </c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27.0" customHeight="1">
      <c r="A314" s="81" t="s">
        <v>141</v>
      </c>
      <c r="B314" s="82" t="s">
        <v>31</v>
      </c>
      <c r="C314" s="83" t="s">
        <v>32</v>
      </c>
      <c r="D314" s="84">
        <v>135635.86</v>
      </c>
      <c r="E314" s="82">
        <v>0.0</v>
      </c>
      <c r="F314" s="85">
        <f t="shared" si="176"/>
        <v>135636</v>
      </c>
      <c r="G314" s="86">
        <f t="shared" si="153"/>
        <v>135636</v>
      </c>
      <c r="H314" s="87">
        <v>8.05000427E8</v>
      </c>
      <c r="I314" s="83" t="str">
        <f t="shared" si="187"/>
        <v>#REF!</v>
      </c>
      <c r="J314" s="93">
        <f t="shared" si="191"/>
        <v>135636</v>
      </c>
      <c r="K314" s="88" t="str">
        <f t="shared" si="188"/>
        <v>#REF!</v>
      </c>
      <c r="L314" s="89" t="str">
        <f t="shared" si="189"/>
        <v>#REF!</v>
      </c>
      <c r="M314" s="89" t="s">
        <v>734</v>
      </c>
      <c r="N314" s="87"/>
      <c r="O314" s="9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4.25" customHeight="1">
      <c r="A315" s="81" t="s">
        <v>141</v>
      </c>
      <c r="B315" s="82" t="s">
        <v>41</v>
      </c>
      <c r="C315" s="83" t="s">
        <v>42</v>
      </c>
      <c r="D315" s="84">
        <v>9039.5</v>
      </c>
      <c r="E315" s="82">
        <v>0.0</v>
      </c>
      <c r="F315" s="85">
        <f t="shared" si="176"/>
        <v>9040</v>
      </c>
      <c r="G315" s="86">
        <f t="shared" si="153"/>
        <v>9040</v>
      </c>
      <c r="H315" s="87">
        <v>9.00156264E8</v>
      </c>
      <c r="I315" s="83" t="str">
        <f t="shared" si="187"/>
        <v>#REF!</v>
      </c>
      <c r="J315" s="93">
        <f t="shared" si="191"/>
        <v>9040</v>
      </c>
      <c r="K315" s="88" t="str">
        <f t="shared" si="188"/>
        <v>#REF!</v>
      </c>
      <c r="L315" s="89" t="str">
        <f t="shared" si="189"/>
        <v>#REF!</v>
      </c>
      <c r="M315" s="89" t="s">
        <v>735</v>
      </c>
      <c r="N315" s="87"/>
      <c r="O315" s="9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36.0" customHeight="1">
      <c r="A316" s="81" t="s">
        <v>143</v>
      </c>
      <c r="B316" s="82" t="s">
        <v>17</v>
      </c>
      <c r="C316" s="83" t="s">
        <v>346</v>
      </c>
      <c r="D316" s="84">
        <v>1607848.49</v>
      </c>
      <c r="E316" s="82">
        <v>1607848.49</v>
      </c>
      <c r="F316" s="85">
        <v>0.0</v>
      </c>
      <c r="G316" s="86">
        <f t="shared" si="153"/>
        <v>0</v>
      </c>
      <c r="H316" s="87"/>
      <c r="I316" s="83"/>
      <c r="J316" s="81"/>
      <c r="K316" s="88"/>
      <c r="L316" s="89"/>
      <c r="M316" s="89"/>
      <c r="N316" s="87"/>
      <c r="O316" s="9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4.25" customHeight="1">
      <c r="A317" s="81" t="s">
        <v>143</v>
      </c>
      <c r="B317" s="82" t="s">
        <v>45</v>
      </c>
      <c r="C317" s="83" t="s">
        <v>46</v>
      </c>
      <c r="D317" s="84">
        <v>10764.16</v>
      </c>
      <c r="E317" s="82">
        <v>10764.16</v>
      </c>
      <c r="F317" s="85">
        <v>0.0</v>
      </c>
      <c r="G317" s="86">
        <f t="shared" si="153"/>
        <v>0</v>
      </c>
      <c r="H317" s="87"/>
      <c r="I317" s="83"/>
      <c r="J317" s="81"/>
      <c r="K317" s="88"/>
      <c r="L317" s="89"/>
      <c r="M317" s="89"/>
      <c r="N317" s="87"/>
      <c r="O317" s="9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4.25" customHeight="1">
      <c r="A318" s="81" t="s">
        <v>143</v>
      </c>
      <c r="B318" s="82" t="s">
        <v>19</v>
      </c>
      <c r="C318" s="83" t="s">
        <v>20</v>
      </c>
      <c r="D318" s="84">
        <v>2981.56</v>
      </c>
      <c r="E318" s="82">
        <v>2981.56</v>
      </c>
      <c r="F318" s="85">
        <v>0.0</v>
      </c>
      <c r="G318" s="86">
        <f t="shared" si="153"/>
        <v>0</v>
      </c>
      <c r="H318" s="87"/>
      <c r="I318" s="83"/>
      <c r="J318" s="81"/>
      <c r="K318" s="88"/>
      <c r="L318" s="89"/>
      <c r="M318" s="89"/>
      <c r="N318" s="87"/>
      <c r="O318" s="9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4.25" customHeight="1">
      <c r="A319" s="81" t="s">
        <v>143</v>
      </c>
      <c r="B319" s="82" t="s">
        <v>21</v>
      </c>
      <c r="C319" s="83" t="s">
        <v>22</v>
      </c>
      <c r="D319" s="84">
        <v>18151.42</v>
      </c>
      <c r="E319" s="82">
        <v>18151.42</v>
      </c>
      <c r="F319" s="85">
        <v>0.0</v>
      </c>
      <c r="G319" s="86">
        <f t="shared" si="153"/>
        <v>0</v>
      </c>
      <c r="H319" s="87"/>
      <c r="I319" s="83"/>
      <c r="J319" s="81"/>
      <c r="K319" s="88"/>
      <c r="L319" s="89"/>
      <c r="M319" s="89"/>
      <c r="N319" s="87"/>
      <c r="O319" s="9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41.25" customHeight="1">
      <c r="A320" s="81" t="s">
        <v>143</v>
      </c>
      <c r="B320" s="82" t="s">
        <v>27</v>
      </c>
      <c r="C320" s="83" t="s">
        <v>28</v>
      </c>
      <c r="D320" s="84">
        <v>31719.99</v>
      </c>
      <c r="E320" s="82">
        <v>31719.99</v>
      </c>
      <c r="F320" s="85">
        <v>0.0</v>
      </c>
      <c r="G320" s="86">
        <f t="shared" si="153"/>
        <v>0</v>
      </c>
      <c r="H320" s="87"/>
      <c r="I320" s="83"/>
      <c r="J320" s="81"/>
      <c r="K320" s="88"/>
      <c r="L320" s="89"/>
      <c r="M320" s="89"/>
      <c r="N320" s="87"/>
      <c r="O320" s="9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4.25" customHeight="1">
      <c r="A321" s="81" t="s">
        <v>143</v>
      </c>
      <c r="B321" s="82" t="s">
        <v>29</v>
      </c>
      <c r="C321" s="83" t="s">
        <v>30</v>
      </c>
      <c r="D321" s="84">
        <v>19615.65</v>
      </c>
      <c r="E321" s="82">
        <v>19615.65</v>
      </c>
      <c r="F321" s="85">
        <v>0.0</v>
      </c>
      <c r="G321" s="86">
        <f t="shared" si="153"/>
        <v>0</v>
      </c>
      <c r="H321" s="87"/>
      <c r="I321" s="83"/>
      <c r="J321" s="81"/>
      <c r="K321" s="88"/>
      <c r="L321" s="89"/>
      <c r="M321" s="89"/>
      <c r="N321" s="87"/>
      <c r="O321" s="9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27.0" customHeight="1">
      <c r="A322" s="81" t="s">
        <v>143</v>
      </c>
      <c r="B322" s="82" t="s">
        <v>31</v>
      </c>
      <c r="C322" s="83" t="s">
        <v>32</v>
      </c>
      <c r="D322" s="84">
        <v>13641.5</v>
      </c>
      <c r="E322" s="82">
        <v>13641.5</v>
      </c>
      <c r="F322" s="85">
        <v>0.0</v>
      </c>
      <c r="G322" s="86">
        <f t="shared" si="153"/>
        <v>0</v>
      </c>
      <c r="H322" s="87"/>
      <c r="I322" s="83"/>
      <c r="J322" s="81"/>
      <c r="K322" s="88"/>
      <c r="L322" s="89"/>
      <c r="M322" s="89"/>
      <c r="N322" s="87"/>
      <c r="O322" s="9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41.25" customHeight="1">
      <c r="A323" s="81" t="s">
        <v>143</v>
      </c>
      <c r="B323" s="82" t="s">
        <v>35</v>
      </c>
      <c r="C323" s="83" t="s">
        <v>36</v>
      </c>
      <c r="D323" s="84">
        <v>140.17</v>
      </c>
      <c r="E323" s="82">
        <v>140.17</v>
      </c>
      <c r="F323" s="85">
        <v>0.0</v>
      </c>
      <c r="G323" s="86">
        <f t="shared" si="153"/>
        <v>0</v>
      </c>
      <c r="H323" s="87"/>
      <c r="I323" s="83"/>
      <c r="J323" s="81"/>
      <c r="K323" s="88"/>
      <c r="L323" s="89"/>
      <c r="M323" s="89"/>
      <c r="N323" s="87"/>
      <c r="O323" s="9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4.25" customHeight="1">
      <c r="A324" s="81" t="s">
        <v>143</v>
      </c>
      <c r="B324" s="82" t="s">
        <v>41</v>
      </c>
      <c r="C324" s="83" t="s">
        <v>42</v>
      </c>
      <c r="D324" s="84">
        <v>11400.06</v>
      </c>
      <c r="E324" s="82">
        <v>11400.06</v>
      </c>
      <c r="F324" s="85">
        <v>0.0</v>
      </c>
      <c r="G324" s="86">
        <f t="shared" si="153"/>
        <v>0</v>
      </c>
      <c r="H324" s="87"/>
      <c r="I324" s="83"/>
      <c r="J324" s="81"/>
      <c r="K324" s="88"/>
      <c r="L324" s="89"/>
      <c r="M324" s="89"/>
      <c r="N324" s="87"/>
      <c r="O324" s="9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36.0" customHeight="1">
      <c r="A325" s="81" t="s">
        <v>145</v>
      </c>
      <c r="B325" s="82" t="s">
        <v>17</v>
      </c>
      <c r="C325" s="83" t="s">
        <v>346</v>
      </c>
      <c r="D325" s="84">
        <v>4.03409691E7</v>
      </c>
      <c r="E325" s="82">
        <v>0.0</v>
      </c>
      <c r="F325" s="85">
        <f t="shared" ref="F325:F392" si="192">+ROUND(D325,0)</f>
        <v>40340969</v>
      </c>
      <c r="G325" s="86">
        <f t="shared" si="153"/>
        <v>40340969</v>
      </c>
      <c r="H325" s="87">
        <v>8.90905177E8</v>
      </c>
      <c r="I325" s="83" t="str">
        <f>+VLOOKUP(H325,'[1]IPS CTA BANCARIA (2)'!$B$1:$I$186,2,0)</f>
        <v>#REF!</v>
      </c>
      <c r="J325" s="81">
        <v>4.0340969E7</v>
      </c>
      <c r="K325" s="88" t="str">
        <f>+VLOOKUP(H325,'[1]IPS CTA BANCARIA (2)'!$B$1:$I$186,4,0)</f>
        <v>#REF!</v>
      </c>
      <c r="L325" s="89" t="str">
        <f>+VLOOKUP(H325,'[1]IPS CTA BANCARIA (2)'!$B$1:$I$186,5,0)</f>
        <v>#REF!</v>
      </c>
      <c r="M325" s="89" t="s">
        <v>736</v>
      </c>
      <c r="N325" s="87" t="s">
        <v>737</v>
      </c>
      <c r="O325" s="90">
        <v>42235.0</v>
      </c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4.25" customHeight="1">
      <c r="A326" s="81" t="s">
        <v>145</v>
      </c>
      <c r="B326" s="82" t="s">
        <v>45</v>
      </c>
      <c r="C326" s="83" t="s">
        <v>46</v>
      </c>
      <c r="D326" s="84">
        <v>5959212.33</v>
      </c>
      <c r="E326" s="82">
        <v>0.0</v>
      </c>
      <c r="F326" s="85">
        <f t="shared" si="192"/>
        <v>5959212</v>
      </c>
      <c r="G326" s="86">
        <f t="shared" si="153"/>
        <v>5959212</v>
      </c>
      <c r="H326" s="87"/>
      <c r="I326" s="83"/>
      <c r="J326" s="81"/>
      <c r="K326" s="88"/>
      <c r="L326" s="89"/>
      <c r="M326" s="89"/>
      <c r="N326" s="87"/>
      <c r="O326" s="9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4.25" customHeight="1">
      <c r="A327" s="81" t="s">
        <v>145</v>
      </c>
      <c r="B327" s="82" t="s">
        <v>19</v>
      </c>
      <c r="C327" s="83" t="s">
        <v>20</v>
      </c>
      <c r="D327" s="84">
        <v>116102.85</v>
      </c>
      <c r="E327" s="82">
        <v>0.0</v>
      </c>
      <c r="F327" s="85">
        <f t="shared" si="192"/>
        <v>116103</v>
      </c>
      <c r="G327" s="86">
        <f t="shared" si="153"/>
        <v>116103</v>
      </c>
      <c r="H327" s="87">
        <v>8.00140949E8</v>
      </c>
      <c r="I327" s="83" t="str">
        <f t="shared" ref="I327:I331" si="193">+VLOOKUP(H327,'[1]IPS CTA BANCARIA (2)'!$B$1:$I$186,2,0)</f>
        <v>#REF!</v>
      </c>
      <c r="J327" s="93">
        <f t="shared" ref="J327:J330" si="194">+G327</f>
        <v>116103</v>
      </c>
      <c r="K327" s="88" t="str">
        <f t="shared" ref="K327:K331" si="195">+VLOOKUP(H327,'[1]IPS CTA BANCARIA (2)'!$B$1:$I$186,4,0)</f>
        <v>#REF!</v>
      </c>
      <c r="L327" s="89" t="str">
        <f t="shared" ref="L327:L331" si="196">+VLOOKUP(H327,'[1]IPS CTA BANCARIA (2)'!$B$1:$I$186,5,0)</f>
        <v>#REF!</v>
      </c>
      <c r="M327" s="89" t="s">
        <v>738</v>
      </c>
      <c r="N327" s="87" t="s">
        <v>739</v>
      </c>
      <c r="O327" s="90">
        <v>42236.0</v>
      </c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4.25" customHeight="1">
      <c r="A328" s="81" t="s">
        <v>145</v>
      </c>
      <c r="B328" s="82" t="s">
        <v>29</v>
      </c>
      <c r="C328" s="83" t="s">
        <v>30</v>
      </c>
      <c r="D328" s="84">
        <v>872967.43</v>
      </c>
      <c r="E328" s="82">
        <v>0.0</v>
      </c>
      <c r="F328" s="85">
        <f t="shared" si="192"/>
        <v>872967</v>
      </c>
      <c r="G328" s="86">
        <f t="shared" si="153"/>
        <v>872967</v>
      </c>
      <c r="H328" s="87">
        <v>8.00250119E8</v>
      </c>
      <c r="I328" s="83" t="str">
        <f t="shared" si="193"/>
        <v>#REF!</v>
      </c>
      <c r="J328" s="93">
        <f t="shared" si="194"/>
        <v>872967</v>
      </c>
      <c r="K328" s="88" t="str">
        <f t="shared" si="195"/>
        <v>#REF!</v>
      </c>
      <c r="L328" s="89" t="str">
        <f t="shared" si="196"/>
        <v>#REF!</v>
      </c>
      <c r="M328" s="89" t="s">
        <v>740</v>
      </c>
      <c r="N328" s="87" t="s">
        <v>741</v>
      </c>
      <c r="O328" s="90">
        <v>42242.0</v>
      </c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27.0" customHeight="1">
      <c r="A329" s="81" t="s">
        <v>145</v>
      </c>
      <c r="B329" s="82" t="s">
        <v>31</v>
      </c>
      <c r="C329" s="83" t="s">
        <v>32</v>
      </c>
      <c r="D329" s="84">
        <v>466473.48</v>
      </c>
      <c r="E329" s="82">
        <v>0.0</v>
      </c>
      <c r="F329" s="85">
        <f t="shared" si="192"/>
        <v>466473</v>
      </c>
      <c r="G329" s="86">
        <f t="shared" si="153"/>
        <v>466473</v>
      </c>
      <c r="H329" s="87">
        <v>8.05000427E8</v>
      </c>
      <c r="I329" s="83" t="str">
        <f t="shared" si="193"/>
        <v>#REF!</v>
      </c>
      <c r="J329" s="93">
        <f t="shared" si="194"/>
        <v>466473</v>
      </c>
      <c r="K329" s="88" t="str">
        <f t="shared" si="195"/>
        <v>#REF!</v>
      </c>
      <c r="L329" s="89" t="str">
        <f t="shared" si="196"/>
        <v>#REF!</v>
      </c>
      <c r="M329" s="89" t="s">
        <v>742</v>
      </c>
      <c r="N329" s="87"/>
      <c r="O329" s="9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4.25" customHeight="1">
      <c r="A330" s="81" t="s">
        <v>145</v>
      </c>
      <c r="B330" s="82" t="s">
        <v>41</v>
      </c>
      <c r="C330" s="83" t="s">
        <v>42</v>
      </c>
      <c r="D330" s="84">
        <v>239648.81</v>
      </c>
      <c r="E330" s="82">
        <v>0.0</v>
      </c>
      <c r="F330" s="85">
        <f t="shared" si="192"/>
        <v>239649</v>
      </c>
      <c r="G330" s="86">
        <f t="shared" si="153"/>
        <v>239649</v>
      </c>
      <c r="H330" s="87">
        <v>9.00156264E8</v>
      </c>
      <c r="I330" s="83" t="str">
        <f t="shared" si="193"/>
        <v>#REF!</v>
      </c>
      <c r="J330" s="93">
        <f t="shared" si="194"/>
        <v>239649</v>
      </c>
      <c r="K330" s="88" t="str">
        <f t="shared" si="195"/>
        <v>#REF!</v>
      </c>
      <c r="L330" s="89" t="str">
        <f t="shared" si="196"/>
        <v>#REF!</v>
      </c>
      <c r="M330" s="89" t="s">
        <v>743</v>
      </c>
      <c r="N330" s="87"/>
      <c r="O330" s="9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36.0" customHeight="1">
      <c r="A331" s="81" t="s">
        <v>147</v>
      </c>
      <c r="B331" s="82" t="s">
        <v>17</v>
      </c>
      <c r="C331" s="83" t="s">
        <v>346</v>
      </c>
      <c r="D331" s="84">
        <v>826097.32</v>
      </c>
      <c r="E331" s="82">
        <v>0.0</v>
      </c>
      <c r="F331" s="85">
        <f t="shared" si="192"/>
        <v>826097</v>
      </c>
      <c r="G331" s="86">
        <f t="shared" si="153"/>
        <v>826097</v>
      </c>
      <c r="H331" s="87">
        <v>8.90905177E8</v>
      </c>
      <c r="I331" s="83" t="str">
        <f t="shared" si="193"/>
        <v>#REF!</v>
      </c>
      <c r="J331" s="81">
        <v>826097.0</v>
      </c>
      <c r="K331" s="88" t="str">
        <f t="shared" si="195"/>
        <v>#REF!</v>
      </c>
      <c r="L331" s="89" t="str">
        <f t="shared" si="196"/>
        <v>#REF!</v>
      </c>
      <c r="M331" s="89" t="s">
        <v>744</v>
      </c>
      <c r="N331" s="87" t="s">
        <v>745</v>
      </c>
      <c r="O331" s="90">
        <v>42235.0</v>
      </c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4.25" customHeight="1">
      <c r="A332" s="81" t="s">
        <v>147</v>
      </c>
      <c r="B332" s="82" t="s">
        <v>45</v>
      </c>
      <c r="C332" s="83" t="s">
        <v>46</v>
      </c>
      <c r="D332" s="84">
        <v>264275.34</v>
      </c>
      <c r="E332" s="82">
        <v>0.0</v>
      </c>
      <c r="F332" s="85">
        <f t="shared" si="192"/>
        <v>264275</v>
      </c>
      <c r="G332" s="86">
        <f t="shared" si="153"/>
        <v>264275</v>
      </c>
      <c r="H332" s="87"/>
      <c r="I332" s="83"/>
      <c r="J332" s="81"/>
      <c r="K332" s="88"/>
      <c r="L332" s="89"/>
      <c r="M332" s="89"/>
      <c r="N332" s="87"/>
      <c r="O332" s="9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4.25" customHeight="1">
      <c r="A333" s="81" t="s">
        <v>147</v>
      </c>
      <c r="B333" s="82" t="s">
        <v>72</v>
      </c>
      <c r="C333" s="83" t="s">
        <v>73</v>
      </c>
      <c r="D333" s="84">
        <v>756114.66</v>
      </c>
      <c r="E333" s="82">
        <v>0.0</v>
      </c>
      <c r="F333" s="85">
        <f t="shared" si="192"/>
        <v>756115</v>
      </c>
      <c r="G333" s="86">
        <f t="shared" si="153"/>
        <v>756115</v>
      </c>
      <c r="H333" s="87">
        <v>8.90900518E8</v>
      </c>
      <c r="I333" s="83" t="str">
        <f t="shared" ref="I333:I334" si="197">+VLOOKUP(H333,'[1]IPS CTA BANCARIA (2)'!$B$1:$I$186,2,0)</f>
        <v>#REF!</v>
      </c>
      <c r="J333" s="81">
        <v>756115.0</v>
      </c>
      <c r="K333" s="88" t="str">
        <f t="shared" ref="K333:K334" si="198">+VLOOKUP(H333,'[1]IPS CTA BANCARIA (2)'!$B$1:$I$186,4,0)</f>
        <v>#REF!</v>
      </c>
      <c r="L333" s="89" t="str">
        <f t="shared" ref="L333:L334" si="199">+VLOOKUP(H333,'[1]IPS CTA BANCARIA (2)'!$B$1:$I$186,5,0)</f>
        <v>#REF!</v>
      </c>
      <c r="M333" s="89" t="s">
        <v>746</v>
      </c>
      <c r="N333" s="87" t="s">
        <v>747</v>
      </c>
      <c r="O333" s="90">
        <v>42243.0</v>
      </c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4.25" customHeight="1">
      <c r="A334" s="81" t="s">
        <v>147</v>
      </c>
      <c r="B334" s="82" t="s">
        <v>19</v>
      </c>
      <c r="C334" s="83" t="s">
        <v>20</v>
      </c>
      <c r="D334" s="84">
        <v>839.08</v>
      </c>
      <c r="E334" s="82">
        <v>0.0</v>
      </c>
      <c r="F334" s="85">
        <f t="shared" si="192"/>
        <v>839</v>
      </c>
      <c r="G334" s="86">
        <f t="shared" si="153"/>
        <v>839</v>
      </c>
      <c r="H334" s="87">
        <v>8.00140949E8</v>
      </c>
      <c r="I334" s="83" t="str">
        <f t="shared" si="197"/>
        <v>#REF!</v>
      </c>
      <c r="J334" s="93">
        <f>+G334</f>
        <v>839</v>
      </c>
      <c r="K334" s="88" t="str">
        <f t="shared" si="198"/>
        <v>#REF!</v>
      </c>
      <c r="L334" s="89" t="str">
        <f t="shared" si="199"/>
        <v>#REF!</v>
      </c>
      <c r="M334" s="89" t="s">
        <v>748</v>
      </c>
      <c r="N334" s="87" t="s">
        <v>749</v>
      </c>
      <c r="O334" s="90">
        <v>42236.0</v>
      </c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4.25" customHeight="1">
      <c r="A335" s="81" t="s">
        <v>147</v>
      </c>
      <c r="B335" s="82" t="s">
        <v>21</v>
      </c>
      <c r="C335" s="83" t="s">
        <v>22</v>
      </c>
      <c r="D335" s="84">
        <v>32.35</v>
      </c>
      <c r="E335" s="82">
        <v>0.0</v>
      </c>
      <c r="F335" s="85">
        <f t="shared" si="192"/>
        <v>32</v>
      </c>
      <c r="G335" s="86">
        <f t="shared" si="153"/>
        <v>32</v>
      </c>
      <c r="H335" s="87"/>
      <c r="I335" s="83"/>
      <c r="J335" s="81"/>
      <c r="K335" s="88"/>
      <c r="L335" s="89"/>
      <c r="M335" s="89"/>
      <c r="N335" s="87"/>
      <c r="O335" s="9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4.25" customHeight="1">
      <c r="A336" s="81" t="s">
        <v>147</v>
      </c>
      <c r="B336" s="82" t="s">
        <v>29</v>
      </c>
      <c r="C336" s="83" t="s">
        <v>30</v>
      </c>
      <c r="D336" s="84">
        <v>65806.47</v>
      </c>
      <c r="E336" s="82">
        <v>0.0</v>
      </c>
      <c r="F336" s="85">
        <f t="shared" si="192"/>
        <v>65806</v>
      </c>
      <c r="G336" s="86">
        <f t="shared" si="153"/>
        <v>65806</v>
      </c>
      <c r="H336" s="87">
        <v>8.00250119E8</v>
      </c>
      <c r="I336" s="83" t="str">
        <f>+VLOOKUP(H336,'[1]IPS CTA BANCARIA (2)'!$B$1:$I$186,2,0)</f>
        <v>#REF!</v>
      </c>
      <c r="J336" s="93">
        <f>+G336</f>
        <v>65806</v>
      </c>
      <c r="K336" s="88" t="str">
        <f>+VLOOKUP(H336,'[1]IPS CTA BANCARIA (2)'!$B$1:$I$186,4,0)</f>
        <v>#REF!</v>
      </c>
      <c r="L336" s="89" t="str">
        <f>+VLOOKUP(H336,'[1]IPS CTA BANCARIA (2)'!$B$1:$I$186,5,0)</f>
        <v>#REF!</v>
      </c>
      <c r="M336" s="89" t="s">
        <v>750</v>
      </c>
      <c r="N336" s="87" t="s">
        <v>751</v>
      </c>
      <c r="O336" s="90">
        <v>42242.0</v>
      </c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27.0" customHeight="1">
      <c r="A337" s="81" t="s">
        <v>147</v>
      </c>
      <c r="B337" s="82" t="s">
        <v>31</v>
      </c>
      <c r="C337" s="83" t="s">
        <v>32</v>
      </c>
      <c r="D337" s="84">
        <v>0.0</v>
      </c>
      <c r="E337" s="82">
        <v>0.0</v>
      </c>
      <c r="F337" s="85">
        <f t="shared" si="192"/>
        <v>0</v>
      </c>
      <c r="G337" s="86">
        <f t="shared" si="153"/>
        <v>0</v>
      </c>
      <c r="H337" s="87"/>
      <c r="I337" s="83"/>
      <c r="J337" s="81"/>
      <c r="K337" s="88"/>
      <c r="L337" s="89"/>
      <c r="M337" s="89"/>
      <c r="N337" s="87"/>
      <c r="O337" s="9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4.25" customHeight="1">
      <c r="A338" s="81" t="s">
        <v>147</v>
      </c>
      <c r="B338" s="82" t="s">
        <v>41</v>
      </c>
      <c r="C338" s="83" t="s">
        <v>42</v>
      </c>
      <c r="D338" s="84">
        <v>7798.89</v>
      </c>
      <c r="E338" s="82">
        <v>0.0</v>
      </c>
      <c r="F338" s="85">
        <f t="shared" si="192"/>
        <v>7799</v>
      </c>
      <c r="G338" s="86">
        <f t="shared" si="153"/>
        <v>7799</v>
      </c>
      <c r="H338" s="87">
        <v>9.00156264E8</v>
      </c>
      <c r="I338" s="83" t="str">
        <f t="shared" ref="I338:I339" si="200">+VLOOKUP(H338,'[1]IPS CTA BANCARIA (2)'!$B$1:$I$186,2,0)</f>
        <v>#REF!</v>
      </c>
      <c r="J338" s="93">
        <f>+G338</f>
        <v>7799</v>
      </c>
      <c r="K338" s="88" t="str">
        <f t="shared" ref="K338:K339" si="201">+VLOOKUP(H338,'[1]IPS CTA BANCARIA (2)'!$B$1:$I$186,4,0)</f>
        <v>#REF!</v>
      </c>
      <c r="L338" s="89" t="str">
        <f t="shared" ref="L338:L339" si="202">+VLOOKUP(H338,'[1]IPS CTA BANCARIA (2)'!$B$1:$I$186,5,0)</f>
        <v>#REF!</v>
      </c>
      <c r="M338" s="89" t="s">
        <v>752</v>
      </c>
      <c r="N338" s="87"/>
      <c r="O338" s="9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21.75" customHeight="1">
      <c r="A339" s="81" t="s">
        <v>147</v>
      </c>
      <c r="B339" s="82" t="s">
        <v>47</v>
      </c>
      <c r="C339" s="83" t="s">
        <v>48</v>
      </c>
      <c r="D339" s="84">
        <v>3217626.89</v>
      </c>
      <c r="E339" s="82">
        <v>0.0</v>
      </c>
      <c r="F339" s="85">
        <f t="shared" si="192"/>
        <v>3217627</v>
      </c>
      <c r="G339" s="86">
        <f t="shared" si="153"/>
        <v>3217627</v>
      </c>
      <c r="H339" s="87">
        <v>8.90906991E8</v>
      </c>
      <c r="I339" s="83" t="str">
        <f t="shared" si="200"/>
        <v>#REF!</v>
      </c>
      <c r="J339" s="81">
        <v>3217627.0</v>
      </c>
      <c r="K339" s="88" t="str">
        <f t="shared" si="201"/>
        <v>#REF!</v>
      </c>
      <c r="L339" s="89" t="str">
        <f t="shared" si="202"/>
        <v>#REF!</v>
      </c>
      <c r="M339" s="89" t="s">
        <v>753</v>
      </c>
      <c r="N339" s="87" t="s">
        <v>754</v>
      </c>
      <c r="O339" s="90">
        <v>42236.0</v>
      </c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4.25" customHeight="1">
      <c r="A340" s="81" t="s">
        <v>149</v>
      </c>
      <c r="B340" s="82" t="s">
        <v>45</v>
      </c>
      <c r="C340" s="83" t="s">
        <v>46</v>
      </c>
      <c r="D340" s="84">
        <v>6780057.35</v>
      </c>
      <c r="E340" s="82">
        <v>0.0</v>
      </c>
      <c r="F340" s="85">
        <f t="shared" si="192"/>
        <v>6780057</v>
      </c>
      <c r="G340" s="86">
        <f t="shared" si="153"/>
        <v>6780057</v>
      </c>
      <c r="H340" s="87"/>
      <c r="I340" s="83"/>
      <c r="J340" s="81"/>
      <c r="K340" s="88"/>
      <c r="L340" s="89"/>
      <c r="M340" s="89"/>
      <c r="N340" s="87"/>
      <c r="O340" s="9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4.25" customHeight="1">
      <c r="A341" s="81" t="s">
        <v>149</v>
      </c>
      <c r="B341" s="82" t="s">
        <v>21</v>
      </c>
      <c r="C341" s="83" t="s">
        <v>22</v>
      </c>
      <c r="D341" s="84">
        <v>6035.67</v>
      </c>
      <c r="E341" s="82">
        <v>0.0</v>
      </c>
      <c r="F341" s="85">
        <f t="shared" si="192"/>
        <v>6036</v>
      </c>
      <c r="G341" s="86">
        <f t="shared" si="153"/>
        <v>6036</v>
      </c>
      <c r="H341" s="87">
        <v>8.00130907E8</v>
      </c>
      <c r="I341" s="83" t="str">
        <f t="shared" ref="I341:I342" si="203">+VLOOKUP(H341,'[1]IPS CTA BANCARIA (2)'!$B$1:$I$186,2,0)</f>
        <v>#REF!</v>
      </c>
      <c r="J341" s="93">
        <f t="shared" ref="J341:J342" si="204">+G341</f>
        <v>6036</v>
      </c>
      <c r="K341" s="88" t="str">
        <f t="shared" ref="K341:K342" si="205">+VLOOKUP(H341,'[1]IPS CTA BANCARIA (2)'!$B$1:$I$186,4,0)</f>
        <v>#REF!</v>
      </c>
      <c r="L341" s="89" t="str">
        <f t="shared" ref="L341:L342" si="206">+VLOOKUP(H341,'[1]IPS CTA BANCARIA (2)'!$B$1:$I$186,5,0)</f>
        <v>#REF!</v>
      </c>
      <c r="M341" s="89" t="s">
        <v>755</v>
      </c>
      <c r="N341" s="87" t="s">
        <v>756</v>
      </c>
      <c r="O341" s="90">
        <v>42241.0</v>
      </c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4.25" customHeight="1">
      <c r="A342" s="81" t="s">
        <v>149</v>
      </c>
      <c r="B342" s="82" t="s">
        <v>29</v>
      </c>
      <c r="C342" s="83" t="s">
        <v>30</v>
      </c>
      <c r="D342" s="84">
        <v>201016.18</v>
      </c>
      <c r="E342" s="82">
        <v>0.0</v>
      </c>
      <c r="F342" s="85">
        <f t="shared" si="192"/>
        <v>201016</v>
      </c>
      <c r="G342" s="86">
        <f t="shared" si="153"/>
        <v>201016</v>
      </c>
      <c r="H342" s="87">
        <v>8.00250119E8</v>
      </c>
      <c r="I342" s="83" t="str">
        <f t="shared" si="203"/>
        <v>#REF!</v>
      </c>
      <c r="J342" s="93">
        <f t="shared" si="204"/>
        <v>201016</v>
      </c>
      <c r="K342" s="88" t="str">
        <f t="shared" si="205"/>
        <v>#REF!</v>
      </c>
      <c r="L342" s="89" t="str">
        <f t="shared" si="206"/>
        <v>#REF!</v>
      </c>
      <c r="M342" s="89" t="s">
        <v>757</v>
      </c>
      <c r="N342" s="87" t="s">
        <v>758</v>
      </c>
      <c r="O342" s="90">
        <v>42242.0</v>
      </c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27.0" customHeight="1">
      <c r="A343" s="81" t="s">
        <v>149</v>
      </c>
      <c r="B343" s="82" t="s">
        <v>31</v>
      </c>
      <c r="C343" s="83" t="s">
        <v>32</v>
      </c>
      <c r="D343" s="84">
        <v>0.0</v>
      </c>
      <c r="E343" s="82">
        <v>0.0</v>
      </c>
      <c r="F343" s="85">
        <f t="shared" si="192"/>
        <v>0</v>
      </c>
      <c r="G343" s="86">
        <f t="shared" si="153"/>
        <v>0</v>
      </c>
      <c r="H343" s="87"/>
      <c r="I343" s="83"/>
      <c r="J343" s="81"/>
      <c r="K343" s="88"/>
      <c r="L343" s="89"/>
      <c r="M343" s="89"/>
      <c r="N343" s="87"/>
      <c r="O343" s="9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4.25" customHeight="1">
      <c r="A344" s="81" t="s">
        <v>149</v>
      </c>
      <c r="B344" s="82" t="s">
        <v>39</v>
      </c>
      <c r="C344" s="83" t="s">
        <v>40</v>
      </c>
      <c r="D344" s="84">
        <v>2362.07</v>
      </c>
      <c r="E344" s="82">
        <v>0.0</v>
      </c>
      <c r="F344" s="85">
        <f t="shared" si="192"/>
        <v>2362</v>
      </c>
      <c r="G344" s="86">
        <f t="shared" si="153"/>
        <v>2362</v>
      </c>
      <c r="H344" s="87"/>
      <c r="I344" s="83"/>
      <c r="J344" s="81"/>
      <c r="K344" s="88"/>
      <c r="L344" s="89"/>
      <c r="M344" s="89"/>
      <c r="N344" s="87"/>
      <c r="O344" s="9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4.25" customHeight="1">
      <c r="A345" s="81" t="s">
        <v>149</v>
      </c>
      <c r="B345" s="82" t="s">
        <v>41</v>
      </c>
      <c r="C345" s="83" t="s">
        <v>42</v>
      </c>
      <c r="D345" s="84">
        <v>11092.0</v>
      </c>
      <c r="E345" s="82">
        <v>0.0</v>
      </c>
      <c r="F345" s="85">
        <f t="shared" si="192"/>
        <v>11092</v>
      </c>
      <c r="G345" s="86">
        <f t="shared" si="153"/>
        <v>11092</v>
      </c>
      <c r="H345" s="87">
        <v>9.00156264E8</v>
      </c>
      <c r="I345" s="83" t="str">
        <f t="shared" ref="I345:I347" si="207">+VLOOKUP(H345,'[1]IPS CTA BANCARIA (2)'!$B$1:$I$186,2,0)</f>
        <v>#REF!</v>
      </c>
      <c r="J345" s="93">
        <f>+G345</f>
        <v>11092</v>
      </c>
      <c r="K345" s="88" t="str">
        <f t="shared" ref="K345:K347" si="208">+VLOOKUP(H345,'[1]IPS CTA BANCARIA (2)'!$B$1:$I$186,4,0)</f>
        <v>#REF!</v>
      </c>
      <c r="L345" s="89" t="str">
        <f t="shared" ref="L345:L347" si="209">+VLOOKUP(H345,'[1]IPS CTA BANCARIA (2)'!$B$1:$I$186,5,0)</f>
        <v>#REF!</v>
      </c>
      <c r="M345" s="89" t="s">
        <v>759</v>
      </c>
      <c r="N345" s="87"/>
      <c r="O345" s="9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20.25" customHeight="1">
      <c r="A346" s="81" t="s">
        <v>149</v>
      </c>
      <c r="B346" s="82" t="s">
        <v>59</v>
      </c>
      <c r="C346" s="83" t="s">
        <v>60</v>
      </c>
      <c r="D346" s="84">
        <v>1882255.73</v>
      </c>
      <c r="E346" s="82">
        <v>0.0</v>
      </c>
      <c r="F346" s="85">
        <f t="shared" si="192"/>
        <v>1882256</v>
      </c>
      <c r="G346" s="86">
        <f t="shared" si="153"/>
        <v>1882256</v>
      </c>
      <c r="H346" s="87">
        <v>8.90980512E8</v>
      </c>
      <c r="I346" s="83" t="str">
        <f t="shared" si="207"/>
        <v>#REF!</v>
      </c>
      <c r="J346" s="81">
        <v>1882256.0</v>
      </c>
      <c r="K346" s="88" t="str">
        <f t="shared" si="208"/>
        <v>#REF!</v>
      </c>
      <c r="L346" s="89" t="str">
        <f t="shared" si="209"/>
        <v>#REF!</v>
      </c>
      <c r="M346" s="89" t="s">
        <v>760</v>
      </c>
      <c r="N346" s="87" t="s">
        <v>761</v>
      </c>
      <c r="O346" s="90">
        <v>42241.0</v>
      </c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36.0" customHeight="1">
      <c r="A347" s="81" t="s">
        <v>151</v>
      </c>
      <c r="B347" s="82" t="s">
        <v>17</v>
      </c>
      <c r="C347" s="83" t="s">
        <v>346</v>
      </c>
      <c r="D347" s="84">
        <v>6.277290597E7</v>
      </c>
      <c r="E347" s="82">
        <v>0.0</v>
      </c>
      <c r="F347" s="85">
        <f t="shared" si="192"/>
        <v>62772906</v>
      </c>
      <c r="G347" s="86">
        <f t="shared" si="153"/>
        <v>62772906</v>
      </c>
      <c r="H347" s="87">
        <v>8.90905177E8</v>
      </c>
      <c r="I347" s="83" t="str">
        <f t="shared" si="207"/>
        <v>#REF!</v>
      </c>
      <c r="J347" s="81">
        <v>6.2772906E7</v>
      </c>
      <c r="K347" s="88" t="str">
        <f t="shared" si="208"/>
        <v>#REF!</v>
      </c>
      <c r="L347" s="89" t="str">
        <f t="shared" si="209"/>
        <v>#REF!</v>
      </c>
      <c r="M347" s="89" t="s">
        <v>762</v>
      </c>
      <c r="N347" s="87" t="s">
        <v>763</v>
      </c>
      <c r="O347" s="90">
        <v>42235.0</v>
      </c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4.25" customHeight="1">
      <c r="A348" s="81" t="s">
        <v>151</v>
      </c>
      <c r="B348" s="82" t="s">
        <v>45</v>
      </c>
      <c r="C348" s="83" t="s">
        <v>46</v>
      </c>
      <c r="D348" s="84">
        <v>58549.64</v>
      </c>
      <c r="E348" s="82">
        <v>0.0</v>
      </c>
      <c r="F348" s="85">
        <f t="shared" si="192"/>
        <v>58550</v>
      </c>
      <c r="G348" s="86">
        <f t="shared" si="153"/>
        <v>58550</v>
      </c>
      <c r="H348" s="87"/>
      <c r="I348" s="83"/>
      <c r="J348" s="81"/>
      <c r="K348" s="88"/>
      <c r="L348" s="89"/>
      <c r="M348" s="89"/>
      <c r="N348" s="87"/>
      <c r="O348" s="9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4.25" customHeight="1">
      <c r="A349" s="81" t="s">
        <v>151</v>
      </c>
      <c r="B349" s="82" t="s">
        <v>19</v>
      </c>
      <c r="C349" s="83" t="s">
        <v>20</v>
      </c>
      <c r="D349" s="84">
        <v>71884.53</v>
      </c>
      <c r="E349" s="82">
        <v>0.0</v>
      </c>
      <c r="F349" s="85">
        <f t="shared" si="192"/>
        <v>71885</v>
      </c>
      <c r="G349" s="86">
        <f t="shared" si="153"/>
        <v>71885</v>
      </c>
      <c r="H349" s="87">
        <v>8.00140949E8</v>
      </c>
      <c r="I349" s="83" t="str">
        <f t="shared" ref="I349:I359" si="210">+VLOOKUP(H349,'[1]IPS CTA BANCARIA (2)'!$B$1:$I$186,2,0)</f>
        <v>#REF!</v>
      </c>
      <c r="J349" s="93">
        <f t="shared" ref="J349:J354" si="211">+G349</f>
        <v>71885</v>
      </c>
      <c r="K349" s="88" t="str">
        <f t="shared" ref="K349:K359" si="212">+VLOOKUP(H349,'[1]IPS CTA BANCARIA (2)'!$B$1:$I$186,4,0)</f>
        <v>#REF!</v>
      </c>
      <c r="L349" s="89" t="str">
        <f t="shared" ref="L349:L359" si="213">+VLOOKUP(H349,'[1]IPS CTA BANCARIA (2)'!$B$1:$I$186,5,0)</f>
        <v>#REF!</v>
      </c>
      <c r="M349" s="89" t="s">
        <v>764</v>
      </c>
      <c r="N349" s="87" t="s">
        <v>765</v>
      </c>
      <c r="O349" s="90">
        <v>42236.0</v>
      </c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4.25" customHeight="1">
      <c r="A350" s="81" t="s">
        <v>151</v>
      </c>
      <c r="B350" s="82" t="s">
        <v>21</v>
      </c>
      <c r="C350" s="83" t="s">
        <v>22</v>
      </c>
      <c r="D350" s="84">
        <v>739513.35</v>
      </c>
      <c r="E350" s="82">
        <v>0.0</v>
      </c>
      <c r="F350" s="85">
        <f t="shared" si="192"/>
        <v>739513</v>
      </c>
      <c r="G350" s="86">
        <f t="shared" si="153"/>
        <v>739513</v>
      </c>
      <c r="H350" s="87">
        <v>8.00130907E8</v>
      </c>
      <c r="I350" s="83" t="str">
        <f t="shared" si="210"/>
        <v>#REF!</v>
      </c>
      <c r="J350" s="93">
        <f t="shared" si="211"/>
        <v>739513</v>
      </c>
      <c r="K350" s="88" t="str">
        <f t="shared" si="212"/>
        <v>#REF!</v>
      </c>
      <c r="L350" s="89" t="str">
        <f t="shared" si="213"/>
        <v>#REF!</v>
      </c>
      <c r="M350" s="89" t="s">
        <v>766</v>
      </c>
      <c r="N350" s="87" t="s">
        <v>767</v>
      </c>
      <c r="O350" s="90">
        <v>42241.0</v>
      </c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41.25" customHeight="1">
      <c r="A351" s="81" t="s">
        <v>151</v>
      </c>
      <c r="B351" s="82" t="s">
        <v>27</v>
      </c>
      <c r="C351" s="83" t="s">
        <v>28</v>
      </c>
      <c r="D351" s="84">
        <v>3365809.4</v>
      </c>
      <c r="E351" s="82">
        <v>0.0</v>
      </c>
      <c r="F351" s="85">
        <f t="shared" si="192"/>
        <v>3365809</v>
      </c>
      <c r="G351" s="86">
        <f t="shared" si="153"/>
        <v>3365809</v>
      </c>
      <c r="H351" s="87">
        <v>8.00088702E8</v>
      </c>
      <c r="I351" s="83" t="str">
        <f t="shared" si="210"/>
        <v>#REF!</v>
      </c>
      <c r="J351" s="93">
        <f t="shared" si="211"/>
        <v>3365809</v>
      </c>
      <c r="K351" s="88" t="str">
        <f t="shared" si="212"/>
        <v>#REF!</v>
      </c>
      <c r="L351" s="89" t="str">
        <f t="shared" si="213"/>
        <v>#REF!</v>
      </c>
      <c r="M351" s="89" t="s">
        <v>768</v>
      </c>
      <c r="N351" s="87" t="s">
        <v>769</v>
      </c>
      <c r="O351" s="90">
        <v>42241.0</v>
      </c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4.25" customHeight="1">
      <c r="A352" s="81" t="s">
        <v>151</v>
      </c>
      <c r="B352" s="82" t="s">
        <v>29</v>
      </c>
      <c r="C352" s="83" t="s">
        <v>30</v>
      </c>
      <c r="D352" s="84">
        <v>908142.94</v>
      </c>
      <c r="E352" s="82">
        <v>0.0</v>
      </c>
      <c r="F352" s="85">
        <f t="shared" si="192"/>
        <v>908143</v>
      </c>
      <c r="G352" s="86">
        <f t="shared" si="153"/>
        <v>908143</v>
      </c>
      <c r="H352" s="87">
        <v>8.00250119E8</v>
      </c>
      <c r="I352" s="83" t="str">
        <f t="shared" si="210"/>
        <v>#REF!</v>
      </c>
      <c r="J352" s="93">
        <f t="shared" si="211"/>
        <v>908143</v>
      </c>
      <c r="K352" s="88" t="str">
        <f t="shared" si="212"/>
        <v>#REF!</v>
      </c>
      <c r="L352" s="89" t="str">
        <f t="shared" si="213"/>
        <v>#REF!</v>
      </c>
      <c r="M352" s="89" t="s">
        <v>770</v>
      </c>
      <c r="N352" s="87" t="s">
        <v>771</v>
      </c>
      <c r="O352" s="90">
        <v>42242.0</v>
      </c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27.0" customHeight="1">
      <c r="A353" s="81" t="s">
        <v>151</v>
      </c>
      <c r="B353" s="82" t="s">
        <v>31</v>
      </c>
      <c r="C353" s="83" t="s">
        <v>32</v>
      </c>
      <c r="D353" s="84">
        <v>717051.11</v>
      </c>
      <c r="E353" s="82">
        <v>0.0</v>
      </c>
      <c r="F353" s="85">
        <f t="shared" si="192"/>
        <v>717051</v>
      </c>
      <c r="G353" s="86">
        <f t="shared" si="153"/>
        <v>717051</v>
      </c>
      <c r="H353" s="87">
        <v>8.05000427E8</v>
      </c>
      <c r="I353" s="83" t="str">
        <f t="shared" si="210"/>
        <v>#REF!</v>
      </c>
      <c r="J353" s="93">
        <f t="shared" si="211"/>
        <v>717051</v>
      </c>
      <c r="K353" s="88" t="str">
        <f t="shared" si="212"/>
        <v>#REF!</v>
      </c>
      <c r="L353" s="89" t="str">
        <f t="shared" si="213"/>
        <v>#REF!</v>
      </c>
      <c r="M353" s="89" t="s">
        <v>772</v>
      </c>
      <c r="N353" s="87"/>
      <c r="O353" s="9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4.25" customHeight="1">
      <c r="A354" s="81" t="s">
        <v>151</v>
      </c>
      <c r="B354" s="82" t="s">
        <v>41</v>
      </c>
      <c r="C354" s="83" t="s">
        <v>42</v>
      </c>
      <c r="D354" s="84">
        <v>469785.06</v>
      </c>
      <c r="E354" s="82">
        <v>0.0</v>
      </c>
      <c r="F354" s="85">
        <f t="shared" si="192"/>
        <v>469785</v>
      </c>
      <c r="G354" s="86">
        <f t="shared" si="153"/>
        <v>469785</v>
      </c>
      <c r="H354" s="87">
        <v>9.00156264E8</v>
      </c>
      <c r="I354" s="83" t="str">
        <f t="shared" si="210"/>
        <v>#REF!</v>
      </c>
      <c r="J354" s="93">
        <f t="shared" si="211"/>
        <v>469785</v>
      </c>
      <c r="K354" s="88" t="str">
        <f t="shared" si="212"/>
        <v>#REF!</v>
      </c>
      <c r="L354" s="89" t="str">
        <f t="shared" si="213"/>
        <v>#REF!</v>
      </c>
      <c r="M354" s="89" t="s">
        <v>773</v>
      </c>
      <c r="N354" s="87" t="s">
        <v>774</v>
      </c>
      <c r="O354" s="90">
        <v>42242.0</v>
      </c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36.0" customHeight="1">
      <c r="A355" s="81" t="s">
        <v>153</v>
      </c>
      <c r="B355" s="82" t="s">
        <v>17</v>
      </c>
      <c r="C355" s="83" t="s">
        <v>346</v>
      </c>
      <c r="D355" s="84">
        <v>4.714585793E7</v>
      </c>
      <c r="E355" s="82">
        <v>0.0</v>
      </c>
      <c r="F355" s="85">
        <f t="shared" si="192"/>
        <v>47145858</v>
      </c>
      <c r="G355" s="86">
        <f t="shared" si="153"/>
        <v>47145858</v>
      </c>
      <c r="H355" s="87">
        <v>8.90905177E8</v>
      </c>
      <c r="I355" s="83" t="str">
        <f t="shared" si="210"/>
        <v>#REF!</v>
      </c>
      <c r="J355" s="81">
        <v>4.7145858E7</v>
      </c>
      <c r="K355" s="88" t="str">
        <f t="shared" si="212"/>
        <v>#REF!</v>
      </c>
      <c r="L355" s="89" t="str">
        <f t="shared" si="213"/>
        <v>#REF!</v>
      </c>
      <c r="M355" s="89" t="s">
        <v>775</v>
      </c>
      <c r="N355" s="87" t="s">
        <v>776</v>
      </c>
      <c r="O355" s="90">
        <v>42235.0</v>
      </c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4.25" customHeight="1">
      <c r="A356" s="81" t="s">
        <v>153</v>
      </c>
      <c r="B356" s="82" t="s">
        <v>29</v>
      </c>
      <c r="C356" s="83" t="s">
        <v>30</v>
      </c>
      <c r="D356" s="84">
        <v>1321677.01</v>
      </c>
      <c r="E356" s="82">
        <v>0.0</v>
      </c>
      <c r="F356" s="85">
        <f t="shared" si="192"/>
        <v>1321677</v>
      </c>
      <c r="G356" s="86">
        <f t="shared" si="153"/>
        <v>1321677</v>
      </c>
      <c r="H356" s="87">
        <v>8.00250119E8</v>
      </c>
      <c r="I356" s="83" t="str">
        <f t="shared" si="210"/>
        <v>#REF!</v>
      </c>
      <c r="J356" s="93">
        <f t="shared" ref="J356:J358" si="214">+G356</f>
        <v>1321677</v>
      </c>
      <c r="K356" s="88" t="str">
        <f t="shared" si="212"/>
        <v>#REF!</v>
      </c>
      <c r="L356" s="89" t="str">
        <f t="shared" si="213"/>
        <v>#REF!</v>
      </c>
      <c r="M356" s="89" t="s">
        <v>777</v>
      </c>
      <c r="N356" s="87" t="s">
        <v>778</v>
      </c>
      <c r="O356" s="90">
        <v>42242.0</v>
      </c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27.0" customHeight="1">
      <c r="A357" s="81" t="s">
        <v>153</v>
      </c>
      <c r="B357" s="82" t="s">
        <v>31</v>
      </c>
      <c r="C357" s="83" t="s">
        <v>32</v>
      </c>
      <c r="D357" s="84">
        <v>213927.19</v>
      </c>
      <c r="E357" s="82">
        <v>0.0</v>
      </c>
      <c r="F357" s="85">
        <f t="shared" si="192"/>
        <v>213927</v>
      </c>
      <c r="G357" s="86">
        <f t="shared" si="153"/>
        <v>213927</v>
      </c>
      <c r="H357" s="87">
        <v>8.05000427E8</v>
      </c>
      <c r="I357" s="83" t="str">
        <f t="shared" si="210"/>
        <v>#REF!</v>
      </c>
      <c r="J357" s="93">
        <f t="shared" si="214"/>
        <v>213927</v>
      </c>
      <c r="K357" s="88" t="str">
        <f t="shared" si="212"/>
        <v>#REF!</v>
      </c>
      <c r="L357" s="89" t="str">
        <f t="shared" si="213"/>
        <v>#REF!</v>
      </c>
      <c r="M357" s="89" t="s">
        <v>779</v>
      </c>
      <c r="N357" s="87"/>
      <c r="O357" s="9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4.25" customHeight="1">
      <c r="A358" s="81" t="s">
        <v>153</v>
      </c>
      <c r="B358" s="82" t="s">
        <v>41</v>
      </c>
      <c r="C358" s="83" t="s">
        <v>42</v>
      </c>
      <c r="D358" s="84">
        <v>77518.87</v>
      </c>
      <c r="E358" s="82">
        <v>0.0</v>
      </c>
      <c r="F358" s="85">
        <f t="shared" si="192"/>
        <v>77519</v>
      </c>
      <c r="G358" s="86">
        <f t="shared" si="153"/>
        <v>77519</v>
      </c>
      <c r="H358" s="87">
        <v>9.00156264E8</v>
      </c>
      <c r="I358" s="83" t="str">
        <f t="shared" si="210"/>
        <v>#REF!</v>
      </c>
      <c r="J358" s="93">
        <f t="shared" si="214"/>
        <v>77519</v>
      </c>
      <c r="K358" s="88" t="str">
        <f t="shared" si="212"/>
        <v>#REF!</v>
      </c>
      <c r="L358" s="89" t="str">
        <f t="shared" si="213"/>
        <v>#REF!</v>
      </c>
      <c r="M358" s="89" t="s">
        <v>780</v>
      </c>
      <c r="N358" s="87" t="s">
        <v>781</v>
      </c>
      <c r="O358" s="90">
        <v>42242.0</v>
      </c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36.0" customHeight="1">
      <c r="A359" s="81" t="s">
        <v>155</v>
      </c>
      <c r="B359" s="82" t="s">
        <v>17</v>
      </c>
      <c r="C359" s="83" t="s">
        <v>346</v>
      </c>
      <c r="D359" s="84">
        <v>787630.03</v>
      </c>
      <c r="E359" s="82">
        <v>0.0</v>
      </c>
      <c r="F359" s="85">
        <f t="shared" si="192"/>
        <v>787630</v>
      </c>
      <c r="G359" s="86">
        <f t="shared" si="153"/>
        <v>787630</v>
      </c>
      <c r="H359" s="87">
        <v>8.90905177E8</v>
      </c>
      <c r="I359" s="83" t="str">
        <f t="shared" si="210"/>
        <v>#REF!</v>
      </c>
      <c r="J359" s="81">
        <v>787630.0</v>
      </c>
      <c r="K359" s="88" t="str">
        <f t="shared" si="212"/>
        <v>#REF!</v>
      </c>
      <c r="L359" s="89" t="str">
        <f t="shared" si="213"/>
        <v>#REF!</v>
      </c>
      <c r="M359" s="89" t="s">
        <v>782</v>
      </c>
      <c r="N359" s="87" t="s">
        <v>783</v>
      </c>
      <c r="O359" s="90">
        <v>42235.0</v>
      </c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4.25" customHeight="1">
      <c r="A360" s="81" t="s">
        <v>155</v>
      </c>
      <c r="B360" s="82" t="s">
        <v>21</v>
      </c>
      <c r="C360" s="83" t="s">
        <v>22</v>
      </c>
      <c r="D360" s="84">
        <v>51.89</v>
      </c>
      <c r="E360" s="82">
        <v>0.0</v>
      </c>
      <c r="F360" s="85">
        <f t="shared" si="192"/>
        <v>52</v>
      </c>
      <c r="G360" s="86">
        <f t="shared" si="153"/>
        <v>52</v>
      </c>
      <c r="H360" s="87"/>
      <c r="I360" s="83"/>
      <c r="J360" s="81"/>
      <c r="K360" s="88"/>
      <c r="L360" s="89"/>
      <c r="M360" s="89"/>
      <c r="N360" s="87"/>
      <c r="O360" s="9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4.25" customHeight="1">
      <c r="A361" s="81" t="s">
        <v>155</v>
      </c>
      <c r="B361" s="82" t="s">
        <v>29</v>
      </c>
      <c r="C361" s="83" t="s">
        <v>30</v>
      </c>
      <c r="D361" s="84">
        <v>27725.53</v>
      </c>
      <c r="E361" s="82">
        <v>0.0</v>
      </c>
      <c r="F361" s="85">
        <f t="shared" si="192"/>
        <v>27726</v>
      </c>
      <c r="G361" s="86">
        <f t="shared" si="153"/>
        <v>27726</v>
      </c>
      <c r="H361" s="87">
        <v>8.00250119E8</v>
      </c>
      <c r="I361" s="83" t="str">
        <f>+VLOOKUP(H361,'[1]IPS CTA BANCARIA (2)'!$B$1:$I$186,2,0)</f>
        <v>#REF!</v>
      </c>
      <c r="J361" s="93">
        <f>+G361</f>
        <v>27726</v>
      </c>
      <c r="K361" s="88" t="str">
        <f>+VLOOKUP(H361,'[1]IPS CTA BANCARIA (2)'!$B$1:$I$186,4,0)</f>
        <v>#REF!</v>
      </c>
      <c r="L361" s="89" t="str">
        <f>+VLOOKUP(H361,'[1]IPS CTA BANCARIA (2)'!$B$1:$I$186,5,0)</f>
        <v>#REF!</v>
      </c>
      <c r="M361" s="89" t="s">
        <v>784</v>
      </c>
      <c r="N361" s="87" t="s">
        <v>785</v>
      </c>
      <c r="O361" s="90">
        <v>42242.0</v>
      </c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27.0" customHeight="1">
      <c r="A362" s="81" t="s">
        <v>155</v>
      </c>
      <c r="B362" s="82" t="s">
        <v>31</v>
      </c>
      <c r="C362" s="83" t="s">
        <v>32</v>
      </c>
      <c r="D362" s="84">
        <v>0.0</v>
      </c>
      <c r="E362" s="82">
        <v>0.0</v>
      </c>
      <c r="F362" s="85">
        <f t="shared" si="192"/>
        <v>0</v>
      </c>
      <c r="G362" s="86">
        <f t="shared" si="153"/>
        <v>0</v>
      </c>
      <c r="H362" s="87"/>
      <c r="I362" s="83"/>
      <c r="J362" s="81"/>
      <c r="K362" s="88"/>
      <c r="L362" s="89"/>
      <c r="M362" s="89"/>
      <c r="N362" s="87"/>
      <c r="O362" s="9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4.25" customHeight="1">
      <c r="A363" s="81" t="s">
        <v>155</v>
      </c>
      <c r="B363" s="82" t="s">
        <v>41</v>
      </c>
      <c r="C363" s="83" t="s">
        <v>42</v>
      </c>
      <c r="D363" s="84">
        <v>6077.7</v>
      </c>
      <c r="E363" s="82">
        <v>0.0</v>
      </c>
      <c r="F363" s="85">
        <f t="shared" si="192"/>
        <v>6078</v>
      </c>
      <c r="G363" s="86">
        <f t="shared" si="153"/>
        <v>6078</v>
      </c>
      <c r="H363" s="87">
        <v>9.00156264E8</v>
      </c>
      <c r="I363" s="83" t="str">
        <f t="shared" ref="I363:I365" si="215">+VLOOKUP(H363,'[1]IPS CTA BANCARIA (2)'!$B$1:$I$186,2,0)</f>
        <v>#REF!</v>
      </c>
      <c r="J363" s="93">
        <f>+G363</f>
        <v>6078</v>
      </c>
      <c r="K363" s="88" t="str">
        <f t="shared" ref="K363:K365" si="216">+VLOOKUP(H363,'[1]IPS CTA BANCARIA (2)'!$B$1:$I$186,4,0)</f>
        <v>#REF!</v>
      </c>
      <c r="L363" s="89" t="str">
        <f t="shared" ref="L363:L365" si="217">+VLOOKUP(H363,'[1]IPS CTA BANCARIA (2)'!$B$1:$I$186,5,0)</f>
        <v>#REF!</v>
      </c>
      <c r="M363" s="89" t="s">
        <v>786</v>
      </c>
      <c r="N363" s="87" t="s">
        <v>787</v>
      </c>
      <c r="O363" s="90">
        <v>42242.0</v>
      </c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20.25" customHeight="1">
      <c r="A364" s="81" t="s">
        <v>155</v>
      </c>
      <c r="B364" s="82" t="s">
        <v>59</v>
      </c>
      <c r="C364" s="83" t="s">
        <v>60</v>
      </c>
      <c r="D364" s="84">
        <v>378033.85</v>
      </c>
      <c r="E364" s="82">
        <v>0.0</v>
      </c>
      <c r="F364" s="85">
        <f t="shared" si="192"/>
        <v>378034</v>
      </c>
      <c r="G364" s="86">
        <f t="shared" si="153"/>
        <v>378034</v>
      </c>
      <c r="H364" s="87">
        <v>8.90980512E8</v>
      </c>
      <c r="I364" s="83" t="str">
        <f t="shared" si="215"/>
        <v>#REF!</v>
      </c>
      <c r="J364" s="81">
        <v>378034.0</v>
      </c>
      <c r="K364" s="88" t="str">
        <f t="shared" si="216"/>
        <v>#REF!</v>
      </c>
      <c r="L364" s="89" t="str">
        <f t="shared" si="217"/>
        <v>#REF!</v>
      </c>
      <c r="M364" s="89" t="s">
        <v>788</v>
      </c>
      <c r="N364" s="87" t="s">
        <v>789</v>
      </c>
      <c r="O364" s="90">
        <v>42241.0</v>
      </c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36.0" customHeight="1">
      <c r="A365" s="81" t="s">
        <v>157</v>
      </c>
      <c r="B365" s="82" t="s">
        <v>17</v>
      </c>
      <c r="C365" s="83" t="s">
        <v>346</v>
      </c>
      <c r="D365" s="84">
        <v>4723540.95</v>
      </c>
      <c r="E365" s="82">
        <v>0.0</v>
      </c>
      <c r="F365" s="85">
        <f t="shared" si="192"/>
        <v>4723541</v>
      </c>
      <c r="G365" s="86">
        <f t="shared" si="153"/>
        <v>4723541</v>
      </c>
      <c r="H365" s="87">
        <v>8.90905177E8</v>
      </c>
      <c r="I365" s="83" t="str">
        <f t="shared" si="215"/>
        <v>#REF!</v>
      </c>
      <c r="J365" s="81">
        <v>4723541.0</v>
      </c>
      <c r="K365" s="88" t="str">
        <f t="shared" si="216"/>
        <v>#REF!</v>
      </c>
      <c r="L365" s="89" t="str">
        <f t="shared" si="217"/>
        <v>#REF!</v>
      </c>
      <c r="M365" s="89" t="s">
        <v>790</v>
      </c>
      <c r="N365" s="87" t="s">
        <v>791</v>
      </c>
      <c r="O365" s="90">
        <v>42235.0</v>
      </c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4.25" customHeight="1">
      <c r="A366" s="81" t="s">
        <v>157</v>
      </c>
      <c r="B366" s="82" t="s">
        <v>45</v>
      </c>
      <c r="C366" s="83" t="s">
        <v>46</v>
      </c>
      <c r="D366" s="84">
        <v>1681115.66</v>
      </c>
      <c r="E366" s="82">
        <v>0.0</v>
      </c>
      <c r="F366" s="85">
        <f t="shared" si="192"/>
        <v>1681116</v>
      </c>
      <c r="G366" s="86">
        <f t="shared" si="153"/>
        <v>1681116</v>
      </c>
      <c r="H366" s="87"/>
      <c r="I366" s="83"/>
      <c r="J366" s="81"/>
      <c r="K366" s="88"/>
      <c r="L366" s="89"/>
      <c r="M366" s="89"/>
      <c r="N366" s="87"/>
      <c r="O366" s="9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4.25" customHeight="1">
      <c r="A367" s="81" t="s">
        <v>157</v>
      </c>
      <c r="B367" s="82" t="s">
        <v>21</v>
      </c>
      <c r="C367" s="83" t="s">
        <v>22</v>
      </c>
      <c r="D367" s="84">
        <v>0.0</v>
      </c>
      <c r="E367" s="82">
        <v>0.0</v>
      </c>
      <c r="F367" s="85">
        <f t="shared" si="192"/>
        <v>0</v>
      </c>
      <c r="G367" s="86">
        <f t="shared" si="153"/>
        <v>0</v>
      </c>
      <c r="H367" s="87"/>
      <c r="I367" s="83"/>
      <c r="J367" s="81"/>
      <c r="K367" s="88"/>
      <c r="L367" s="89"/>
      <c r="M367" s="89"/>
      <c r="N367" s="87"/>
      <c r="O367" s="9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4.25" customHeight="1">
      <c r="A368" s="81" t="s">
        <v>157</v>
      </c>
      <c r="B368" s="82" t="s">
        <v>29</v>
      </c>
      <c r="C368" s="83" t="s">
        <v>30</v>
      </c>
      <c r="D368" s="84">
        <v>238450.59</v>
      </c>
      <c r="E368" s="82">
        <v>0.0</v>
      </c>
      <c r="F368" s="85">
        <f t="shared" si="192"/>
        <v>238451</v>
      </c>
      <c r="G368" s="86">
        <f t="shared" si="153"/>
        <v>238451</v>
      </c>
      <c r="H368" s="87">
        <v>8.00250119E8</v>
      </c>
      <c r="I368" s="83" t="str">
        <f t="shared" ref="I368:I370" si="218">+VLOOKUP(H368,'[1]IPS CTA BANCARIA (2)'!$B$1:$I$186,2,0)</f>
        <v>#REF!</v>
      </c>
      <c r="J368" s="93">
        <f t="shared" ref="J368:J369" si="219">+G368</f>
        <v>238451</v>
      </c>
      <c r="K368" s="88" t="str">
        <f t="shared" ref="K368:K370" si="220">+VLOOKUP(H368,'[1]IPS CTA BANCARIA (2)'!$B$1:$I$186,4,0)</f>
        <v>#REF!</v>
      </c>
      <c r="L368" s="89" t="str">
        <f t="shared" ref="L368:L370" si="221">+VLOOKUP(H368,'[1]IPS CTA BANCARIA (2)'!$B$1:$I$186,5,0)</f>
        <v>#REF!</v>
      </c>
      <c r="M368" s="89" t="s">
        <v>792</v>
      </c>
      <c r="N368" s="87" t="s">
        <v>793</v>
      </c>
      <c r="O368" s="90">
        <v>42243.0</v>
      </c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4.25" customHeight="1">
      <c r="A369" s="81" t="s">
        <v>157</v>
      </c>
      <c r="B369" s="82" t="s">
        <v>41</v>
      </c>
      <c r="C369" s="83" t="s">
        <v>42</v>
      </c>
      <c r="D369" s="84">
        <v>49623.8</v>
      </c>
      <c r="E369" s="82">
        <v>0.0</v>
      </c>
      <c r="F369" s="85">
        <f t="shared" si="192"/>
        <v>49624</v>
      </c>
      <c r="G369" s="86">
        <f t="shared" si="153"/>
        <v>49624</v>
      </c>
      <c r="H369" s="87">
        <v>9.00156264E8</v>
      </c>
      <c r="I369" s="83" t="str">
        <f t="shared" si="218"/>
        <v>#REF!</v>
      </c>
      <c r="J369" s="93">
        <f t="shared" si="219"/>
        <v>49624</v>
      </c>
      <c r="K369" s="88" t="str">
        <f t="shared" si="220"/>
        <v>#REF!</v>
      </c>
      <c r="L369" s="89" t="str">
        <f t="shared" si="221"/>
        <v>#REF!</v>
      </c>
      <c r="M369" s="89" t="s">
        <v>794</v>
      </c>
      <c r="N369" s="87" t="s">
        <v>795</v>
      </c>
      <c r="O369" s="90">
        <v>42242.0</v>
      </c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36.0" customHeight="1">
      <c r="A370" s="81" t="s">
        <v>159</v>
      </c>
      <c r="B370" s="82" t="s">
        <v>17</v>
      </c>
      <c r="C370" s="83" t="s">
        <v>346</v>
      </c>
      <c r="D370" s="84">
        <v>8314057.79</v>
      </c>
      <c r="E370" s="82">
        <v>0.0</v>
      </c>
      <c r="F370" s="85">
        <f t="shared" si="192"/>
        <v>8314058</v>
      </c>
      <c r="G370" s="86">
        <f t="shared" si="153"/>
        <v>8314058</v>
      </c>
      <c r="H370" s="87">
        <v>8.90905177E8</v>
      </c>
      <c r="I370" s="83" t="str">
        <f t="shared" si="218"/>
        <v>#REF!</v>
      </c>
      <c r="J370" s="81">
        <v>8314058.0</v>
      </c>
      <c r="K370" s="88" t="str">
        <f t="shared" si="220"/>
        <v>#REF!</v>
      </c>
      <c r="L370" s="89" t="str">
        <f t="shared" si="221"/>
        <v>#REF!</v>
      </c>
      <c r="M370" s="89" t="s">
        <v>796</v>
      </c>
      <c r="N370" s="87" t="s">
        <v>797</v>
      </c>
      <c r="O370" s="90">
        <v>42235.0</v>
      </c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4.25" customHeight="1">
      <c r="A371" s="81" t="s">
        <v>159</v>
      </c>
      <c r="B371" s="82" t="s">
        <v>45</v>
      </c>
      <c r="C371" s="83" t="s">
        <v>46</v>
      </c>
      <c r="D371" s="84">
        <v>1230271.54</v>
      </c>
      <c r="E371" s="82">
        <v>0.0</v>
      </c>
      <c r="F371" s="85">
        <f t="shared" si="192"/>
        <v>1230272</v>
      </c>
      <c r="G371" s="86">
        <f t="shared" si="153"/>
        <v>1230272</v>
      </c>
      <c r="H371" s="87"/>
      <c r="I371" s="83"/>
      <c r="J371" s="81"/>
      <c r="K371" s="88"/>
      <c r="L371" s="89"/>
      <c r="M371" s="89"/>
      <c r="N371" s="87"/>
      <c r="O371" s="9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4.25" customHeight="1">
      <c r="A372" s="81" t="s">
        <v>159</v>
      </c>
      <c r="B372" s="82" t="s">
        <v>21</v>
      </c>
      <c r="C372" s="83" t="s">
        <v>22</v>
      </c>
      <c r="D372" s="84">
        <v>7143.9</v>
      </c>
      <c r="E372" s="82">
        <v>0.0</v>
      </c>
      <c r="F372" s="85">
        <f t="shared" si="192"/>
        <v>7144</v>
      </c>
      <c r="G372" s="86">
        <f t="shared" si="153"/>
        <v>7144</v>
      </c>
      <c r="H372" s="87">
        <v>8.00130907E8</v>
      </c>
      <c r="I372" s="83" t="str">
        <f t="shared" ref="I372:I377" si="222">+VLOOKUP(H372,'[1]IPS CTA BANCARIA (2)'!$B$1:$I$186,2,0)</f>
        <v>#REF!</v>
      </c>
      <c r="J372" s="93">
        <f t="shared" ref="J372:J377" si="223">+G372</f>
        <v>7144</v>
      </c>
      <c r="K372" s="88" t="str">
        <f t="shared" ref="K372:K377" si="224">+VLOOKUP(H372,'[1]IPS CTA BANCARIA (2)'!$B$1:$I$186,4,0)</f>
        <v>#REF!</v>
      </c>
      <c r="L372" s="89" t="str">
        <f t="shared" ref="L372:L377" si="225">+VLOOKUP(H372,'[1]IPS CTA BANCARIA (2)'!$B$1:$I$186,5,0)</f>
        <v>#REF!</v>
      </c>
      <c r="M372" s="89" t="s">
        <v>798</v>
      </c>
      <c r="N372" s="87" t="s">
        <v>799</v>
      </c>
      <c r="O372" s="90">
        <v>42241.0</v>
      </c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41.25" customHeight="1">
      <c r="A373" s="81" t="s">
        <v>159</v>
      </c>
      <c r="B373" s="82" t="s">
        <v>27</v>
      </c>
      <c r="C373" s="83" t="s">
        <v>28</v>
      </c>
      <c r="D373" s="84">
        <v>362390.12</v>
      </c>
      <c r="E373" s="82">
        <v>0.0</v>
      </c>
      <c r="F373" s="85">
        <f t="shared" si="192"/>
        <v>362390</v>
      </c>
      <c r="G373" s="86">
        <f t="shared" si="153"/>
        <v>362390</v>
      </c>
      <c r="H373" s="87">
        <v>8.00088702E8</v>
      </c>
      <c r="I373" s="83" t="str">
        <f t="shared" si="222"/>
        <v>#REF!</v>
      </c>
      <c r="J373" s="93">
        <f t="shared" si="223"/>
        <v>362390</v>
      </c>
      <c r="K373" s="88" t="str">
        <f t="shared" si="224"/>
        <v>#REF!</v>
      </c>
      <c r="L373" s="89" t="str">
        <f t="shared" si="225"/>
        <v>#REF!</v>
      </c>
      <c r="M373" s="89" t="s">
        <v>800</v>
      </c>
      <c r="N373" s="87" t="s">
        <v>801</v>
      </c>
      <c r="O373" s="90">
        <v>42241.0</v>
      </c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4.25" customHeight="1">
      <c r="A374" s="81" t="s">
        <v>159</v>
      </c>
      <c r="B374" s="82" t="s">
        <v>29</v>
      </c>
      <c r="C374" s="83" t="s">
        <v>30</v>
      </c>
      <c r="D374" s="84">
        <v>77740.25</v>
      </c>
      <c r="E374" s="82">
        <v>0.0</v>
      </c>
      <c r="F374" s="85">
        <f t="shared" si="192"/>
        <v>77740</v>
      </c>
      <c r="G374" s="86">
        <f t="shared" si="153"/>
        <v>77740</v>
      </c>
      <c r="H374" s="87">
        <v>8.00250119E8</v>
      </c>
      <c r="I374" s="83" t="str">
        <f t="shared" si="222"/>
        <v>#REF!</v>
      </c>
      <c r="J374" s="93">
        <f t="shared" si="223"/>
        <v>77740</v>
      </c>
      <c r="K374" s="88" t="str">
        <f t="shared" si="224"/>
        <v>#REF!</v>
      </c>
      <c r="L374" s="89" t="str">
        <f t="shared" si="225"/>
        <v>#REF!</v>
      </c>
      <c r="M374" s="89" t="s">
        <v>802</v>
      </c>
      <c r="N374" s="87" t="s">
        <v>803</v>
      </c>
      <c r="O374" s="90">
        <v>42243.0</v>
      </c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27.0" customHeight="1">
      <c r="A375" s="81" t="s">
        <v>159</v>
      </c>
      <c r="B375" s="82" t="s">
        <v>31</v>
      </c>
      <c r="C375" s="83" t="s">
        <v>32</v>
      </c>
      <c r="D375" s="84">
        <v>243983.33</v>
      </c>
      <c r="E375" s="82">
        <v>0.0</v>
      </c>
      <c r="F375" s="85">
        <f t="shared" si="192"/>
        <v>243983</v>
      </c>
      <c r="G375" s="86">
        <f t="shared" si="153"/>
        <v>243983</v>
      </c>
      <c r="H375" s="87">
        <v>8.05000427E8</v>
      </c>
      <c r="I375" s="83" t="str">
        <f t="shared" si="222"/>
        <v>#REF!</v>
      </c>
      <c r="J375" s="93">
        <f t="shared" si="223"/>
        <v>243983</v>
      </c>
      <c r="K375" s="88" t="str">
        <f t="shared" si="224"/>
        <v>#REF!</v>
      </c>
      <c r="L375" s="89" t="str">
        <f t="shared" si="225"/>
        <v>#REF!</v>
      </c>
      <c r="M375" s="89" t="s">
        <v>804</v>
      </c>
      <c r="N375" s="87"/>
      <c r="O375" s="9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27.0" customHeight="1">
      <c r="A376" s="81" t="s">
        <v>159</v>
      </c>
      <c r="B376" s="82" t="s">
        <v>33</v>
      </c>
      <c r="C376" s="83" t="s">
        <v>34</v>
      </c>
      <c r="D376" s="84">
        <v>589.37</v>
      </c>
      <c r="E376" s="82">
        <v>0.0</v>
      </c>
      <c r="F376" s="85">
        <f t="shared" si="192"/>
        <v>589</v>
      </c>
      <c r="G376" s="86">
        <f t="shared" si="153"/>
        <v>589</v>
      </c>
      <c r="H376" s="87">
        <v>8.30003564E8</v>
      </c>
      <c r="I376" s="83" t="str">
        <f t="shared" si="222"/>
        <v>#REF!</v>
      </c>
      <c r="J376" s="93">
        <f t="shared" si="223"/>
        <v>589</v>
      </c>
      <c r="K376" s="88" t="str">
        <f t="shared" si="224"/>
        <v>#REF!</v>
      </c>
      <c r="L376" s="89" t="str">
        <f t="shared" si="225"/>
        <v>#REF!</v>
      </c>
      <c r="M376" s="89" t="s">
        <v>805</v>
      </c>
      <c r="N376" s="87" t="s">
        <v>806</v>
      </c>
      <c r="O376" s="90">
        <v>42242.0</v>
      </c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4.25" customHeight="1">
      <c r="A377" s="81" t="s">
        <v>159</v>
      </c>
      <c r="B377" s="82" t="s">
        <v>41</v>
      </c>
      <c r="C377" s="83" t="s">
        <v>42</v>
      </c>
      <c r="D377" s="84">
        <v>77115.7</v>
      </c>
      <c r="E377" s="82">
        <v>0.0</v>
      </c>
      <c r="F377" s="85">
        <f t="shared" si="192"/>
        <v>77116</v>
      </c>
      <c r="G377" s="86">
        <f t="shared" si="153"/>
        <v>77116</v>
      </c>
      <c r="H377" s="87">
        <v>9.00156264E8</v>
      </c>
      <c r="I377" s="83" t="str">
        <f t="shared" si="222"/>
        <v>#REF!</v>
      </c>
      <c r="J377" s="93">
        <f t="shared" si="223"/>
        <v>77116</v>
      </c>
      <c r="K377" s="88" t="str">
        <f t="shared" si="224"/>
        <v>#REF!</v>
      </c>
      <c r="L377" s="89" t="str">
        <f t="shared" si="225"/>
        <v>#REF!</v>
      </c>
      <c r="M377" s="89" t="s">
        <v>807</v>
      </c>
      <c r="N377" s="87" t="s">
        <v>808</v>
      </c>
      <c r="O377" s="90">
        <v>42242.0</v>
      </c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36.0" customHeight="1">
      <c r="A378" s="81" t="s">
        <v>161</v>
      </c>
      <c r="B378" s="82" t="s">
        <v>17</v>
      </c>
      <c r="C378" s="83" t="s">
        <v>346</v>
      </c>
      <c r="D378" s="84">
        <v>0.0</v>
      </c>
      <c r="E378" s="82">
        <v>0.0</v>
      </c>
      <c r="F378" s="85">
        <f t="shared" si="192"/>
        <v>0</v>
      </c>
      <c r="G378" s="86">
        <f t="shared" si="153"/>
        <v>0</v>
      </c>
      <c r="H378" s="87"/>
      <c r="I378" s="83"/>
      <c r="J378" s="81"/>
      <c r="K378" s="88"/>
      <c r="L378" s="89"/>
      <c r="M378" s="89"/>
      <c r="N378" s="87"/>
      <c r="O378" s="9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4.25" customHeight="1">
      <c r="A379" s="81" t="s">
        <v>161</v>
      </c>
      <c r="B379" s="82" t="s">
        <v>21</v>
      </c>
      <c r="C379" s="83" t="s">
        <v>22</v>
      </c>
      <c r="D379" s="84">
        <v>0.0</v>
      </c>
      <c r="E379" s="82">
        <v>0.0</v>
      </c>
      <c r="F379" s="85">
        <f t="shared" si="192"/>
        <v>0</v>
      </c>
      <c r="G379" s="86">
        <f t="shared" si="153"/>
        <v>0</v>
      </c>
      <c r="H379" s="87"/>
      <c r="I379" s="83"/>
      <c r="J379" s="81"/>
      <c r="K379" s="88"/>
      <c r="L379" s="89"/>
      <c r="M379" s="89"/>
      <c r="N379" s="87"/>
      <c r="O379" s="9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4.25" customHeight="1">
      <c r="A380" s="81" t="s">
        <v>161</v>
      </c>
      <c r="B380" s="82" t="s">
        <v>29</v>
      </c>
      <c r="C380" s="83" t="s">
        <v>30</v>
      </c>
      <c r="D380" s="84">
        <v>0.0</v>
      </c>
      <c r="E380" s="82">
        <v>0.0</v>
      </c>
      <c r="F380" s="85">
        <f t="shared" si="192"/>
        <v>0</v>
      </c>
      <c r="G380" s="86">
        <f t="shared" si="153"/>
        <v>0</v>
      </c>
      <c r="H380" s="87"/>
      <c r="I380" s="83"/>
      <c r="J380" s="81"/>
      <c r="K380" s="88"/>
      <c r="L380" s="89"/>
      <c r="M380" s="89"/>
      <c r="N380" s="87"/>
      <c r="O380" s="9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27.0" customHeight="1">
      <c r="A381" s="81" t="s">
        <v>161</v>
      </c>
      <c r="B381" s="82" t="s">
        <v>31</v>
      </c>
      <c r="C381" s="83" t="s">
        <v>32</v>
      </c>
      <c r="D381" s="84">
        <v>0.0</v>
      </c>
      <c r="E381" s="82">
        <v>0.0</v>
      </c>
      <c r="F381" s="85">
        <f t="shared" si="192"/>
        <v>0</v>
      </c>
      <c r="G381" s="86">
        <f t="shared" si="153"/>
        <v>0</v>
      </c>
      <c r="H381" s="87"/>
      <c r="I381" s="83"/>
      <c r="J381" s="81"/>
      <c r="K381" s="88"/>
      <c r="L381" s="89"/>
      <c r="M381" s="89"/>
      <c r="N381" s="87"/>
      <c r="O381" s="9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4.25" customHeight="1">
      <c r="A382" s="81" t="s">
        <v>161</v>
      </c>
      <c r="B382" s="82" t="s">
        <v>41</v>
      </c>
      <c r="C382" s="83" t="s">
        <v>42</v>
      </c>
      <c r="D382" s="84">
        <v>0.0</v>
      </c>
      <c r="E382" s="82">
        <v>0.0</v>
      </c>
      <c r="F382" s="85">
        <f t="shared" si="192"/>
        <v>0</v>
      </c>
      <c r="G382" s="86">
        <f t="shared" si="153"/>
        <v>0</v>
      </c>
      <c r="H382" s="87"/>
      <c r="I382" s="83"/>
      <c r="J382" s="81"/>
      <c r="K382" s="88"/>
      <c r="L382" s="89"/>
      <c r="M382" s="89"/>
      <c r="N382" s="87"/>
      <c r="O382" s="9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36.0" customHeight="1">
      <c r="A383" s="81" t="s">
        <v>163</v>
      </c>
      <c r="B383" s="82" t="s">
        <v>17</v>
      </c>
      <c r="C383" s="83" t="s">
        <v>346</v>
      </c>
      <c r="D383" s="84">
        <v>2.208608776E7</v>
      </c>
      <c r="E383" s="82">
        <v>0.0</v>
      </c>
      <c r="F383" s="85">
        <f t="shared" si="192"/>
        <v>22086088</v>
      </c>
      <c r="G383" s="86">
        <f t="shared" si="153"/>
        <v>22086088</v>
      </c>
      <c r="H383" s="87">
        <v>8.90905177E8</v>
      </c>
      <c r="I383" s="83" t="str">
        <f>+VLOOKUP(H383,'[1]IPS CTA BANCARIA (2)'!$B$1:$I$186,2,0)</f>
        <v>#REF!</v>
      </c>
      <c r="J383" s="81">
        <v>2.2086088E7</v>
      </c>
      <c r="K383" s="88" t="str">
        <f>+VLOOKUP(H383,'[1]IPS CTA BANCARIA (2)'!$B$1:$I$186,4,0)</f>
        <v>#REF!</v>
      </c>
      <c r="L383" s="89" t="str">
        <f>+VLOOKUP(H383,'[1]IPS CTA BANCARIA (2)'!$B$1:$I$186,5,0)</f>
        <v>#REF!</v>
      </c>
      <c r="M383" s="89" t="s">
        <v>809</v>
      </c>
      <c r="N383" s="87" t="s">
        <v>810</v>
      </c>
      <c r="O383" s="90">
        <v>42235.0</v>
      </c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4.25" customHeight="1">
      <c r="A384" s="81" t="s">
        <v>163</v>
      </c>
      <c r="B384" s="82" t="s">
        <v>45</v>
      </c>
      <c r="C384" s="83" t="s">
        <v>46</v>
      </c>
      <c r="D384" s="84">
        <v>7431415.51</v>
      </c>
      <c r="E384" s="82">
        <v>0.0</v>
      </c>
      <c r="F384" s="85">
        <f t="shared" si="192"/>
        <v>7431416</v>
      </c>
      <c r="G384" s="86">
        <f t="shared" si="153"/>
        <v>7431416</v>
      </c>
      <c r="H384" s="87"/>
      <c r="I384" s="83"/>
      <c r="J384" s="81"/>
      <c r="K384" s="88"/>
      <c r="L384" s="89"/>
      <c r="M384" s="89"/>
      <c r="N384" s="87"/>
      <c r="O384" s="9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4.25" customHeight="1">
      <c r="A385" s="81" t="s">
        <v>163</v>
      </c>
      <c r="B385" s="82" t="s">
        <v>29</v>
      </c>
      <c r="C385" s="83" t="s">
        <v>30</v>
      </c>
      <c r="D385" s="84">
        <v>681084.25</v>
      </c>
      <c r="E385" s="82">
        <v>0.0</v>
      </c>
      <c r="F385" s="85">
        <f t="shared" si="192"/>
        <v>681084</v>
      </c>
      <c r="G385" s="86">
        <f t="shared" si="153"/>
        <v>681084</v>
      </c>
      <c r="H385" s="87">
        <v>8.00250119E8</v>
      </c>
      <c r="I385" s="83" t="str">
        <f>+VLOOKUP(H385,'[1]IPS CTA BANCARIA (2)'!$B$1:$I$186,2,0)</f>
        <v>#REF!</v>
      </c>
      <c r="J385" s="93">
        <f>+G385</f>
        <v>681084</v>
      </c>
      <c r="K385" s="88" t="str">
        <f>+VLOOKUP(H385,'[1]IPS CTA BANCARIA (2)'!$B$1:$I$186,4,0)</f>
        <v>#REF!</v>
      </c>
      <c r="L385" s="89" t="str">
        <f>+VLOOKUP(H385,'[1]IPS CTA BANCARIA (2)'!$B$1:$I$186,5,0)</f>
        <v>#REF!</v>
      </c>
      <c r="M385" s="89" t="s">
        <v>811</v>
      </c>
      <c r="N385" s="87" t="s">
        <v>812</v>
      </c>
      <c r="O385" s="90">
        <v>42243.0</v>
      </c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27.0" customHeight="1">
      <c r="A386" s="81" t="s">
        <v>163</v>
      </c>
      <c r="B386" s="82" t="s">
        <v>31</v>
      </c>
      <c r="C386" s="83" t="s">
        <v>32</v>
      </c>
      <c r="D386" s="84">
        <v>0.0</v>
      </c>
      <c r="E386" s="82">
        <v>0.0</v>
      </c>
      <c r="F386" s="85">
        <f t="shared" si="192"/>
        <v>0</v>
      </c>
      <c r="G386" s="86">
        <f t="shared" si="153"/>
        <v>0</v>
      </c>
      <c r="H386" s="87"/>
      <c r="I386" s="83"/>
      <c r="J386" s="81"/>
      <c r="K386" s="88"/>
      <c r="L386" s="89"/>
      <c r="M386" s="89"/>
      <c r="N386" s="87"/>
      <c r="O386" s="9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4.25" customHeight="1">
      <c r="A387" s="81" t="s">
        <v>163</v>
      </c>
      <c r="B387" s="82" t="s">
        <v>41</v>
      </c>
      <c r="C387" s="83" t="s">
        <v>42</v>
      </c>
      <c r="D387" s="84">
        <v>182087.48</v>
      </c>
      <c r="E387" s="82">
        <v>0.0</v>
      </c>
      <c r="F387" s="85">
        <f t="shared" si="192"/>
        <v>182087</v>
      </c>
      <c r="G387" s="86">
        <f t="shared" si="153"/>
        <v>182087</v>
      </c>
      <c r="H387" s="87">
        <v>9.00156264E8</v>
      </c>
      <c r="I387" s="83" t="str">
        <f t="shared" ref="I387:I389" si="226">+VLOOKUP(H387,'[1]IPS CTA BANCARIA (2)'!$B$1:$I$186,2,0)</f>
        <v>#REF!</v>
      </c>
      <c r="J387" s="93">
        <f>+G387</f>
        <v>182087</v>
      </c>
      <c r="K387" s="88" t="str">
        <f t="shared" ref="K387:K389" si="227">+VLOOKUP(H387,'[1]IPS CTA BANCARIA (2)'!$B$1:$I$186,4,0)</f>
        <v>#REF!</v>
      </c>
      <c r="L387" s="89" t="str">
        <f t="shared" ref="L387:L389" si="228">+VLOOKUP(H387,'[1]IPS CTA BANCARIA (2)'!$B$1:$I$186,5,0)</f>
        <v>#REF!</v>
      </c>
      <c r="M387" s="89" t="s">
        <v>813</v>
      </c>
      <c r="N387" s="87" t="s">
        <v>814</v>
      </c>
      <c r="O387" s="90">
        <v>42242.0</v>
      </c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36.0" customHeight="1">
      <c r="A388" s="81" t="s">
        <v>165</v>
      </c>
      <c r="B388" s="82" t="s">
        <v>17</v>
      </c>
      <c r="C388" s="83" t="s">
        <v>346</v>
      </c>
      <c r="D388" s="84">
        <v>1069147.49</v>
      </c>
      <c r="E388" s="82">
        <v>0.0</v>
      </c>
      <c r="F388" s="85">
        <f t="shared" si="192"/>
        <v>1069147</v>
      </c>
      <c r="G388" s="86">
        <f t="shared" si="153"/>
        <v>1069147</v>
      </c>
      <c r="H388" s="87">
        <v>8.90905177E8</v>
      </c>
      <c r="I388" s="83" t="str">
        <f t="shared" si="226"/>
        <v>#REF!</v>
      </c>
      <c r="J388" s="81">
        <v>1069147.0</v>
      </c>
      <c r="K388" s="88" t="str">
        <f t="shared" si="227"/>
        <v>#REF!</v>
      </c>
      <c r="L388" s="89" t="str">
        <f t="shared" si="228"/>
        <v>#REF!</v>
      </c>
      <c r="M388" s="89" t="s">
        <v>815</v>
      </c>
      <c r="N388" s="87" t="s">
        <v>769</v>
      </c>
      <c r="O388" s="90">
        <v>42235.0</v>
      </c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4.25" customHeight="1">
      <c r="A389" s="81" t="s">
        <v>165</v>
      </c>
      <c r="B389" s="82" t="s">
        <v>29</v>
      </c>
      <c r="C389" s="83" t="s">
        <v>30</v>
      </c>
      <c r="D389" s="84">
        <v>424620.83</v>
      </c>
      <c r="E389" s="82">
        <v>0.0</v>
      </c>
      <c r="F389" s="85">
        <f t="shared" si="192"/>
        <v>424621</v>
      </c>
      <c r="G389" s="86">
        <f t="shared" si="153"/>
        <v>424621</v>
      </c>
      <c r="H389" s="87">
        <v>8.00250119E8</v>
      </c>
      <c r="I389" s="83" t="str">
        <f t="shared" si="226"/>
        <v>#REF!</v>
      </c>
      <c r="J389" s="93">
        <f>+G389</f>
        <v>424621</v>
      </c>
      <c r="K389" s="88" t="str">
        <f t="shared" si="227"/>
        <v>#REF!</v>
      </c>
      <c r="L389" s="89" t="str">
        <f t="shared" si="228"/>
        <v>#REF!</v>
      </c>
      <c r="M389" s="89" t="s">
        <v>816</v>
      </c>
      <c r="N389" s="87" t="s">
        <v>817</v>
      </c>
      <c r="O389" s="90">
        <v>42243.0</v>
      </c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27.0" customHeight="1">
      <c r="A390" s="81" t="s">
        <v>165</v>
      </c>
      <c r="B390" s="82" t="s">
        <v>31</v>
      </c>
      <c r="C390" s="83" t="s">
        <v>32</v>
      </c>
      <c r="D390" s="84">
        <v>0.0</v>
      </c>
      <c r="E390" s="82">
        <v>0.0</v>
      </c>
      <c r="F390" s="85">
        <f t="shared" si="192"/>
        <v>0</v>
      </c>
      <c r="G390" s="86">
        <f t="shared" si="153"/>
        <v>0</v>
      </c>
      <c r="H390" s="87"/>
      <c r="I390" s="83"/>
      <c r="J390" s="81"/>
      <c r="K390" s="88"/>
      <c r="L390" s="89"/>
      <c r="M390" s="89"/>
      <c r="N390" s="87"/>
      <c r="O390" s="9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4.25" customHeight="1">
      <c r="A391" s="81" t="s">
        <v>165</v>
      </c>
      <c r="B391" s="82" t="s">
        <v>41</v>
      </c>
      <c r="C391" s="83" t="s">
        <v>42</v>
      </c>
      <c r="D391" s="84">
        <v>67728.47</v>
      </c>
      <c r="E391" s="82">
        <v>0.0</v>
      </c>
      <c r="F391" s="85">
        <f t="shared" si="192"/>
        <v>67728</v>
      </c>
      <c r="G391" s="86">
        <f t="shared" si="153"/>
        <v>67728</v>
      </c>
      <c r="H391" s="87">
        <v>9.00156264E8</v>
      </c>
      <c r="I391" s="83" t="str">
        <f t="shared" ref="I391:I393" si="229">+VLOOKUP(H391,'[1]IPS CTA BANCARIA (2)'!$B$1:$I$186,2,0)</f>
        <v>#REF!</v>
      </c>
      <c r="J391" s="93">
        <f>+G391</f>
        <v>67728</v>
      </c>
      <c r="K391" s="88" t="str">
        <f t="shared" ref="K391:K393" si="230">+VLOOKUP(H391,'[1]IPS CTA BANCARIA (2)'!$B$1:$I$186,4,0)</f>
        <v>#REF!</v>
      </c>
      <c r="L391" s="89" t="str">
        <f t="shared" ref="L391:L393" si="231">+VLOOKUP(H391,'[1]IPS CTA BANCARIA (2)'!$B$1:$I$186,5,0)</f>
        <v>#REF!</v>
      </c>
      <c r="M391" s="89" t="s">
        <v>818</v>
      </c>
      <c r="N391" s="87" t="s">
        <v>819</v>
      </c>
      <c r="O391" s="90">
        <v>42242.0</v>
      </c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21.75" customHeight="1">
      <c r="A392" s="81" t="s">
        <v>165</v>
      </c>
      <c r="B392" s="82" t="s">
        <v>47</v>
      </c>
      <c r="C392" s="83" t="s">
        <v>48</v>
      </c>
      <c r="D392" s="84">
        <v>8301821.21</v>
      </c>
      <c r="E392" s="82">
        <v>0.0</v>
      </c>
      <c r="F392" s="85">
        <f t="shared" si="192"/>
        <v>8301821</v>
      </c>
      <c r="G392" s="86">
        <f t="shared" si="153"/>
        <v>8301821</v>
      </c>
      <c r="H392" s="87">
        <v>8.00068653E8</v>
      </c>
      <c r="I392" s="83" t="str">
        <f t="shared" si="229"/>
        <v>#REF!</v>
      </c>
      <c r="J392" s="81">
        <v>8301821.0</v>
      </c>
      <c r="K392" s="88" t="str">
        <f t="shared" si="230"/>
        <v>#REF!</v>
      </c>
      <c r="L392" s="89" t="str">
        <f t="shared" si="231"/>
        <v>#REF!</v>
      </c>
      <c r="M392" s="89" t="s">
        <v>820</v>
      </c>
      <c r="N392" s="87" t="s">
        <v>821</v>
      </c>
      <c r="O392" s="90">
        <v>42236.0</v>
      </c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36.0" customHeight="1">
      <c r="A393" s="81" t="s">
        <v>167</v>
      </c>
      <c r="B393" s="82" t="s">
        <v>17</v>
      </c>
      <c r="C393" s="83" t="s">
        <v>346</v>
      </c>
      <c r="D393" s="84">
        <v>3.0986994822E8</v>
      </c>
      <c r="E393" s="82">
        <v>5.132524722000003E7</v>
      </c>
      <c r="F393" s="85">
        <v>2.58544701E8</v>
      </c>
      <c r="G393" s="86">
        <f t="shared" si="153"/>
        <v>258544701</v>
      </c>
      <c r="H393" s="87">
        <v>8.90905177E8</v>
      </c>
      <c r="I393" s="83" t="str">
        <f t="shared" si="229"/>
        <v>#REF!</v>
      </c>
      <c r="J393" s="81">
        <v>2.58544701E8</v>
      </c>
      <c r="K393" s="88" t="str">
        <f t="shared" si="230"/>
        <v>#REF!</v>
      </c>
      <c r="L393" s="89" t="str">
        <f t="shared" si="231"/>
        <v>#REF!</v>
      </c>
      <c r="M393" s="89" t="s">
        <v>822</v>
      </c>
      <c r="N393" s="87" t="s">
        <v>823</v>
      </c>
      <c r="O393" s="90">
        <v>42235.0</v>
      </c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4.25" customHeight="1">
      <c r="A394" s="81" t="s">
        <v>167</v>
      </c>
      <c r="B394" s="82" t="s">
        <v>45</v>
      </c>
      <c r="C394" s="83" t="s">
        <v>46</v>
      </c>
      <c r="D394" s="84">
        <v>2.025638503E7</v>
      </c>
      <c r="E394" s="82">
        <v>3360563.030000001</v>
      </c>
      <c r="F394" s="85">
        <v>1.6895822E7</v>
      </c>
      <c r="G394" s="86">
        <f t="shared" si="153"/>
        <v>16895822</v>
      </c>
      <c r="H394" s="87"/>
      <c r="I394" s="83"/>
      <c r="J394" s="81"/>
      <c r="K394" s="88"/>
      <c r="L394" s="89"/>
      <c r="M394" s="89"/>
      <c r="N394" s="87"/>
      <c r="O394" s="9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4.25" customHeight="1">
      <c r="A395" s="81" t="s">
        <v>167</v>
      </c>
      <c r="B395" s="82" t="s">
        <v>19</v>
      </c>
      <c r="C395" s="83" t="s">
        <v>20</v>
      </c>
      <c r="D395" s="84">
        <v>752656.74</v>
      </c>
      <c r="E395" s="82">
        <v>124866.73999999999</v>
      </c>
      <c r="F395" s="85">
        <v>627790.0</v>
      </c>
      <c r="G395" s="86">
        <f t="shared" si="153"/>
        <v>627790</v>
      </c>
      <c r="H395" s="87">
        <v>8.00140949E8</v>
      </c>
      <c r="I395" s="83" t="str">
        <f t="shared" ref="I395:I400" si="232">+VLOOKUP(H395,'[1]IPS CTA BANCARIA (2)'!$B$1:$I$186,2,0)</f>
        <v>#REF!</v>
      </c>
      <c r="J395" s="93">
        <f t="shared" ref="J395:J400" si="233">+G395</f>
        <v>627790</v>
      </c>
      <c r="K395" s="88" t="str">
        <f t="shared" ref="K395:K400" si="234">+VLOOKUP(H395,'[1]IPS CTA BANCARIA (2)'!$B$1:$I$186,4,0)</f>
        <v>#REF!</v>
      </c>
      <c r="L395" s="89" t="str">
        <f t="shared" ref="L395:L400" si="235">+VLOOKUP(H395,'[1]IPS CTA BANCARIA (2)'!$B$1:$I$186,5,0)</f>
        <v>#REF!</v>
      </c>
      <c r="M395" s="89" t="s">
        <v>824</v>
      </c>
      <c r="N395" s="87" t="s">
        <v>825</v>
      </c>
      <c r="O395" s="90">
        <v>42236.0</v>
      </c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4.25" customHeight="1">
      <c r="A396" s="81" t="s">
        <v>167</v>
      </c>
      <c r="B396" s="82" t="s">
        <v>21</v>
      </c>
      <c r="C396" s="83" t="s">
        <v>22</v>
      </c>
      <c r="D396" s="84">
        <v>7016308.78</v>
      </c>
      <c r="E396" s="82">
        <v>1164015.7800000003</v>
      </c>
      <c r="F396" s="85">
        <v>5852293.0</v>
      </c>
      <c r="G396" s="86">
        <f t="shared" si="153"/>
        <v>5852293</v>
      </c>
      <c r="H396" s="87">
        <v>8.00130907E8</v>
      </c>
      <c r="I396" s="83" t="str">
        <f t="shared" si="232"/>
        <v>#REF!</v>
      </c>
      <c r="J396" s="93">
        <f t="shared" si="233"/>
        <v>5852293</v>
      </c>
      <c r="K396" s="88" t="str">
        <f t="shared" si="234"/>
        <v>#REF!</v>
      </c>
      <c r="L396" s="89" t="str">
        <f t="shared" si="235"/>
        <v>#REF!</v>
      </c>
      <c r="M396" s="89" t="s">
        <v>826</v>
      </c>
      <c r="N396" s="87" t="s">
        <v>827</v>
      </c>
      <c r="O396" s="90">
        <v>42241.0</v>
      </c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4.25" customHeight="1">
      <c r="A397" s="81" t="s">
        <v>167</v>
      </c>
      <c r="B397" s="82" t="s">
        <v>25</v>
      </c>
      <c r="C397" s="83" t="s">
        <v>26</v>
      </c>
      <c r="D397" s="84">
        <v>185870.73</v>
      </c>
      <c r="E397" s="82">
        <v>30835.73000000001</v>
      </c>
      <c r="F397" s="85">
        <v>155035.0</v>
      </c>
      <c r="G397" s="86">
        <f t="shared" si="153"/>
        <v>155035</v>
      </c>
      <c r="H397" s="87">
        <v>8.0025144E8</v>
      </c>
      <c r="I397" s="83" t="str">
        <f t="shared" si="232"/>
        <v>#REF!</v>
      </c>
      <c r="J397" s="93">
        <f t="shared" si="233"/>
        <v>155035</v>
      </c>
      <c r="K397" s="88" t="str">
        <f t="shared" si="234"/>
        <v>#REF!</v>
      </c>
      <c r="L397" s="89" t="str">
        <f t="shared" si="235"/>
        <v>#REF!</v>
      </c>
      <c r="M397" s="89" t="s">
        <v>828</v>
      </c>
      <c r="N397" s="87" t="s">
        <v>829</v>
      </c>
      <c r="O397" s="90">
        <v>42242.0</v>
      </c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41.25" customHeight="1">
      <c r="A398" s="81" t="s">
        <v>167</v>
      </c>
      <c r="B398" s="82" t="s">
        <v>27</v>
      </c>
      <c r="C398" s="83" t="s">
        <v>28</v>
      </c>
      <c r="D398" s="84">
        <v>8577901.55</v>
      </c>
      <c r="E398" s="82">
        <v>1423085.5500000007</v>
      </c>
      <c r="F398" s="85">
        <v>7154816.0</v>
      </c>
      <c r="G398" s="86">
        <f t="shared" si="153"/>
        <v>7154816</v>
      </c>
      <c r="H398" s="87">
        <v>8.00088702E8</v>
      </c>
      <c r="I398" s="83" t="str">
        <f t="shared" si="232"/>
        <v>#REF!</v>
      </c>
      <c r="J398" s="93">
        <f t="shared" si="233"/>
        <v>7154816</v>
      </c>
      <c r="K398" s="88" t="str">
        <f t="shared" si="234"/>
        <v>#REF!</v>
      </c>
      <c r="L398" s="89" t="str">
        <f t="shared" si="235"/>
        <v>#REF!</v>
      </c>
      <c r="M398" s="89" t="s">
        <v>830</v>
      </c>
      <c r="N398" s="87" t="s">
        <v>831</v>
      </c>
      <c r="O398" s="90">
        <v>42241.0</v>
      </c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4.25" customHeight="1">
      <c r="A399" s="81" t="s">
        <v>167</v>
      </c>
      <c r="B399" s="82" t="s">
        <v>29</v>
      </c>
      <c r="C399" s="83" t="s">
        <v>30</v>
      </c>
      <c r="D399" s="84">
        <v>4944461.6</v>
      </c>
      <c r="E399" s="82">
        <v>820293.5999999996</v>
      </c>
      <c r="F399" s="85">
        <v>4124168.0</v>
      </c>
      <c r="G399" s="86">
        <f t="shared" si="153"/>
        <v>4124168</v>
      </c>
      <c r="H399" s="87">
        <v>8.00250119E8</v>
      </c>
      <c r="I399" s="83" t="str">
        <f t="shared" si="232"/>
        <v>#REF!</v>
      </c>
      <c r="J399" s="93">
        <f t="shared" si="233"/>
        <v>4124168</v>
      </c>
      <c r="K399" s="88" t="str">
        <f t="shared" si="234"/>
        <v>#REF!</v>
      </c>
      <c r="L399" s="89" t="str">
        <f t="shared" si="235"/>
        <v>#REF!</v>
      </c>
      <c r="M399" s="89" t="s">
        <v>832</v>
      </c>
      <c r="N399" s="87" t="s">
        <v>833</v>
      </c>
      <c r="O399" s="90">
        <v>42243.0</v>
      </c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27.0" customHeight="1">
      <c r="A400" s="81" t="s">
        <v>167</v>
      </c>
      <c r="B400" s="82" t="s">
        <v>31</v>
      </c>
      <c r="C400" s="83" t="s">
        <v>32</v>
      </c>
      <c r="D400" s="84">
        <v>2363724.47</v>
      </c>
      <c r="E400" s="82">
        <v>392145.4700000002</v>
      </c>
      <c r="F400" s="85">
        <v>1971579.0</v>
      </c>
      <c r="G400" s="86">
        <f t="shared" si="153"/>
        <v>1971579</v>
      </c>
      <c r="H400" s="87">
        <v>8.05000427E8</v>
      </c>
      <c r="I400" s="83" t="str">
        <f t="shared" si="232"/>
        <v>#REF!</v>
      </c>
      <c r="J400" s="93">
        <f t="shared" si="233"/>
        <v>1971579</v>
      </c>
      <c r="K400" s="88" t="str">
        <f t="shared" si="234"/>
        <v>#REF!</v>
      </c>
      <c r="L400" s="89" t="str">
        <f t="shared" si="235"/>
        <v>#REF!</v>
      </c>
      <c r="M400" s="89" t="s">
        <v>834</v>
      </c>
      <c r="N400" s="87"/>
      <c r="O400" s="9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41.25" customHeight="1">
      <c r="A401" s="81" t="s">
        <v>167</v>
      </c>
      <c r="B401" s="82" t="s">
        <v>35</v>
      </c>
      <c r="C401" s="83" t="s">
        <v>36</v>
      </c>
      <c r="D401" s="84">
        <v>99047.66</v>
      </c>
      <c r="E401" s="82">
        <v>99047.66</v>
      </c>
      <c r="F401" s="85">
        <v>0.0</v>
      </c>
      <c r="G401" s="86">
        <f t="shared" si="153"/>
        <v>0</v>
      </c>
      <c r="H401" s="87"/>
      <c r="I401" s="83"/>
      <c r="J401" s="81"/>
      <c r="K401" s="88"/>
      <c r="L401" s="89"/>
      <c r="M401" s="89"/>
      <c r="N401" s="87"/>
      <c r="O401" s="9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27.0" customHeight="1">
      <c r="A402" s="81" t="s">
        <v>167</v>
      </c>
      <c r="B402" s="82" t="s">
        <v>37</v>
      </c>
      <c r="C402" s="83" t="s">
        <v>38</v>
      </c>
      <c r="D402" s="84">
        <v>943204.83</v>
      </c>
      <c r="E402" s="82">
        <v>156478.82999999996</v>
      </c>
      <c r="F402" s="85">
        <v>786726.0</v>
      </c>
      <c r="G402" s="86">
        <f t="shared" si="153"/>
        <v>786726</v>
      </c>
      <c r="H402" s="87">
        <v>8.30009783E8</v>
      </c>
      <c r="I402" s="83" t="str">
        <f t="shared" ref="I402:I404" si="236">+VLOOKUP(H402,'[1]IPS CTA BANCARIA (2)'!$B$1:$I$186,2,0)</f>
        <v>#REF!</v>
      </c>
      <c r="J402" s="93">
        <f t="shared" ref="J402:J403" si="237">+G402</f>
        <v>786726</v>
      </c>
      <c r="K402" s="88" t="str">
        <f t="shared" ref="K402:K404" si="238">+VLOOKUP(H402,'[1]IPS CTA BANCARIA (2)'!$B$1:$I$186,4,0)</f>
        <v>#REF!</v>
      </c>
      <c r="L402" s="89" t="str">
        <f t="shared" ref="L402:L404" si="239">+VLOOKUP(H402,'[1]IPS CTA BANCARIA (2)'!$B$1:$I$186,5,0)</f>
        <v>#REF!</v>
      </c>
      <c r="M402" s="89" t="s">
        <v>835</v>
      </c>
      <c r="N402" s="87" t="s">
        <v>836</v>
      </c>
      <c r="O402" s="90">
        <v>42236.0</v>
      </c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4.25" customHeight="1">
      <c r="A403" s="81" t="s">
        <v>167</v>
      </c>
      <c r="B403" s="82" t="s">
        <v>41</v>
      </c>
      <c r="C403" s="83" t="s">
        <v>42</v>
      </c>
      <c r="D403" s="84">
        <v>1839180.39</v>
      </c>
      <c r="E403" s="82">
        <v>305122.3899999999</v>
      </c>
      <c r="F403" s="85">
        <v>1534058.0</v>
      </c>
      <c r="G403" s="86">
        <f t="shared" si="153"/>
        <v>1534058</v>
      </c>
      <c r="H403" s="87">
        <v>9.00156264E8</v>
      </c>
      <c r="I403" s="83" t="str">
        <f t="shared" si="236"/>
        <v>#REF!</v>
      </c>
      <c r="J403" s="93">
        <f t="shared" si="237"/>
        <v>1534058</v>
      </c>
      <c r="K403" s="88" t="str">
        <f t="shared" si="238"/>
        <v>#REF!</v>
      </c>
      <c r="L403" s="89" t="str">
        <f t="shared" si="239"/>
        <v>#REF!</v>
      </c>
      <c r="M403" s="89" t="s">
        <v>837</v>
      </c>
      <c r="N403" s="87" t="s">
        <v>838</v>
      </c>
      <c r="O403" s="90">
        <v>42242.0</v>
      </c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36.0" customHeight="1">
      <c r="A404" s="81" t="s">
        <v>169</v>
      </c>
      <c r="B404" s="82" t="s">
        <v>17</v>
      </c>
      <c r="C404" s="83" t="s">
        <v>346</v>
      </c>
      <c r="D404" s="84">
        <v>1.853528337E7</v>
      </c>
      <c r="E404" s="82">
        <v>0.0</v>
      </c>
      <c r="F404" s="85">
        <f t="shared" ref="F404:F430" si="240">+ROUND(D404,0)</f>
        <v>18535283</v>
      </c>
      <c r="G404" s="86">
        <f t="shared" si="153"/>
        <v>18535283</v>
      </c>
      <c r="H404" s="87">
        <v>8.90905177E8</v>
      </c>
      <c r="I404" s="83" t="str">
        <f t="shared" si="236"/>
        <v>#REF!</v>
      </c>
      <c r="J404" s="81">
        <v>1.8535283E7</v>
      </c>
      <c r="K404" s="88" t="str">
        <f t="shared" si="238"/>
        <v>#REF!</v>
      </c>
      <c r="L404" s="89" t="str">
        <f t="shared" si="239"/>
        <v>#REF!</v>
      </c>
      <c r="M404" s="89" t="s">
        <v>839</v>
      </c>
      <c r="N404" s="87" t="s">
        <v>840</v>
      </c>
      <c r="O404" s="90">
        <v>42235.0</v>
      </c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4.25" customHeight="1">
      <c r="A405" s="81" t="s">
        <v>169</v>
      </c>
      <c r="B405" s="82" t="s">
        <v>45</v>
      </c>
      <c r="C405" s="83" t="s">
        <v>46</v>
      </c>
      <c r="D405" s="84">
        <v>164192.27</v>
      </c>
      <c r="E405" s="82">
        <v>0.0</v>
      </c>
      <c r="F405" s="85">
        <f t="shared" si="240"/>
        <v>164192</v>
      </c>
      <c r="G405" s="86">
        <f t="shared" si="153"/>
        <v>164192</v>
      </c>
      <c r="H405" s="87"/>
      <c r="I405" s="83"/>
      <c r="J405" s="81"/>
      <c r="K405" s="88"/>
      <c r="L405" s="89"/>
      <c r="M405" s="89"/>
      <c r="N405" s="87"/>
      <c r="O405" s="9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4.25" customHeight="1">
      <c r="A406" s="81" t="s">
        <v>169</v>
      </c>
      <c r="B406" s="82" t="s">
        <v>29</v>
      </c>
      <c r="C406" s="83" t="s">
        <v>30</v>
      </c>
      <c r="D406" s="84">
        <v>280775.45</v>
      </c>
      <c r="E406" s="82">
        <v>0.0</v>
      </c>
      <c r="F406" s="85">
        <f t="shared" si="240"/>
        <v>280775</v>
      </c>
      <c r="G406" s="86">
        <f t="shared" si="153"/>
        <v>280775</v>
      </c>
      <c r="H406" s="87">
        <v>8.00250119E8</v>
      </c>
      <c r="I406" s="83" t="str">
        <f t="shared" ref="I406:I408" si="241">+VLOOKUP(H406,'[1]IPS CTA BANCARIA (2)'!$B$1:$I$186,2,0)</f>
        <v>#REF!</v>
      </c>
      <c r="J406" s="93">
        <f t="shared" ref="J406:J407" si="242">+G406</f>
        <v>280775</v>
      </c>
      <c r="K406" s="88" t="str">
        <f t="shared" ref="K406:K408" si="243">+VLOOKUP(H406,'[1]IPS CTA BANCARIA (2)'!$B$1:$I$186,4,0)</f>
        <v>#REF!</v>
      </c>
      <c r="L406" s="89" t="str">
        <f t="shared" ref="L406:L408" si="244">+VLOOKUP(H406,'[1]IPS CTA BANCARIA (2)'!$B$1:$I$186,5,0)</f>
        <v>#REF!</v>
      </c>
      <c r="M406" s="89" t="s">
        <v>841</v>
      </c>
      <c r="N406" s="87" t="s">
        <v>842</v>
      </c>
      <c r="O406" s="90">
        <v>42243.0</v>
      </c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4.25" customHeight="1">
      <c r="A407" s="81" t="s">
        <v>169</v>
      </c>
      <c r="B407" s="82" t="s">
        <v>41</v>
      </c>
      <c r="C407" s="83" t="s">
        <v>42</v>
      </c>
      <c r="D407" s="84">
        <v>63845.91</v>
      </c>
      <c r="E407" s="82">
        <v>0.0</v>
      </c>
      <c r="F407" s="85">
        <f t="shared" si="240"/>
        <v>63846</v>
      </c>
      <c r="G407" s="86">
        <f t="shared" si="153"/>
        <v>63846</v>
      </c>
      <c r="H407" s="87">
        <v>9.00156264E8</v>
      </c>
      <c r="I407" s="83" t="str">
        <f t="shared" si="241"/>
        <v>#REF!</v>
      </c>
      <c r="J407" s="93">
        <f t="shared" si="242"/>
        <v>63846</v>
      </c>
      <c r="K407" s="88" t="str">
        <f t="shared" si="243"/>
        <v>#REF!</v>
      </c>
      <c r="L407" s="89" t="str">
        <f t="shared" si="244"/>
        <v>#REF!</v>
      </c>
      <c r="M407" s="89" t="s">
        <v>843</v>
      </c>
      <c r="N407" s="87" t="s">
        <v>844</v>
      </c>
      <c r="O407" s="90">
        <v>42242.0</v>
      </c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36.0" customHeight="1">
      <c r="A408" s="81" t="s">
        <v>171</v>
      </c>
      <c r="B408" s="82" t="s">
        <v>17</v>
      </c>
      <c r="C408" s="83" t="s">
        <v>346</v>
      </c>
      <c r="D408" s="84">
        <v>2.906415303E7</v>
      </c>
      <c r="E408" s="82">
        <v>0.0</v>
      </c>
      <c r="F408" s="85">
        <f t="shared" si="240"/>
        <v>29064153</v>
      </c>
      <c r="G408" s="86">
        <f t="shared" si="153"/>
        <v>29064153</v>
      </c>
      <c r="H408" s="87">
        <v>8.90905177E8</v>
      </c>
      <c r="I408" s="83" t="str">
        <f t="shared" si="241"/>
        <v>#REF!</v>
      </c>
      <c r="J408" s="81">
        <v>2.9064153E7</v>
      </c>
      <c r="K408" s="88" t="str">
        <f t="shared" si="243"/>
        <v>#REF!</v>
      </c>
      <c r="L408" s="89" t="str">
        <f t="shared" si="244"/>
        <v>#REF!</v>
      </c>
      <c r="M408" s="89" t="s">
        <v>845</v>
      </c>
      <c r="N408" s="87" t="s">
        <v>846</v>
      </c>
      <c r="O408" s="90">
        <v>42235.0</v>
      </c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4.25" customHeight="1">
      <c r="A409" s="81" t="s">
        <v>171</v>
      </c>
      <c r="B409" s="82" t="s">
        <v>45</v>
      </c>
      <c r="C409" s="83" t="s">
        <v>46</v>
      </c>
      <c r="D409" s="84">
        <v>1483338.83</v>
      </c>
      <c r="E409" s="82">
        <v>0.0</v>
      </c>
      <c r="F409" s="85">
        <f t="shared" si="240"/>
        <v>1483339</v>
      </c>
      <c r="G409" s="86">
        <f t="shared" si="153"/>
        <v>1483339</v>
      </c>
      <c r="H409" s="87"/>
      <c r="I409" s="83"/>
      <c r="J409" s="81"/>
      <c r="K409" s="88"/>
      <c r="L409" s="89"/>
      <c r="M409" s="89"/>
      <c r="N409" s="87"/>
      <c r="O409" s="9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4.25" customHeight="1">
      <c r="A410" s="81" t="s">
        <v>171</v>
      </c>
      <c r="B410" s="82" t="s">
        <v>72</v>
      </c>
      <c r="C410" s="83" t="s">
        <v>73</v>
      </c>
      <c r="D410" s="84">
        <v>5208598.33</v>
      </c>
      <c r="E410" s="82">
        <v>0.0</v>
      </c>
      <c r="F410" s="85">
        <f t="shared" si="240"/>
        <v>5208598</v>
      </c>
      <c r="G410" s="86">
        <f t="shared" si="153"/>
        <v>5208598</v>
      </c>
      <c r="H410" s="87">
        <v>8.90900518E8</v>
      </c>
      <c r="I410" s="83" t="str">
        <f t="shared" ref="I410:I412" si="245">+VLOOKUP(H410,'[1]IPS CTA BANCARIA (2)'!$B$1:$I$186,2,0)</f>
        <v>#REF!</v>
      </c>
      <c r="J410" s="81">
        <v>5208598.0</v>
      </c>
      <c r="K410" s="88" t="str">
        <f t="shared" ref="K410:K412" si="246">+VLOOKUP(H410,'[1]IPS CTA BANCARIA (2)'!$B$1:$I$186,4,0)</f>
        <v>#REF!</v>
      </c>
      <c r="L410" s="89" t="str">
        <f t="shared" ref="L410:L412" si="247">+VLOOKUP(H410,'[1]IPS CTA BANCARIA (2)'!$B$1:$I$186,5,0)</f>
        <v>#REF!</v>
      </c>
      <c r="M410" s="89" t="s">
        <v>847</v>
      </c>
      <c r="N410" s="87" t="s">
        <v>848</v>
      </c>
      <c r="O410" s="90">
        <v>42243.0</v>
      </c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4.25" customHeight="1">
      <c r="A411" s="81" t="s">
        <v>171</v>
      </c>
      <c r="B411" s="82" t="s">
        <v>19</v>
      </c>
      <c r="C411" s="83" t="s">
        <v>20</v>
      </c>
      <c r="D411" s="84">
        <v>14312.82</v>
      </c>
      <c r="E411" s="82">
        <v>0.0</v>
      </c>
      <c r="F411" s="85">
        <f t="shared" si="240"/>
        <v>14313</v>
      </c>
      <c r="G411" s="86">
        <f t="shared" si="153"/>
        <v>14313</v>
      </c>
      <c r="H411" s="87">
        <v>8.00140949E8</v>
      </c>
      <c r="I411" s="83" t="str">
        <f t="shared" si="245"/>
        <v>#REF!</v>
      </c>
      <c r="J411" s="93">
        <f t="shared" ref="J411:J412" si="248">+G411</f>
        <v>14313</v>
      </c>
      <c r="K411" s="88" t="str">
        <f t="shared" si="246"/>
        <v>#REF!</v>
      </c>
      <c r="L411" s="89" t="str">
        <f t="shared" si="247"/>
        <v>#REF!</v>
      </c>
      <c r="M411" s="89" t="s">
        <v>849</v>
      </c>
      <c r="N411" s="87" t="s">
        <v>850</v>
      </c>
      <c r="O411" s="90">
        <v>42236.0</v>
      </c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4.25" customHeight="1">
      <c r="A412" s="81" t="s">
        <v>171</v>
      </c>
      <c r="B412" s="82" t="s">
        <v>29</v>
      </c>
      <c r="C412" s="83" t="s">
        <v>30</v>
      </c>
      <c r="D412" s="84">
        <v>382649.5</v>
      </c>
      <c r="E412" s="82">
        <v>0.0</v>
      </c>
      <c r="F412" s="85">
        <f t="shared" si="240"/>
        <v>382650</v>
      </c>
      <c r="G412" s="86">
        <f t="shared" si="153"/>
        <v>382650</v>
      </c>
      <c r="H412" s="87">
        <v>8.00250119E8</v>
      </c>
      <c r="I412" s="83" t="str">
        <f t="shared" si="245"/>
        <v>#REF!</v>
      </c>
      <c r="J412" s="93">
        <f t="shared" si="248"/>
        <v>382650</v>
      </c>
      <c r="K412" s="88" t="str">
        <f t="shared" si="246"/>
        <v>#REF!</v>
      </c>
      <c r="L412" s="89" t="str">
        <f t="shared" si="247"/>
        <v>#REF!</v>
      </c>
      <c r="M412" s="89" t="s">
        <v>851</v>
      </c>
      <c r="N412" s="87" t="s">
        <v>852</v>
      </c>
      <c r="O412" s="90">
        <v>42243.0</v>
      </c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27.0" customHeight="1">
      <c r="A413" s="81" t="s">
        <v>171</v>
      </c>
      <c r="B413" s="82" t="s">
        <v>31</v>
      </c>
      <c r="C413" s="83" t="s">
        <v>32</v>
      </c>
      <c r="D413" s="84">
        <v>0.0</v>
      </c>
      <c r="E413" s="82">
        <v>0.0</v>
      </c>
      <c r="F413" s="85">
        <f t="shared" si="240"/>
        <v>0</v>
      </c>
      <c r="G413" s="86">
        <f t="shared" si="153"/>
        <v>0</v>
      </c>
      <c r="H413" s="87"/>
      <c r="I413" s="83"/>
      <c r="J413" s="81"/>
      <c r="K413" s="88"/>
      <c r="L413" s="89"/>
      <c r="M413" s="89"/>
      <c r="N413" s="87"/>
      <c r="O413" s="9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4.25" customHeight="1">
      <c r="A414" s="81" t="s">
        <v>171</v>
      </c>
      <c r="B414" s="82" t="s">
        <v>41</v>
      </c>
      <c r="C414" s="83" t="s">
        <v>42</v>
      </c>
      <c r="D414" s="84">
        <v>206833.49</v>
      </c>
      <c r="E414" s="82">
        <v>0.0</v>
      </c>
      <c r="F414" s="85">
        <f t="shared" si="240"/>
        <v>206833</v>
      </c>
      <c r="G414" s="86">
        <f t="shared" si="153"/>
        <v>206833</v>
      </c>
      <c r="H414" s="87">
        <v>9.00156264E8</v>
      </c>
      <c r="I414" s="83" t="str">
        <f t="shared" ref="I414:I422" si="249">+VLOOKUP(H414,'[1]IPS CTA BANCARIA (2)'!$B$1:$I$186,2,0)</f>
        <v>#REF!</v>
      </c>
      <c r="J414" s="93">
        <f>+G414</f>
        <v>206833</v>
      </c>
      <c r="K414" s="88" t="str">
        <f t="shared" ref="K414:K422" si="250">+VLOOKUP(H414,'[1]IPS CTA BANCARIA (2)'!$B$1:$I$186,4,0)</f>
        <v>#REF!</v>
      </c>
      <c r="L414" s="89" t="str">
        <f t="shared" ref="L414:L422" si="251">+VLOOKUP(H414,'[1]IPS CTA BANCARIA (2)'!$B$1:$I$186,5,0)</f>
        <v>#REF!</v>
      </c>
      <c r="M414" s="89" t="s">
        <v>853</v>
      </c>
      <c r="N414" s="87" t="s">
        <v>854</v>
      </c>
      <c r="O414" s="90">
        <v>42242.0</v>
      </c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36.0" customHeight="1">
      <c r="A415" s="81" t="s">
        <v>173</v>
      </c>
      <c r="B415" s="82" t="s">
        <v>17</v>
      </c>
      <c r="C415" s="83" t="s">
        <v>346</v>
      </c>
      <c r="D415" s="84">
        <v>3556.01</v>
      </c>
      <c r="E415" s="82">
        <v>0.0</v>
      </c>
      <c r="F415" s="85">
        <f t="shared" si="240"/>
        <v>3556</v>
      </c>
      <c r="G415" s="86">
        <f t="shared" si="153"/>
        <v>3556</v>
      </c>
      <c r="H415" s="87">
        <v>8.90905177E8</v>
      </c>
      <c r="I415" s="83" t="str">
        <f t="shared" si="249"/>
        <v>#REF!</v>
      </c>
      <c r="J415" s="81">
        <v>3556.0</v>
      </c>
      <c r="K415" s="88" t="str">
        <f t="shared" si="250"/>
        <v>#REF!</v>
      </c>
      <c r="L415" s="89" t="str">
        <f t="shared" si="251"/>
        <v>#REF!</v>
      </c>
      <c r="M415" s="89" t="s">
        <v>855</v>
      </c>
      <c r="N415" s="87" t="s">
        <v>856</v>
      </c>
      <c r="O415" s="90">
        <v>42235.0</v>
      </c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4.25" customHeight="1">
      <c r="A416" s="81" t="s">
        <v>173</v>
      </c>
      <c r="B416" s="82" t="s">
        <v>19</v>
      </c>
      <c r="C416" s="83" t="s">
        <v>20</v>
      </c>
      <c r="D416" s="84">
        <v>6959.18</v>
      </c>
      <c r="E416" s="82">
        <v>0.0</v>
      </c>
      <c r="F416" s="85">
        <f t="shared" si="240"/>
        <v>6959</v>
      </c>
      <c r="G416" s="86">
        <f t="shared" si="153"/>
        <v>6959</v>
      </c>
      <c r="H416" s="87">
        <v>8.00140949E8</v>
      </c>
      <c r="I416" s="83" t="str">
        <f t="shared" si="249"/>
        <v>#REF!</v>
      </c>
      <c r="J416" s="93">
        <f t="shared" ref="J416:J420" si="252">+G416</f>
        <v>6959</v>
      </c>
      <c r="K416" s="88" t="str">
        <f t="shared" si="250"/>
        <v>#REF!</v>
      </c>
      <c r="L416" s="89" t="str">
        <f t="shared" si="251"/>
        <v>#REF!</v>
      </c>
      <c r="M416" s="89" t="s">
        <v>857</v>
      </c>
      <c r="N416" s="87" t="s">
        <v>858</v>
      </c>
      <c r="O416" s="90">
        <v>42236.0</v>
      </c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4.25" customHeight="1">
      <c r="A417" s="81" t="s">
        <v>173</v>
      </c>
      <c r="B417" s="82" t="s">
        <v>21</v>
      </c>
      <c r="C417" s="83" t="s">
        <v>22</v>
      </c>
      <c r="D417" s="84">
        <v>6375.83</v>
      </c>
      <c r="E417" s="82">
        <v>0.0</v>
      </c>
      <c r="F417" s="85">
        <f t="shared" si="240"/>
        <v>6376</v>
      </c>
      <c r="G417" s="86">
        <f t="shared" si="153"/>
        <v>6376</v>
      </c>
      <c r="H417" s="87">
        <v>8.00130907E8</v>
      </c>
      <c r="I417" s="83" t="str">
        <f t="shared" si="249"/>
        <v>#REF!</v>
      </c>
      <c r="J417" s="93">
        <f t="shared" si="252"/>
        <v>6376</v>
      </c>
      <c r="K417" s="88" t="str">
        <f t="shared" si="250"/>
        <v>#REF!</v>
      </c>
      <c r="L417" s="89" t="str">
        <f t="shared" si="251"/>
        <v>#REF!</v>
      </c>
      <c r="M417" s="89" t="s">
        <v>859</v>
      </c>
      <c r="N417" s="87" t="s">
        <v>860</v>
      </c>
      <c r="O417" s="90">
        <v>42241.0</v>
      </c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4.25" customHeight="1">
      <c r="A418" s="81" t="s">
        <v>173</v>
      </c>
      <c r="B418" s="82" t="s">
        <v>29</v>
      </c>
      <c r="C418" s="83" t="s">
        <v>30</v>
      </c>
      <c r="D418" s="84">
        <v>166269.01</v>
      </c>
      <c r="E418" s="82">
        <v>0.0</v>
      </c>
      <c r="F418" s="85">
        <f t="shared" si="240"/>
        <v>166269</v>
      </c>
      <c r="G418" s="86">
        <f t="shared" si="153"/>
        <v>166269</v>
      </c>
      <c r="H418" s="87">
        <v>8.00250119E8</v>
      </c>
      <c r="I418" s="83" t="str">
        <f t="shared" si="249"/>
        <v>#REF!</v>
      </c>
      <c r="J418" s="93">
        <f t="shared" si="252"/>
        <v>166269</v>
      </c>
      <c r="K418" s="88" t="str">
        <f t="shared" si="250"/>
        <v>#REF!</v>
      </c>
      <c r="L418" s="89" t="str">
        <f t="shared" si="251"/>
        <v>#REF!</v>
      </c>
      <c r="M418" s="89" t="s">
        <v>861</v>
      </c>
      <c r="N418" s="87" t="s">
        <v>862</v>
      </c>
      <c r="O418" s="90">
        <v>42243.0</v>
      </c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27.0" customHeight="1">
      <c r="A419" s="81" t="s">
        <v>173</v>
      </c>
      <c r="B419" s="82" t="s">
        <v>31</v>
      </c>
      <c r="C419" s="83" t="s">
        <v>32</v>
      </c>
      <c r="D419" s="84">
        <v>377939.94</v>
      </c>
      <c r="E419" s="82">
        <v>0.0</v>
      </c>
      <c r="F419" s="85">
        <f t="shared" si="240"/>
        <v>377940</v>
      </c>
      <c r="G419" s="86">
        <f t="shared" si="153"/>
        <v>377940</v>
      </c>
      <c r="H419" s="87">
        <v>8.05000427E8</v>
      </c>
      <c r="I419" s="83" t="str">
        <f t="shared" si="249"/>
        <v>#REF!</v>
      </c>
      <c r="J419" s="93">
        <f t="shared" si="252"/>
        <v>377940</v>
      </c>
      <c r="K419" s="88" t="str">
        <f t="shared" si="250"/>
        <v>#REF!</v>
      </c>
      <c r="L419" s="89" t="str">
        <f t="shared" si="251"/>
        <v>#REF!</v>
      </c>
      <c r="M419" s="89" t="s">
        <v>863</v>
      </c>
      <c r="N419" s="87"/>
      <c r="O419" s="9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4.25" customHeight="1">
      <c r="A420" s="81" t="s">
        <v>173</v>
      </c>
      <c r="B420" s="82" t="s">
        <v>41</v>
      </c>
      <c r="C420" s="83" t="s">
        <v>42</v>
      </c>
      <c r="D420" s="84">
        <v>210820.07</v>
      </c>
      <c r="E420" s="82">
        <v>0.0</v>
      </c>
      <c r="F420" s="85">
        <f t="shared" si="240"/>
        <v>210820</v>
      </c>
      <c r="G420" s="86">
        <f t="shared" si="153"/>
        <v>210820</v>
      </c>
      <c r="H420" s="87">
        <v>9.00156264E8</v>
      </c>
      <c r="I420" s="83" t="str">
        <f t="shared" si="249"/>
        <v>#REF!</v>
      </c>
      <c r="J420" s="93">
        <f t="shared" si="252"/>
        <v>210820</v>
      </c>
      <c r="K420" s="88" t="str">
        <f t="shared" si="250"/>
        <v>#REF!</v>
      </c>
      <c r="L420" s="89" t="str">
        <f t="shared" si="251"/>
        <v>#REF!</v>
      </c>
      <c r="M420" s="89" t="s">
        <v>864</v>
      </c>
      <c r="N420" s="87" t="s">
        <v>865</v>
      </c>
      <c r="O420" s="90">
        <v>42242.0</v>
      </c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21.75" customHeight="1">
      <c r="A421" s="81" t="s">
        <v>173</v>
      </c>
      <c r="B421" s="82" t="s">
        <v>47</v>
      </c>
      <c r="C421" s="83" t="s">
        <v>48</v>
      </c>
      <c r="D421" s="84">
        <v>3.169875296E7</v>
      </c>
      <c r="E421" s="82">
        <v>0.0</v>
      </c>
      <c r="F421" s="85">
        <f t="shared" si="240"/>
        <v>31698753</v>
      </c>
      <c r="G421" s="86">
        <f t="shared" si="153"/>
        <v>31698753</v>
      </c>
      <c r="H421" s="87">
        <v>8.90980765E8</v>
      </c>
      <c r="I421" s="83" t="str">
        <f t="shared" si="249"/>
        <v>#REF!</v>
      </c>
      <c r="J421" s="81">
        <v>3.1698753E7</v>
      </c>
      <c r="K421" s="88" t="str">
        <f t="shared" si="250"/>
        <v>#REF!</v>
      </c>
      <c r="L421" s="89" t="str">
        <f t="shared" si="251"/>
        <v>#REF!</v>
      </c>
      <c r="M421" s="89" t="s">
        <v>866</v>
      </c>
      <c r="N421" s="87" t="s">
        <v>867</v>
      </c>
      <c r="O421" s="90">
        <v>42236.0</v>
      </c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36.0" customHeight="1">
      <c r="A422" s="81" t="s">
        <v>175</v>
      </c>
      <c r="B422" s="82" t="s">
        <v>17</v>
      </c>
      <c r="C422" s="83" t="s">
        <v>346</v>
      </c>
      <c r="D422" s="84">
        <v>1.44103634E7</v>
      </c>
      <c r="E422" s="82">
        <v>0.0</v>
      </c>
      <c r="F422" s="85">
        <f t="shared" si="240"/>
        <v>14410363</v>
      </c>
      <c r="G422" s="86">
        <f t="shared" si="153"/>
        <v>14410363</v>
      </c>
      <c r="H422" s="87">
        <v>8.90905177E8</v>
      </c>
      <c r="I422" s="83" t="str">
        <f t="shared" si="249"/>
        <v>#REF!</v>
      </c>
      <c r="J422" s="81">
        <v>1.4410363E7</v>
      </c>
      <c r="K422" s="88" t="str">
        <f t="shared" si="250"/>
        <v>#REF!</v>
      </c>
      <c r="L422" s="89" t="str">
        <f t="shared" si="251"/>
        <v>#REF!</v>
      </c>
      <c r="M422" s="89" t="s">
        <v>868</v>
      </c>
      <c r="N422" s="87" t="s">
        <v>869</v>
      </c>
      <c r="O422" s="90">
        <v>42235.0</v>
      </c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4.25" customHeight="1">
      <c r="A423" s="81" t="s">
        <v>175</v>
      </c>
      <c r="B423" s="82" t="s">
        <v>45</v>
      </c>
      <c r="C423" s="83" t="s">
        <v>46</v>
      </c>
      <c r="D423" s="84">
        <v>8112769.66</v>
      </c>
      <c r="E423" s="82">
        <v>0.0</v>
      </c>
      <c r="F423" s="85">
        <f t="shared" si="240"/>
        <v>8112770</v>
      </c>
      <c r="G423" s="86">
        <f t="shared" si="153"/>
        <v>8112770</v>
      </c>
      <c r="H423" s="87"/>
      <c r="I423" s="83"/>
      <c r="J423" s="81"/>
      <c r="K423" s="88"/>
      <c r="L423" s="89"/>
      <c r="M423" s="89"/>
      <c r="N423" s="87"/>
      <c r="O423" s="9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4.25" customHeight="1">
      <c r="A424" s="81" t="s">
        <v>175</v>
      </c>
      <c r="B424" s="82" t="s">
        <v>19</v>
      </c>
      <c r="C424" s="83" t="s">
        <v>20</v>
      </c>
      <c r="D424" s="84">
        <v>2113.69</v>
      </c>
      <c r="E424" s="82">
        <v>0.0</v>
      </c>
      <c r="F424" s="85">
        <f t="shared" si="240"/>
        <v>2114</v>
      </c>
      <c r="G424" s="86">
        <f t="shared" si="153"/>
        <v>2114</v>
      </c>
      <c r="H424" s="87">
        <v>8.00140949E8</v>
      </c>
      <c r="I424" s="83" t="str">
        <f>+VLOOKUP(H424,'[1]IPS CTA BANCARIA (2)'!$B$1:$I$186,2,0)</f>
        <v>#REF!</v>
      </c>
      <c r="J424" s="93">
        <f>+G424</f>
        <v>2114</v>
      </c>
      <c r="K424" s="88" t="str">
        <f>+VLOOKUP(H424,'[1]IPS CTA BANCARIA (2)'!$B$1:$I$186,4,0)</f>
        <v>#REF!</v>
      </c>
      <c r="L424" s="89" t="str">
        <f>+VLOOKUP(H424,'[1]IPS CTA BANCARIA (2)'!$B$1:$I$186,5,0)</f>
        <v>#REF!</v>
      </c>
      <c r="M424" s="89" t="s">
        <v>870</v>
      </c>
      <c r="N424" s="87" t="s">
        <v>871</v>
      </c>
      <c r="O424" s="90">
        <v>42236.0</v>
      </c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4.25" customHeight="1">
      <c r="A425" s="81" t="s">
        <v>175</v>
      </c>
      <c r="B425" s="82" t="s">
        <v>21</v>
      </c>
      <c r="C425" s="83" t="s">
        <v>22</v>
      </c>
      <c r="D425" s="84">
        <v>0.0</v>
      </c>
      <c r="E425" s="82">
        <v>0.0</v>
      </c>
      <c r="F425" s="85">
        <f t="shared" si="240"/>
        <v>0</v>
      </c>
      <c r="G425" s="86">
        <f t="shared" si="153"/>
        <v>0</v>
      </c>
      <c r="H425" s="87"/>
      <c r="I425" s="83"/>
      <c r="J425" s="81"/>
      <c r="K425" s="88"/>
      <c r="L425" s="89"/>
      <c r="M425" s="89"/>
      <c r="N425" s="87"/>
      <c r="O425" s="9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41.25" customHeight="1">
      <c r="A426" s="81" t="s">
        <v>175</v>
      </c>
      <c r="B426" s="82" t="s">
        <v>27</v>
      </c>
      <c r="C426" s="83" t="s">
        <v>28</v>
      </c>
      <c r="D426" s="84">
        <v>2291571.82</v>
      </c>
      <c r="E426" s="82">
        <v>0.0</v>
      </c>
      <c r="F426" s="85">
        <f t="shared" si="240"/>
        <v>2291572</v>
      </c>
      <c r="G426" s="86">
        <f t="shared" si="153"/>
        <v>2291572</v>
      </c>
      <c r="H426" s="87">
        <v>8.00088702E8</v>
      </c>
      <c r="I426" s="83" t="str">
        <f t="shared" ref="I426:I431" si="253">+VLOOKUP(H426,'[1]IPS CTA BANCARIA (2)'!$B$1:$I$186,2,0)</f>
        <v>#REF!</v>
      </c>
      <c r="J426" s="93">
        <f t="shared" ref="J426:J429" si="254">+G426</f>
        <v>2291572</v>
      </c>
      <c r="K426" s="88" t="str">
        <f t="shared" ref="K426:K431" si="255">+VLOOKUP(H426,'[1]IPS CTA BANCARIA (2)'!$B$1:$I$186,4,0)</f>
        <v>#REF!</v>
      </c>
      <c r="L426" s="89" t="str">
        <f t="shared" ref="L426:L431" si="256">+VLOOKUP(H426,'[1]IPS CTA BANCARIA (2)'!$B$1:$I$186,5,0)</f>
        <v>#REF!</v>
      </c>
      <c r="M426" s="89" t="s">
        <v>872</v>
      </c>
      <c r="N426" s="87" t="s">
        <v>873</v>
      </c>
      <c r="O426" s="90">
        <v>42241.0</v>
      </c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4.25" customHeight="1">
      <c r="A427" s="81" t="s">
        <v>175</v>
      </c>
      <c r="B427" s="82" t="s">
        <v>29</v>
      </c>
      <c r="C427" s="83" t="s">
        <v>30</v>
      </c>
      <c r="D427" s="84">
        <v>416716.61</v>
      </c>
      <c r="E427" s="82">
        <v>0.0</v>
      </c>
      <c r="F427" s="85">
        <f t="shared" si="240"/>
        <v>416717</v>
      </c>
      <c r="G427" s="86">
        <f t="shared" si="153"/>
        <v>416717</v>
      </c>
      <c r="H427" s="87">
        <v>8.00250119E8</v>
      </c>
      <c r="I427" s="83" t="str">
        <f t="shared" si="253"/>
        <v>#REF!</v>
      </c>
      <c r="J427" s="93">
        <f t="shared" si="254"/>
        <v>416717</v>
      </c>
      <c r="K427" s="88" t="str">
        <f t="shared" si="255"/>
        <v>#REF!</v>
      </c>
      <c r="L427" s="89" t="str">
        <f t="shared" si="256"/>
        <v>#REF!</v>
      </c>
      <c r="M427" s="89" t="s">
        <v>874</v>
      </c>
      <c r="N427" s="87" t="s">
        <v>875</v>
      </c>
      <c r="O427" s="90">
        <v>42243.0</v>
      </c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27.0" customHeight="1">
      <c r="A428" s="81" t="s">
        <v>175</v>
      </c>
      <c r="B428" s="82" t="s">
        <v>31</v>
      </c>
      <c r="C428" s="83" t="s">
        <v>32</v>
      </c>
      <c r="D428" s="84">
        <v>2262074.61</v>
      </c>
      <c r="E428" s="82">
        <v>0.0</v>
      </c>
      <c r="F428" s="85">
        <f t="shared" si="240"/>
        <v>2262075</v>
      </c>
      <c r="G428" s="86">
        <f t="shared" si="153"/>
        <v>2262075</v>
      </c>
      <c r="H428" s="87">
        <v>8.05000427E8</v>
      </c>
      <c r="I428" s="83" t="str">
        <f t="shared" si="253"/>
        <v>#REF!</v>
      </c>
      <c r="J428" s="93">
        <f t="shared" si="254"/>
        <v>2262075</v>
      </c>
      <c r="K428" s="88" t="str">
        <f t="shared" si="255"/>
        <v>#REF!</v>
      </c>
      <c r="L428" s="89" t="str">
        <f t="shared" si="256"/>
        <v>#REF!</v>
      </c>
      <c r="M428" s="89" t="s">
        <v>876</v>
      </c>
      <c r="N428" s="87"/>
      <c r="O428" s="9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4.25" customHeight="1">
      <c r="A429" s="81" t="s">
        <v>175</v>
      </c>
      <c r="B429" s="82" t="s">
        <v>41</v>
      </c>
      <c r="C429" s="83" t="s">
        <v>42</v>
      </c>
      <c r="D429" s="84">
        <v>285342.9</v>
      </c>
      <c r="E429" s="82">
        <v>0.0</v>
      </c>
      <c r="F429" s="85">
        <f t="shared" si="240"/>
        <v>285343</v>
      </c>
      <c r="G429" s="86">
        <f t="shared" si="153"/>
        <v>285343</v>
      </c>
      <c r="H429" s="87">
        <v>9.00156264E8</v>
      </c>
      <c r="I429" s="83" t="str">
        <f t="shared" si="253"/>
        <v>#REF!</v>
      </c>
      <c r="J429" s="93">
        <f t="shared" si="254"/>
        <v>285343</v>
      </c>
      <c r="K429" s="88" t="str">
        <f t="shared" si="255"/>
        <v>#REF!</v>
      </c>
      <c r="L429" s="89" t="str">
        <f t="shared" si="256"/>
        <v>#REF!</v>
      </c>
      <c r="M429" s="89" t="s">
        <v>877</v>
      </c>
      <c r="N429" s="87" t="s">
        <v>878</v>
      </c>
      <c r="O429" s="90">
        <v>42242.0</v>
      </c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20.25" customHeight="1">
      <c r="A430" s="81" t="s">
        <v>175</v>
      </c>
      <c r="B430" s="82" t="s">
        <v>59</v>
      </c>
      <c r="C430" s="83" t="s">
        <v>60</v>
      </c>
      <c r="D430" s="84">
        <v>1.554987031E7</v>
      </c>
      <c r="E430" s="82">
        <v>0.0</v>
      </c>
      <c r="F430" s="85">
        <f t="shared" si="240"/>
        <v>15549870</v>
      </c>
      <c r="G430" s="86">
        <f t="shared" si="153"/>
        <v>15549870</v>
      </c>
      <c r="H430" s="87">
        <v>8.90905154E8</v>
      </c>
      <c r="I430" s="83" t="str">
        <f t="shared" si="253"/>
        <v>#REF!</v>
      </c>
      <c r="J430" s="81">
        <v>1.554987E7</v>
      </c>
      <c r="K430" s="88" t="str">
        <f t="shared" si="255"/>
        <v>#REF!</v>
      </c>
      <c r="L430" s="89" t="str">
        <f t="shared" si="256"/>
        <v>#REF!</v>
      </c>
      <c r="M430" s="89" t="s">
        <v>879</v>
      </c>
      <c r="N430" s="87" t="s">
        <v>880</v>
      </c>
      <c r="O430" s="90">
        <v>42236.0</v>
      </c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36.0" customHeight="1">
      <c r="A431" s="81" t="s">
        <v>177</v>
      </c>
      <c r="B431" s="82" t="s">
        <v>17</v>
      </c>
      <c r="C431" s="83" t="s">
        <v>346</v>
      </c>
      <c r="D431" s="84">
        <v>1.0061601769E8</v>
      </c>
      <c r="E431" s="82">
        <v>5170065.689999998</v>
      </c>
      <c r="F431" s="85">
        <v>9.5445952E7</v>
      </c>
      <c r="G431" s="86">
        <f t="shared" si="153"/>
        <v>95445952</v>
      </c>
      <c r="H431" s="87">
        <v>8.90905177E8</v>
      </c>
      <c r="I431" s="83" t="str">
        <f t="shared" si="253"/>
        <v>#REF!</v>
      </c>
      <c r="J431" s="81">
        <v>9.5445952E7</v>
      </c>
      <c r="K431" s="88" t="str">
        <f t="shared" si="255"/>
        <v>#REF!</v>
      </c>
      <c r="L431" s="89" t="str">
        <f t="shared" si="256"/>
        <v>#REF!</v>
      </c>
      <c r="M431" s="89" t="s">
        <v>881</v>
      </c>
      <c r="N431" s="87" t="s">
        <v>882</v>
      </c>
      <c r="O431" s="90">
        <v>42235.0</v>
      </c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4.25" customHeight="1">
      <c r="A432" s="81" t="s">
        <v>177</v>
      </c>
      <c r="B432" s="82" t="s">
        <v>45</v>
      </c>
      <c r="C432" s="83" t="s">
        <v>46</v>
      </c>
      <c r="D432" s="84">
        <v>2.689893549E7</v>
      </c>
      <c r="E432" s="82">
        <v>1384359.4899999984</v>
      </c>
      <c r="F432" s="85">
        <v>2.5514576E7</v>
      </c>
      <c r="G432" s="86">
        <f t="shared" si="153"/>
        <v>25514576</v>
      </c>
      <c r="H432" s="87"/>
      <c r="I432" s="83"/>
      <c r="J432" s="81"/>
      <c r="K432" s="88"/>
      <c r="L432" s="89"/>
      <c r="M432" s="89"/>
      <c r="N432" s="87"/>
      <c r="O432" s="9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4.25" customHeight="1">
      <c r="A433" s="81" t="s">
        <v>177</v>
      </c>
      <c r="B433" s="82" t="s">
        <v>25</v>
      </c>
      <c r="C433" s="83" t="s">
        <v>26</v>
      </c>
      <c r="D433" s="84">
        <v>8603.36</v>
      </c>
      <c r="E433" s="82">
        <v>8603.36</v>
      </c>
      <c r="F433" s="85">
        <v>0.0</v>
      </c>
      <c r="G433" s="86">
        <f t="shared" si="153"/>
        <v>0</v>
      </c>
      <c r="H433" s="87"/>
      <c r="I433" s="83"/>
      <c r="J433" s="81"/>
      <c r="K433" s="88"/>
      <c r="L433" s="89"/>
      <c r="M433" s="89"/>
      <c r="N433" s="87"/>
      <c r="O433" s="9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41.25" customHeight="1">
      <c r="A434" s="81" t="s">
        <v>177</v>
      </c>
      <c r="B434" s="82" t="s">
        <v>27</v>
      </c>
      <c r="C434" s="83" t="s">
        <v>28</v>
      </c>
      <c r="D434" s="84">
        <v>4193586.53</v>
      </c>
      <c r="E434" s="82">
        <v>215823.5299999998</v>
      </c>
      <c r="F434" s="85">
        <v>3977763.0</v>
      </c>
      <c r="G434" s="86">
        <f t="shared" si="153"/>
        <v>3977763</v>
      </c>
      <c r="H434" s="87">
        <v>8.00088702E8</v>
      </c>
      <c r="I434" s="83" t="str">
        <f t="shared" ref="I434:I441" si="257">+VLOOKUP(H434,'[1]IPS CTA BANCARIA (2)'!$B$1:$I$186,2,0)</f>
        <v>#REF!</v>
      </c>
      <c r="J434" s="93">
        <f t="shared" ref="J434:J436" si="258">+G434</f>
        <v>3977763</v>
      </c>
      <c r="K434" s="88" t="str">
        <f t="shared" ref="K434:K441" si="259">+VLOOKUP(H434,'[1]IPS CTA BANCARIA (2)'!$B$1:$I$186,4,0)</f>
        <v>#REF!</v>
      </c>
      <c r="L434" s="89" t="str">
        <f t="shared" ref="L434:L441" si="260">+VLOOKUP(H434,'[1]IPS CTA BANCARIA (2)'!$B$1:$I$186,5,0)</f>
        <v>#REF!</v>
      </c>
      <c r="M434" s="89" t="s">
        <v>883</v>
      </c>
      <c r="N434" s="87" t="s">
        <v>884</v>
      </c>
      <c r="O434" s="90">
        <v>42241.0</v>
      </c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27.0" customHeight="1">
      <c r="A435" s="81" t="s">
        <v>177</v>
      </c>
      <c r="B435" s="82" t="s">
        <v>31</v>
      </c>
      <c r="C435" s="83" t="s">
        <v>32</v>
      </c>
      <c r="D435" s="84">
        <v>463367.25</v>
      </c>
      <c r="E435" s="82">
        <v>23847.25</v>
      </c>
      <c r="F435" s="85">
        <v>439520.0</v>
      </c>
      <c r="G435" s="86">
        <f t="shared" si="153"/>
        <v>439520</v>
      </c>
      <c r="H435" s="87">
        <v>8.05000427E8</v>
      </c>
      <c r="I435" s="83" t="str">
        <f t="shared" si="257"/>
        <v>#REF!</v>
      </c>
      <c r="J435" s="93">
        <f t="shared" si="258"/>
        <v>439520</v>
      </c>
      <c r="K435" s="88" t="str">
        <f t="shared" si="259"/>
        <v>#REF!</v>
      </c>
      <c r="L435" s="89" t="str">
        <f t="shared" si="260"/>
        <v>#REF!</v>
      </c>
      <c r="M435" s="89" t="s">
        <v>885</v>
      </c>
      <c r="N435" s="87"/>
      <c r="O435" s="9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4.25" customHeight="1">
      <c r="A436" s="81" t="s">
        <v>177</v>
      </c>
      <c r="B436" s="82" t="s">
        <v>41</v>
      </c>
      <c r="C436" s="83" t="s">
        <v>42</v>
      </c>
      <c r="D436" s="84">
        <v>1004826.68</v>
      </c>
      <c r="E436" s="82">
        <v>51713.68000000005</v>
      </c>
      <c r="F436" s="85">
        <v>953113.0</v>
      </c>
      <c r="G436" s="86">
        <f t="shared" si="153"/>
        <v>953113</v>
      </c>
      <c r="H436" s="87">
        <v>9.00156264E8</v>
      </c>
      <c r="I436" s="83" t="str">
        <f t="shared" si="257"/>
        <v>#REF!</v>
      </c>
      <c r="J436" s="93">
        <f t="shared" si="258"/>
        <v>953113</v>
      </c>
      <c r="K436" s="88" t="str">
        <f t="shared" si="259"/>
        <v>#REF!</v>
      </c>
      <c r="L436" s="89" t="str">
        <f t="shared" si="260"/>
        <v>#REF!</v>
      </c>
      <c r="M436" s="89" t="s">
        <v>886</v>
      </c>
      <c r="N436" s="87" t="s">
        <v>887</v>
      </c>
      <c r="O436" s="90">
        <v>42242.0</v>
      </c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36.0" customHeight="1">
      <c r="A437" s="81" t="s">
        <v>179</v>
      </c>
      <c r="B437" s="82" t="s">
        <v>17</v>
      </c>
      <c r="C437" s="83" t="s">
        <v>346</v>
      </c>
      <c r="D437" s="84">
        <v>7.253485336E7</v>
      </c>
      <c r="E437" s="82">
        <v>0.0</v>
      </c>
      <c r="F437" s="85">
        <f t="shared" ref="F437:F478" si="261">+ROUND(D437,0)</f>
        <v>72534853</v>
      </c>
      <c r="G437" s="86">
        <f t="shared" si="153"/>
        <v>72534853</v>
      </c>
      <c r="H437" s="87">
        <v>8.90905177E8</v>
      </c>
      <c r="I437" s="83" t="str">
        <f t="shared" si="257"/>
        <v>#REF!</v>
      </c>
      <c r="J437" s="81">
        <v>7.2534853E7</v>
      </c>
      <c r="K437" s="88" t="str">
        <f t="shared" si="259"/>
        <v>#REF!</v>
      </c>
      <c r="L437" s="89" t="str">
        <f t="shared" si="260"/>
        <v>#REF!</v>
      </c>
      <c r="M437" s="89" t="s">
        <v>888</v>
      </c>
      <c r="N437" s="87" t="s">
        <v>889</v>
      </c>
      <c r="O437" s="90">
        <v>42235.0</v>
      </c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4.25" customHeight="1">
      <c r="A438" s="81" t="s">
        <v>179</v>
      </c>
      <c r="B438" s="82" t="s">
        <v>29</v>
      </c>
      <c r="C438" s="83" t="s">
        <v>30</v>
      </c>
      <c r="D438" s="84">
        <v>1105247.44</v>
      </c>
      <c r="E438" s="82">
        <v>0.0</v>
      </c>
      <c r="F438" s="85">
        <f t="shared" si="261"/>
        <v>1105247</v>
      </c>
      <c r="G438" s="86">
        <f t="shared" si="153"/>
        <v>1105247</v>
      </c>
      <c r="H438" s="87">
        <v>8.00250119E8</v>
      </c>
      <c r="I438" s="83" t="str">
        <f t="shared" si="257"/>
        <v>#REF!</v>
      </c>
      <c r="J438" s="93">
        <f t="shared" ref="J438:J440" si="262">+G438</f>
        <v>1105247</v>
      </c>
      <c r="K438" s="88" t="str">
        <f t="shared" si="259"/>
        <v>#REF!</v>
      </c>
      <c r="L438" s="89" t="str">
        <f t="shared" si="260"/>
        <v>#REF!</v>
      </c>
      <c r="M438" s="89" t="s">
        <v>890</v>
      </c>
      <c r="N438" s="87" t="s">
        <v>891</v>
      </c>
      <c r="O438" s="90">
        <v>42243.0</v>
      </c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27.0" customHeight="1">
      <c r="A439" s="81" t="s">
        <v>179</v>
      </c>
      <c r="B439" s="82" t="s">
        <v>31</v>
      </c>
      <c r="C439" s="83" t="s">
        <v>32</v>
      </c>
      <c r="D439" s="84">
        <v>1309728.81</v>
      </c>
      <c r="E439" s="82">
        <v>0.0</v>
      </c>
      <c r="F439" s="85">
        <f t="shared" si="261"/>
        <v>1309729</v>
      </c>
      <c r="G439" s="86">
        <f t="shared" si="153"/>
        <v>1309729</v>
      </c>
      <c r="H439" s="87">
        <v>8.05000427E8</v>
      </c>
      <c r="I439" s="83" t="str">
        <f t="shared" si="257"/>
        <v>#REF!</v>
      </c>
      <c r="J439" s="93">
        <f t="shared" si="262"/>
        <v>1309729</v>
      </c>
      <c r="K439" s="88" t="str">
        <f t="shared" si="259"/>
        <v>#REF!</v>
      </c>
      <c r="L439" s="89" t="str">
        <f t="shared" si="260"/>
        <v>#REF!</v>
      </c>
      <c r="M439" s="89" t="s">
        <v>892</v>
      </c>
      <c r="N439" s="87"/>
      <c r="O439" s="9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4.25" customHeight="1">
      <c r="A440" s="81" t="s">
        <v>179</v>
      </c>
      <c r="B440" s="82" t="s">
        <v>41</v>
      </c>
      <c r="C440" s="83" t="s">
        <v>42</v>
      </c>
      <c r="D440" s="84">
        <v>1702658.39</v>
      </c>
      <c r="E440" s="82">
        <v>0.0</v>
      </c>
      <c r="F440" s="85">
        <f t="shared" si="261"/>
        <v>1702658</v>
      </c>
      <c r="G440" s="86">
        <f t="shared" si="153"/>
        <v>1702658</v>
      </c>
      <c r="H440" s="87">
        <v>9.00156264E8</v>
      </c>
      <c r="I440" s="83" t="str">
        <f t="shared" si="257"/>
        <v>#REF!</v>
      </c>
      <c r="J440" s="93">
        <f t="shared" si="262"/>
        <v>1702658</v>
      </c>
      <c r="K440" s="88" t="str">
        <f t="shared" si="259"/>
        <v>#REF!</v>
      </c>
      <c r="L440" s="89" t="str">
        <f t="shared" si="260"/>
        <v>#REF!</v>
      </c>
      <c r="M440" s="89" t="s">
        <v>893</v>
      </c>
      <c r="N440" s="87" t="s">
        <v>894</v>
      </c>
      <c r="O440" s="90">
        <v>42242.0</v>
      </c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36.0" customHeight="1">
      <c r="A441" s="81" t="s">
        <v>181</v>
      </c>
      <c r="B441" s="82" t="s">
        <v>17</v>
      </c>
      <c r="C441" s="83" t="s">
        <v>346</v>
      </c>
      <c r="D441" s="84">
        <v>7050269.47</v>
      </c>
      <c r="E441" s="82">
        <v>0.0</v>
      </c>
      <c r="F441" s="85">
        <f t="shared" si="261"/>
        <v>7050269</v>
      </c>
      <c r="G441" s="86">
        <f t="shared" si="153"/>
        <v>7050269</v>
      </c>
      <c r="H441" s="87">
        <v>8.90905177E8</v>
      </c>
      <c r="I441" s="83" t="str">
        <f t="shared" si="257"/>
        <v>#REF!</v>
      </c>
      <c r="J441" s="81">
        <v>7050269.0</v>
      </c>
      <c r="K441" s="88" t="str">
        <f t="shared" si="259"/>
        <v>#REF!</v>
      </c>
      <c r="L441" s="89" t="str">
        <f t="shared" si="260"/>
        <v>#REF!</v>
      </c>
      <c r="M441" s="89" t="s">
        <v>895</v>
      </c>
      <c r="N441" s="87" t="s">
        <v>896</v>
      </c>
      <c r="O441" s="90">
        <v>42235.0</v>
      </c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4.25" customHeight="1">
      <c r="A442" s="81" t="s">
        <v>181</v>
      </c>
      <c r="B442" s="82" t="s">
        <v>45</v>
      </c>
      <c r="C442" s="83" t="s">
        <v>46</v>
      </c>
      <c r="D442" s="84">
        <v>3809258.15</v>
      </c>
      <c r="E442" s="82">
        <v>0.0</v>
      </c>
      <c r="F442" s="85">
        <f t="shared" si="261"/>
        <v>3809258</v>
      </c>
      <c r="G442" s="86">
        <f t="shared" si="153"/>
        <v>3809258</v>
      </c>
      <c r="H442" s="87"/>
      <c r="I442" s="83"/>
      <c r="J442" s="81"/>
      <c r="K442" s="88"/>
      <c r="L442" s="89"/>
      <c r="M442" s="89"/>
      <c r="N442" s="87"/>
      <c r="O442" s="9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4.25" customHeight="1">
      <c r="A443" s="81" t="s">
        <v>181</v>
      </c>
      <c r="B443" s="82" t="s">
        <v>21</v>
      </c>
      <c r="C443" s="83" t="s">
        <v>22</v>
      </c>
      <c r="D443" s="84">
        <v>13988.23</v>
      </c>
      <c r="E443" s="82">
        <v>0.0</v>
      </c>
      <c r="F443" s="85">
        <f t="shared" si="261"/>
        <v>13988</v>
      </c>
      <c r="G443" s="86">
        <f t="shared" si="153"/>
        <v>13988</v>
      </c>
      <c r="H443" s="87">
        <v>8.00130907E8</v>
      </c>
      <c r="I443" s="83" t="str">
        <f t="shared" ref="I443:I448" si="263">+VLOOKUP(H443,'[1]IPS CTA BANCARIA (2)'!$B$1:$I$186,2,0)</f>
        <v>#REF!</v>
      </c>
      <c r="J443" s="93">
        <f t="shared" ref="J443:J447" si="264">+G443</f>
        <v>13988</v>
      </c>
      <c r="K443" s="88" t="str">
        <f t="shared" ref="K443:K448" si="265">+VLOOKUP(H443,'[1]IPS CTA BANCARIA (2)'!$B$1:$I$186,4,0)</f>
        <v>#REF!</v>
      </c>
      <c r="L443" s="89" t="str">
        <f t="shared" ref="L443:L448" si="266">+VLOOKUP(H443,'[1]IPS CTA BANCARIA (2)'!$B$1:$I$186,5,0)</f>
        <v>#REF!</v>
      </c>
      <c r="M443" s="89" t="s">
        <v>897</v>
      </c>
      <c r="N443" s="87" t="s">
        <v>898</v>
      </c>
      <c r="O443" s="90">
        <v>42241.0</v>
      </c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41.25" customHeight="1">
      <c r="A444" s="81" t="s">
        <v>181</v>
      </c>
      <c r="B444" s="82" t="s">
        <v>27</v>
      </c>
      <c r="C444" s="83" t="s">
        <v>28</v>
      </c>
      <c r="D444" s="84">
        <v>68489.74</v>
      </c>
      <c r="E444" s="82">
        <v>0.0</v>
      </c>
      <c r="F444" s="85">
        <f t="shared" si="261"/>
        <v>68490</v>
      </c>
      <c r="G444" s="86">
        <f t="shared" si="153"/>
        <v>68490</v>
      </c>
      <c r="H444" s="87">
        <v>8.00088702E8</v>
      </c>
      <c r="I444" s="83" t="str">
        <f t="shared" si="263"/>
        <v>#REF!</v>
      </c>
      <c r="J444" s="93">
        <f t="shared" si="264"/>
        <v>68490</v>
      </c>
      <c r="K444" s="88" t="str">
        <f t="shared" si="265"/>
        <v>#REF!</v>
      </c>
      <c r="L444" s="89" t="str">
        <f t="shared" si="266"/>
        <v>#REF!</v>
      </c>
      <c r="M444" s="89" t="s">
        <v>899</v>
      </c>
      <c r="N444" s="87" t="s">
        <v>900</v>
      </c>
      <c r="O444" s="90">
        <v>42241.0</v>
      </c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4.25" customHeight="1">
      <c r="A445" s="81" t="s">
        <v>181</v>
      </c>
      <c r="B445" s="82" t="s">
        <v>29</v>
      </c>
      <c r="C445" s="83" t="s">
        <v>30</v>
      </c>
      <c r="D445" s="84">
        <v>135232.36</v>
      </c>
      <c r="E445" s="82">
        <v>0.0</v>
      </c>
      <c r="F445" s="85">
        <f t="shared" si="261"/>
        <v>135232</v>
      </c>
      <c r="G445" s="86">
        <f t="shared" si="153"/>
        <v>135232</v>
      </c>
      <c r="H445" s="87">
        <v>8.00250119E8</v>
      </c>
      <c r="I445" s="83" t="str">
        <f t="shared" si="263"/>
        <v>#REF!</v>
      </c>
      <c r="J445" s="93">
        <f t="shared" si="264"/>
        <v>135232</v>
      </c>
      <c r="K445" s="88" t="str">
        <f t="shared" si="265"/>
        <v>#REF!</v>
      </c>
      <c r="L445" s="89" t="str">
        <f t="shared" si="266"/>
        <v>#REF!</v>
      </c>
      <c r="M445" s="89" t="s">
        <v>901</v>
      </c>
      <c r="N445" s="87" t="s">
        <v>902</v>
      </c>
      <c r="O445" s="90">
        <v>42243.0</v>
      </c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27.0" customHeight="1">
      <c r="A446" s="81" t="s">
        <v>181</v>
      </c>
      <c r="B446" s="82" t="s">
        <v>31</v>
      </c>
      <c r="C446" s="83" t="s">
        <v>32</v>
      </c>
      <c r="D446" s="84">
        <v>402584.98</v>
      </c>
      <c r="E446" s="82">
        <v>0.0</v>
      </c>
      <c r="F446" s="85">
        <f t="shared" si="261"/>
        <v>402585</v>
      </c>
      <c r="G446" s="86">
        <f t="shared" si="153"/>
        <v>402585</v>
      </c>
      <c r="H446" s="87">
        <v>8.05000427E8</v>
      </c>
      <c r="I446" s="83" t="str">
        <f t="shared" si="263"/>
        <v>#REF!</v>
      </c>
      <c r="J446" s="93">
        <f t="shared" si="264"/>
        <v>402585</v>
      </c>
      <c r="K446" s="88" t="str">
        <f t="shared" si="265"/>
        <v>#REF!</v>
      </c>
      <c r="L446" s="89" t="str">
        <f t="shared" si="266"/>
        <v>#REF!</v>
      </c>
      <c r="M446" s="89" t="s">
        <v>903</v>
      </c>
      <c r="N446" s="87"/>
      <c r="O446" s="9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4.25" customHeight="1">
      <c r="A447" s="81" t="s">
        <v>181</v>
      </c>
      <c r="B447" s="82" t="s">
        <v>41</v>
      </c>
      <c r="C447" s="83" t="s">
        <v>42</v>
      </c>
      <c r="D447" s="84">
        <v>38954.07</v>
      </c>
      <c r="E447" s="82">
        <v>0.0</v>
      </c>
      <c r="F447" s="85">
        <f t="shared" si="261"/>
        <v>38954</v>
      </c>
      <c r="G447" s="86">
        <f t="shared" si="153"/>
        <v>38954</v>
      </c>
      <c r="H447" s="87">
        <v>9.00156264E8</v>
      </c>
      <c r="I447" s="83" t="str">
        <f t="shared" si="263"/>
        <v>#REF!</v>
      </c>
      <c r="J447" s="93">
        <f t="shared" si="264"/>
        <v>38954</v>
      </c>
      <c r="K447" s="88" t="str">
        <f t="shared" si="265"/>
        <v>#REF!</v>
      </c>
      <c r="L447" s="89" t="str">
        <f t="shared" si="266"/>
        <v>#REF!</v>
      </c>
      <c r="M447" s="89" t="s">
        <v>904</v>
      </c>
      <c r="N447" s="87" t="s">
        <v>905</v>
      </c>
      <c r="O447" s="90">
        <v>42242.0</v>
      </c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36.0" customHeight="1">
      <c r="A448" s="81" t="s">
        <v>183</v>
      </c>
      <c r="B448" s="82" t="s">
        <v>17</v>
      </c>
      <c r="C448" s="83" t="s">
        <v>346</v>
      </c>
      <c r="D448" s="84">
        <v>4.464832188E7</v>
      </c>
      <c r="E448" s="82">
        <v>0.0</v>
      </c>
      <c r="F448" s="85">
        <f t="shared" si="261"/>
        <v>44648322</v>
      </c>
      <c r="G448" s="86">
        <f t="shared" si="153"/>
        <v>44648322</v>
      </c>
      <c r="H448" s="87">
        <v>8.90905177E8</v>
      </c>
      <c r="I448" s="83" t="str">
        <f t="shared" si="263"/>
        <v>#REF!</v>
      </c>
      <c r="J448" s="81">
        <v>4.4648322E7</v>
      </c>
      <c r="K448" s="88" t="str">
        <f t="shared" si="265"/>
        <v>#REF!</v>
      </c>
      <c r="L448" s="89" t="str">
        <f t="shared" si="266"/>
        <v>#REF!</v>
      </c>
      <c r="M448" s="89" t="s">
        <v>906</v>
      </c>
      <c r="N448" s="87" t="s">
        <v>907</v>
      </c>
      <c r="O448" s="90">
        <v>42235.0</v>
      </c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4.25" customHeight="1">
      <c r="A449" s="81" t="s">
        <v>183</v>
      </c>
      <c r="B449" s="82" t="s">
        <v>45</v>
      </c>
      <c r="C449" s="83" t="s">
        <v>46</v>
      </c>
      <c r="D449" s="84">
        <v>1.194796939E7</v>
      </c>
      <c r="E449" s="82">
        <v>0.0</v>
      </c>
      <c r="F449" s="85">
        <f t="shared" si="261"/>
        <v>11947969</v>
      </c>
      <c r="G449" s="86">
        <f t="shared" si="153"/>
        <v>11947969</v>
      </c>
      <c r="H449" s="87"/>
      <c r="I449" s="83"/>
      <c r="J449" s="81"/>
      <c r="K449" s="88"/>
      <c r="L449" s="89"/>
      <c r="M449" s="89"/>
      <c r="N449" s="87"/>
      <c r="O449" s="9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4.25" customHeight="1">
      <c r="A450" s="81" t="s">
        <v>183</v>
      </c>
      <c r="B450" s="82" t="s">
        <v>29</v>
      </c>
      <c r="C450" s="83" t="s">
        <v>30</v>
      </c>
      <c r="D450" s="84">
        <v>932164.55</v>
      </c>
      <c r="E450" s="82">
        <v>0.0</v>
      </c>
      <c r="F450" s="85">
        <f t="shared" si="261"/>
        <v>932165</v>
      </c>
      <c r="G450" s="86">
        <f t="shared" si="153"/>
        <v>932165</v>
      </c>
      <c r="H450" s="87">
        <v>8.00250119E8</v>
      </c>
      <c r="I450" s="83" t="str">
        <f>+VLOOKUP(H450,'[1]IPS CTA BANCARIA (2)'!$B$1:$I$186,2,0)</f>
        <v>#REF!</v>
      </c>
      <c r="J450" s="93">
        <f>+G450</f>
        <v>932165</v>
      </c>
      <c r="K450" s="88" t="str">
        <f>+VLOOKUP(H450,'[1]IPS CTA BANCARIA (2)'!$B$1:$I$186,4,0)</f>
        <v>#REF!</v>
      </c>
      <c r="L450" s="89" t="str">
        <f>+VLOOKUP(H450,'[1]IPS CTA BANCARIA (2)'!$B$1:$I$186,5,0)</f>
        <v>#REF!</v>
      </c>
      <c r="M450" s="89" t="s">
        <v>908</v>
      </c>
      <c r="N450" s="87" t="s">
        <v>909</v>
      </c>
      <c r="O450" s="90">
        <v>42243.0</v>
      </c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27.0" customHeight="1">
      <c r="A451" s="81" t="s">
        <v>183</v>
      </c>
      <c r="B451" s="82" t="s">
        <v>31</v>
      </c>
      <c r="C451" s="83" t="s">
        <v>32</v>
      </c>
      <c r="D451" s="84">
        <v>0.0</v>
      </c>
      <c r="E451" s="82">
        <v>0.0</v>
      </c>
      <c r="F451" s="85">
        <f t="shared" si="261"/>
        <v>0</v>
      </c>
      <c r="G451" s="86">
        <f t="shared" si="153"/>
        <v>0</v>
      </c>
      <c r="H451" s="87"/>
      <c r="I451" s="83"/>
      <c r="J451" s="81"/>
      <c r="K451" s="88"/>
      <c r="L451" s="89"/>
      <c r="M451" s="89"/>
      <c r="N451" s="87"/>
      <c r="O451" s="9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4.25" customHeight="1">
      <c r="A452" s="81" t="s">
        <v>183</v>
      </c>
      <c r="B452" s="82" t="s">
        <v>41</v>
      </c>
      <c r="C452" s="83" t="s">
        <v>42</v>
      </c>
      <c r="D452" s="84">
        <v>49458.18</v>
      </c>
      <c r="E452" s="82">
        <v>0.0</v>
      </c>
      <c r="F452" s="85">
        <f t="shared" si="261"/>
        <v>49458</v>
      </c>
      <c r="G452" s="86">
        <f t="shared" si="153"/>
        <v>49458</v>
      </c>
      <c r="H452" s="87">
        <v>9.00156264E8</v>
      </c>
      <c r="I452" s="83" t="str">
        <f t="shared" ref="I452:I453" si="267">+VLOOKUP(H452,'[1]IPS CTA BANCARIA (2)'!$B$1:$I$186,2,0)</f>
        <v>#REF!</v>
      </c>
      <c r="J452" s="93">
        <f>+G452</f>
        <v>49458</v>
      </c>
      <c r="K452" s="88" t="str">
        <f t="shared" ref="K452:K453" si="268">+VLOOKUP(H452,'[1]IPS CTA BANCARIA (2)'!$B$1:$I$186,4,0)</f>
        <v>#REF!</v>
      </c>
      <c r="L452" s="89" t="str">
        <f t="shared" ref="L452:L453" si="269">+VLOOKUP(H452,'[1]IPS CTA BANCARIA (2)'!$B$1:$I$186,5,0)</f>
        <v>#REF!</v>
      </c>
      <c r="M452" s="89" t="s">
        <v>910</v>
      </c>
      <c r="N452" s="87" t="s">
        <v>911</v>
      </c>
      <c r="O452" s="90">
        <v>42242.0</v>
      </c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36.0" customHeight="1">
      <c r="A453" s="81" t="s">
        <v>185</v>
      </c>
      <c r="B453" s="82" t="s">
        <v>17</v>
      </c>
      <c r="C453" s="83" t="s">
        <v>346</v>
      </c>
      <c r="D453" s="84">
        <v>5.580162678E7</v>
      </c>
      <c r="E453" s="82">
        <v>0.0</v>
      </c>
      <c r="F453" s="85">
        <f t="shared" si="261"/>
        <v>55801627</v>
      </c>
      <c r="G453" s="86">
        <f t="shared" si="153"/>
        <v>55801627</v>
      </c>
      <c r="H453" s="87">
        <v>8.90905177E8</v>
      </c>
      <c r="I453" s="83" t="str">
        <f t="shared" si="267"/>
        <v>#REF!</v>
      </c>
      <c r="J453" s="81">
        <v>5.5801627E7</v>
      </c>
      <c r="K453" s="88" t="str">
        <f t="shared" si="268"/>
        <v>#REF!</v>
      </c>
      <c r="L453" s="89" t="str">
        <f t="shared" si="269"/>
        <v>#REF!</v>
      </c>
      <c r="M453" s="89" t="s">
        <v>912</v>
      </c>
      <c r="N453" s="87" t="s">
        <v>913</v>
      </c>
      <c r="O453" s="90">
        <v>42235.0</v>
      </c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4.25" customHeight="1">
      <c r="A454" s="81" t="s">
        <v>185</v>
      </c>
      <c r="B454" s="82" t="s">
        <v>45</v>
      </c>
      <c r="C454" s="83" t="s">
        <v>46</v>
      </c>
      <c r="D454" s="84">
        <v>291072.04</v>
      </c>
      <c r="E454" s="82">
        <v>0.0</v>
      </c>
      <c r="F454" s="85">
        <f t="shared" si="261"/>
        <v>291072</v>
      </c>
      <c r="G454" s="86">
        <f t="shared" si="153"/>
        <v>291072</v>
      </c>
      <c r="H454" s="87"/>
      <c r="I454" s="83"/>
      <c r="J454" s="81"/>
      <c r="K454" s="88"/>
      <c r="L454" s="89"/>
      <c r="M454" s="89"/>
      <c r="N454" s="87"/>
      <c r="O454" s="9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4.25" customHeight="1">
      <c r="A455" s="81" t="s">
        <v>185</v>
      </c>
      <c r="B455" s="82" t="s">
        <v>29</v>
      </c>
      <c r="C455" s="83" t="s">
        <v>30</v>
      </c>
      <c r="D455" s="84">
        <v>1957639.42</v>
      </c>
      <c r="E455" s="82">
        <v>0.0</v>
      </c>
      <c r="F455" s="85">
        <f t="shared" si="261"/>
        <v>1957639</v>
      </c>
      <c r="G455" s="86">
        <f t="shared" si="153"/>
        <v>1957639</v>
      </c>
      <c r="H455" s="87">
        <v>8.00250119E8</v>
      </c>
      <c r="I455" s="83" t="str">
        <f t="shared" ref="I455:I457" si="270">+VLOOKUP(H455,'[1]IPS CTA BANCARIA (2)'!$B$1:$I$186,2,0)</f>
        <v>#REF!</v>
      </c>
      <c r="J455" s="93">
        <f t="shared" ref="J455:J457" si="271">+G455</f>
        <v>1957639</v>
      </c>
      <c r="K455" s="88" t="str">
        <f t="shared" ref="K455:K457" si="272">+VLOOKUP(H455,'[1]IPS CTA BANCARIA (2)'!$B$1:$I$186,4,0)</f>
        <v>#REF!</v>
      </c>
      <c r="L455" s="89" t="str">
        <f t="shared" ref="L455:L457" si="273">+VLOOKUP(H455,'[1]IPS CTA BANCARIA (2)'!$B$1:$I$186,5,0)</f>
        <v>#REF!</v>
      </c>
      <c r="M455" s="89" t="s">
        <v>914</v>
      </c>
      <c r="N455" s="87" t="s">
        <v>915</v>
      </c>
      <c r="O455" s="90">
        <v>42243.0</v>
      </c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27.0" customHeight="1">
      <c r="A456" s="81" t="s">
        <v>185</v>
      </c>
      <c r="B456" s="82" t="s">
        <v>31</v>
      </c>
      <c r="C456" s="83" t="s">
        <v>32</v>
      </c>
      <c r="D456" s="84">
        <v>459890.96</v>
      </c>
      <c r="E456" s="82">
        <v>0.0</v>
      </c>
      <c r="F456" s="85">
        <f t="shared" si="261"/>
        <v>459891</v>
      </c>
      <c r="G456" s="86">
        <f t="shared" si="153"/>
        <v>459891</v>
      </c>
      <c r="H456" s="87">
        <v>8.05000427E8</v>
      </c>
      <c r="I456" s="83" t="str">
        <f t="shared" si="270"/>
        <v>#REF!</v>
      </c>
      <c r="J456" s="93">
        <f t="shared" si="271"/>
        <v>459891</v>
      </c>
      <c r="K456" s="88" t="str">
        <f t="shared" si="272"/>
        <v>#REF!</v>
      </c>
      <c r="L456" s="89" t="str">
        <f t="shared" si="273"/>
        <v>#REF!</v>
      </c>
      <c r="M456" s="89" t="s">
        <v>916</v>
      </c>
      <c r="N456" s="87"/>
      <c r="O456" s="9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4.25" customHeight="1">
      <c r="A457" s="81" t="s">
        <v>185</v>
      </c>
      <c r="B457" s="82" t="s">
        <v>41</v>
      </c>
      <c r="C457" s="83" t="s">
        <v>42</v>
      </c>
      <c r="D457" s="84">
        <v>561491.8</v>
      </c>
      <c r="E457" s="82">
        <v>0.0</v>
      </c>
      <c r="F457" s="85">
        <f t="shared" si="261"/>
        <v>561492</v>
      </c>
      <c r="G457" s="86">
        <f t="shared" si="153"/>
        <v>561492</v>
      </c>
      <c r="H457" s="87">
        <v>9.00156264E8</v>
      </c>
      <c r="I457" s="83" t="str">
        <f t="shared" si="270"/>
        <v>#REF!</v>
      </c>
      <c r="J457" s="93">
        <f t="shared" si="271"/>
        <v>561492</v>
      </c>
      <c r="K457" s="88" t="str">
        <f t="shared" si="272"/>
        <v>#REF!</v>
      </c>
      <c r="L457" s="89" t="str">
        <f t="shared" si="273"/>
        <v>#REF!</v>
      </c>
      <c r="M457" s="89" t="s">
        <v>917</v>
      </c>
      <c r="N457" s="87" t="s">
        <v>918</v>
      </c>
      <c r="O457" s="90">
        <v>42242.0</v>
      </c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4.25" customHeight="1">
      <c r="A458" s="81" t="s">
        <v>187</v>
      </c>
      <c r="B458" s="82" t="s">
        <v>45</v>
      </c>
      <c r="C458" s="83" t="s">
        <v>46</v>
      </c>
      <c r="D458" s="84">
        <v>7.937980138E7</v>
      </c>
      <c r="E458" s="82">
        <v>0.0</v>
      </c>
      <c r="F458" s="85">
        <f t="shared" si="261"/>
        <v>79379801</v>
      </c>
      <c r="G458" s="86">
        <f t="shared" si="153"/>
        <v>79379801</v>
      </c>
      <c r="H458" s="87"/>
      <c r="I458" s="83"/>
      <c r="J458" s="81"/>
      <c r="K458" s="88"/>
      <c r="L458" s="89"/>
      <c r="M458" s="89"/>
      <c r="N458" s="87"/>
      <c r="O458" s="9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4.25" customHeight="1">
      <c r="A459" s="81" t="s">
        <v>187</v>
      </c>
      <c r="B459" s="82" t="s">
        <v>21</v>
      </c>
      <c r="C459" s="83" t="s">
        <v>22</v>
      </c>
      <c r="D459" s="84">
        <v>258021.77</v>
      </c>
      <c r="E459" s="82">
        <v>0.0</v>
      </c>
      <c r="F459" s="85">
        <f t="shared" si="261"/>
        <v>258022</v>
      </c>
      <c r="G459" s="86">
        <f t="shared" si="153"/>
        <v>258022</v>
      </c>
      <c r="H459" s="87">
        <v>8.00130907E8</v>
      </c>
      <c r="I459" s="83" t="str">
        <f t="shared" ref="I459:I463" si="274">+VLOOKUP(H459,'[1]IPS CTA BANCARIA (2)'!$B$1:$I$186,2,0)</f>
        <v>#REF!</v>
      </c>
      <c r="J459" s="93">
        <f t="shared" ref="J459:J463" si="275">+G459</f>
        <v>258022</v>
      </c>
      <c r="K459" s="88" t="str">
        <f t="shared" ref="K459:K463" si="276">+VLOOKUP(H459,'[1]IPS CTA BANCARIA (2)'!$B$1:$I$186,4,0)</f>
        <v>#REF!</v>
      </c>
      <c r="L459" s="89" t="str">
        <f t="shared" ref="L459:L463" si="277">+VLOOKUP(H459,'[1]IPS CTA BANCARIA (2)'!$B$1:$I$186,5,0)</f>
        <v>#REF!</v>
      </c>
      <c r="M459" s="89" t="s">
        <v>919</v>
      </c>
      <c r="N459" s="87" t="s">
        <v>920</v>
      </c>
      <c r="O459" s="90">
        <v>42241.0</v>
      </c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41.25" customHeight="1">
      <c r="A460" s="81" t="s">
        <v>187</v>
      </c>
      <c r="B460" s="82" t="s">
        <v>27</v>
      </c>
      <c r="C460" s="83" t="s">
        <v>28</v>
      </c>
      <c r="D460" s="84">
        <v>1260436.77</v>
      </c>
      <c r="E460" s="82">
        <v>0.0</v>
      </c>
      <c r="F460" s="85">
        <f t="shared" si="261"/>
        <v>1260437</v>
      </c>
      <c r="G460" s="86">
        <f t="shared" si="153"/>
        <v>1260437</v>
      </c>
      <c r="H460" s="87">
        <v>8.00088702E8</v>
      </c>
      <c r="I460" s="83" t="str">
        <f t="shared" si="274"/>
        <v>#REF!</v>
      </c>
      <c r="J460" s="93">
        <f t="shared" si="275"/>
        <v>1260437</v>
      </c>
      <c r="K460" s="88" t="str">
        <f t="shared" si="276"/>
        <v>#REF!</v>
      </c>
      <c r="L460" s="89" t="str">
        <f t="shared" si="277"/>
        <v>#REF!</v>
      </c>
      <c r="M460" s="89" t="s">
        <v>921</v>
      </c>
      <c r="N460" s="87" t="s">
        <v>922</v>
      </c>
      <c r="O460" s="90">
        <v>42241.0</v>
      </c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4.25" customHeight="1">
      <c r="A461" s="81" t="s">
        <v>187</v>
      </c>
      <c r="B461" s="82" t="s">
        <v>29</v>
      </c>
      <c r="C461" s="83" t="s">
        <v>30</v>
      </c>
      <c r="D461" s="84">
        <v>797205.79</v>
      </c>
      <c r="E461" s="82">
        <v>0.0</v>
      </c>
      <c r="F461" s="85">
        <f t="shared" si="261"/>
        <v>797206</v>
      </c>
      <c r="G461" s="86">
        <f t="shared" si="153"/>
        <v>797206</v>
      </c>
      <c r="H461" s="87">
        <v>8.00250119E8</v>
      </c>
      <c r="I461" s="83" t="str">
        <f t="shared" si="274"/>
        <v>#REF!</v>
      </c>
      <c r="J461" s="93">
        <f t="shared" si="275"/>
        <v>797206</v>
      </c>
      <c r="K461" s="88" t="str">
        <f t="shared" si="276"/>
        <v>#REF!</v>
      </c>
      <c r="L461" s="89" t="str">
        <f t="shared" si="277"/>
        <v>#REF!</v>
      </c>
      <c r="M461" s="89" t="s">
        <v>923</v>
      </c>
      <c r="N461" s="87" t="s">
        <v>924</v>
      </c>
      <c r="O461" s="90">
        <v>42243.0</v>
      </c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27.0" customHeight="1">
      <c r="A462" s="81" t="s">
        <v>187</v>
      </c>
      <c r="B462" s="82" t="s">
        <v>31</v>
      </c>
      <c r="C462" s="83" t="s">
        <v>32</v>
      </c>
      <c r="D462" s="84">
        <v>2017500.94</v>
      </c>
      <c r="E462" s="82">
        <v>0.0</v>
      </c>
      <c r="F462" s="85">
        <f t="shared" si="261"/>
        <v>2017501</v>
      </c>
      <c r="G462" s="86">
        <f t="shared" si="153"/>
        <v>2017501</v>
      </c>
      <c r="H462" s="87">
        <v>8.05000427E8</v>
      </c>
      <c r="I462" s="83" t="str">
        <f t="shared" si="274"/>
        <v>#REF!</v>
      </c>
      <c r="J462" s="93">
        <f t="shared" si="275"/>
        <v>2017501</v>
      </c>
      <c r="K462" s="88" t="str">
        <f t="shared" si="276"/>
        <v>#REF!</v>
      </c>
      <c r="L462" s="89" t="str">
        <f t="shared" si="277"/>
        <v>#REF!</v>
      </c>
      <c r="M462" s="89" t="s">
        <v>925</v>
      </c>
      <c r="N462" s="87"/>
      <c r="O462" s="9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4.25" customHeight="1">
      <c r="A463" s="81" t="s">
        <v>187</v>
      </c>
      <c r="B463" s="82" t="s">
        <v>41</v>
      </c>
      <c r="C463" s="83" t="s">
        <v>42</v>
      </c>
      <c r="D463" s="84">
        <v>674521.39</v>
      </c>
      <c r="E463" s="82">
        <v>0.0</v>
      </c>
      <c r="F463" s="85">
        <f t="shared" si="261"/>
        <v>674521</v>
      </c>
      <c r="G463" s="86">
        <f t="shared" si="153"/>
        <v>674521</v>
      </c>
      <c r="H463" s="87">
        <v>9.00156264E8</v>
      </c>
      <c r="I463" s="83" t="str">
        <f t="shared" si="274"/>
        <v>#REF!</v>
      </c>
      <c r="J463" s="93">
        <f t="shared" si="275"/>
        <v>674521</v>
      </c>
      <c r="K463" s="88" t="str">
        <f t="shared" si="276"/>
        <v>#REF!</v>
      </c>
      <c r="L463" s="89" t="str">
        <f t="shared" si="277"/>
        <v>#REF!</v>
      </c>
      <c r="M463" s="89" t="s">
        <v>926</v>
      </c>
      <c r="N463" s="87" t="s">
        <v>927</v>
      </c>
      <c r="O463" s="90">
        <v>42242.0</v>
      </c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4.25" customHeight="1">
      <c r="A464" s="81" t="s">
        <v>187</v>
      </c>
      <c r="B464" s="82" t="s">
        <v>188</v>
      </c>
      <c r="C464" s="83" t="s">
        <v>189</v>
      </c>
      <c r="D464" s="84">
        <v>52063.96</v>
      </c>
      <c r="E464" s="82">
        <v>0.0</v>
      </c>
      <c r="F464" s="85">
        <f t="shared" si="261"/>
        <v>52064</v>
      </c>
      <c r="G464" s="86">
        <f t="shared" si="153"/>
        <v>52064</v>
      </c>
      <c r="H464" s="87"/>
      <c r="I464" s="83"/>
      <c r="J464" s="81"/>
      <c r="K464" s="88"/>
      <c r="L464" s="89"/>
      <c r="M464" s="89"/>
      <c r="N464" s="87"/>
      <c r="O464" s="9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4.25" customHeight="1">
      <c r="A465" s="81" t="s">
        <v>191</v>
      </c>
      <c r="B465" s="82" t="s">
        <v>45</v>
      </c>
      <c r="C465" s="83" t="s">
        <v>46</v>
      </c>
      <c r="D465" s="84">
        <v>1.995105264E7</v>
      </c>
      <c r="E465" s="82">
        <v>0.0</v>
      </c>
      <c r="F465" s="85">
        <f t="shared" si="261"/>
        <v>19951053</v>
      </c>
      <c r="G465" s="86">
        <f t="shared" si="153"/>
        <v>19951053</v>
      </c>
      <c r="H465" s="87"/>
      <c r="I465" s="83"/>
      <c r="J465" s="81"/>
      <c r="K465" s="88"/>
      <c r="L465" s="89"/>
      <c r="M465" s="89"/>
      <c r="N465" s="87"/>
      <c r="O465" s="9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4.25" customHeight="1">
      <c r="A466" s="81" t="s">
        <v>191</v>
      </c>
      <c r="B466" s="82" t="s">
        <v>29</v>
      </c>
      <c r="C466" s="83" t="s">
        <v>30</v>
      </c>
      <c r="D466" s="84">
        <v>210825.37</v>
      </c>
      <c r="E466" s="82">
        <v>0.0</v>
      </c>
      <c r="F466" s="85">
        <f t="shared" si="261"/>
        <v>210825</v>
      </c>
      <c r="G466" s="86">
        <f t="shared" si="153"/>
        <v>210825</v>
      </c>
      <c r="H466" s="87">
        <v>8.00250119E8</v>
      </c>
      <c r="I466" s="83" t="str">
        <f t="shared" ref="I466:I469" si="278">+VLOOKUP(H466,'[1]IPS CTA BANCARIA (2)'!$B$1:$I$186,2,0)</f>
        <v>#REF!</v>
      </c>
      <c r="J466" s="93">
        <f t="shared" ref="J466:J467" si="279">+G466</f>
        <v>210825</v>
      </c>
      <c r="K466" s="88" t="str">
        <f t="shared" ref="K466:K469" si="280">+VLOOKUP(H466,'[1]IPS CTA BANCARIA (2)'!$B$1:$I$186,4,0)</f>
        <v>#REF!</v>
      </c>
      <c r="L466" s="89" t="str">
        <f t="shared" ref="L466:L469" si="281">+VLOOKUP(H466,'[1]IPS CTA BANCARIA (2)'!$B$1:$I$186,5,0)</f>
        <v>#REF!</v>
      </c>
      <c r="M466" s="89" t="s">
        <v>928</v>
      </c>
      <c r="N466" s="87" t="s">
        <v>929</v>
      </c>
      <c r="O466" s="90">
        <v>42243.0</v>
      </c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4.25" customHeight="1">
      <c r="A467" s="81" t="s">
        <v>191</v>
      </c>
      <c r="B467" s="82" t="s">
        <v>41</v>
      </c>
      <c r="C467" s="83" t="s">
        <v>42</v>
      </c>
      <c r="D467" s="84">
        <v>190414.99</v>
      </c>
      <c r="E467" s="82">
        <v>0.0</v>
      </c>
      <c r="F467" s="85">
        <f t="shared" si="261"/>
        <v>190415</v>
      </c>
      <c r="G467" s="86">
        <f t="shared" si="153"/>
        <v>190415</v>
      </c>
      <c r="H467" s="87">
        <v>9.00156264E8</v>
      </c>
      <c r="I467" s="83" t="str">
        <f t="shared" si="278"/>
        <v>#REF!</v>
      </c>
      <c r="J467" s="93">
        <f t="shared" si="279"/>
        <v>190415</v>
      </c>
      <c r="K467" s="88" t="str">
        <f t="shared" si="280"/>
        <v>#REF!</v>
      </c>
      <c r="L467" s="89" t="str">
        <f t="shared" si="281"/>
        <v>#REF!</v>
      </c>
      <c r="M467" s="89" t="s">
        <v>930</v>
      </c>
      <c r="N467" s="87" t="s">
        <v>931</v>
      </c>
      <c r="O467" s="90">
        <v>42242.0</v>
      </c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36.0" customHeight="1">
      <c r="A468" s="81" t="s">
        <v>193</v>
      </c>
      <c r="B468" s="82" t="s">
        <v>17</v>
      </c>
      <c r="C468" s="83" t="s">
        <v>346</v>
      </c>
      <c r="D468" s="84">
        <v>5289753.18</v>
      </c>
      <c r="E468" s="82">
        <v>0.0</v>
      </c>
      <c r="F468" s="85">
        <f t="shared" si="261"/>
        <v>5289753</v>
      </c>
      <c r="G468" s="86">
        <f t="shared" si="153"/>
        <v>5289753</v>
      </c>
      <c r="H468" s="87">
        <v>8.90905177E8</v>
      </c>
      <c r="I468" s="83" t="str">
        <f t="shared" si="278"/>
        <v>#REF!</v>
      </c>
      <c r="J468" s="81">
        <v>5289753.0</v>
      </c>
      <c r="K468" s="88" t="str">
        <f t="shared" si="280"/>
        <v>#REF!</v>
      </c>
      <c r="L468" s="89" t="str">
        <f t="shared" si="281"/>
        <v>#REF!</v>
      </c>
      <c r="M468" s="89" t="s">
        <v>932</v>
      </c>
      <c r="N468" s="87" t="s">
        <v>933</v>
      </c>
      <c r="O468" s="90">
        <v>42235.0</v>
      </c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4.25" customHeight="1">
      <c r="A469" s="81" t="s">
        <v>193</v>
      </c>
      <c r="B469" s="82" t="s">
        <v>72</v>
      </c>
      <c r="C469" s="83" t="s">
        <v>73</v>
      </c>
      <c r="D469" s="84">
        <v>3947424.94</v>
      </c>
      <c r="E469" s="82">
        <v>0.0</v>
      </c>
      <c r="F469" s="85">
        <f t="shared" si="261"/>
        <v>3947425</v>
      </c>
      <c r="G469" s="86">
        <f t="shared" si="153"/>
        <v>3947425</v>
      </c>
      <c r="H469" s="87">
        <v>8.90900518E8</v>
      </c>
      <c r="I469" s="83" t="str">
        <f t="shared" si="278"/>
        <v>#REF!</v>
      </c>
      <c r="J469" s="81">
        <v>3947425.0</v>
      </c>
      <c r="K469" s="88" t="str">
        <f t="shared" si="280"/>
        <v>#REF!</v>
      </c>
      <c r="L469" s="89" t="str">
        <f t="shared" si="281"/>
        <v>#REF!</v>
      </c>
      <c r="M469" s="89" t="s">
        <v>934</v>
      </c>
      <c r="N469" s="87" t="s">
        <v>935</v>
      </c>
      <c r="O469" s="90">
        <v>42243.0</v>
      </c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27.0" customHeight="1">
      <c r="A470" s="81" t="s">
        <v>193</v>
      </c>
      <c r="B470" s="82" t="s">
        <v>31</v>
      </c>
      <c r="C470" s="83" t="s">
        <v>32</v>
      </c>
      <c r="D470" s="84">
        <v>0.0</v>
      </c>
      <c r="E470" s="82">
        <v>0.0</v>
      </c>
      <c r="F470" s="85">
        <f t="shared" si="261"/>
        <v>0</v>
      </c>
      <c r="G470" s="86">
        <f t="shared" si="153"/>
        <v>0</v>
      </c>
      <c r="H470" s="87"/>
      <c r="I470" s="83"/>
      <c r="J470" s="81"/>
      <c r="K470" s="88"/>
      <c r="L470" s="89"/>
      <c r="M470" s="89"/>
      <c r="N470" s="87"/>
      <c r="O470" s="9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4.25" customHeight="1">
      <c r="A471" s="81" t="s">
        <v>193</v>
      </c>
      <c r="B471" s="82" t="s">
        <v>41</v>
      </c>
      <c r="C471" s="83" t="s">
        <v>42</v>
      </c>
      <c r="D471" s="84">
        <v>144049.88</v>
      </c>
      <c r="E471" s="82">
        <v>0.0</v>
      </c>
      <c r="F471" s="85">
        <f t="shared" si="261"/>
        <v>144050</v>
      </c>
      <c r="G471" s="86">
        <f t="shared" si="153"/>
        <v>144050</v>
      </c>
      <c r="H471" s="87">
        <v>9.00156264E8</v>
      </c>
      <c r="I471" s="83" t="str">
        <f t="shared" ref="I471:I472" si="282">+VLOOKUP(H471,'[1]IPS CTA BANCARIA (2)'!$B$1:$I$186,2,0)</f>
        <v>#REF!</v>
      </c>
      <c r="J471" s="93">
        <f>+G471</f>
        <v>144050</v>
      </c>
      <c r="K471" s="88" t="str">
        <f t="shared" ref="K471:K472" si="283">+VLOOKUP(H471,'[1]IPS CTA BANCARIA (2)'!$B$1:$I$186,4,0)</f>
        <v>#REF!</v>
      </c>
      <c r="L471" s="89" t="str">
        <f t="shared" ref="L471:L472" si="284">+VLOOKUP(H471,'[1]IPS CTA BANCARIA (2)'!$B$1:$I$186,5,0)</f>
        <v>#REF!</v>
      </c>
      <c r="M471" s="89" t="s">
        <v>936</v>
      </c>
      <c r="N471" s="87" t="s">
        <v>937</v>
      </c>
      <c r="O471" s="90">
        <v>42242.0</v>
      </c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36.0" customHeight="1">
      <c r="A472" s="81" t="s">
        <v>195</v>
      </c>
      <c r="B472" s="82" t="s">
        <v>17</v>
      </c>
      <c r="C472" s="83" t="s">
        <v>346</v>
      </c>
      <c r="D472" s="84">
        <v>4.628576556E7</v>
      </c>
      <c r="E472" s="82">
        <v>0.0</v>
      </c>
      <c r="F472" s="85">
        <f t="shared" si="261"/>
        <v>46285766</v>
      </c>
      <c r="G472" s="86">
        <f t="shared" si="153"/>
        <v>46285766</v>
      </c>
      <c r="H472" s="87">
        <v>8.90905177E8</v>
      </c>
      <c r="I472" s="83" t="str">
        <f t="shared" si="282"/>
        <v>#REF!</v>
      </c>
      <c r="J472" s="81">
        <v>4.6285766E7</v>
      </c>
      <c r="K472" s="88" t="str">
        <f t="shared" si="283"/>
        <v>#REF!</v>
      </c>
      <c r="L472" s="89" t="str">
        <f t="shared" si="284"/>
        <v>#REF!</v>
      </c>
      <c r="M472" s="89" t="s">
        <v>938</v>
      </c>
      <c r="N472" s="87" t="s">
        <v>939</v>
      </c>
      <c r="O472" s="90">
        <v>42235.0</v>
      </c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4.25" customHeight="1">
      <c r="A473" s="81" t="s">
        <v>195</v>
      </c>
      <c r="B473" s="82" t="s">
        <v>45</v>
      </c>
      <c r="C473" s="83" t="s">
        <v>46</v>
      </c>
      <c r="D473" s="84">
        <v>4476496.25</v>
      </c>
      <c r="E473" s="82">
        <v>0.0</v>
      </c>
      <c r="F473" s="85">
        <f t="shared" si="261"/>
        <v>4476496</v>
      </c>
      <c r="G473" s="86">
        <f t="shared" si="153"/>
        <v>4476496</v>
      </c>
      <c r="H473" s="87"/>
      <c r="I473" s="83"/>
      <c r="J473" s="81"/>
      <c r="K473" s="88"/>
      <c r="L473" s="89"/>
      <c r="M473" s="89"/>
      <c r="N473" s="87"/>
      <c r="O473" s="9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4.25" customHeight="1">
      <c r="A474" s="81" t="s">
        <v>195</v>
      </c>
      <c r="B474" s="82" t="s">
        <v>72</v>
      </c>
      <c r="C474" s="83" t="s">
        <v>73</v>
      </c>
      <c r="D474" s="84">
        <v>7276526.03</v>
      </c>
      <c r="E474" s="82">
        <v>0.0</v>
      </c>
      <c r="F474" s="85">
        <f t="shared" si="261"/>
        <v>7276526</v>
      </c>
      <c r="G474" s="86">
        <f t="shared" si="153"/>
        <v>7276526</v>
      </c>
      <c r="H474" s="87">
        <v>8.90900518E8</v>
      </c>
      <c r="I474" s="83" t="str">
        <f t="shared" ref="I474:I484" si="285">+VLOOKUP(H474,'[1]IPS CTA BANCARIA (2)'!$B$1:$I$186,2,0)</f>
        <v>#REF!</v>
      </c>
      <c r="J474" s="81">
        <v>7276526.0</v>
      </c>
      <c r="K474" s="88" t="str">
        <f t="shared" ref="K474:K484" si="286">+VLOOKUP(H474,'[1]IPS CTA BANCARIA (2)'!$B$1:$I$186,4,0)</f>
        <v>#REF!</v>
      </c>
      <c r="L474" s="89" t="str">
        <f t="shared" ref="L474:L484" si="287">+VLOOKUP(H474,'[1]IPS CTA BANCARIA (2)'!$B$1:$I$186,5,0)</f>
        <v>#REF!</v>
      </c>
      <c r="M474" s="89" t="s">
        <v>940</v>
      </c>
      <c r="N474" s="87" t="s">
        <v>941</v>
      </c>
      <c r="O474" s="90">
        <v>42243.0</v>
      </c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4.25" customHeight="1">
      <c r="A475" s="81" t="s">
        <v>195</v>
      </c>
      <c r="B475" s="82" t="s">
        <v>29</v>
      </c>
      <c r="C475" s="83" t="s">
        <v>30</v>
      </c>
      <c r="D475" s="84">
        <v>500160.61</v>
      </c>
      <c r="E475" s="82">
        <v>0.0</v>
      </c>
      <c r="F475" s="85">
        <f t="shared" si="261"/>
        <v>500161</v>
      </c>
      <c r="G475" s="86">
        <f t="shared" si="153"/>
        <v>500161</v>
      </c>
      <c r="H475" s="87">
        <v>8.00250119E8</v>
      </c>
      <c r="I475" s="83" t="str">
        <f t="shared" si="285"/>
        <v>#REF!</v>
      </c>
      <c r="J475" s="93">
        <f t="shared" ref="J475:J477" si="288">+G475</f>
        <v>500161</v>
      </c>
      <c r="K475" s="88" t="str">
        <f t="shared" si="286"/>
        <v>#REF!</v>
      </c>
      <c r="L475" s="89" t="str">
        <f t="shared" si="287"/>
        <v>#REF!</v>
      </c>
      <c r="M475" s="89" t="s">
        <v>942</v>
      </c>
      <c r="N475" s="87" t="s">
        <v>943</v>
      </c>
      <c r="O475" s="90">
        <v>42243.0</v>
      </c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27.0" customHeight="1">
      <c r="A476" s="81" t="s">
        <v>195</v>
      </c>
      <c r="B476" s="82" t="s">
        <v>31</v>
      </c>
      <c r="C476" s="83" t="s">
        <v>32</v>
      </c>
      <c r="D476" s="84">
        <v>409785.34</v>
      </c>
      <c r="E476" s="82">
        <v>0.0</v>
      </c>
      <c r="F476" s="85">
        <f t="shared" si="261"/>
        <v>409785</v>
      </c>
      <c r="G476" s="86">
        <f t="shared" si="153"/>
        <v>409785</v>
      </c>
      <c r="H476" s="87">
        <v>8.05000427E8</v>
      </c>
      <c r="I476" s="83" t="str">
        <f t="shared" si="285"/>
        <v>#REF!</v>
      </c>
      <c r="J476" s="93">
        <f t="shared" si="288"/>
        <v>409785</v>
      </c>
      <c r="K476" s="88" t="str">
        <f t="shared" si="286"/>
        <v>#REF!</v>
      </c>
      <c r="L476" s="89" t="str">
        <f t="shared" si="287"/>
        <v>#REF!</v>
      </c>
      <c r="M476" s="89" t="s">
        <v>944</v>
      </c>
      <c r="N476" s="87"/>
      <c r="O476" s="9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4.25" customHeight="1">
      <c r="A477" s="81" t="s">
        <v>195</v>
      </c>
      <c r="B477" s="82" t="s">
        <v>41</v>
      </c>
      <c r="C477" s="83" t="s">
        <v>42</v>
      </c>
      <c r="D477" s="84">
        <v>148821.77</v>
      </c>
      <c r="E477" s="82">
        <v>0.0</v>
      </c>
      <c r="F477" s="85">
        <f t="shared" si="261"/>
        <v>148822</v>
      </c>
      <c r="G477" s="86">
        <f t="shared" si="153"/>
        <v>148822</v>
      </c>
      <c r="H477" s="87">
        <v>9.00156264E8</v>
      </c>
      <c r="I477" s="83" t="str">
        <f t="shared" si="285"/>
        <v>#REF!</v>
      </c>
      <c r="J477" s="93">
        <f t="shared" si="288"/>
        <v>148822</v>
      </c>
      <c r="K477" s="88" t="str">
        <f t="shared" si="286"/>
        <v>#REF!</v>
      </c>
      <c r="L477" s="89" t="str">
        <f t="shared" si="287"/>
        <v>#REF!</v>
      </c>
      <c r="M477" s="89" t="s">
        <v>945</v>
      </c>
      <c r="N477" s="87" t="s">
        <v>946</v>
      </c>
      <c r="O477" s="90">
        <v>42242.0</v>
      </c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20.25" customHeight="1">
      <c r="A478" s="81" t="s">
        <v>195</v>
      </c>
      <c r="B478" s="82" t="s">
        <v>74</v>
      </c>
      <c r="C478" s="83" t="s">
        <v>75</v>
      </c>
      <c r="D478" s="84">
        <v>2250322.44</v>
      </c>
      <c r="E478" s="82">
        <v>0.0</v>
      </c>
      <c r="F478" s="85">
        <f t="shared" si="261"/>
        <v>2250322</v>
      </c>
      <c r="G478" s="86">
        <f t="shared" si="153"/>
        <v>2250322</v>
      </c>
      <c r="H478" s="87">
        <v>8.90981268E8</v>
      </c>
      <c r="I478" s="83" t="str">
        <f t="shared" si="285"/>
        <v>#REF!</v>
      </c>
      <c r="J478" s="81">
        <v>526187.0</v>
      </c>
      <c r="K478" s="88" t="str">
        <f t="shared" si="286"/>
        <v>#REF!</v>
      </c>
      <c r="L478" s="89" t="str">
        <f t="shared" si="287"/>
        <v>#REF!</v>
      </c>
      <c r="M478" s="89" t="s">
        <v>947</v>
      </c>
      <c r="N478" s="87" t="s">
        <v>948</v>
      </c>
      <c r="O478" s="90">
        <v>42243.0</v>
      </c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20.25" customHeight="1">
      <c r="A479" s="81" t="s">
        <v>195</v>
      </c>
      <c r="B479" s="82" t="s">
        <v>74</v>
      </c>
      <c r="C479" s="83" t="s">
        <v>75</v>
      </c>
      <c r="D479" s="84"/>
      <c r="E479" s="82"/>
      <c r="F479" s="85"/>
      <c r="G479" s="92"/>
      <c r="H479" s="87">
        <v>8.00058016E8</v>
      </c>
      <c r="I479" s="83" t="str">
        <f t="shared" si="285"/>
        <v>#REF!</v>
      </c>
      <c r="J479" s="81">
        <v>1724135.0</v>
      </c>
      <c r="K479" s="88" t="str">
        <f t="shared" si="286"/>
        <v>#REF!</v>
      </c>
      <c r="L479" s="89" t="str">
        <f t="shared" si="287"/>
        <v>#REF!</v>
      </c>
      <c r="M479" s="89" t="s">
        <v>949</v>
      </c>
      <c r="N479" s="87" t="s">
        <v>950</v>
      </c>
      <c r="O479" s="90">
        <v>42243.0</v>
      </c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36.0" customHeight="1">
      <c r="A480" s="81" t="s">
        <v>197</v>
      </c>
      <c r="B480" s="82" t="s">
        <v>17</v>
      </c>
      <c r="C480" s="83" t="s">
        <v>346</v>
      </c>
      <c r="D480" s="84">
        <v>4.50175436E7</v>
      </c>
      <c r="E480" s="82">
        <v>0.0</v>
      </c>
      <c r="F480" s="85">
        <f t="shared" ref="F480:F499" si="289">+ROUND(D480,0)</f>
        <v>45017544</v>
      </c>
      <c r="G480" s="86">
        <f t="shared" ref="G480:G499" si="290">+F480</f>
        <v>45017544</v>
      </c>
      <c r="H480" s="87">
        <v>8.90905177E8</v>
      </c>
      <c r="I480" s="83" t="str">
        <f t="shared" si="285"/>
        <v>#REF!</v>
      </c>
      <c r="J480" s="81">
        <v>4.5017544E7</v>
      </c>
      <c r="K480" s="88" t="str">
        <f t="shared" si="286"/>
        <v>#REF!</v>
      </c>
      <c r="L480" s="89" t="str">
        <f t="shared" si="287"/>
        <v>#REF!</v>
      </c>
      <c r="M480" s="89" t="s">
        <v>951</v>
      </c>
      <c r="N480" s="87" t="s">
        <v>952</v>
      </c>
      <c r="O480" s="90">
        <v>42235.0</v>
      </c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4.25" customHeight="1">
      <c r="A481" s="81" t="s">
        <v>197</v>
      </c>
      <c r="B481" s="82" t="s">
        <v>19</v>
      </c>
      <c r="C481" s="83" t="s">
        <v>20</v>
      </c>
      <c r="D481" s="84">
        <v>6040.27</v>
      </c>
      <c r="E481" s="82">
        <v>0.0</v>
      </c>
      <c r="F481" s="85">
        <f t="shared" si="289"/>
        <v>6040</v>
      </c>
      <c r="G481" s="86">
        <f t="shared" si="290"/>
        <v>6040</v>
      </c>
      <c r="H481" s="87">
        <v>8.00140949E8</v>
      </c>
      <c r="I481" s="83" t="str">
        <f t="shared" si="285"/>
        <v>#REF!</v>
      </c>
      <c r="J481" s="93">
        <f t="shared" ref="J481:J483" si="291">+G481</f>
        <v>6040</v>
      </c>
      <c r="K481" s="88" t="str">
        <f t="shared" si="286"/>
        <v>#REF!</v>
      </c>
      <c r="L481" s="89" t="str">
        <f t="shared" si="287"/>
        <v>#REF!</v>
      </c>
      <c r="M481" s="89" t="s">
        <v>953</v>
      </c>
      <c r="N481" s="87" t="s">
        <v>954</v>
      </c>
      <c r="O481" s="90">
        <v>42236.0</v>
      </c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4.25" customHeight="1">
      <c r="A482" s="81" t="s">
        <v>197</v>
      </c>
      <c r="B482" s="82" t="s">
        <v>29</v>
      </c>
      <c r="C482" s="83" t="s">
        <v>30</v>
      </c>
      <c r="D482" s="84">
        <v>485371.31</v>
      </c>
      <c r="E482" s="82">
        <v>0.0</v>
      </c>
      <c r="F482" s="85">
        <f t="shared" si="289"/>
        <v>485371</v>
      </c>
      <c r="G482" s="86">
        <f t="shared" si="290"/>
        <v>485371</v>
      </c>
      <c r="H482" s="87">
        <v>8.00250119E8</v>
      </c>
      <c r="I482" s="83" t="str">
        <f t="shared" si="285"/>
        <v>#REF!</v>
      </c>
      <c r="J482" s="93">
        <f t="shared" si="291"/>
        <v>485371</v>
      </c>
      <c r="K482" s="88" t="str">
        <f t="shared" si="286"/>
        <v>#REF!</v>
      </c>
      <c r="L482" s="89" t="str">
        <f t="shared" si="287"/>
        <v>#REF!</v>
      </c>
      <c r="M482" s="89" t="s">
        <v>955</v>
      </c>
      <c r="N482" s="87" t="s">
        <v>956</v>
      </c>
      <c r="O482" s="90">
        <v>42243.0</v>
      </c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4.25" customHeight="1">
      <c r="A483" s="81" t="s">
        <v>197</v>
      </c>
      <c r="B483" s="82" t="s">
        <v>41</v>
      </c>
      <c r="C483" s="83" t="s">
        <v>42</v>
      </c>
      <c r="D483" s="84">
        <v>336224.31</v>
      </c>
      <c r="E483" s="82">
        <v>0.0</v>
      </c>
      <c r="F483" s="85">
        <f t="shared" si="289"/>
        <v>336224</v>
      </c>
      <c r="G483" s="86">
        <f t="shared" si="290"/>
        <v>336224</v>
      </c>
      <c r="H483" s="87">
        <v>9.00156264E8</v>
      </c>
      <c r="I483" s="83" t="str">
        <f t="shared" si="285"/>
        <v>#REF!</v>
      </c>
      <c r="J483" s="93">
        <f t="shared" si="291"/>
        <v>336224</v>
      </c>
      <c r="K483" s="88" t="str">
        <f t="shared" si="286"/>
        <v>#REF!</v>
      </c>
      <c r="L483" s="89" t="str">
        <f t="shared" si="287"/>
        <v>#REF!</v>
      </c>
      <c r="M483" s="89" t="s">
        <v>957</v>
      </c>
      <c r="N483" s="87" t="s">
        <v>958</v>
      </c>
      <c r="O483" s="90">
        <v>42242.0</v>
      </c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20.25" customHeight="1">
      <c r="A484" s="81" t="s">
        <v>197</v>
      </c>
      <c r="B484" s="82" t="s">
        <v>59</v>
      </c>
      <c r="C484" s="83" t="s">
        <v>60</v>
      </c>
      <c r="D484" s="84">
        <v>2024535.51</v>
      </c>
      <c r="E484" s="82">
        <v>0.0</v>
      </c>
      <c r="F484" s="85">
        <f t="shared" si="289"/>
        <v>2024536</v>
      </c>
      <c r="G484" s="86">
        <f t="shared" si="290"/>
        <v>2024536</v>
      </c>
      <c r="H484" s="87">
        <v>8.90981108E8</v>
      </c>
      <c r="I484" s="83" t="str">
        <f t="shared" si="285"/>
        <v>#REF!</v>
      </c>
      <c r="J484" s="81">
        <v>2024536.0</v>
      </c>
      <c r="K484" s="88" t="str">
        <f t="shared" si="286"/>
        <v>#REF!</v>
      </c>
      <c r="L484" s="89" t="str">
        <f t="shared" si="287"/>
        <v>#REF!</v>
      </c>
      <c r="M484" s="89" t="s">
        <v>959</v>
      </c>
      <c r="N484" s="87" t="s">
        <v>960</v>
      </c>
      <c r="O484" s="90">
        <v>42241.0</v>
      </c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4.25" customHeight="1">
      <c r="A485" s="81" t="s">
        <v>201</v>
      </c>
      <c r="B485" s="82" t="s">
        <v>45</v>
      </c>
      <c r="C485" s="83" t="s">
        <v>46</v>
      </c>
      <c r="D485" s="84">
        <v>1.886482067E7</v>
      </c>
      <c r="E485" s="82">
        <v>0.0</v>
      </c>
      <c r="F485" s="85">
        <f t="shared" si="289"/>
        <v>18864821</v>
      </c>
      <c r="G485" s="86">
        <f t="shared" si="290"/>
        <v>18864821</v>
      </c>
      <c r="H485" s="87"/>
      <c r="I485" s="83"/>
      <c r="J485" s="81"/>
      <c r="K485" s="88"/>
      <c r="L485" s="89"/>
      <c r="M485" s="89"/>
      <c r="N485" s="87"/>
      <c r="O485" s="9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4.25" customHeight="1">
      <c r="A486" s="81" t="s">
        <v>201</v>
      </c>
      <c r="B486" s="82" t="s">
        <v>29</v>
      </c>
      <c r="C486" s="83" t="s">
        <v>30</v>
      </c>
      <c r="D486" s="84">
        <v>871796.66</v>
      </c>
      <c r="E486" s="82">
        <v>0.0</v>
      </c>
      <c r="F486" s="85">
        <f t="shared" si="289"/>
        <v>871797</v>
      </c>
      <c r="G486" s="86">
        <f t="shared" si="290"/>
        <v>871797</v>
      </c>
      <c r="H486" s="87">
        <v>8.00250119E8</v>
      </c>
      <c r="I486" s="83" t="str">
        <f>+VLOOKUP(H486,'[1]IPS CTA BANCARIA (2)'!$B$1:$I$186,2,0)</f>
        <v>#REF!</v>
      </c>
      <c r="J486" s="93">
        <f>+G486</f>
        <v>871797</v>
      </c>
      <c r="K486" s="88" t="str">
        <f>+VLOOKUP(H486,'[1]IPS CTA BANCARIA (2)'!$B$1:$I$186,4,0)</f>
        <v>#REF!</v>
      </c>
      <c r="L486" s="89" t="str">
        <f>+VLOOKUP(H486,'[1]IPS CTA BANCARIA (2)'!$B$1:$I$186,5,0)</f>
        <v>#REF!</v>
      </c>
      <c r="M486" s="89" t="s">
        <v>961</v>
      </c>
      <c r="N486" s="87" t="s">
        <v>962</v>
      </c>
      <c r="O486" s="90">
        <v>42243.0</v>
      </c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27.0" customHeight="1">
      <c r="A487" s="81" t="s">
        <v>201</v>
      </c>
      <c r="B487" s="82" t="s">
        <v>31</v>
      </c>
      <c r="C487" s="83" t="s">
        <v>32</v>
      </c>
      <c r="D487" s="84">
        <v>0.0</v>
      </c>
      <c r="E487" s="82">
        <v>0.0</v>
      </c>
      <c r="F487" s="85">
        <f t="shared" si="289"/>
        <v>0</v>
      </c>
      <c r="G487" s="86">
        <f t="shared" si="290"/>
        <v>0</v>
      </c>
      <c r="H487" s="87"/>
      <c r="I487" s="83"/>
      <c r="J487" s="81"/>
      <c r="K487" s="88"/>
      <c r="L487" s="89"/>
      <c r="M487" s="89"/>
      <c r="N487" s="87"/>
      <c r="O487" s="9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4.25" customHeight="1">
      <c r="A488" s="81" t="s">
        <v>201</v>
      </c>
      <c r="B488" s="82" t="s">
        <v>41</v>
      </c>
      <c r="C488" s="83" t="s">
        <v>42</v>
      </c>
      <c r="D488" s="84">
        <v>68340.73</v>
      </c>
      <c r="E488" s="82">
        <v>0.0</v>
      </c>
      <c r="F488" s="85">
        <f t="shared" si="289"/>
        <v>68341</v>
      </c>
      <c r="G488" s="86">
        <f t="shared" si="290"/>
        <v>68341</v>
      </c>
      <c r="H488" s="87">
        <v>9.00156264E8</v>
      </c>
      <c r="I488" s="83" t="str">
        <f t="shared" ref="I488:I490" si="292">+VLOOKUP(H488,'[1]IPS CTA BANCARIA (2)'!$B$1:$I$186,2,0)</f>
        <v>#REF!</v>
      </c>
      <c r="J488" s="93">
        <f>+G488</f>
        <v>68341</v>
      </c>
      <c r="K488" s="88" t="str">
        <f t="shared" ref="K488:K490" si="293">+VLOOKUP(H488,'[1]IPS CTA BANCARIA (2)'!$B$1:$I$186,4,0)</f>
        <v>#REF!</v>
      </c>
      <c r="L488" s="89" t="str">
        <f t="shared" ref="L488:L490" si="294">+VLOOKUP(H488,'[1]IPS CTA BANCARIA (2)'!$B$1:$I$186,5,0)</f>
        <v>#REF!</v>
      </c>
      <c r="M488" s="89" t="s">
        <v>963</v>
      </c>
      <c r="N488" s="87" t="s">
        <v>964</v>
      </c>
      <c r="O488" s="90">
        <v>42242.0</v>
      </c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20.25" customHeight="1">
      <c r="A489" s="81" t="s">
        <v>201</v>
      </c>
      <c r="B489" s="82" t="s">
        <v>74</v>
      </c>
      <c r="C489" s="83" t="s">
        <v>75</v>
      </c>
      <c r="D489" s="84">
        <v>883879.29</v>
      </c>
      <c r="E489" s="82">
        <v>0.0</v>
      </c>
      <c r="F489" s="85">
        <f t="shared" si="289"/>
        <v>883879</v>
      </c>
      <c r="G489" s="86">
        <f t="shared" si="290"/>
        <v>883879</v>
      </c>
      <c r="H489" s="87">
        <v>8.41000236E8</v>
      </c>
      <c r="I489" s="83" t="str">
        <f t="shared" si="292"/>
        <v>#REF!</v>
      </c>
      <c r="J489" s="81">
        <v>883879.0</v>
      </c>
      <c r="K489" s="88" t="str">
        <f t="shared" si="293"/>
        <v>#REF!</v>
      </c>
      <c r="L489" s="89" t="str">
        <f t="shared" si="294"/>
        <v>#REF!</v>
      </c>
      <c r="M489" s="89" t="s">
        <v>965</v>
      </c>
      <c r="N489" s="87" t="s">
        <v>966</v>
      </c>
      <c r="O489" s="90">
        <v>42243.0</v>
      </c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21.75" customHeight="1">
      <c r="A490" s="81" t="s">
        <v>201</v>
      </c>
      <c r="B490" s="82" t="s">
        <v>47</v>
      </c>
      <c r="C490" s="83" t="s">
        <v>48</v>
      </c>
      <c r="D490" s="84">
        <v>3.484130878E7</v>
      </c>
      <c r="E490" s="82">
        <v>0.0</v>
      </c>
      <c r="F490" s="85">
        <f t="shared" si="289"/>
        <v>34841309</v>
      </c>
      <c r="G490" s="86">
        <f t="shared" si="290"/>
        <v>34841309</v>
      </c>
      <c r="H490" s="87">
        <v>8.00138011E8</v>
      </c>
      <c r="I490" s="83" t="str">
        <f t="shared" si="292"/>
        <v>#REF!</v>
      </c>
      <c r="J490" s="81">
        <v>3.4841309E7</v>
      </c>
      <c r="K490" s="88" t="str">
        <f t="shared" si="293"/>
        <v>#REF!</v>
      </c>
      <c r="L490" s="89" t="str">
        <f t="shared" si="294"/>
        <v>#REF!</v>
      </c>
      <c r="M490" s="89" t="s">
        <v>967</v>
      </c>
      <c r="N490" s="87" t="s">
        <v>968</v>
      </c>
      <c r="O490" s="90">
        <v>42236.0</v>
      </c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4.25" customHeight="1">
      <c r="A491" s="81" t="s">
        <v>201</v>
      </c>
      <c r="B491" s="82" t="s">
        <v>202</v>
      </c>
      <c r="C491" s="83" t="s">
        <v>203</v>
      </c>
      <c r="D491" s="84">
        <v>2882.87</v>
      </c>
      <c r="E491" s="82">
        <v>0.0</v>
      </c>
      <c r="F491" s="85">
        <f t="shared" si="289"/>
        <v>2883</v>
      </c>
      <c r="G491" s="86">
        <f t="shared" si="290"/>
        <v>2883</v>
      </c>
      <c r="H491" s="87"/>
      <c r="I491" s="83"/>
      <c r="J491" s="81"/>
      <c r="K491" s="88"/>
      <c r="L491" s="89"/>
      <c r="M491" s="89"/>
      <c r="N491" s="87"/>
      <c r="O491" s="9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36.0" customHeight="1">
      <c r="A492" s="81" t="s">
        <v>199</v>
      </c>
      <c r="B492" s="82" t="s">
        <v>17</v>
      </c>
      <c r="C492" s="83" t="s">
        <v>346</v>
      </c>
      <c r="D492" s="84">
        <v>2.3667237628E8</v>
      </c>
      <c r="E492" s="82">
        <v>0.0</v>
      </c>
      <c r="F492" s="85">
        <f t="shared" si="289"/>
        <v>236672376</v>
      </c>
      <c r="G492" s="86">
        <f t="shared" si="290"/>
        <v>236672376</v>
      </c>
      <c r="H492" s="87">
        <v>8.90985703E8</v>
      </c>
      <c r="I492" s="83" t="str">
        <f>+VLOOKUP(H492,'[1]IPS CTA BANCARIA (2)'!$B$1:$I$186,2,0)</f>
        <v>#REF!</v>
      </c>
      <c r="J492" s="81">
        <v>2.36672376E8</v>
      </c>
      <c r="K492" s="88" t="str">
        <f>+VLOOKUP(H492,'[1]IPS CTA BANCARIA (2)'!$B$1:$I$186,4,0)</f>
        <v>#REF!</v>
      </c>
      <c r="L492" s="89" t="str">
        <f>+VLOOKUP(H492,'[1]IPS CTA BANCARIA (2)'!$B$1:$I$186,5,0)</f>
        <v>#REF!</v>
      </c>
      <c r="M492" s="89" t="s">
        <v>969</v>
      </c>
      <c r="N492" s="87" t="s">
        <v>970</v>
      </c>
      <c r="O492" s="90">
        <v>42235.0</v>
      </c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4.25" customHeight="1">
      <c r="A493" s="81" t="s">
        <v>199</v>
      </c>
      <c r="B493" s="82" t="s">
        <v>45</v>
      </c>
      <c r="C493" s="83" t="s">
        <v>46</v>
      </c>
      <c r="D493" s="84">
        <v>2.224243699E7</v>
      </c>
      <c r="E493" s="82">
        <v>0.0</v>
      </c>
      <c r="F493" s="85">
        <f t="shared" si="289"/>
        <v>22242437</v>
      </c>
      <c r="G493" s="86">
        <f t="shared" si="290"/>
        <v>22242437</v>
      </c>
      <c r="H493" s="87"/>
      <c r="I493" s="83"/>
      <c r="J493" s="81"/>
      <c r="K493" s="88"/>
      <c r="L493" s="89"/>
      <c r="M493" s="89"/>
      <c r="N493" s="87"/>
      <c r="O493" s="9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4.25" customHeight="1">
      <c r="A494" s="81" t="s">
        <v>199</v>
      </c>
      <c r="B494" s="82" t="s">
        <v>72</v>
      </c>
      <c r="C494" s="83" t="s">
        <v>73</v>
      </c>
      <c r="D494" s="84">
        <v>2.891654332E7</v>
      </c>
      <c r="E494" s="82">
        <v>0.0</v>
      </c>
      <c r="F494" s="85">
        <f t="shared" si="289"/>
        <v>28916543</v>
      </c>
      <c r="G494" s="86">
        <f t="shared" si="290"/>
        <v>28916543</v>
      </c>
      <c r="H494" s="87">
        <v>8.90900518E8</v>
      </c>
      <c r="I494" s="83" t="str">
        <f t="shared" ref="I494:I504" si="295">+VLOOKUP(H494,'[1]IPS CTA BANCARIA (2)'!$B$1:$I$186,2,0)</f>
        <v>#REF!</v>
      </c>
      <c r="J494" s="81">
        <v>2.8916543E7</v>
      </c>
      <c r="K494" s="88" t="str">
        <f t="shared" ref="K494:K504" si="296">+VLOOKUP(H494,'[1]IPS CTA BANCARIA (2)'!$B$1:$I$186,4,0)</f>
        <v>#REF!</v>
      </c>
      <c r="L494" s="89" t="str">
        <f t="shared" ref="L494:L504" si="297">+VLOOKUP(H494,'[1]IPS CTA BANCARIA (2)'!$B$1:$I$186,5,0)</f>
        <v>#REF!</v>
      </c>
      <c r="M494" s="89" t="s">
        <v>971</v>
      </c>
      <c r="N494" s="87" t="s">
        <v>972</v>
      </c>
      <c r="O494" s="90">
        <v>42243.0</v>
      </c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4.25" customHeight="1">
      <c r="A495" s="81" t="s">
        <v>199</v>
      </c>
      <c r="B495" s="82" t="s">
        <v>21</v>
      </c>
      <c r="C495" s="83" t="s">
        <v>22</v>
      </c>
      <c r="D495" s="84">
        <v>11547.18</v>
      </c>
      <c r="E495" s="82">
        <v>0.0</v>
      </c>
      <c r="F495" s="85">
        <f t="shared" si="289"/>
        <v>11547</v>
      </c>
      <c r="G495" s="86">
        <f t="shared" si="290"/>
        <v>11547</v>
      </c>
      <c r="H495" s="87">
        <v>8.00130907E8</v>
      </c>
      <c r="I495" s="83" t="str">
        <f t="shared" si="295"/>
        <v>#REF!</v>
      </c>
      <c r="J495" s="93">
        <f t="shared" ref="J495:J498" si="298">+G495</f>
        <v>11547</v>
      </c>
      <c r="K495" s="88" t="str">
        <f t="shared" si="296"/>
        <v>#REF!</v>
      </c>
      <c r="L495" s="89" t="str">
        <f t="shared" si="297"/>
        <v>#REF!</v>
      </c>
      <c r="M495" s="89" t="s">
        <v>973</v>
      </c>
      <c r="N495" s="87" t="s">
        <v>974</v>
      </c>
      <c r="O495" s="90">
        <v>42241.0</v>
      </c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4.25" customHeight="1">
      <c r="A496" s="81" t="s">
        <v>199</v>
      </c>
      <c r="B496" s="82" t="s">
        <v>29</v>
      </c>
      <c r="C496" s="83" t="s">
        <v>30</v>
      </c>
      <c r="D496" s="84">
        <v>1708364.22</v>
      </c>
      <c r="E496" s="82">
        <v>0.0</v>
      </c>
      <c r="F496" s="85">
        <f t="shared" si="289"/>
        <v>1708364</v>
      </c>
      <c r="G496" s="86">
        <f t="shared" si="290"/>
        <v>1708364</v>
      </c>
      <c r="H496" s="87">
        <v>8.00250119E8</v>
      </c>
      <c r="I496" s="83" t="str">
        <f t="shared" si="295"/>
        <v>#REF!</v>
      </c>
      <c r="J496" s="93">
        <f t="shared" si="298"/>
        <v>1708364</v>
      </c>
      <c r="K496" s="88" t="str">
        <f t="shared" si="296"/>
        <v>#REF!</v>
      </c>
      <c r="L496" s="89" t="str">
        <f t="shared" si="297"/>
        <v>#REF!</v>
      </c>
      <c r="M496" s="89" t="s">
        <v>975</v>
      </c>
      <c r="N496" s="87" t="s">
        <v>976</v>
      </c>
      <c r="O496" s="90">
        <v>42243.0</v>
      </c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27.0" customHeight="1">
      <c r="A497" s="81" t="s">
        <v>199</v>
      </c>
      <c r="B497" s="82" t="s">
        <v>31</v>
      </c>
      <c r="C497" s="83" t="s">
        <v>32</v>
      </c>
      <c r="D497" s="84">
        <v>7261386.14</v>
      </c>
      <c r="E497" s="82">
        <v>0.0</v>
      </c>
      <c r="F497" s="85">
        <f t="shared" si="289"/>
        <v>7261386</v>
      </c>
      <c r="G497" s="86">
        <f t="shared" si="290"/>
        <v>7261386</v>
      </c>
      <c r="H497" s="87">
        <v>8.05000427E8</v>
      </c>
      <c r="I497" s="83" t="str">
        <f t="shared" si="295"/>
        <v>#REF!</v>
      </c>
      <c r="J497" s="93">
        <f t="shared" si="298"/>
        <v>7261386</v>
      </c>
      <c r="K497" s="88" t="str">
        <f t="shared" si="296"/>
        <v>#REF!</v>
      </c>
      <c r="L497" s="89" t="str">
        <f t="shared" si="297"/>
        <v>#REF!</v>
      </c>
      <c r="M497" s="89" t="s">
        <v>977</v>
      </c>
      <c r="N497" s="87"/>
      <c r="O497" s="9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4.25" customHeight="1">
      <c r="A498" s="81" t="s">
        <v>199</v>
      </c>
      <c r="B498" s="82" t="s">
        <v>41</v>
      </c>
      <c r="C498" s="83" t="s">
        <v>42</v>
      </c>
      <c r="D498" s="84">
        <v>714721.54</v>
      </c>
      <c r="E498" s="82">
        <v>0.0</v>
      </c>
      <c r="F498" s="85">
        <f t="shared" si="289"/>
        <v>714722</v>
      </c>
      <c r="G498" s="86">
        <f t="shared" si="290"/>
        <v>714722</v>
      </c>
      <c r="H498" s="87">
        <v>9.00156264E8</v>
      </c>
      <c r="I498" s="83" t="str">
        <f t="shared" si="295"/>
        <v>#REF!</v>
      </c>
      <c r="J498" s="93">
        <f t="shared" si="298"/>
        <v>714722</v>
      </c>
      <c r="K498" s="88" t="str">
        <f t="shared" si="296"/>
        <v>#REF!</v>
      </c>
      <c r="L498" s="89" t="str">
        <f t="shared" si="297"/>
        <v>#REF!</v>
      </c>
      <c r="M498" s="89" t="s">
        <v>978</v>
      </c>
      <c r="N498" s="87" t="s">
        <v>979</v>
      </c>
      <c r="O498" s="90">
        <v>42242.0</v>
      </c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20.25" customHeight="1">
      <c r="A499" s="81" t="s">
        <v>199</v>
      </c>
      <c r="B499" s="82" t="s">
        <v>74</v>
      </c>
      <c r="C499" s="83" t="s">
        <v>75</v>
      </c>
      <c r="D499" s="84">
        <v>2.9924028233E8</v>
      </c>
      <c r="E499" s="82">
        <v>0.0</v>
      </c>
      <c r="F499" s="85">
        <f t="shared" si="289"/>
        <v>299240282</v>
      </c>
      <c r="G499" s="86">
        <f t="shared" si="290"/>
        <v>299240282</v>
      </c>
      <c r="H499" s="87">
        <v>8.90985603E8</v>
      </c>
      <c r="I499" s="83" t="str">
        <f t="shared" si="295"/>
        <v>#REF!</v>
      </c>
      <c r="J499" s="81">
        <v>1.1793566E8</v>
      </c>
      <c r="K499" s="88" t="str">
        <f t="shared" si="296"/>
        <v>#REF!</v>
      </c>
      <c r="L499" s="89" t="str">
        <f t="shared" si="297"/>
        <v>#REF!</v>
      </c>
      <c r="M499" s="89" t="s">
        <v>980</v>
      </c>
      <c r="N499" s="87" t="s">
        <v>981</v>
      </c>
      <c r="O499" s="90">
        <v>42243.0</v>
      </c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20.25" customHeight="1">
      <c r="A500" s="81" t="s">
        <v>199</v>
      </c>
      <c r="B500" s="82" t="s">
        <v>74</v>
      </c>
      <c r="C500" s="83" t="s">
        <v>75</v>
      </c>
      <c r="D500" s="84"/>
      <c r="E500" s="82"/>
      <c r="F500" s="85"/>
      <c r="G500" s="92"/>
      <c r="H500" s="87">
        <v>9.00509957E8</v>
      </c>
      <c r="I500" s="83" t="str">
        <f t="shared" si="295"/>
        <v>#REF!</v>
      </c>
      <c r="J500" s="81">
        <v>2667825.0</v>
      </c>
      <c r="K500" s="88" t="str">
        <f t="shared" si="296"/>
        <v>#REF!</v>
      </c>
      <c r="L500" s="89" t="str">
        <f t="shared" si="297"/>
        <v>#REF!</v>
      </c>
      <c r="M500" s="89" t="s">
        <v>982</v>
      </c>
      <c r="N500" s="87" t="s">
        <v>983</v>
      </c>
      <c r="O500" s="90">
        <v>42243.0</v>
      </c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20.25" customHeight="1">
      <c r="A501" s="81" t="s">
        <v>199</v>
      </c>
      <c r="B501" s="82" t="s">
        <v>74</v>
      </c>
      <c r="C501" s="83" t="s">
        <v>75</v>
      </c>
      <c r="D501" s="84"/>
      <c r="E501" s="82"/>
      <c r="F501" s="85"/>
      <c r="G501" s="92"/>
      <c r="H501" s="87">
        <v>8.00058016E8</v>
      </c>
      <c r="I501" s="83" t="str">
        <f t="shared" si="295"/>
        <v>#REF!</v>
      </c>
      <c r="J501" s="81">
        <v>1.37753332E8</v>
      </c>
      <c r="K501" s="88" t="str">
        <f t="shared" si="296"/>
        <v>#REF!</v>
      </c>
      <c r="L501" s="89" t="str">
        <f t="shared" si="297"/>
        <v>#REF!</v>
      </c>
      <c r="M501" s="89" t="s">
        <v>984</v>
      </c>
      <c r="N501" s="87" t="s">
        <v>985</v>
      </c>
      <c r="O501" s="90">
        <v>42243.0</v>
      </c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20.25" customHeight="1">
      <c r="A502" s="81" t="s">
        <v>199</v>
      </c>
      <c r="B502" s="82" t="s">
        <v>74</v>
      </c>
      <c r="C502" s="83" t="s">
        <v>75</v>
      </c>
      <c r="D502" s="84"/>
      <c r="E502" s="82"/>
      <c r="F502" s="85"/>
      <c r="G502" s="92"/>
      <c r="H502" s="87">
        <v>8.41000236E8</v>
      </c>
      <c r="I502" s="83" t="str">
        <f t="shared" si="295"/>
        <v>#REF!</v>
      </c>
      <c r="J502" s="81">
        <v>4.0883465E7</v>
      </c>
      <c r="K502" s="88" t="str">
        <f t="shared" si="296"/>
        <v>#REF!</v>
      </c>
      <c r="L502" s="89" t="str">
        <f t="shared" si="297"/>
        <v>#REF!</v>
      </c>
      <c r="M502" s="89" t="s">
        <v>986</v>
      </c>
      <c r="N502" s="87" t="s">
        <v>987</v>
      </c>
      <c r="O502" s="90">
        <v>42243.0</v>
      </c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36.0" customHeight="1">
      <c r="A503" s="81" t="s">
        <v>205</v>
      </c>
      <c r="B503" s="82" t="s">
        <v>17</v>
      </c>
      <c r="C503" s="83" t="s">
        <v>346</v>
      </c>
      <c r="D503" s="84">
        <v>1487817.6</v>
      </c>
      <c r="E503" s="82">
        <v>0.0</v>
      </c>
      <c r="F503" s="85">
        <f t="shared" ref="F503:F533" si="299">+ROUND(D503,0)</f>
        <v>1487818</v>
      </c>
      <c r="G503" s="86">
        <f t="shared" ref="G503:G533" si="300">+F503</f>
        <v>1487818</v>
      </c>
      <c r="H503" s="87">
        <v>8.90985703E8</v>
      </c>
      <c r="I503" s="83" t="str">
        <f t="shared" si="295"/>
        <v>#REF!</v>
      </c>
      <c r="J503" s="81">
        <v>1487818.0</v>
      </c>
      <c r="K503" s="88" t="str">
        <f t="shared" si="296"/>
        <v>#REF!</v>
      </c>
      <c r="L503" s="89" t="str">
        <f t="shared" si="297"/>
        <v>#REF!</v>
      </c>
      <c r="M503" s="89" t="s">
        <v>988</v>
      </c>
      <c r="N503" s="87" t="s">
        <v>989</v>
      </c>
      <c r="O503" s="90">
        <v>42235.0</v>
      </c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4.25" customHeight="1">
      <c r="A504" s="81" t="s">
        <v>205</v>
      </c>
      <c r="B504" s="82" t="s">
        <v>29</v>
      </c>
      <c r="C504" s="83" t="s">
        <v>30</v>
      </c>
      <c r="D504" s="84">
        <v>51288.35</v>
      </c>
      <c r="E504" s="82">
        <v>0.0</v>
      </c>
      <c r="F504" s="85">
        <f t="shared" si="299"/>
        <v>51288</v>
      </c>
      <c r="G504" s="86">
        <f t="shared" si="300"/>
        <v>51288</v>
      </c>
      <c r="H504" s="87">
        <v>8.00250119E8</v>
      </c>
      <c r="I504" s="83" t="str">
        <f t="shared" si="295"/>
        <v>#REF!</v>
      </c>
      <c r="J504" s="93">
        <f>+G504</f>
        <v>51288</v>
      </c>
      <c r="K504" s="88" t="str">
        <f t="shared" si="296"/>
        <v>#REF!</v>
      </c>
      <c r="L504" s="89" t="str">
        <f t="shared" si="297"/>
        <v>#REF!</v>
      </c>
      <c r="M504" s="89" t="s">
        <v>990</v>
      </c>
      <c r="N504" s="87" t="s">
        <v>991</v>
      </c>
      <c r="O504" s="90">
        <v>42243.0</v>
      </c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27.0" customHeight="1">
      <c r="A505" s="81" t="s">
        <v>205</v>
      </c>
      <c r="B505" s="82" t="s">
        <v>31</v>
      </c>
      <c r="C505" s="83" t="s">
        <v>32</v>
      </c>
      <c r="D505" s="84">
        <v>0.0</v>
      </c>
      <c r="E505" s="82">
        <v>0.0</v>
      </c>
      <c r="F505" s="85">
        <f t="shared" si="299"/>
        <v>0</v>
      </c>
      <c r="G505" s="86">
        <f t="shared" si="300"/>
        <v>0</v>
      </c>
      <c r="H505" s="87"/>
      <c r="I505" s="83"/>
      <c r="J505" s="81"/>
      <c r="K505" s="88"/>
      <c r="L505" s="89"/>
      <c r="M505" s="89"/>
      <c r="N505" s="87"/>
      <c r="O505" s="9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4.25" customHeight="1">
      <c r="A506" s="81" t="s">
        <v>205</v>
      </c>
      <c r="B506" s="82" t="s">
        <v>41</v>
      </c>
      <c r="C506" s="83" t="s">
        <v>42</v>
      </c>
      <c r="D506" s="84">
        <v>4555.05</v>
      </c>
      <c r="E506" s="82">
        <v>0.0</v>
      </c>
      <c r="F506" s="85">
        <f t="shared" si="299"/>
        <v>4555</v>
      </c>
      <c r="G506" s="86">
        <f t="shared" si="300"/>
        <v>4555</v>
      </c>
      <c r="H506" s="87">
        <v>9.00156264E8</v>
      </c>
      <c r="I506" s="83" t="str">
        <f t="shared" ref="I506:I513" si="301">+VLOOKUP(H506,'[1]IPS CTA BANCARIA (2)'!$B$1:$I$186,2,0)</f>
        <v>#REF!</v>
      </c>
      <c r="J506" s="93">
        <f>+G506</f>
        <v>4555</v>
      </c>
      <c r="K506" s="88" t="str">
        <f t="shared" ref="K506:K513" si="302">+VLOOKUP(H506,'[1]IPS CTA BANCARIA (2)'!$B$1:$I$186,4,0)</f>
        <v>#REF!</v>
      </c>
      <c r="L506" s="89" t="str">
        <f t="shared" ref="L506:L513" si="303">+VLOOKUP(H506,'[1]IPS CTA BANCARIA (2)'!$B$1:$I$186,5,0)</f>
        <v>#REF!</v>
      </c>
      <c r="M506" s="89" t="s">
        <v>992</v>
      </c>
      <c r="N506" s="87" t="s">
        <v>993</v>
      </c>
      <c r="O506" s="90">
        <v>42242.0</v>
      </c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36.0" customHeight="1">
      <c r="A507" s="81" t="s">
        <v>207</v>
      </c>
      <c r="B507" s="82" t="s">
        <v>17</v>
      </c>
      <c r="C507" s="83" t="s">
        <v>346</v>
      </c>
      <c r="D507" s="84">
        <v>3.442994772E7</v>
      </c>
      <c r="E507" s="82">
        <v>0.0</v>
      </c>
      <c r="F507" s="85">
        <f t="shared" si="299"/>
        <v>34429948</v>
      </c>
      <c r="G507" s="86">
        <f t="shared" si="300"/>
        <v>34429948</v>
      </c>
      <c r="H507" s="87">
        <v>8.90985703E8</v>
      </c>
      <c r="I507" s="83" t="str">
        <f t="shared" si="301"/>
        <v>#REF!</v>
      </c>
      <c r="J507" s="81">
        <v>3.4429948E7</v>
      </c>
      <c r="K507" s="88" t="str">
        <f t="shared" si="302"/>
        <v>#REF!</v>
      </c>
      <c r="L507" s="89" t="str">
        <f t="shared" si="303"/>
        <v>#REF!</v>
      </c>
      <c r="M507" s="89" t="s">
        <v>994</v>
      </c>
      <c r="N507" s="87" t="s">
        <v>995</v>
      </c>
      <c r="O507" s="90">
        <v>42235.0</v>
      </c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4.25" customHeight="1">
      <c r="A508" s="81" t="s">
        <v>207</v>
      </c>
      <c r="B508" s="82" t="s">
        <v>21</v>
      </c>
      <c r="C508" s="83" t="s">
        <v>22</v>
      </c>
      <c r="D508" s="84">
        <v>62350.67</v>
      </c>
      <c r="E508" s="82">
        <v>0.0</v>
      </c>
      <c r="F508" s="85">
        <f t="shared" si="299"/>
        <v>62351</v>
      </c>
      <c r="G508" s="86">
        <f t="shared" si="300"/>
        <v>62351</v>
      </c>
      <c r="H508" s="87">
        <v>8.00130907E8</v>
      </c>
      <c r="I508" s="83" t="str">
        <f t="shared" si="301"/>
        <v>#REF!</v>
      </c>
      <c r="J508" s="93">
        <f t="shared" ref="J508:J511" si="304">+G508</f>
        <v>62351</v>
      </c>
      <c r="K508" s="88" t="str">
        <f t="shared" si="302"/>
        <v>#REF!</v>
      </c>
      <c r="L508" s="89" t="str">
        <f t="shared" si="303"/>
        <v>#REF!</v>
      </c>
      <c r="M508" s="89" t="s">
        <v>996</v>
      </c>
      <c r="N508" s="87" t="s">
        <v>997</v>
      </c>
      <c r="O508" s="90">
        <v>42241.0</v>
      </c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4.25" customHeight="1">
      <c r="A509" s="81" t="s">
        <v>207</v>
      </c>
      <c r="B509" s="82" t="s">
        <v>29</v>
      </c>
      <c r="C509" s="83" t="s">
        <v>30</v>
      </c>
      <c r="D509" s="84">
        <v>526102.05</v>
      </c>
      <c r="E509" s="82">
        <v>0.0</v>
      </c>
      <c r="F509" s="85">
        <f t="shared" si="299"/>
        <v>526102</v>
      </c>
      <c r="G509" s="86">
        <f t="shared" si="300"/>
        <v>526102</v>
      </c>
      <c r="H509" s="87">
        <v>8.00250119E8</v>
      </c>
      <c r="I509" s="83" t="str">
        <f t="shared" si="301"/>
        <v>#REF!</v>
      </c>
      <c r="J509" s="93">
        <f t="shared" si="304"/>
        <v>526102</v>
      </c>
      <c r="K509" s="88" t="str">
        <f t="shared" si="302"/>
        <v>#REF!</v>
      </c>
      <c r="L509" s="89" t="str">
        <f t="shared" si="303"/>
        <v>#REF!</v>
      </c>
      <c r="M509" s="89" t="s">
        <v>998</v>
      </c>
      <c r="N509" s="87" t="s">
        <v>999</v>
      </c>
      <c r="O509" s="90">
        <v>42243.0</v>
      </c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27.0" customHeight="1">
      <c r="A510" s="81" t="s">
        <v>207</v>
      </c>
      <c r="B510" s="82" t="s">
        <v>31</v>
      </c>
      <c r="C510" s="83" t="s">
        <v>32</v>
      </c>
      <c r="D510" s="84">
        <v>201084.2</v>
      </c>
      <c r="E510" s="82">
        <v>0.0</v>
      </c>
      <c r="F510" s="85">
        <f t="shared" si="299"/>
        <v>201084</v>
      </c>
      <c r="G510" s="86">
        <f t="shared" si="300"/>
        <v>201084</v>
      </c>
      <c r="H510" s="87">
        <v>8.05000427E8</v>
      </c>
      <c r="I510" s="83" t="str">
        <f t="shared" si="301"/>
        <v>#REF!</v>
      </c>
      <c r="J510" s="93">
        <f t="shared" si="304"/>
        <v>201084</v>
      </c>
      <c r="K510" s="88" t="str">
        <f t="shared" si="302"/>
        <v>#REF!</v>
      </c>
      <c r="L510" s="89" t="str">
        <f t="shared" si="303"/>
        <v>#REF!</v>
      </c>
      <c r="M510" s="89" t="s">
        <v>1000</v>
      </c>
      <c r="N510" s="87"/>
      <c r="O510" s="9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4.25" customHeight="1">
      <c r="A511" s="81" t="s">
        <v>207</v>
      </c>
      <c r="B511" s="82" t="s">
        <v>41</v>
      </c>
      <c r="C511" s="83" t="s">
        <v>42</v>
      </c>
      <c r="D511" s="84">
        <v>314100.87</v>
      </c>
      <c r="E511" s="82">
        <v>0.0</v>
      </c>
      <c r="F511" s="85">
        <f t="shared" si="299"/>
        <v>314101</v>
      </c>
      <c r="G511" s="86">
        <f t="shared" si="300"/>
        <v>314101</v>
      </c>
      <c r="H511" s="87">
        <v>9.00156264E8</v>
      </c>
      <c r="I511" s="83" t="str">
        <f t="shared" si="301"/>
        <v>#REF!</v>
      </c>
      <c r="J511" s="93">
        <f t="shared" si="304"/>
        <v>314101</v>
      </c>
      <c r="K511" s="88" t="str">
        <f t="shared" si="302"/>
        <v>#REF!</v>
      </c>
      <c r="L511" s="89" t="str">
        <f t="shared" si="303"/>
        <v>#REF!</v>
      </c>
      <c r="M511" s="89" t="s">
        <v>1001</v>
      </c>
      <c r="N511" s="87" t="s">
        <v>1002</v>
      </c>
      <c r="O511" s="90">
        <v>42242.0</v>
      </c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20.25" customHeight="1">
      <c r="A512" s="81" t="s">
        <v>207</v>
      </c>
      <c r="B512" s="82" t="s">
        <v>59</v>
      </c>
      <c r="C512" s="83" t="s">
        <v>60</v>
      </c>
      <c r="D512" s="84">
        <v>1.693420849E7</v>
      </c>
      <c r="E512" s="82">
        <v>0.0</v>
      </c>
      <c r="F512" s="85">
        <f t="shared" si="299"/>
        <v>16934208</v>
      </c>
      <c r="G512" s="86">
        <f t="shared" si="300"/>
        <v>16934208</v>
      </c>
      <c r="H512" s="87">
        <v>8.90981532E8</v>
      </c>
      <c r="I512" s="83" t="str">
        <f t="shared" si="301"/>
        <v>#REF!</v>
      </c>
      <c r="J512" s="81">
        <v>1.6934208E7</v>
      </c>
      <c r="K512" s="88" t="str">
        <f t="shared" si="302"/>
        <v>#REF!</v>
      </c>
      <c r="L512" s="89" t="str">
        <f t="shared" si="303"/>
        <v>#REF!</v>
      </c>
      <c r="M512" s="89" t="s">
        <v>1003</v>
      </c>
      <c r="N512" s="87" t="s">
        <v>1004</v>
      </c>
      <c r="O512" s="90">
        <v>42241.0</v>
      </c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36.0" customHeight="1">
      <c r="A513" s="81" t="s">
        <v>209</v>
      </c>
      <c r="B513" s="82" t="s">
        <v>17</v>
      </c>
      <c r="C513" s="83" t="s">
        <v>346</v>
      </c>
      <c r="D513" s="84">
        <v>934363.09</v>
      </c>
      <c r="E513" s="82">
        <v>0.0</v>
      </c>
      <c r="F513" s="85">
        <f t="shared" si="299"/>
        <v>934363</v>
      </c>
      <c r="G513" s="86">
        <f t="shared" si="300"/>
        <v>934363</v>
      </c>
      <c r="H513" s="87">
        <v>8.90985703E8</v>
      </c>
      <c r="I513" s="83" t="str">
        <f t="shared" si="301"/>
        <v>#REF!</v>
      </c>
      <c r="J513" s="81">
        <v>934363.0</v>
      </c>
      <c r="K513" s="88" t="str">
        <f t="shared" si="302"/>
        <v>#REF!</v>
      </c>
      <c r="L513" s="89" t="str">
        <f t="shared" si="303"/>
        <v>#REF!</v>
      </c>
      <c r="M513" s="89" t="s">
        <v>1005</v>
      </c>
      <c r="N513" s="87" t="s">
        <v>1006</v>
      </c>
      <c r="O513" s="90">
        <v>42235.0</v>
      </c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4.25" customHeight="1">
      <c r="A514" s="81" t="s">
        <v>209</v>
      </c>
      <c r="B514" s="82" t="s">
        <v>45</v>
      </c>
      <c r="C514" s="83" t="s">
        <v>46</v>
      </c>
      <c r="D514" s="84">
        <v>585498.78</v>
      </c>
      <c r="E514" s="82">
        <v>0.0</v>
      </c>
      <c r="F514" s="85">
        <f t="shared" si="299"/>
        <v>585499</v>
      </c>
      <c r="G514" s="86">
        <f t="shared" si="300"/>
        <v>585499</v>
      </c>
      <c r="H514" s="87"/>
      <c r="I514" s="83"/>
      <c r="J514" s="81"/>
      <c r="K514" s="88"/>
      <c r="L514" s="89"/>
      <c r="M514" s="89"/>
      <c r="N514" s="87"/>
      <c r="O514" s="9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4.25" customHeight="1">
      <c r="A515" s="81" t="s">
        <v>209</v>
      </c>
      <c r="B515" s="82" t="s">
        <v>29</v>
      </c>
      <c r="C515" s="83" t="s">
        <v>30</v>
      </c>
      <c r="D515" s="84">
        <v>110333.15</v>
      </c>
      <c r="E515" s="82">
        <v>0.0</v>
      </c>
      <c r="F515" s="85">
        <f t="shared" si="299"/>
        <v>110333</v>
      </c>
      <c r="G515" s="86">
        <f t="shared" si="300"/>
        <v>110333</v>
      </c>
      <c r="H515" s="87">
        <v>8.00250119E8</v>
      </c>
      <c r="I515" s="83" t="str">
        <f t="shared" ref="I515:I518" si="305">+VLOOKUP(H515,'[1]IPS CTA BANCARIA (2)'!$B$1:$I$186,2,0)</f>
        <v>#REF!</v>
      </c>
      <c r="J515" s="93">
        <f t="shared" ref="J515:J516" si="306">+G515</f>
        <v>110333</v>
      </c>
      <c r="K515" s="88" t="str">
        <f t="shared" ref="K515:K518" si="307">+VLOOKUP(H515,'[1]IPS CTA BANCARIA (2)'!$B$1:$I$186,4,0)</f>
        <v>#REF!</v>
      </c>
      <c r="L515" s="89" t="str">
        <f t="shared" ref="L515:L518" si="308">+VLOOKUP(H515,'[1]IPS CTA BANCARIA (2)'!$B$1:$I$186,5,0)</f>
        <v>#REF!</v>
      </c>
      <c r="M515" s="89" t="s">
        <v>1007</v>
      </c>
      <c r="N515" s="87" t="s">
        <v>1008</v>
      </c>
      <c r="O515" s="90">
        <v>42243.0</v>
      </c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4.25" customHeight="1">
      <c r="A516" s="81" t="s">
        <v>209</v>
      </c>
      <c r="B516" s="82" t="s">
        <v>41</v>
      </c>
      <c r="C516" s="83" t="s">
        <v>42</v>
      </c>
      <c r="D516" s="84">
        <v>4251.54</v>
      </c>
      <c r="E516" s="82">
        <v>0.0</v>
      </c>
      <c r="F516" s="85">
        <f t="shared" si="299"/>
        <v>4252</v>
      </c>
      <c r="G516" s="86">
        <f t="shared" si="300"/>
        <v>4252</v>
      </c>
      <c r="H516" s="87">
        <v>9.00156264E8</v>
      </c>
      <c r="I516" s="83" t="str">
        <f t="shared" si="305"/>
        <v>#REF!</v>
      </c>
      <c r="J516" s="93">
        <f t="shared" si="306"/>
        <v>4252</v>
      </c>
      <c r="K516" s="88" t="str">
        <f t="shared" si="307"/>
        <v>#REF!</v>
      </c>
      <c r="L516" s="89" t="str">
        <f t="shared" si="308"/>
        <v>#REF!</v>
      </c>
      <c r="M516" s="89" t="s">
        <v>1009</v>
      </c>
      <c r="N516" s="87" t="s">
        <v>1010</v>
      </c>
      <c r="O516" s="90">
        <v>42242.0</v>
      </c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21.75" customHeight="1">
      <c r="A517" s="81" t="s">
        <v>209</v>
      </c>
      <c r="B517" s="82" t="s">
        <v>47</v>
      </c>
      <c r="C517" s="83" t="s">
        <v>48</v>
      </c>
      <c r="D517" s="84">
        <v>1629728.44</v>
      </c>
      <c r="E517" s="82">
        <v>0.0</v>
      </c>
      <c r="F517" s="85">
        <f t="shared" si="299"/>
        <v>1629728</v>
      </c>
      <c r="G517" s="86">
        <f t="shared" si="300"/>
        <v>1629728</v>
      </c>
      <c r="H517" s="87">
        <v>8.90983675E8</v>
      </c>
      <c r="I517" s="83" t="str">
        <f t="shared" si="305"/>
        <v>#REF!</v>
      </c>
      <c r="J517" s="81">
        <v>1629728.0</v>
      </c>
      <c r="K517" s="88" t="str">
        <f t="shared" si="307"/>
        <v>#REF!</v>
      </c>
      <c r="L517" s="89" t="str">
        <f t="shared" si="308"/>
        <v>#REF!</v>
      </c>
      <c r="M517" s="89" t="s">
        <v>1011</v>
      </c>
      <c r="N517" s="87" t="s">
        <v>1012</v>
      </c>
      <c r="O517" s="90">
        <v>42236.0</v>
      </c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36.0" customHeight="1">
      <c r="A518" s="81" t="s">
        <v>211</v>
      </c>
      <c r="B518" s="82" t="s">
        <v>17</v>
      </c>
      <c r="C518" s="83" t="s">
        <v>346</v>
      </c>
      <c r="D518" s="84">
        <v>4571738.79</v>
      </c>
      <c r="E518" s="82">
        <v>0.0</v>
      </c>
      <c r="F518" s="85">
        <f t="shared" si="299"/>
        <v>4571739</v>
      </c>
      <c r="G518" s="86">
        <f t="shared" si="300"/>
        <v>4571739</v>
      </c>
      <c r="H518" s="87">
        <v>8.90985703E8</v>
      </c>
      <c r="I518" s="83" t="str">
        <f t="shared" si="305"/>
        <v>#REF!</v>
      </c>
      <c r="J518" s="81">
        <v>4571739.0</v>
      </c>
      <c r="K518" s="88" t="str">
        <f t="shared" si="307"/>
        <v>#REF!</v>
      </c>
      <c r="L518" s="89" t="str">
        <f t="shared" si="308"/>
        <v>#REF!</v>
      </c>
      <c r="M518" s="89" t="s">
        <v>1013</v>
      </c>
      <c r="N518" s="87" t="s">
        <v>1014</v>
      </c>
      <c r="O518" s="90">
        <v>42235.0</v>
      </c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4.25" customHeight="1">
      <c r="A519" s="81" t="s">
        <v>211</v>
      </c>
      <c r="B519" s="82" t="s">
        <v>45</v>
      </c>
      <c r="C519" s="83" t="s">
        <v>46</v>
      </c>
      <c r="D519" s="84">
        <v>6236169.68</v>
      </c>
      <c r="E519" s="82">
        <v>0.0</v>
      </c>
      <c r="F519" s="85">
        <f t="shared" si="299"/>
        <v>6236170</v>
      </c>
      <c r="G519" s="86">
        <f t="shared" si="300"/>
        <v>6236170</v>
      </c>
      <c r="H519" s="87"/>
      <c r="I519" s="83"/>
      <c r="J519" s="81"/>
      <c r="K519" s="88"/>
      <c r="L519" s="89"/>
      <c r="M519" s="89"/>
      <c r="N519" s="87"/>
      <c r="O519" s="9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4.25" customHeight="1">
      <c r="A520" s="81" t="s">
        <v>211</v>
      </c>
      <c r="B520" s="82" t="s">
        <v>29</v>
      </c>
      <c r="C520" s="83" t="s">
        <v>30</v>
      </c>
      <c r="D520" s="84">
        <v>196317.48</v>
      </c>
      <c r="E520" s="82">
        <v>0.0</v>
      </c>
      <c r="F520" s="85">
        <f t="shared" si="299"/>
        <v>196317</v>
      </c>
      <c r="G520" s="86">
        <f t="shared" si="300"/>
        <v>196317</v>
      </c>
      <c r="H520" s="87">
        <v>8.00250119E8</v>
      </c>
      <c r="I520" s="83" t="str">
        <f t="shared" ref="I520:I525" si="309">+VLOOKUP(H520,'[1]IPS CTA BANCARIA (2)'!$B$1:$I$186,2,0)</f>
        <v>#REF!</v>
      </c>
      <c r="J520" s="93">
        <f t="shared" ref="J520:J522" si="310">+G520</f>
        <v>196317</v>
      </c>
      <c r="K520" s="88" t="str">
        <f t="shared" ref="K520:K525" si="311">+VLOOKUP(H520,'[1]IPS CTA BANCARIA (2)'!$B$1:$I$186,4,0)</f>
        <v>#REF!</v>
      </c>
      <c r="L520" s="89" t="str">
        <f t="shared" ref="L520:L525" si="312">+VLOOKUP(H520,'[1]IPS CTA BANCARIA (2)'!$B$1:$I$186,5,0)</f>
        <v>#REF!</v>
      </c>
      <c r="M520" s="89" t="s">
        <v>1015</v>
      </c>
      <c r="N520" s="87" t="s">
        <v>1016</v>
      </c>
      <c r="O520" s="90">
        <v>42243.0</v>
      </c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27.0" customHeight="1">
      <c r="A521" s="81" t="s">
        <v>211</v>
      </c>
      <c r="B521" s="82" t="s">
        <v>31</v>
      </c>
      <c r="C521" s="83" t="s">
        <v>32</v>
      </c>
      <c r="D521" s="84">
        <v>62276.08</v>
      </c>
      <c r="E521" s="82">
        <v>0.0</v>
      </c>
      <c r="F521" s="85">
        <f t="shared" si="299"/>
        <v>62276</v>
      </c>
      <c r="G521" s="86">
        <f t="shared" si="300"/>
        <v>62276</v>
      </c>
      <c r="H521" s="87">
        <v>8.05000427E8</v>
      </c>
      <c r="I521" s="83" t="str">
        <f t="shared" si="309"/>
        <v>#REF!</v>
      </c>
      <c r="J521" s="93">
        <f t="shared" si="310"/>
        <v>62276</v>
      </c>
      <c r="K521" s="88" t="str">
        <f t="shared" si="311"/>
        <v>#REF!</v>
      </c>
      <c r="L521" s="89" t="str">
        <f t="shared" si="312"/>
        <v>#REF!</v>
      </c>
      <c r="M521" s="89" t="s">
        <v>1017</v>
      </c>
      <c r="N521" s="87"/>
      <c r="O521" s="9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4.25" customHeight="1">
      <c r="A522" s="81" t="s">
        <v>211</v>
      </c>
      <c r="B522" s="82" t="s">
        <v>41</v>
      </c>
      <c r="C522" s="83" t="s">
        <v>42</v>
      </c>
      <c r="D522" s="84">
        <v>64106.34</v>
      </c>
      <c r="E522" s="82">
        <v>0.0</v>
      </c>
      <c r="F522" s="85">
        <f t="shared" si="299"/>
        <v>64106</v>
      </c>
      <c r="G522" s="86">
        <f t="shared" si="300"/>
        <v>64106</v>
      </c>
      <c r="H522" s="87">
        <v>9.00156264E8</v>
      </c>
      <c r="I522" s="83" t="str">
        <f t="shared" si="309"/>
        <v>#REF!</v>
      </c>
      <c r="J522" s="93">
        <f t="shared" si="310"/>
        <v>64106</v>
      </c>
      <c r="K522" s="88" t="str">
        <f t="shared" si="311"/>
        <v>#REF!</v>
      </c>
      <c r="L522" s="89" t="str">
        <f t="shared" si="312"/>
        <v>#REF!</v>
      </c>
      <c r="M522" s="89" t="s">
        <v>1018</v>
      </c>
      <c r="N522" s="87" t="s">
        <v>1019</v>
      </c>
      <c r="O522" s="90">
        <v>42242.0</v>
      </c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21.75" customHeight="1">
      <c r="A523" s="81" t="s">
        <v>211</v>
      </c>
      <c r="B523" s="82" t="s">
        <v>47</v>
      </c>
      <c r="C523" s="83" t="s">
        <v>48</v>
      </c>
      <c r="D523" s="84">
        <v>1.686013496E7</v>
      </c>
      <c r="E523" s="82">
        <v>0.0</v>
      </c>
      <c r="F523" s="85">
        <f t="shared" si="299"/>
        <v>16860135</v>
      </c>
      <c r="G523" s="86">
        <f t="shared" si="300"/>
        <v>16860135</v>
      </c>
      <c r="H523" s="87">
        <v>8.90981532E8</v>
      </c>
      <c r="I523" s="83" t="str">
        <f t="shared" si="309"/>
        <v>#REF!</v>
      </c>
      <c r="J523" s="81">
        <v>1.6860135E7</v>
      </c>
      <c r="K523" s="88" t="str">
        <f t="shared" si="311"/>
        <v>#REF!</v>
      </c>
      <c r="L523" s="89" t="str">
        <f t="shared" si="312"/>
        <v>#REF!</v>
      </c>
      <c r="M523" s="89" t="s">
        <v>1020</v>
      </c>
      <c r="N523" s="87" t="s">
        <v>1021</v>
      </c>
      <c r="O523" s="90">
        <v>42241.0</v>
      </c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20.25" customHeight="1">
      <c r="A524" s="81" t="s">
        <v>211</v>
      </c>
      <c r="B524" s="82" t="s">
        <v>59</v>
      </c>
      <c r="C524" s="83" t="s">
        <v>60</v>
      </c>
      <c r="D524" s="84">
        <v>1251025.67</v>
      </c>
      <c r="E524" s="82">
        <v>0.0</v>
      </c>
      <c r="F524" s="85">
        <f t="shared" si="299"/>
        <v>1251026</v>
      </c>
      <c r="G524" s="86">
        <f t="shared" si="300"/>
        <v>1251026</v>
      </c>
      <c r="H524" s="87">
        <v>8.90981532E8</v>
      </c>
      <c r="I524" s="83" t="str">
        <f t="shared" si="309"/>
        <v>#REF!</v>
      </c>
      <c r="J524" s="81">
        <v>1251026.0</v>
      </c>
      <c r="K524" s="88" t="str">
        <f t="shared" si="311"/>
        <v>#REF!</v>
      </c>
      <c r="L524" s="89" t="str">
        <f t="shared" si="312"/>
        <v>#REF!</v>
      </c>
      <c r="M524" s="89" t="s">
        <v>1022</v>
      </c>
      <c r="N524" s="87" t="s">
        <v>1021</v>
      </c>
      <c r="O524" s="90">
        <v>42241.0</v>
      </c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36.0" customHeight="1">
      <c r="A525" s="81" t="s">
        <v>213</v>
      </c>
      <c r="B525" s="82" t="s">
        <v>17</v>
      </c>
      <c r="C525" s="83" t="s">
        <v>346</v>
      </c>
      <c r="D525" s="84">
        <v>1.8856586522E8</v>
      </c>
      <c r="E525" s="82">
        <v>0.0</v>
      </c>
      <c r="F525" s="85">
        <f t="shared" si="299"/>
        <v>188565865</v>
      </c>
      <c r="G525" s="86">
        <f t="shared" si="300"/>
        <v>188565865</v>
      </c>
      <c r="H525" s="87">
        <v>8.90985703E8</v>
      </c>
      <c r="I525" s="83" t="str">
        <f t="shared" si="309"/>
        <v>#REF!</v>
      </c>
      <c r="J525" s="81">
        <v>1.88565865E8</v>
      </c>
      <c r="K525" s="88" t="str">
        <f t="shared" si="311"/>
        <v>#REF!</v>
      </c>
      <c r="L525" s="89" t="str">
        <f t="shared" si="312"/>
        <v>#REF!</v>
      </c>
      <c r="M525" s="89" t="s">
        <v>1023</v>
      </c>
      <c r="N525" s="87" t="s">
        <v>1024</v>
      </c>
      <c r="O525" s="90">
        <v>42235.0</v>
      </c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4.25" customHeight="1">
      <c r="A526" s="81" t="s">
        <v>213</v>
      </c>
      <c r="B526" s="82" t="s">
        <v>45</v>
      </c>
      <c r="C526" s="83" t="s">
        <v>46</v>
      </c>
      <c r="D526" s="84">
        <v>516093.56</v>
      </c>
      <c r="E526" s="82">
        <v>0.0</v>
      </c>
      <c r="F526" s="85">
        <f t="shared" si="299"/>
        <v>516094</v>
      </c>
      <c r="G526" s="86">
        <f t="shared" si="300"/>
        <v>516094</v>
      </c>
      <c r="H526" s="87"/>
      <c r="I526" s="83"/>
      <c r="J526" s="81"/>
      <c r="K526" s="88"/>
      <c r="L526" s="89"/>
      <c r="M526" s="89"/>
      <c r="N526" s="87"/>
      <c r="O526" s="9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4.25" customHeight="1">
      <c r="A527" s="81" t="s">
        <v>213</v>
      </c>
      <c r="B527" s="82" t="s">
        <v>21</v>
      </c>
      <c r="C527" s="83" t="s">
        <v>22</v>
      </c>
      <c r="D527" s="84">
        <v>27824.33</v>
      </c>
      <c r="E527" s="82">
        <v>0.0</v>
      </c>
      <c r="F527" s="85">
        <f t="shared" si="299"/>
        <v>27824</v>
      </c>
      <c r="G527" s="86">
        <f t="shared" si="300"/>
        <v>27824</v>
      </c>
      <c r="H527" s="87">
        <v>8.00130907E8</v>
      </c>
      <c r="I527" s="83" t="str">
        <f t="shared" ref="I527:I536" si="313">+VLOOKUP(H527,'[1]IPS CTA BANCARIA (2)'!$B$1:$I$186,2,0)</f>
        <v>#REF!</v>
      </c>
      <c r="J527" s="93">
        <f t="shared" ref="J527:J532" si="314">+G527</f>
        <v>27824</v>
      </c>
      <c r="K527" s="88" t="str">
        <f t="shared" ref="K527:K536" si="315">+VLOOKUP(H527,'[1]IPS CTA BANCARIA (2)'!$B$1:$I$186,4,0)</f>
        <v>#REF!</v>
      </c>
      <c r="L527" s="89" t="str">
        <f t="shared" ref="L527:L536" si="316">+VLOOKUP(H527,'[1]IPS CTA BANCARIA (2)'!$B$1:$I$186,5,0)</f>
        <v>#REF!</v>
      </c>
      <c r="M527" s="89" t="s">
        <v>1025</v>
      </c>
      <c r="N527" s="87" t="s">
        <v>1026</v>
      </c>
      <c r="O527" s="90">
        <v>42241.0</v>
      </c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4.25" customHeight="1">
      <c r="A528" s="81" t="s">
        <v>213</v>
      </c>
      <c r="B528" s="82" t="s">
        <v>29</v>
      </c>
      <c r="C528" s="83" t="s">
        <v>30</v>
      </c>
      <c r="D528" s="84">
        <v>2.733791364E7</v>
      </c>
      <c r="E528" s="82">
        <v>0.0</v>
      </c>
      <c r="F528" s="85">
        <f t="shared" si="299"/>
        <v>27337914</v>
      </c>
      <c r="G528" s="86">
        <f t="shared" si="300"/>
        <v>27337914</v>
      </c>
      <c r="H528" s="87">
        <v>8.00250119E8</v>
      </c>
      <c r="I528" s="83" t="str">
        <f t="shared" si="313"/>
        <v>#REF!</v>
      </c>
      <c r="J528" s="93">
        <f t="shared" si="314"/>
        <v>27337914</v>
      </c>
      <c r="K528" s="88" t="str">
        <f t="shared" si="315"/>
        <v>#REF!</v>
      </c>
      <c r="L528" s="89" t="str">
        <f t="shared" si="316"/>
        <v>#REF!</v>
      </c>
      <c r="M528" s="89" t="s">
        <v>1027</v>
      </c>
      <c r="N528" s="87" t="s">
        <v>1028</v>
      </c>
      <c r="O528" s="90">
        <v>42243.0</v>
      </c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27.0" customHeight="1">
      <c r="A529" s="81" t="s">
        <v>213</v>
      </c>
      <c r="B529" s="82" t="s">
        <v>31</v>
      </c>
      <c r="C529" s="83" t="s">
        <v>32</v>
      </c>
      <c r="D529" s="84">
        <v>3953545.39</v>
      </c>
      <c r="E529" s="82">
        <v>0.0</v>
      </c>
      <c r="F529" s="85">
        <f t="shared" si="299"/>
        <v>3953545</v>
      </c>
      <c r="G529" s="86">
        <f t="shared" si="300"/>
        <v>3953545</v>
      </c>
      <c r="H529" s="87">
        <v>8.05000427E8</v>
      </c>
      <c r="I529" s="83" t="str">
        <f t="shared" si="313"/>
        <v>#REF!</v>
      </c>
      <c r="J529" s="93">
        <f t="shared" si="314"/>
        <v>3953545</v>
      </c>
      <c r="K529" s="88" t="str">
        <f t="shared" si="315"/>
        <v>#REF!</v>
      </c>
      <c r="L529" s="89" t="str">
        <f t="shared" si="316"/>
        <v>#REF!</v>
      </c>
      <c r="M529" s="89" t="s">
        <v>1029</v>
      </c>
      <c r="N529" s="87"/>
      <c r="O529" s="9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27.0" customHeight="1">
      <c r="A530" s="81" t="s">
        <v>213</v>
      </c>
      <c r="B530" s="82" t="s">
        <v>33</v>
      </c>
      <c r="C530" s="83" t="s">
        <v>34</v>
      </c>
      <c r="D530" s="84">
        <v>13408.23</v>
      </c>
      <c r="E530" s="82">
        <v>0.0</v>
      </c>
      <c r="F530" s="85">
        <f t="shared" si="299"/>
        <v>13408</v>
      </c>
      <c r="G530" s="86">
        <f t="shared" si="300"/>
        <v>13408</v>
      </c>
      <c r="H530" s="87">
        <v>8.30003564E8</v>
      </c>
      <c r="I530" s="83" t="str">
        <f t="shared" si="313"/>
        <v>#REF!</v>
      </c>
      <c r="J530" s="93">
        <f t="shared" si="314"/>
        <v>13408</v>
      </c>
      <c r="K530" s="88" t="str">
        <f t="shared" si="315"/>
        <v>#REF!</v>
      </c>
      <c r="L530" s="89" t="str">
        <f t="shared" si="316"/>
        <v>#REF!</v>
      </c>
      <c r="M530" s="89" t="s">
        <v>1030</v>
      </c>
      <c r="N530" s="87" t="s">
        <v>1031</v>
      </c>
      <c r="O530" s="90">
        <v>42242.0</v>
      </c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27.0" customHeight="1">
      <c r="A531" s="81" t="s">
        <v>213</v>
      </c>
      <c r="B531" s="82" t="s">
        <v>37</v>
      </c>
      <c r="C531" s="83" t="s">
        <v>38</v>
      </c>
      <c r="D531" s="84">
        <v>2783.38</v>
      </c>
      <c r="E531" s="82">
        <v>0.0</v>
      </c>
      <c r="F531" s="85">
        <f t="shared" si="299"/>
        <v>2783</v>
      </c>
      <c r="G531" s="86">
        <f t="shared" si="300"/>
        <v>2783</v>
      </c>
      <c r="H531" s="87">
        <v>8.30009783E8</v>
      </c>
      <c r="I531" s="83" t="str">
        <f t="shared" si="313"/>
        <v>#REF!</v>
      </c>
      <c r="J531" s="93">
        <f t="shared" si="314"/>
        <v>2783</v>
      </c>
      <c r="K531" s="88" t="str">
        <f t="shared" si="315"/>
        <v>#REF!</v>
      </c>
      <c r="L531" s="89" t="str">
        <f t="shared" si="316"/>
        <v>#REF!</v>
      </c>
      <c r="M531" s="89" t="s">
        <v>1032</v>
      </c>
      <c r="N531" s="87" t="s">
        <v>1033</v>
      </c>
      <c r="O531" s="90">
        <v>42236.0</v>
      </c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4.25" customHeight="1">
      <c r="A532" s="81" t="s">
        <v>213</v>
      </c>
      <c r="B532" s="82" t="s">
        <v>41</v>
      </c>
      <c r="C532" s="83" t="s">
        <v>42</v>
      </c>
      <c r="D532" s="84">
        <v>535987.46</v>
      </c>
      <c r="E532" s="82">
        <v>0.0</v>
      </c>
      <c r="F532" s="85">
        <f t="shared" si="299"/>
        <v>535987</v>
      </c>
      <c r="G532" s="86">
        <f t="shared" si="300"/>
        <v>535987</v>
      </c>
      <c r="H532" s="87">
        <v>9.00156264E8</v>
      </c>
      <c r="I532" s="83" t="str">
        <f t="shared" si="313"/>
        <v>#REF!</v>
      </c>
      <c r="J532" s="93">
        <f t="shared" si="314"/>
        <v>535987</v>
      </c>
      <c r="K532" s="88" t="str">
        <f t="shared" si="315"/>
        <v>#REF!</v>
      </c>
      <c r="L532" s="89" t="str">
        <f t="shared" si="316"/>
        <v>#REF!</v>
      </c>
      <c r="M532" s="89" t="s">
        <v>1034</v>
      </c>
      <c r="N532" s="87" t="s">
        <v>1035</v>
      </c>
      <c r="O532" s="90">
        <v>42242.0</v>
      </c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20.25" customHeight="1">
      <c r="A533" s="81" t="s">
        <v>213</v>
      </c>
      <c r="B533" s="82" t="s">
        <v>74</v>
      </c>
      <c r="C533" s="83" t="s">
        <v>75</v>
      </c>
      <c r="D533" s="84">
        <v>2.878905279E7</v>
      </c>
      <c r="E533" s="82">
        <v>0.0</v>
      </c>
      <c r="F533" s="85">
        <f t="shared" si="299"/>
        <v>28789053</v>
      </c>
      <c r="G533" s="86">
        <f t="shared" si="300"/>
        <v>28789053</v>
      </c>
      <c r="H533" s="87">
        <v>9.00421287E8</v>
      </c>
      <c r="I533" s="83" t="str">
        <f t="shared" si="313"/>
        <v>#REF!</v>
      </c>
      <c r="J533" s="81">
        <v>4997478.0</v>
      </c>
      <c r="K533" s="88" t="str">
        <f t="shared" si="315"/>
        <v>#REF!</v>
      </c>
      <c r="L533" s="89" t="str">
        <f t="shared" si="316"/>
        <v>#REF!</v>
      </c>
      <c r="M533" s="89" t="s">
        <v>1036</v>
      </c>
      <c r="N533" s="87" t="s">
        <v>1037</v>
      </c>
      <c r="O533" s="90">
        <v>42243.0</v>
      </c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20.25" customHeight="1">
      <c r="A534" s="81" t="s">
        <v>213</v>
      </c>
      <c r="B534" s="82" t="s">
        <v>74</v>
      </c>
      <c r="C534" s="83" t="s">
        <v>75</v>
      </c>
      <c r="D534" s="84"/>
      <c r="E534" s="82"/>
      <c r="F534" s="85"/>
      <c r="G534" s="92"/>
      <c r="H534" s="87">
        <v>8.41000236E8</v>
      </c>
      <c r="I534" s="83" t="str">
        <f t="shared" si="313"/>
        <v>#REF!</v>
      </c>
      <c r="J534" s="81">
        <v>8232656.0</v>
      </c>
      <c r="K534" s="88" t="str">
        <f t="shared" si="315"/>
        <v>#REF!</v>
      </c>
      <c r="L534" s="89" t="str">
        <f t="shared" si="316"/>
        <v>#REF!</v>
      </c>
      <c r="M534" s="89" t="s">
        <v>1038</v>
      </c>
      <c r="N534" s="87" t="s">
        <v>1039</v>
      </c>
      <c r="O534" s="90">
        <v>42243.0</v>
      </c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20.25" customHeight="1">
      <c r="A535" s="81" t="s">
        <v>213</v>
      </c>
      <c r="B535" s="82" t="s">
        <v>74</v>
      </c>
      <c r="C535" s="83" t="s">
        <v>75</v>
      </c>
      <c r="D535" s="84"/>
      <c r="E535" s="82"/>
      <c r="F535" s="85"/>
      <c r="G535" s="92"/>
      <c r="H535" s="87">
        <v>8.00058856E8</v>
      </c>
      <c r="I535" s="83" t="str">
        <f t="shared" si="313"/>
        <v>#REF!</v>
      </c>
      <c r="J535" s="81">
        <v>1.5558919E7</v>
      </c>
      <c r="K535" s="88" t="str">
        <f t="shared" si="315"/>
        <v>#REF!</v>
      </c>
      <c r="L535" s="89" t="str">
        <f t="shared" si="316"/>
        <v>#REF!</v>
      </c>
      <c r="M535" s="89" t="s">
        <v>1040</v>
      </c>
      <c r="N535" s="87" t="s">
        <v>1041</v>
      </c>
      <c r="O535" s="90">
        <v>42243.0</v>
      </c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36.0" customHeight="1">
      <c r="A536" s="81" t="s">
        <v>215</v>
      </c>
      <c r="B536" s="82" t="s">
        <v>17</v>
      </c>
      <c r="C536" s="83" t="s">
        <v>346</v>
      </c>
      <c r="D536" s="84">
        <v>5.095101006E7</v>
      </c>
      <c r="E536" s="82">
        <v>0.0</v>
      </c>
      <c r="F536" s="85">
        <f t="shared" ref="F536:F628" si="317">+ROUND(D536,0)</f>
        <v>50951010</v>
      </c>
      <c r="G536" s="86">
        <f t="shared" ref="G536:G628" si="318">+F536</f>
        <v>50951010</v>
      </c>
      <c r="H536" s="87">
        <v>8.90985703E8</v>
      </c>
      <c r="I536" s="83" t="str">
        <f t="shared" si="313"/>
        <v>#REF!</v>
      </c>
      <c r="J536" s="81">
        <v>5.095101E7</v>
      </c>
      <c r="K536" s="88" t="str">
        <f t="shared" si="315"/>
        <v>#REF!</v>
      </c>
      <c r="L536" s="89" t="str">
        <f t="shared" si="316"/>
        <v>#REF!</v>
      </c>
      <c r="M536" s="89" t="s">
        <v>1042</v>
      </c>
      <c r="N536" s="87" t="s">
        <v>1043</v>
      </c>
      <c r="O536" s="90">
        <v>42235.0</v>
      </c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41.25" customHeight="1">
      <c r="A537" s="81" t="s">
        <v>215</v>
      </c>
      <c r="B537" s="82" t="s">
        <v>27</v>
      </c>
      <c r="C537" s="83" t="s">
        <v>28</v>
      </c>
      <c r="D537" s="84">
        <v>0.0</v>
      </c>
      <c r="E537" s="82">
        <v>0.0</v>
      </c>
      <c r="F537" s="85">
        <f t="shared" si="317"/>
        <v>0</v>
      </c>
      <c r="G537" s="86">
        <f t="shared" si="318"/>
        <v>0</v>
      </c>
      <c r="H537" s="87"/>
      <c r="I537" s="83"/>
      <c r="J537" s="81"/>
      <c r="K537" s="88"/>
      <c r="L537" s="89"/>
      <c r="M537" s="89"/>
      <c r="N537" s="87"/>
      <c r="O537" s="9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4.25" customHeight="1">
      <c r="A538" s="81" t="s">
        <v>215</v>
      </c>
      <c r="B538" s="82" t="s">
        <v>29</v>
      </c>
      <c r="C538" s="83" t="s">
        <v>30</v>
      </c>
      <c r="D538" s="84">
        <v>4740848.54</v>
      </c>
      <c r="E538" s="82">
        <v>0.0</v>
      </c>
      <c r="F538" s="85">
        <f t="shared" si="317"/>
        <v>4740849</v>
      </c>
      <c r="G538" s="86">
        <f t="shared" si="318"/>
        <v>4740849</v>
      </c>
      <c r="H538" s="87">
        <v>8.00250119E8</v>
      </c>
      <c r="I538" s="83" t="str">
        <f t="shared" ref="I538:I545" si="319">+VLOOKUP(H538,'[1]IPS CTA BANCARIA (2)'!$B$1:$I$186,2,0)</f>
        <v>#REF!</v>
      </c>
      <c r="J538" s="93">
        <f t="shared" ref="J538:J541" si="320">+G538</f>
        <v>4740849</v>
      </c>
      <c r="K538" s="88" t="str">
        <f t="shared" ref="K538:K545" si="321">+VLOOKUP(H538,'[1]IPS CTA BANCARIA (2)'!$B$1:$I$186,4,0)</f>
        <v>#REF!</v>
      </c>
      <c r="L538" s="89" t="str">
        <f t="shared" ref="L538:L545" si="322">+VLOOKUP(H538,'[1]IPS CTA BANCARIA (2)'!$B$1:$I$186,5,0)</f>
        <v>#REF!</v>
      </c>
      <c r="M538" s="89" t="s">
        <v>1044</v>
      </c>
      <c r="N538" s="87" t="s">
        <v>1045</v>
      </c>
      <c r="O538" s="90">
        <v>42243.0</v>
      </c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27.0" customHeight="1">
      <c r="A539" s="81" t="s">
        <v>215</v>
      </c>
      <c r="B539" s="82" t="s">
        <v>31</v>
      </c>
      <c r="C539" s="83" t="s">
        <v>32</v>
      </c>
      <c r="D539" s="84">
        <v>325525.28</v>
      </c>
      <c r="E539" s="82">
        <v>0.0</v>
      </c>
      <c r="F539" s="85">
        <f t="shared" si="317"/>
        <v>325525</v>
      </c>
      <c r="G539" s="86">
        <f t="shared" si="318"/>
        <v>325525</v>
      </c>
      <c r="H539" s="87">
        <v>8.05000427E8</v>
      </c>
      <c r="I539" s="83" t="str">
        <f t="shared" si="319"/>
        <v>#REF!</v>
      </c>
      <c r="J539" s="93">
        <f t="shared" si="320"/>
        <v>325525</v>
      </c>
      <c r="K539" s="88" t="str">
        <f t="shared" si="321"/>
        <v>#REF!</v>
      </c>
      <c r="L539" s="89" t="str">
        <f t="shared" si="322"/>
        <v>#REF!</v>
      </c>
      <c r="M539" s="89" t="s">
        <v>1046</v>
      </c>
      <c r="N539" s="87"/>
      <c r="O539" s="9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27.0" customHeight="1">
      <c r="A540" s="81" t="s">
        <v>215</v>
      </c>
      <c r="B540" s="82" t="s">
        <v>33</v>
      </c>
      <c r="C540" s="83" t="s">
        <v>34</v>
      </c>
      <c r="D540" s="84">
        <v>10434.63</v>
      </c>
      <c r="E540" s="82">
        <v>0.0</v>
      </c>
      <c r="F540" s="85">
        <f t="shared" si="317"/>
        <v>10435</v>
      </c>
      <c r="G540" s="86">
        <f t="shared" si="318"/>
        <v>10435</v>
      </c>
      <c r="H540" s="87">
        <v>8.30003564E8</v>
      </c>
      <c r="I540" s="83" t="str">
        <f t="shared" si="319"/>
        <v>#REF!</v>
      </c>
      <c r="J540" s="93">
        <f t="shared" si="320"/>
        <v>10435</v>
      </c>
      <c r="K540" s="88" t="str">
        <f t="shared" si="321"/>
        <v>#REF!</v>
      </c>
      <c r="L540" s="89" t="str">
        <f t="shared" si="322"/>
        <v>#REF!</v>
      </c>
      <c r="M540" s="89" t="s">
        <v>1047</v>
      </c>
      <c r="N540" s="87" t="s">
        <v>1048</v>
      </c>
      <c r="O540" s="90">
        <v>42242.0</v>
      </c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4.25" customHeight="1">
      <c r="A541" s="81" t="s">
        <v>215</v>
      </c>
      <c r="B541" s="82" t="s">
        <v>41</v>
      </c>
      <c r="C541" s="83" t="s">
        <v>42</v>
      </c>
      <c r="D541" s="84">
        <v>539230.5</v>
      </c>
      <c r="E541" s="82">
        <v>0.0</v>
      </c>
      <c r="F541" s="85">
        <f t="shared" si="317"/>
        <v>539231</v>
      </c>
      <c r="G541" s="86">
        <f t="shared" si="318"/>
        <v>539231</v>
      </c>
      <c r="H541" s="87">
        <v>9.00156264E8</v>
      </c>
      <c r="I541" s="83" t="str">
        <f t="shared" si="319"/>
        <v>#REF!</v>
      </c>
      <c r="J541" s="93">
        <f t="shared" si="320"/>
        <v>539231</v>
      </c>
      <c r="K541" s="88" t="str">
        <f t="shared" si="321"/>
        <v>#REF!</v>
      </c>
      <c r="L541" s="89" t="str">
        <f t="shared" si="322"/>
        <v>#REF!</v>
      </c>
      <c r="M541" s="89" t="s">
        <v>1049</v>
      </c>
      <c r="N541" s="87" t="s">
        <v>1050</v>
      </c>
      <c r="O541" s="90">
        <v>42242.0</v>
      </c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20.25" customHeight="1">
      <c r="A542" s="81" t="s">
        <v>215</v>
      </c>
      <c r="B542" s="82" t="s">
        <v>59</v>
      </c>
      <c r="C542" s="83" t="s">
        <v>60</v>
      </c>
      <c r="D542" s="84">
        <v>1.329535499E7</v>
      </c>
      <c r="E542" s="82">
        <v>0.0</v>
      </c>
      <c r="F542" s="85">
        <f t="shared" si="317"/>
        <v>13295355</v>
      </c>
      <c r="G542" s="86">
        <f t="shared" si="318"/>
        <v>13295355</v>
      </c>
      <c r="H542" s="87">
        <v>8.90905154E8</v>
      </c>
      <c r="I542" s="83" t="str">
        <f t="shared" si="319"/>
        <v>#REF!</v>
      </c>
      <c r="J542" s="81">
        <v>1.3295355E7</v>
      </c>
      <c r="K542" s="88" t="str">
        <f t="shared" si="321"/>
        <v>#REF!</v>
      </c>
      <c r="L542" s="89" t="str">
        <f t="shared" si="322"/>
        <v>#REF!</v>
      </c>
      <c r="M542" s="89" t="s">
        <v>1051</v>
      </c>
      <c r="N542" s="87" t="s">
        <v>1052</v>
      </c>
      <c r="O542" s="90">
        <v>42236.0</v>
      </c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36.0" customHeight="1">
      <c r="A543" s="81" t="s">
        <v>217</v>
      </c>
      <c r="B543" s="82" t="s">
        <v>17</v>
      </c>
      <c r="C543" s="83" t="s">
        <v>346</v>
      </c>
      <c r="D543" s="84">
        <v>6.633306777E7</v>
      </c>
      <c r="E543" s="82">
        <v>0.0</v>
      </c>
      <c r="F543" s="85">
        <f t="shared" si="317"/>
        <v>66333068</v>
      </c>
      <c r="G543" s="86">
        <f t="shared" si="318"/>
        <v>66333068</v>
      </c>
      <c r="H543" s="87">
        <v>8.90985703E8</v>
      </c>
      <c r="I543" s="83" t="str">
        <f t="shared" si="319"/>
        <v>#REF!</v>
      </c>
      <c r="J543" s="81">
        <v>6.6333068E7</v>
      </c>
      <c r="K543" s="88" t="str">
        <f t="shared" si="321"/>
        <v>#REF!</v>
      </c>
      <c r="L543" s="89" t="str">
        <f t="shared" si="322"/>
        <v>#REF!</v>
      </c>
      <c r="M543" s="89" t="s">
        <v>1053</v>
      </c>
      <c r="N543" s="87" t="s">
        <v>1054</v>
      </c>
      <c r="O543" s="90">
        <v>42235.0</v>
      </c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4.25" customHeight="1">
      <c r="A544" s="81" t="s">
        <v>217</v>
      </c>
      <c r="B544" s="82" t="s">
        <v>21</v>
      </c>
      <c r="C544" s="83" t="s">
        <v>22</v>
      </c>
      <c r="D544" s="84">
        <v>6068.82</v>
      </c>
      <c r="E544" s="82">
        <v>0.0</v>
      </c>
      <c r="F544" s="85">
        <f t="shared" si="317"/>
        <v>6069</v>
      </c>
      <c r="G544" s="86">
        <f t="shared" si="318"/>
        <v>6069</v>
      </c>
      <c r="H544" s="87">
        <v>8.00130907E8</v>
      </c>
      <c r="I544" s="83" t="str">
        <f t="shared" si="319"/>
        <v>#REF!</v>
      </c>
      <c r="J544" s="93">
        <f t="shared" ref="J544:J545" si="323">+G544</f>
        <v>6069</v>
      </c>
      <c r="K544" s="88" t="str">
        <f t="shared" si="321"/>
        <v>#REF!</v>
      </c>
      <c r="L544" s="89" t="str">
        <f t="shared" si="322"/>
        <v>#REF!</v>
      </c>
      <c r="M544" s="89" t="s">
        <v>1055</v>
      </c>
      <c r="N544" s="87" t="s">
        <v>1056</v>
      </c>
      <c r="O544" s="90">
        <v>42241.0</v>
      </c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4.25" customHeight="1">
      <c r="A545" s="81" t="s">
        <v>217</v>
      </c>
      <c r="B545" s="82" t="s">
        <v>29</v>
      </c>
      <c r="C545" s="83" t="s">
        <v>30</v>
      </c>
      <c r="D545" s="84">
        <v>1612753.92</v>
      </c>
      <c r="E545" s="82">
        <v>0.0</v>
      </c>
      <c r="F545" s="85">
        <f t="shared" si="317"/>
        <v>1612754</v>
      </c>
      <c r="G545" s="86">
        <f t="shared" si="318"/>
        <v>1612754</v>
      </c>
      <c r="H545" s="87">
        <v>8.00250119E8</v>
      </c>
      <c r="I545" s="83" t="str">
        <f t="shared" si="319"/>
        <v>#REF!</v>
      </c>
      <c r="J545" s="93">
        <f t="shared" si="323"/>
        <v>1612754</v>
      </c>
      <c r="K545" s="88" t="str">
        <f t="shared" si="321"/>
        <v>#REF!</v>
      </c>
      <c r="L545" s="89" t="str">
        <f t="shared" si="322"/>
        <v>#REF!</v>
      </c>
      <c r="M545" s="89" t="s">
        <v>1057</v>
      </c>
      <c r="N545" s="87" t="s">
        <v>1058</v>
      </c>
      <c r="O545" s="90">
        <v>42243.0</v>
      </c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27.0" customHeight="1">
      <c r="A546" s="81" t="s">
        <v>217</v>
      </c>
      <c r="B546" s="82" t="s">
        <v>31</v>
      </c>
      <c r="C546" s="83" t="s">
        <v>32</v>
      </c>
      <c r="D546" s="84">
        <v>0.0</v>
      </c>
      <c r="E546" s="82">
        <v>0.0</v>
      </c>
      <c r="F546" s="85">
        <f t="shared" si="317"/>
        <v>0</v>
      </c>
      <c r="G546" s="86">
        <f t="shared" si="318"/>
        <v>0</v>
      </c>
      <c r="H546" s="87"/>
      <c r="I546" s="83"/>
      <c r="J546" s="81"/>
      <c r="K546" s="88"/>
      <c r="L546" s="89"/>
      <c r="M546" s="89"/>
      <c r="N546" s="87"/>
      <c r="O546" s="9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4.25" customHeight="1">
      <c r="A547" s="81" t="s">
        <v>217</v>
      </c>
      <c r="B547" s="82" t="s">
        <v>41</v>
      </c>
      <c r="C547" s="83" t="s">
        <v>42</v>
      </c>
      <c r="D547" s="84">
        <v>966924.12</v>
      </c>
      <c r="E547" s="82">
        <v>0.0</v>
      </c>
      <c r="F547" s="85">
        <f t="shared" si="317"/>
        <v>966924</v>
      </c>
      <c r="G547" s="86">
        <f t="shared" si="318"/>
        <v>966924</v>
      </c>
      <c r="H547" s="87">
        <v>9.00156264E8</v>
      </c>
      <c r="I547" s="83" t="str">
        <f t="shared" ref="I547:I549" si="324">+VLOOKUP(H547,'[1]IPS CTA BANCARIA (2)'!$B$1:$I$186,2,0)</f>
        <v>#REF!</v>
      </c>
      <c r="J547" s="93">
        <f>+G547</f>
        <v>966924</v>
      </c>
      <c r="K547" s="88" t="str">
        <f t="shared" ref="K547:K549" si="325">+VLOOKUP(H547,'[1]IPS CTA BANCARIA (2)'!$B$1:$I$186,4,0)</f>
        <v>#REF!</v>
      </c>
      <c r="L547" s="89" t="str">
        <f t="shared" ref="L547:L549" si="326">+VLOOKUP(H547,'[1]IPS CTA BANCARIA (2)'!$B$1:$I$186,5,0)</f>
        <v>#REF!</v>
      </c>
      <c r="M547" s="89" t="s">
        <v>1059</v>
      </c>
      <c r="N547" s="87" t="s">
        <v>1060</v>
      </c>
      <c r="O547" s="90">
        <v>42242.0</v>
      </c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20.25" customHeight="1">
      <c r="A548" s="81" t="s">
        <v>217</v>
      </c>
      <c r="B548" s="82" t="s">
        <v>59</v>
      </c>
      <c r="C548" s="83" t="s">
        <v>60</v>
      </c>
      <c r="D548" s="84">
        <v>1.674101837E7</v>
      </c>
      <c r="E548" s="82">
        <v>0.0</v>
      </c>
      <c r="F548" s="85">
        <f t="shared" si="317"/>
        <v>16741018</v>
      </c>
      <c r="G548" s="86">
        <f t="shared" si="318"/>
        <v>16741018</v>
      </c>
      <c r="H548" s="87">
        <v>8.00036229E8</v>
      </c>
      <c r="I548" s="83" t="str">
        <f t="shared" si="324"/>
        <v>#REF!</v>
      </c>
      <c r="J548" s="81">
        <v>1.6741018E7</v>
      </c>
      <c r="K548" s="88" t="str">
        <f t="shared" si="325"/>
        <v>#REF!</v>
      </c>
      <c r="L548" s="89" t="str">
        <f t="shared" si="326"/>
        <v>#REF!</v>
      </c>
      <c r="M548" s="89" t="s">
        <v>1061</v>
      </c>
      <c r="N548" s="87" t="s">
        <v>1062</v>
      </c>
      <c r="O548" s="90">
        <v>42236.0</v>
      </c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36.0" customHeight="1">
      <c r="A549" s="81" t="s">
        <v>219</v>
      </c>
      <c r="B549" s="82" t="s">
        <v>17</v>
      </c>
      <c r="C549" s="83" t="s">
        <v>346</v>
      </c>
      <c r="D549" s="84">
        <v>2.010491181E7</v>
      </c>
      <c r="E549" s="82">
        <v>0.0</v>
      </c>
      <c r="F549" s="85">
        <f t="shared" si="317"/>
        <v>20104912</v>
      </c>
      <c r="G549" s="86">
        <f t="shared" si="318"/>
        <v>20104912</v>
      </c>
      <c r="H549" s="87">
        <v>8.90985703E8</v>
      </c>
      <c r="I549" s="83" t="str">
        <f t="shared" si="324"/>
        <v>#REF!</v>
      </c>
      <c r="J549" s="81">
        <v>2.0104912E7</v>
      </c>
      <c r="K549" s="88" t="str">
        <f t="shared" si="325"/>
        <v>#REF!</v>
      </c>
      <c r="L549" s="89" t="str">
        <f t="shared" si="326"/>
        <v>#REF!</v>
      </c>
      <c r="M549" s="89" t="s">
        <v>1063</v>
      </c>
      <c r="N549" s="87" t="s">
        <v>1064</v>
      </c>
      <c r="O549" s="90">
        <v>42235.0</v>
      </c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4.25" customHeight="1">
      <c r="A550" s="81" t="s">
        <v>219</v>
      </c>
      <c r="B550" s="82" t="s">
        <v>45</v>
      </c>
      <c r="C550" s="83" t="s">
        <v>46</v>
      </c>
      <c r="D550" s="84">
        <v>2.044744753E7</v>
      </c>
      <c r="E550" s="82">
        <v>0.0</v>
      </c>
      <c r="F550" s="85">
        <f t="shared" si="317"/>
        <v>20447448</v>
      </c>
      <c r="G550" s="86">
        <f t="shared" si="318"/>
        <v>20447448</v>
      </c>
      <c r="H550" s="87"/>
      <c r="I550" s="83"/>
      <c r="J550" s="81"/>
      <c r="K550" s="88"/>
      <c r="L550" s="89"/>
      <c r="M550" s="89"/>
      <c r="N550" s="87"/>
      <c r="O550" s="9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4.25" customHeight="1">
      <c r="A551" s="81" t="s">
        <v>219</v>
      </c>
      <c r="B551" s="82" t="s">
        <v>29</v>
      </c>
      <c r="C551" s="83" t="s">
        <v>30</v>
      </c>
      <c r="D551" s="84">
        <v>3455147.76</v>
      </c>
      <c r="E551" s="82">
        <v>0.0</v>
      </c>
      <c r="F551" s="85">
        <f t="shared" si="317"/>
        <v>3455148</v>
      </c>
      <c r="G551" s="86">
        <f t="shared" si="318"/>
        <v>3455148</v>
      </c>
      <c r="H551" s="87">
        <v>8.00250119E8</v>
      </c>
      <c r="I551" s="83" t="str">
        <f t="shared" ref="I551:I561" si="327">+VLOOKUP(H551,'[1]IPS CTA BANCARIA (2)'!$B$1:$I$186,2,0)</f>
        <v>#REF!</v>
      </c>
      <c r="J551" s="93">
        <f t="shared" ref="J551:J554" si="328">+G551</f>
        <v>3455148</v>
      </c>
      <c r="K551" s="88" t="str">
        <f t="shared" ref="K551:K561" si="329">+VLOOKUP(H551,'[1]IPS CTA BANCARIA (2)'!$B$1:$I$186,4,0)</f>
        <v>#REF!</v>
      </c>
      <c r="L551" s="89" t="str">
        <f t="shared" ref="L551:L561" si="330">+VLOOKUP(H551,'[1]IPS CTA BANCARIA (2)'!$B$1:$I$186,5,0)</f>
        <v>#REF!</v>
      </c>
      <c r="M551" s="89" t="s">
        <v>1065</v>
      </c>
      <c r="N551" s="87" t="s">
        <v>1066</v>
      </c>
      <c r="O551" s="90">
        <v>42243.0</v>
      </c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27.0" customHeight="1">
      <c r="A552" s="81" t="s">
        <v>219</v>
      </c>
      <c r="B552" s="82" t="s">
        <v>31</v>
      </c>
      <c r="C552" s="83" t="s">
        <v>32</v>
      </c>
      <c r="D552" s="84">
        <v>860593.56</v>
      </c>
      <c r="E552" s="82">
        <v>0.0</v>
      </c>
      <c r="F552" s="85">
        <f t="shared" si="317"/>
        <v>860594</v>
      </c>
      <c r="G552" s="86">
        <f t="shared" si="318"/>
        <v>860594</v>
      </c>
      <c r="H552" s="87">
        <v>8.05000427E8</v>
      </c>
      <c r="I552" s="83" t="str">
        <f t="shared" si="327"/>
        <v>#REF!</v>
      </c>
      <c r="J552" s="93">
        <f t="shared" si="328"/>
        <v>860594</v>
      </c>
      <c r="K552" s="88" t="str">
        <f t="shared" si="329"/>
        <v>#REF!</v>
      </c>
      <c r="L552" s="89" t="str">
        <f t="shared" si="330"/>
        <v>#REF!</v>
      </c>
      <c r="M552" s="89" t="s">
        <v>1067</v>
      </c>
      <c r="N552" s="87"/>
      <c r="O552" s="9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27.0" customHeight="1">
      <c r="A553" s="81" t="s">
        <v>219</v>
      </c>
      <c r="B553" s="82" t="s">
        <v>33</v>
      </c>
      <c r="C553" s="83" t="s">
        <v>34</v>
      </c>
      <c r="D553" s="84">
        <v>8288.49</v>
      </c>
      <c r="E553" s="82">
        <v>0.0</v>
      </c>
      <c r="F553" s="85">
        <f t="shared" si="317"/>
        <v>8288</v>
      </c>
      <c r="G553" s="86">
        <f t="shared" si="318"/>
        <v>8288</v>
      </c>
      <c r="H553" s="87">
        <v>8.30003564E8</v>
      </c>
      <c r="I553" s="83" t="str">
        <f t="shared" si="327"/>
        <v>#REF!</v>
      </c>
      <c r="J553" s="93">
        <f t="shared" si="328"/>
        <v>8288</v>
      </c>
      <c r="K553" s="88" t="str">
        <f t="shared" si="329"/>
        <v>#REF!</v>
      </c>
      <c r="L553" s="89" t="str">
        <f t="shared" si="330"/>
        <v>#REF!</v>
      </c>
      <c r="M553" s="89" t="s">
        <v>1068</v>
      </c>
      <c r="N553" s="87" t="s">
        <v>1069</v>
      </c>
      <c r="O553" s="90">
        <v>42242.0</v>
      </c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4.25" customHeight="1">
      <c r="A554" s="81" t="s">
        <v>219</v>
      </c>
      <c r="B554" s="82" t="s">
        <v>41</v>
      </c>
      <c r="C554" s="83" t="s">
        <v>42</v>
      </c>
      <c r="D554" s="84">
        <v>593643.84</v>
      </c>
      <c r="E554" s="82">
        <v>0.0</v>
      </c>
      <c r="F554" s="85">
        <f t="shared" si="317"/>
        <v>593644</v>
      </c>
      <c r="G554" s="86">
        <f t="shared" si="318"/>
        <v>593644</v>
      </c>
      <c r="H554" s="87">
        <v>9.00156264E8</v>
      </c>
      <c r="I554" s="83" t="str">
        <f t="shared" si="327"/>
        <v>#REF!</v>
      </c>
      <c r="J554" s="93">
        <f t="shared" si="328"/>
        <v>593644</v>
      </c>
      <c r="K554" s="88" t="str">
        <f t="shared" si="329"/>
        <v>#REF!</v>
      </c>
      <c r="L554" s="89" t="str">
        <f t="shared" si="330"/>
        <v>#REF!</v>
      </c>
      <c r="M554" s="89" t="s">
        <v>1070</v>
      </c>
      <c r="N554" s="87" t="s">
        <v>1071</v>
      </c>
      <c r="O554" s="90">
        <v>42242.0</v>
      </c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21.75" customHeight="1">
      <c r="A555" s="81" t="s">
        <v>219</v>
      </c>
      <c r="B555" s="82" t="s">
        <v>47</v>
      </c>
      <c r="C555" s="83" t="s">
        <v>48</v>
      </c>
      <c r="D555" s="84">
        <v>8.008935901E7</v>
      </c>
      <c r="E555" s="82">
        <v>0.0</v>
      </c>
      <c r="F555" s="85">
        <f t="shared" si="317"/>
        <v>80089359</v>
      </c>
      <c r="G555" s="86">
        <f t="shared" si="318"/>
        <v>80089359</v>
      </c>
      <c r="H555" s="87">
        <v>8.90985092E8</v>
      </c>
      <c r="I555" s="83" t="str">
        <f t="shared" si="327"/>
        <v>#REF!</v>
      </c>
      <c r="J555" s="81">
        <v>8.0089359E7</v>
      </c>
      <c r="K555" s="88" t="str">
        <f t="shared" si="329"/>
        <v>#REF!</v>
      </c>
      <c r="L555" s="89" t="str">
        <f t="shared" si="330"/>
        <v>#REF!</v>
      </c>
      <c r="M555" s="89" t="s">
        <v>1072</v>
      </c>
      <c r="N555" s="87" t="s">
        <v>968</v>
      </c>
      <c r="O555" s="90">
        <v>42236.0</v>
      </c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36.0" customHeight="1">
      <c r="A556" s="81" t="s">
        <v>221</v>
      </c>
      <c r="B556" s="82" t="s">
        <v>17</v>
      </c>
      <c r="C556" s="83" t="s">
        <v>346</v>
      </c>
      <c r="D556" s="84">
        <v>6157196.06</v>
      </c>
      <c r="E556" s="82">
        <v>0.0</v>
      </c>
      <c r="F556" s="85">
        <f t="shared" si="317"/>
        <v>6157196</v>
      </c>
      <c r="G556" s="86">
        <f t="shared" si="318"/>
        <v>6157196</v>
      </c>
      <c r="H556" s="87">
        <v>8.90985703E8</v>
      </c>
      <c r="I556" s="83" t="str">
        <f t="shared" si="327"/>
        <v>#REF!</v>
      </c>
      <c r="J556" s="81">
        <v>6157196.0</v>
      </c>
      <c r="K556" s="88" t="str">
        <f t="shared" si="329"/>
        <v>#REF!</v>
      </c>
      <c r="L556" s="89" t="str">
        <f t="shared" si="330"/>
        <v>#REF!</v>
      </c>
      <c r="M556" s="89" t="s">
        <v>1073</v>
      </c>
      <c r="N556" s="87" t="s">
        <v>1074</v>
      </c>
      <c r="O556" s="90">
        <v>42235.0</v>
      </c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41.25" customHeight="1">
      <c r="A557" s="81" t="s">
        <v>221</v>
      </c>
      <c r="B557" s="82" t="s">
        <v>27</v>
      </c>
      <c r="C557" s="83" t="s">
        <v>28</v>
      </c>
      <c r="D557" s="84">
        <v>133223.28</v>
      </c>
      <c r="E557" s="82">
        <v>0.0</v>
      </c>
      <c r="F557" s="85">
        <f t="shared" si="317"/>
        <v>133223</v>
      </c>
      <c r="G557" s="86">
        <f t="shared" si="318"/>
        <v>133223</v>
      </c>
      <c r="H557" s="87">
        <v>8.00088702E8</v>
      </c>
      <c r="I557" s="83" t="str">
        <f t="shared" si="327"/>
        <v>#REF!</v>
      </c>
      <c r="J557" s="93">
        <f t="shared" ref="J557:J560" si="331">+G557</f>
        <v>133223</v>
      </c>
      <c r="K557" s="88" t="str">
        <f t="shared" si="329"/>
        <v>#REF!</v>
      </c>
      <c r="L557" s="89" t="str">
        <f t="shared" si="330"/>
        <v>#REF!</v>
      </c>
      <c r="M557" s="89" t="s">
        <v>1075</v>
      </c>
      <c r="N557" s="87" t="s">
        <v>1076</v>
      </c>
      <c r="O557" s="90">
        <v>42241.0</v>
      </c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4.25" customHeight="1">
      <c r="A558" s="81" t="s">
        <v>221</v>
      </c>
      <c r="B558" s="82" t="s">
        <v>29</v>
      </c>
      <c r="C558" s="83" t="s">
        <v>30</v>
      </c>
      <c r="D558" s="84">
        <v>52339.55</v>
      </c>
      <c r="E558" s="82">
        <v>0.0</v>
      </c>
      <c r="F558" s="85">
        <f t="shared" si="317"/>
        <v>52340</v>
      </c>
      <c r="G558" s="86">
        <f t="shared" si="318"/>
        <v>52340</v>
      </c>
      <c r="H558" s="87">
        <v>8.00250119E8</v>
      </c>
      <c r="I558" s="83" t="str">
        <f t="shared" si="327"/>
        <v>#REF!</v>
      </c>
      <c r="J558" s="93">
        <f t="shared" si="331"/>
        <v>52340</v>
      </c>
      <c r="K558" s="88" t="str">
        <f t="shared" si="329"/>
        <v>#REF!</v>
      </c>
      <c r="L558" s="89" t="str">
        <f t="shared" si="330"/>
        <v>#REF!</v>
      </c>
      <c r="M558" s="89" t="s">
        <v>1077</v>
      </c>
      <c r="N558" s="87" t="s">
        <v>1078</v>
      </c>
      <c r="O558" s="90">
        <v>42243.0</v>
      </c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27.0" customHeight="1">
      <c r="A559" s="81" t="s">
        <v>221</v>
      </c>
      <c r="B559" s="82" t="s">
        <v>31</v>
      </c>
      <c r="C559" s="83" t="s">
        <v>32</v>
      </c>
      <c r="D559" s="84">
        <v>123229.26</v>
      </c>
      <c r="E559" s="82">
        <v>0.0</v>
      </c>
      <c r="F559" s="85">
        <f t="shared" si="317"/>
        <v>123229</v>
      </c>
      <c r="G559" s="86">
        <f t="shared" si="318"/>
        <v>123229</v>
      </c>
      <c r="H559" s="87">
        <v>8.05000427E8</v>
      </c>
      <c r="I559" s="83" t="str">
        <f t="shared" si="327"/>
        <v>#REF!</v>
      </c>
      <c r="J559" s="93">
        <f t="shared" si="331"/>
        <v>123229</v>
      </c>
      <c r="K559" s="88" t="str">
        <f t="shared" si="329"/>
        <v>#REF!</v>
      </c>
      <c r="L559" s="89" t="str">
        <f t="shared" si="330"/>
        <v>#REF!</v>
      </c>
      <c r="M559" s="89" t="s">
        <v>1079</v>
      </c>
      <c r="N559" s="87"/>
      <c r="O559" s="9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4.25" customHeight="1">
      <c r="A560" s="81" t="s">
        <v>221</v>
      </c>
      <c r="B560" s="82" t="s">
        <v>41</v>
      </c>
      <c r="C560" s="83" t="s">
        <v>42</v>
      </c>
      <c r="D560" s="84">
        <v>109741.52</v>
      </c>
      <c r="E560" s="82">
        <v>0.0</v>
      </c>
      <c r="F560" s="85">
        <f t="shared" si="317"/>
        <v>109742</v>
      </c>
      <c r="G560" s="86">
        <f t="shared" si="318"/>
        <v>109742</v>
      </c>
      <c r="H560" s="87">
        <v>9.00156264E8</v>
      </c>
      <c r="I560" s="83" t="str">
        <f t="shared" si="327"/>
        <v>#REF!</v>
      </c>
      <c r="J560" s="93">
        <f t="shared" si="331"/>
        <v>109742</v>
      </c>
      <c r="K560" s="88" t="str">
        <f t="shared" si="329"/>
        <v>#REF!</v>
      </c>
      <c r="L560" s="89" t="str">
        <f t="shared" si="330"/>
        <v>#REF!</v>
      </c>
      <c r="M560" s="89" t="s">
        <v>1080</v>
      </c>
      <c r="N560" s="87" t="s">
        <v>1081</v>
      </c>
      <c r="O560" s="90">
        <v>42242.0</v>
      </c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20.25" customHeight="1">
      <c r="A561" s="81" t="s">
        <v>221</v>
      </c>
      <c r="B561" s="82" t="s">
        <v>59</v>
      </c>
      <c r="C561" s="83" t="s">
        <v>60</v>
      </c>
      <c r="D561" s="84">
        <v>520932.33</v>
      </c>
      <c r="E561" s="82">
        <v>0.0</v>
      </c>
      <c r="F561" s="85">
        <f t="shared" si="317"/>
        <v>520932</v>
      </c>
      <c r="G561" s="86">
        <f t="shared" si="318"/>
        <v>520932</v>
      </c>
      <c r="H561" s="87">
        <v>8.90981532E8</v>
      </c>
      <c r="I561" s="83" t="str">
        <f t="shared" si="327"/>
        <v>#REF!</v>
      </c>
      <c r="J561" s="81">
        <v>520932.0</v>
      </c>
      <c r="K561" s="88" t="str">
        <f t="shared" si="329"/>
        <v>#REF!</v>
      </c>
      <c r="L561" s="89" t="str">
        <f t="shared" si="330"/>
        <v>#REF!</v>
      </c>
      <c r="M561" s="89" t="s">
        <v>1082</v>
      </c>
      <c r="N561" s="87" t="s">
        <v>1083</v>
      </c>
      <c r="O561" s="90">
        <v>42241.0</v>
      </c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36.0" customHeight="1">
      <c r="A562" s="81" t="s">
        <v>223</v>
      </c>
      <c r="B562" s="82" t="s">
        <v>17</v>
      </c>
      <c r="C562" s="83" t="s">
        <v>346</v>
      </c>
      <c r="D562" s="84">
        <v>0.0</v>
      </c>
      <c r="E562" s="82">
        <v>0.0</v>
      </c>
      <c r="F562" s="85">
        <f t="shared" si="317"/>
        <v>0</v>
      </c>
      <c r="G562" s="86">
        <f t="shared" si="318"/>
        <v>0</v>
      </c>
      <c r="H562" s="87"/>
      <c r="I562" s="83"/>
      <c r="J562" s="81"/>
      <c r="K562" s="88"/>
      <c r="L562" s="89"/>
      <c r="M562" s="89"/>
      <c r="N562" s="87"/>
      <c r="O562" s="9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4.25" customHeight="1">
      <c r="A563" s="81" t="s">
        <v>223</v>
      </c>
      <c r="B563" s="82" t="s">
        <v>19</v>
      </c>
      <c r="C563" s="83" t="s">
        <v>20</v>
      </c>
      <c r="D563" s="84">
        <v>0.0</v>
      </c>
      <c r="E563" s="82">
        <v>0.0</v>
      </c>
      <c r="F563" s="85">
        <f t="shared" si="317"/>
        <v>0</v>
      </c>
      <c r="G563" s="86">
        <f t="shared" si="318"/>
        <v>0</v>
      </c>
      <c r="H563" s="87"/>
      <c r="I563" s="83"/>
      <c r="J563" s="81"/>
      <c r="K563" s="88"/>
      <c r="L563" s="89"/>
      <c r="M563" s="89"/>
      <c r="N563" s="87"/>
      <c r="O563" s="9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4.25" customHeight="1">
      <c r="A564" s="81" t="s">
        <v>223</v>
      </c>
      <c r="B564" s="82" t="s">
        <v>21</v>
      </c>
      <c r="C564" s="83" t="s">
        <v>22</v>
      </c>
      <c r="D564" s="84">
        <v>0.0</v>
      </c>
      <c r="E564" s="82">
        <v>0.0</v>
      </c>
      <c r="F564" s="85">
        <f t="shared" si="317"/>
        <v>0</v>
      </c>
      <c r="G564" s="86">
        <f t="shared" si="318"/>
        <v>0</v>
      </c>
      <c r="H564" s="87"/>
      <c r="I564" s="83"/>
      <c r="J564" s="81"/>
      <c r="K564" s="88"/>
      <c r="L564" s="89"/>
      <c r="M564" s="89"/>
      <c r="N564" s="87"/>
      <c r="O564" s="9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4.25" customHeight="1">
      <c r="A565" s="81" t="s">
        <v>223</v>
      </c>
      <c r="B565" s="82" t="s">
        <v>25</v>
      </c>
      <c r="C565" s="83" t="s">
        <v>26</v>
      </c>
      <c r="D565" s="84">
        <v>0.0</v>
      </c>
      <c r="E565" s="82">
        <v>0.0</v>
      </c>
      <c r="F565" s="85">
        <f t="shared" si="317"/>
        <v>0</v>
      </c>
      <c r="G565" s="86">
        <f t="shared" si="318"/>
        <v>0</v>
      </c>
      <c r="H565" s="87"/>
      <c r="I565" s="83"/>
      <c r="J565" s="81"/>
      <c r="K565" s="88"/>
      <c r="L565" s="89"/>
      <c r="M565" s="89"/>
      <c r="N565" s="87"/>
      <c r="O565" s="9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41.25" customHeight="1">
      <c r="A566" s="81" t="s">
        <v>223</v>
      </c>
      <c r="B566" s="82" t="s">
        <v>27</v>
      </c>
      <c r="C566" s="83" t="s">
        <v>28</v>
      </c>
      <c r="D566" s="84">
        <v>0.0</v>
      </c>
      <c r="E566" s="82">
        <v>0.0</v>
      </c>
      <c r="F566" s="85">
        <f t="shared" si="317"/>
        <v>0</v>
      </c>
      <c r="G566" s="86">
        <f t="shared" si="318"/>
        <v>0</v>
      </c>
      <c r="H566" s="87"/>
      <c r="I566" s="83"/>
      <c r="J566" s="81"/>
      <c r="K566" s="88"/>
      <c r="L566" s="89"/>
      <c r="M566" s="89"/>
      <c r="N566" s="87"/>
      <c r="O566" s="9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4.25" customHeight="1">
      <c r="A567" s="81" t="s">
        <v>223</v>
      </c>
      <c r="B567" s="82" t="s">
        <v>29</v>
      </c>
      <c r="C567" s="83" t="s">
        <v>30</v>
      </c>
      <c r="D567" s="84">
        <v>0.0</v>
      </c>
      <c r="E567" s="82">
        <v>0.0</v>
      </c>
      <c r="F567" s="85">
        <f t="shared" si="317"/>
        <v>0</v>
      </c>
      <c r="G567" s="86">
        <f t="shared" si="318"/>
        <v>0</v>
      </c>
      <c r="H567" s="87"/>
      <c r="I567" s="83"/>
      <c r="J567" s="81"/>
      <c r="K567" s="88"/>
      <c r="L567" s="89"/>
      <c r="M567" s="89"/>
      <c r="N567" s="87"/>
      <c r="O567" s="9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27.0" customHeight="1">
      <c r="A568" s="81" t="s">
        <v>223</v>
      </c>
      <c r="B568" s="82" t="s">
        <v>31</v>
      </c>
      <c r="C568" s="83" t="s">
        <v>32</v>
      </c>
      <c r="D568" s="84">
        <v>0.0</v>
      </c>
      <c r="E568" s="82">
        <v>0.0</v>
      </c>
      <c r="F568" s="85">
        <f t="shared" si="317"/>
        <v>0</v>
      </c>
      <c r="G568" s="86">
        <f t="shared" si="318"/>
        <v>0</v>
      </c>
      <c r="H568" s="87"/>
      <c r="I568" s="83"/>
      <c r="J568" s="81"/>
      <c r="K568" s="88"/>
      <c r="L568" s="89"/>
      <c r="M568" s="89"/>
      <c r="N568" s="87"/>
      <c r="O568" s="9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41.25" customHeight="1">
      <c r="A569" s="81" t="s">
        <v>223</v>
      </c>
      <c r="B569" s="82" t="s">
        <v>35</v>
      </c>
      <c r="C569" s="83" t="s">
        <v>36</v>
      </c>
      <c r="D569" s="84">
        <v>0.0</v>
      </c>
      <c r="E569" s="82">
        <v>0.0</v>
      </c>
      <c r="F569" s="85">
        <f t="shared" si="317"/>
        <v>0</v>
      </c>
      <c r="G569" s="86">
        <f t="shared" si="318"/>
        <v>0</v>
      </c>
      <c r="H569" s="87"/>
      <c r="I569" s="83"/>
      <c r="J569" s="81"/>
      <c r="K569" s="88"/>
      <c r="L569" s="89"/>
      <c r="M569" s="89"/>
      <c r="N569" s="87"/>
      <c r="O569" s="9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4.25" customHeight="1">
      <c r="A570" s="81" t="s">
        <v>223</v>
      </c>
      <c r="B570" s="82" t="s">
        <v>41</v>
      </c>
      <c r="C570" s="83" t="s">
        <v>42</v>
      </c>
      <c r="D570" s="84">
        <v>0.0</v>
      </c>
      <c r="E570" s="82">
        <v>0.0</v>
      </c>
      <c r="F570" s="85">
        <f t="shared" si="317"/>
        <v>0</v>
      </c>
      <c r="G570" s="86">
        <f t="shared" si="318"/>
        <v>0</v>
      </c>
      <c r="H570" s="87"/>
      <c r="I570" s="83"/>
      <c r="J570" s="81"/>
      <c r="K570" s="88"/>
      <c r="L570" s="89"/>
      <c r="M570" s="89"/>
      <c r="N570" s="87"/>
      <c r="O570" s="9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20.25" customHeight="1">
      <c r="A571" s="81" t="s">
        <v>223</v>
      </c>
      <c r="B571" s="82" t="s">
        <v>59</v>
      </c>
      <c r="C571" s="83" t="s">
        <v>60</v>
      </c>
      <c r="D571" s="84">
        <v>0.0</v>
      </c>
      <c r="E571" s="82">
        <v>0.0</v>
      </c>
      <c r="F571" s="85">
        <f t="shared" si="317"/>
        <v>0</v>
      </c>
      <c r="G571" s="86">
        <f t="shared" si="318"/>
        <v>0</v>
      </c>
      <c r="H571" s="87"/>
      <c r="I571" s="83"/>
      <c r="J571" s="81"/>
      <c r="K571" s="88"/>
      <c r="L571" s="89"/>
      <c r="M571" s="89"/>
      <c r="N571" s="87"/>
      <c r="O571" s="9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36.0" customHeight="1">
      <c r="A572" s="81" t="s">
        <v>225</v>
      </c>
      <c r="B572" s="82" t="s">
        <v>17</v>
      </c>
      <c r="C572" s="83" t="s">
        <v>346</v>
      </c>
      <c r="D572" s="84">
        <v>2.564220386E7</v>
      </c>
      <c r="E572" s="82">
        <v>0.0</v>
      </c>
      <c r="F572" s="85">
        <f t="shared" si="317"/>
        <v>25642204</v>
      </c>
      <c r="G572" s="86">
        <f t="shared" si="318"/>
        <v>25642204</v>
      </c>
      <c r="H572" s="87">
        <v>8.90985703E8</v>
      </c>
      <c r="I572" s="83" t="str">
        <f>+VLOOKUP(H572,'[1]IPS CTA BANCARIA (2)'!$B$1:$I$186,2,0)</f>
        <v>#REF!</v>
      </c>
      <c r="J572" s="81">
        <v>2.5642204E7</v>
      </c>
      <c r="K572" s="88" t="str">
        <f>+VLOOKUP(H572,'[1]IPS CTA BANCARIA (2)'!$B$1:$I$186,4,0)</f>
        <v>#REF!</v>
      </c>
      <c r="L572" s="89" t="str">
        <f>+VLOOKUP(H572,'[1]IPS CTA BANCARIA (2)'!$B$1:$I$186,5,0)</f>
        <v>#REF!</v>
      </c>
      <c r="M572" s="89" t="s">
        <v>1084</v>
      </c>
      <c r="N572" s="87" t="s">
        <v>1085</v>
      </c>
      <c r="O572" s="90">
        <v>42235.0</v>
      </c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4.25" customHeight="1">
      <c r="A573" s="81" t="s">
        <v>225</v>
      </c>
      <c r="B573" s="82" t="s">
        <v>45</v>
      </c>
      <c r="C573" s="83" t="s">
        <v>46</v>
      </c>
      <c r="D573" s="84">
        <v>3569465.64</v>
      </c>
      <c r="E573" s="82">
        <v>0.0</v>
      </c>
      <c r="F573" s="85">
        <f t="shared" si="317"/>
        <v>3569466</v>
      </c>
      <c r="G573" s="86">
        <f t="shared" si="318"/>
        <v>3569466</v>
      </c>
      <c r="H573" s="87"/>
      <c r="I573" s="83"/>
      <c r="J573" s="81"/>
      <c r="K573" s="88"/>
      <c r="L573" s="89"/>
      <c r="M573" s="89"/>
      <c r="N573" s="87"/>
      <c r="O573" s="9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4.25" customHeight="1">
      <c r="A574" s="81" t="s">
        <v>225</v>
      </c>
      <c r="B574" s="82" t="s">
        <v>29</v>
      </c>
      <c r="C574" s="83" t="s">
        <v>30</v>
      </c>
      <c r="D574" s="84">
        <v>943968.45</v>
      </c>
      <c r="E574" s="82">
        <v>0.0</v>
      </c>
      <c r="F574" s="85">
        <f t="shared" si="317"/>
        <v>943968</v>
      </c>
      <c r="G574" s="86">
        <f t="shared" si="318"/>
        <v>943968</v>
      </c>
      <c r="H574" s="87">
        <v>8.00250119E8</v>
      </c>
      <c r="I574" s="83" t="str">
        <f>+VLOOKUP(H574,'[1]IPS CTA BANCARIA (2)'!$B$1:$I$186,2,0)</f>
        <v>#REF!</v>
      </c>
      <c r="J574" s="93">
        <f>+G574</f>
        <v>943968</v>
      </c>
      <c r="K574" s="88" t="str">
        <f>+VLOOKUP(H574,'[1]IPS CTA BANCARIA (2)'!$B$1:$I$186,4,0)</f>
        <v>#REF!</v>
      </c>
      <c r="L574" s="89" t="str">
        <f>+VLOOKUP(H574,'[1]IPS CTA BANCARIA (2)'!$B$1:$I$186,5,0)</f>
        <v>#REF!</v>
      </c>
      <c r="M574" s="89" t="s">
        <v>1086</v>
      </c>
      <c r="N574" s="87" t="s">
        <v>1087</v>
      </c>
      <c r="O574" s="90">
        <v>42243.0</v>
      </c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27.0" customHeight="1">
      <c r="A575" s="81" t="s">
        <v>225</v>
      </c>
      <c r="B575" s="82" t="s">
        <v>31</v>
      </c>
      <c r="C575" s="83" t="s">
        <v>32</v>
      </c>
      <c r="D575" s="84">
        <v>0.0</v>
      </c>
      <c r="E575" s="82">
        <v>0.0</v>
      </c>
      <c r="F575" s="85">
        <f t="shared" si="317"/>
        <v>0</v>
      </c>
      <c r="G575" s="86">
        <f t="shared" si="318"/>
        <v>0</v>
      </c>
      <c r="H575" s="87"/>
      <c r="I575" s="83"/>
      <c r="J575" s="81"/>
      <c r="K575" s="88"/>
      <c r="L575" s="89"/>
      <c r="M575" s="89"/>
      <c r="N575" s="87"/>
      <c r="O575" s="9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4.25" customHeight="1">
      <c r="A576" s="81" t="s">
        <v>225</v>
      </c>
      <c r="B576" s="82" t="s">
        <v>41</v>
      </c>
      <c r="C576" s="83" t="s">
        <v>42</v>
      </c>
      <c r="D576" s="84">
        <v>74285.82</v>
      </c>
      <c r="E576" s="82">
        <v>0.0</v>
      </c>
      <c r="F576" s="85">
        <f t="shared" si="317"/>
        <v>74286</v>
      </c>
      <c r="G576" s="86">
        <f t="shared" si="318"/>
        <v>74286</v>
      </c>
      <c r="H576" s="87">
        <v>9.00156264E8</v>
      </c>
      <c r="I576" s="83" t="str">
        <f t="shared" ref="I576:I577" si="332">+VLOOKUP(H576,'[1]IPS CTA BANCARIA (2)'!$B$1:$I$186,2,0)</f>
        <v>#REF!</v>
      </c>
      <c r="J576" s="93">
        <f>+G576</f>
        <v>74286</v>
      </c>
      <c r="K576" s="88" t="str">
        <f t="shared" ref="K576:K577" si="333">+VLOOKUP(H576,'[1]IPS CTA BANCARIA (2)'!$B$1:$I$186,4,0)</f>
        <v>#REF!</v>
      </c>
      <c r="L576" s="89" t="str">
        <f t="shared" ref="L576:L577" si="334">+VLOOKUP(H576,'[1]IPS CTA BANCARIA (2)'!$B$1:$I$186,5,0)</f>
        <v>#REF!</v>
      </c>
      <c r="M576" s="89" t="s">
        <v>1088</v>
      </c>
      <c r="N576" s="87" t="s">
        <v>1089</v>
      </c>
      <c r="O576" s="90">
        <v>42242.0</v>
      </c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20.25" customHeight="1">
      <c r="A577" s="81" t="s">
        <v>225</v>
      </c>
      <c r="B577" s="82" t="s">
        <v>59</v>
      </c>
      <c r="C577" s="83" t="s">
        <v>60</v>
      </c>
      <c r="D577" s="84">
        <v>476201.23</v>
      </c>
      <c r="E577" s="82">
        <v>0.0</v>
      </c>
      <c r="F577" s="85">
        <f t="shared" si="317"/>
        <v>476201</v>
      </c>
      <c r="G577" s="86">
        <f t="shared" si="318"/>
        <v>476201</v>
      </c>
      <c r="H577" s="87">
        <v>8.90981532E8</v>
      </c>
      <c r="I577" s="83" t="str">
        <f t="shared" si="332"/>
        <v>#REF!</v>
      </c>
      <c r="J577" s="81">
        <f>476201-14504</f>
        <v>461697</v>
      </c>
      <c r="K577" s="88" t="str">
        <f t="shared" si="333"/>
        <v>#REF!</v>
      </c>
      <c r="L577" s="89" t="str">
        <f t="shared" si="334"/>
        <v>#REF!</v>
      </c>
      <c r="M577" s="89" t="s">
        <v>1090</v>
      </c>
      <c r="N577" s="87" t="s">
        <v>1091</v>
      </c>
      <c r="O577" s="90">
        <v>42241.0</v>
      </c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36.0" customHeight="1">
      <c r="A578" s="81" t="s">
        <v>227</v>
      </c>
      <c r="B578" s="82" t="s">
        <v>17</v>
      </c>
      <c r="C578" s="83" t="s">
        <v>346</v>
      </c>
      <c r="D578" s="84">
        <v>0.0</v>
      </c>
      <c r="E578" s="82">
        <v>0.0</v>
      </c>
      <c r="F578" s="85">
        <f t="shared" si="317"/>
        <v>0</v>
      </c>
      <c r="G578" s="86">
        <f t="shared" si="318"/>
        <v>0</v>
      </c>
      <c r="H578" s="87"/>
      <c r="I578" s="83"/>
      <c r="J578" s="81"/>
      <c r="K578" s="88"/>
      <c r="L578" s="89"/>
      <c r="M578" s="89"/>
      <c r="N578" s="87"/>
      <c r="O578" s="9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4.25" customHeight="1">
      <c r="A579" s="81" t="s">
        <v>227</v>
      </c>
      <c r="B579" s="82" t="s">
        <v>45</v>
      </c>
      <c r="C579" s="83" t="s">
        <v>46</v>
      </c>
      <c r="D579" s="84">
        <v>0.0</v>
      </c>
      <c r="E579" s="82">
        <v>0.0</v>
      </c>
      <c r="F579" s="85">
        <f t="shared" si="317"/>
        <v>0</v>
      </c>
      <c r="G579" s="86">
        <f t="shared" si="318"/>
        <v>0</v>
      </c>
      <c r="H579" s="87"/>
      <c r="I579" s="83"/>
      <c r="J579" s="81"/>
      <c r="K579" s="88"/>
      <c r="L579" s="89"/>
      <c r="M579" s="89"/>
      <c r="N579" s="87"/>
      <c r="O579" s="9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4.25" customHeight="1">
      <c r="A580" s="81" t="s">
        <v>227</v>
      </c>
      <c r="B580" s="82" t="s">
        <v>19</v>
      </c>
      <c r="C580" s="83" t="s">
        <v>20</v>
      </c>
      <c r="D580" s="84">
        <v>0.0</v>
      </c>
      <c r="E580" s="82">
        <v>0.0</v>
      </c>
      <c r="F580" s="85">
        <f t="shared" si="317"/>
        <v>0</v>
      </c>
      <c r="G580" s="86">
        <f t="shared" si="318"/>
        <v>0</v>
      </c>
      <c r="H580" s="87"/>
      <c r="I580" s="83"/>
      <c r="J580" s="81"/>
      <c r="K580" s="88"/>
      <c r="L580" s="89"/>
      <c r="M580" s="89"/>
      <c r="N580" s="87"/>
      <c r="O580" s="9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4.25" customHeight="1">
      <c r="A581" s="81" t="s">
        <v>227</v>
      </c>
      <c r="B581" s="82" t="s">
        <v>21</v>
      </c>
      <c r="C581" s="83" t="s">
        <v>22</v>
      </c>
      <c r="D581" s="84">
        <v>0.0</v>
      </c>
      <c r="E581" s="82">
        <v>0.0</v>
      </c>
      <c r="F581" s="85">
        <f t="shared" si="317"/>
        <v>0</v>
      </c>
      <c r="G581" s="86">
        <f t="shared" si="318"/>
        <v>0</v>
      </c>
      <c r="H581" s="87"/>
      <c r="I581" s="83"/>
      <c r="J581" s="81"/>
      <c r="K581" s="88"/>
      <c r="L581" s="89"/>
      <c r="M581" s="89"/>
      <c r="N581" s="87"/>
      <c r="O581" s="9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4.25" customHeight="1">
      <c r="A582" s="81" t="s">
        <v>227</v>
      </c>
      <c r="B582" s="82" t="s">
        <v>25</v>
      </c>
      <c r="C582" s="83" t="s">
        <v>26</v>
      </c>
      <c r="D582" s="84">
        <v>0.0</v>
      </c>
      <c r="E582" s="82">
        <v>0.0</v>
      </c>
      <c r="F582" s="85">
        <f t="shared" si="317"/>
        <v>0</v>
      </c>
      <c r="G582" s="86">
        <f t="shared" si="318"/>
        <v>0</v>
      </c>
      <c r="H582" s="87"/>
      <c r="I582" s="83"/>
      <c r="J582" s="81"/>
      <c r="K582" s="88"/>
      <c r="L582" s="89"/>
      <c r="M582" s="89"/>
      <c r="N582" s="87"/>
      <c r="O582" s="9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41.25" customHeight="1">
      <c r="A583" s="81" t="s">
        <v>227</v>
      </c>
      <c r="B583" s="82" t="s">
        <v>27</v>
      </c>
      <c r="C583" s="83" t="s">
        <v>28</v>
      </c>
      <c r="D583" s="84">
        <v>0.0</v>
      </c>
      <c r="E583" s="82">
        <v>0.0</v>
      </c>
      <c r="F583" s="85">
        <f t="shared" si="317"/>
        <v>0</v>
      </c>
      <c r="G583" s="86">
        <f t="shared" si="318"/>
        <v>0</v>
      </c>
      <c r="H583" s="87"/>
      <c r="I583" s="83"/>
      <c r="J583" s="81"/>
      <c r="K583" s="88"/>
      <c r="L583" s="89"/>
      <c r="M583" s="89"/>
      <c r="N583" s="87"/>
      <c r="O583" s="9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4.25" customHeight="1">
      <c r="A584" s="81" t="s">
        <v>227</v>
      </c>
      <c r="B584" s="82" t="s">
        <v>29</v>
      </c>
      <c r="C584" s="83" t="s">
        <v>30</v>
      </c>
      <c r="D584" s="84">
        <v>0.0</v>
      </c>
      <c r="E584" s="82">
        <v>0.0</v>
      </c>
      <c r="F584" s="85">
        <f t="shared" si="317"/>
        <v>0</v>
      </c>
      <c r="G584" s="86">
        <f t="shared" si="318"/>
        <v>0</v>
      </c>
      <c r="H584" s="87"/>
      <c r="I584" s="83"/>
      <c r="J584" s="81"/>
      <c r="K584" s="88"/>
      <c r="L584" s="89"/>
      <c r="M584" s="89"/>
      <c r="N584" s="87"/>
      <c r="O584" s="9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27.0" customHeight="1">
      <c r="A585" s="81" t="s">
        <v>227</v>
      </c>
      <c r="B585" s="82" t="s">
        <v>31</v>
      </c>
      <c r="C585" s="83" t="s">
        <v>32</v>
      </c>
      <c r="D585" s="84">
        <v>0.0</v>
      </c>
      <c r="E585" s="82">
        <v>0.0</v>
      </c>
      <c r="F585" s="85">
        <f t="shared" si="317"/>
        <v>0</v>
      </c>
      <c r="G585" s="86">
        <f t="shared" si="318"/>
        <v>0</v>
      </c>
      <c r="H585" s="87"/>
      <c r="I585" s="83"/>
      <c r="J585" s="81"/>
      <c r="K585" s="88"/>
      <c r="L585" s="89"/>
      <c r="M585" s="89"/>
      <c r="N585" s="87"/>
      <c r="O585" s="9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4.25" customHeight="1">
      <c r="A586" s="81" t="s">
        <v>227</v>
      </c>
      <c r="B586" s="82" t="s">
        <v>41</v>
      </c>
      <c r="C586" s="83" t="s">
        <v>42</v>
      </c>
      <c r="D586" s="84">
        <v>0.0</v>
      </c>
      <c r="E586" s="82">
        <v>0.0</v>
      </c>
      <c r="F586" s="85">
        <f t="shared" si="317"/>
        <v>0</v>
      </c>
      <c r="G586" s="86">
        <f t="shared" si="318"/>
        <v>0</v>
      </c>
      <c r="H586" s="87"/>
      <c r="I586" s="83"/>
      <c r="J586" s="81"/>
      <c r="K586" s="88"/>
      <c r="L586" s="89"/>
      <c r="M586" s="89"/>
      <c r="N586" s="87"/>
      <c r="O586" s="9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36.0" customHeight="1">
      <c r="A587" s="81" t="s">
        <v>229</v>
      </c>
      <c r="B587" s="82" t="s">
        <v>17</v>
      </c>
      <c r="C587" s="83" t="s">
        <v>346</v>
      </c>
      <c r="D587" s="84">
        <v>2.59924256E7</v>
      </c>
      <c r="E587" s="82">
        <v>0.0</v>
      </c>
      <c r="F587" s="85">
        <f t="shared" si="317"/>
        <v>25992426</v>
      </c>
      <c r="G587" s="86">
        <f t="shared" si="318"/>
        <v>25992426</v>
      </c>
      <c r="H587" s="87">
        <v>8.90985703E8</v>
      </c>
      <c r="I587" s="83" t="str">
        <f t="shared" ref="I587:I594" si="335">+VLOOKUP(H587,'[1]IPS CTA BANCARIA (2)'!$B$1:$I$186,2,0)</f>
        <v>#REF!</v>
      </c>
      <c r="J587" s="81">
        <v>2.5992426E7</v>
      </c>
      <c r="K587" s="88" t="str">
        <f t="shared" ref="K587:K594" si="336">+VLOOKUP(H587,'[1]IPS CTA BANCARIA (2)'!$B$1:$I$186,4,0)</f>
        <v>#REF!</v>
      </c>
      <c r="L587" s="89" t="str">
        <f t="shared" ref="L587:L594" si="337">+VLOOKUP(H587,'[1]IPS CTA BANCARIA (2)'!$B$1:$I$186,5,0)</f>
        <v>#REF!</v>
      </c>
      <c r="M587" s="89" t="s">
        <v>1092</v>
      </c>
      <c r="N587" s="87" t="s">
        <v>1093</v>
      </c>
      <c r="O587" s="90">
        <v>42235.0</v>
      </c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4.25" customHeight="1">
      <c r="A588" s="81" t="s">
        <v>229</v>
      </c>
      <c r="B588" s="82" t="s">
        <v>19</v>
      </c>
      <c r="C588" s="83" t="s">
        <v>20</v>
      </c>
      <c r="D588" s="84">
        <v>29242.18</v>
      </c>
      <c r="E588" s="82">
        <v>0.0</v>
      </c>
      <c r="F588" s="85">
        <f t="shared" si="317"/>
        <v>29242</v>
      </c>
      <c r="G588" s="86">
        <f t="shared" si="318"/>
        <v>29242</v>
      </c>
      <c r="H588" s="87">
        <v>8.00140949E8</v>
      </c>
      <c r="I588" s="83" t="str">
        <f t="shared" si="335"/>
        <v>#REF!</v>
      </c>
      <c r="J588" s="93">
        <f t="shared" ref="J588:J592" si="338">+G588</f>
        <v>29242</v>
      </c>
      <c r="K588" s="88" t="str">
        <f t="shared" si="336"/>
        <v>#REF!</v>
      </c>
      <c r="L588" s="89" t="str">
        <f t="shared" si="337"/>
        <v>#REF!</v>
      </c>
      <c r="M588" s="89" t="s">
        <v>1094</v>
      </c>
      <c r="N588" s="87" t="s">
        <v>1095</v>
      </c>
      <c r="O588" s="90">
        <v>42236.0</v>
      </c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4.25" customHeight="1">
      <c r="A589" s="81" t="s">
        <v>229</v>
      </c>
      <c r="B589" s="82" t="s">
        <v>21</v>
      </c>
      <c r="C589" s="83" t="s">
        <v>22</v>
      </c>
      <c r="D589" s="84">
        <v>29814.99</v>
      </c>
      <c r="E589" s="82">
        <v>0.0</v>
      </c>
      <c r="F589" s="85">
        <f t="shared" si="317"/>
        <v>29815</v>
      </c>
      <c r="G589" s="86">
        <f t="shared" si="318"/>
        <v>29815</v>
      </c>
      <c r="H589" s="87">
        <v>8.00130907E8</v>
      </c>
      <c r="I589" s="83" t="str">
        <f t="shared" si="335"/>
        <v>#REF!</v>
      </c>
      <c r="J589" s="93">
        <f t="shared" si="338"/>
        <v>29815</v>
      </c>
      <c r="K589" s="88" t="str">
        <f t="shared" si="336"/>
        <v>#REF!</v>
      </c>
      <c r="L589" s="89" t="str">
        <f t="shared" si="337"/>
        <v>#REF!</v>
      </c>
      <c r="M589" s="89" t="s">
        <v>1096</v>
      </c>
      <c r="N589" s="87" t="s">
        <v>1097</v>
      </c>
      <c r="O589" s="90">
        <v>42241.0</v>
      </c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4.25" customHeight="1">
      <c r="A590" s="81" t="s">
        <v>229</v>
      </c>
      <c r="B590" s="82" t="s">
        <v>29</v>
      </c>
      <c r="C590" s="83" t="s">
        <v>30</v>
      </c>
      <c r="D590" s="84">
        <v>168015.71</v>
      </c>
      <c r="E590" s="82">
        <v>0.0</v>
      </c>
      <c r="F590" s="85">
        <f t="shared" si="317"/>
        <v>168016</v>
      </c>
      <c r="G590" s="86">
        <f t="shared" si="318"/>
        <v>168016</v>
      </c>
      <c r="H590" s="87">
        <v>8.00250119E8</v>
      </c>
      <c r="I590" s="83" t="str">
        <f t="shared" si="335"/>
        <v>#REF!</v>
      </c>
      <c r="J590" s="93">
        <f t="shared" si="338"/>
        <v>168016</v>
      </c>
      <c r="K590" s="88" t="str">
        <f t="shared" si="336"/>
        <v>#REF!</v>
      </c>
      <c r="L590" s="89" t="str">
        <f t="shared" si="337"/>
        <v>#REF!</v>
      </c>
      <c r="M590" s="89" t="s">
        <v>1098</v>
      </c>
      <c r="N590" s="87" t="s">
        <v>1099</v>
      </c>
      <c r="O590" s="90">
        <v>42243.0</v>
      </c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27.0" customHeight="1">
      <c r="A591" s="81" t="s">
        <v>229</v>
      </c>
      <c r="B591" s="82" t="s">
        <v>31</v>
      </c>
      <c r="C591" s="83" t="s">
        <v>32</v>
      </c>
      <c r="D591" s="84">
        <v>360502.06</v>
      </c>
      <c r="E591" s="82">
        <v>0.0</v>
      </c>
      <c r="F591" s="85">
        <f t="shared" si="317"/>
        <v>360502</v>
      </c>
      <c r="G591" s="86">
        <f t="shared" si="318"/>
        <v>360502</v>
      </c>
      <c r="H591" s="87">
        <v>8.05000427E8</v>
      </c>
      <c r="I591" s="83" t="str">
        <f t="shared" si="335"/>
        <v>#REF!</v>
      </c>
      <c r="J591" s="93">
        <f t="shared" si="338"/>
        <v>360502</v>
      </c>
      <c r="K591" s="88" t="str">
        <f t="shared" si="336"/>
        <v>#REF!</v>
      </c>
      <c r="L591" s="89" t="str">
        <f t="shared" si="337"/>
        <v>#REF!</v>
      </c>
      <c r="M591" s="89" t="s">
        <v>1100</v>
      </c>
      <c r="N591" s="87"/>
      <c r="O591" s="9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4.25" customHeight="1">
      <c r="A592" s="81" t="s">
        <v>229</v>
      </c>
      <c r="B592" s="82" t="s">
        <v>41</v>
      </c>
      <c r="C592" s="83" t="s">
        <v>42</v>
      </c>
      <c r="D592" s="84">
        <v>221253.16</v>
      </c>
      <c r="E592" s="82">
        <v>0.0</v>
      </c>
      <c r="F592" s="85">
        <f t="shared" si="317"/>
        <v>221253</v>
      </c>
      <c r="G592" s="86">
        <f t="shared" si="318"/>
        <v>221253</v>
      </c>
      <c r="H592" s="87">
        <v>9.00156264E8</v>
      </c>
      <c r="I592" s="83" t="str">
        <f t="shared" si="335"/>
        <v>#REF!</v>
      </c>
      <c r="J592" s="93">
        <f t="shared" si="338"/>
        <v>221253</v>
      </c>
      <c r="K592" s="88" t="str">
        <f t="shared" si="336"/>
        <v>#REF!</v>
      </c>
      <c r="L592" s="89" t="str">
        <f t="shared" si="337"/>
        <v>#REF!</v>
      </c>
      <c r="M592" s="89" t="s">
        <v>1101</v>
      </c>
      <c r="N592" s="87" t="s">
        <v>1102</v>
      </c>
      <c r="O592" s="90">
        <v>42242.0</v>
      </c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20.25" customHeight="1">
      <c r="A593" s="81" t="s">
        <v>229</v>
      </c>
      <c r="B593" s="82" t="s">
        <v>59</v>
      </c>
      <c r="C593" s="83" t="s">
        <v>60</v>
      </c>
      <c r="D593" s="84">
        <v>2.49572003E7</v>
      </c>
      <c r="E593" s="82">
        <v>0.0</v>
      </c>
      <c r="F593" s="85">
        <f t="shared" si="317"/>
        <v>24957200</v>
      </c>
      <c r="G593" s="86">
        <f t="shared" si="318"/>
        <v>24957200</v>
      </c>
      <c r="H593" s="87">
        <v>9.00421895E8</v>
      </c>
      <c r="I593" s="83" t="str">
        <f t="shared" si="335"/>
        <v>#REF!</v>
      </c>
      <c r="J593" s="81">
        <v>2.49572E7</v>
      </c>
      <c r="K593" s="88" t="str">
        <f t="shared" si="336"/>
        <v>#REF!</v>
      </c>
      <c r="L593" s="89" t="str">
        <f t="shared" si="337"/>
        <v>#REF!</v>
      </c>
      <c r="M593" s="89" t="s">
        <v>1103</v>
      </c>
      <c r="N593" s="87" t="s">
        <v>1104</v>
      </c>
      <c r="O593" s="90">
        <v>42241.0</v>
      </c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36.0" customHeight="1">
      <c r="A594" s="81" t="s">
        <v>231</v>
      </c>
      <c r="B594" s="82" t="s">
        <v>17</v>
      </c>
      <c r="C594" s="83" t="s">
        <v>346</v>
      </c>
      <c r="D594" s="84">
        <v>1.205194023E7</v>
      </c>
      <c r="E594" s="82">
        <v>0.0</v>
      </c>
      <c r="F594" s="85">
        <f t="shared" si="317"/>
        <v>12051940</v>
      </c>
      <c r="G594" s="86">
        <f t="shared" si="318"/>
        <v>12051940</v>
      </c>
      <c r="H594" s="87">
        <v>8.90985703E8</v>
      </c>
      <c r="I594" s="83" t="str">
        <f t="shared" si="335"/>
        <v>#REF!</v>
      </c>
      <c r="J594" s="81">
        <v>1.205194E7</v>
      </c>
      <c r="K594" s="88" t="str">
        <f t="shared" si="336"/>
        <v>#REF!</v>
      </c>
      <c r="L594" s="89" t="str">
        <f t="shared" si="337"/>
        <v>#REF!</v>
      </c>
      <c r="M594" s="89" t="s">
        <v>1105</v>
      </c>
      <c r="N594" s="87" t="s">
        <v>1106</v>
      </c>
      <c r="O594" s="90">
        <v>42235.0</v>
      </c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4.25" customHeight="1">
      <c r="A595" s="81" t="s">
        <v>231</v>
      </c>
      <c r="B595" s="82" t="s">
        <v>45</v>
      </c>
      <c r="C595" s="83" t="s">
        <v>46</v>
      </c>
      <c r="D595" s="84">
        <v>3094915.52</v>
      </c>
      <c r="E595" s="82">
        <v>0.0</v>
      </c>
      <c r="F595" s="85">
        <f t="shared" si="317"/>
        <v>3094916</v>
      </c>
      <c r="G595" s="86">
        <f t="shared" si="318"/>
        <v>3094916</v>
      </c>
      <c r="H595" s="87"/>
      <c r="I595" s="83"/>
      <c r="J595" s="81"/>
      <c r="K595" s="88"/>
      <c r="L595" s="89"/>
      <c r="M595" s="89"/>
      <c r="N595" s="87"/>
      <c r="O595" s="9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4.25" customHeight="1">
      <c r="A596" s="81" t="s">
        <v>231</v>
      </c>
      <c r="B596" s="82" t="s">
        <v>21</v>
      </c>
      <c r="C596" s="83" t="s">
        <v>22</v>
      </c>
      <c r="D596" s="84">
        <v>0.0</v>
      </c>
      <c r="E596" s="82">
        <v>0.0</v>
      </c>
      <c r="F596" s="85">
        <f t="shared" si="317"/>
        <v>0</v>
      </c>
      <c r="G596" s="86">
        <f t="shared" si="318"/>
        <v>0</v>
      </c>
      <c r="H596" s="87"/>
      <c r="I596" s="83"/>
      <c r="J596" s="81"/>
      <c r="K596" s="88"/>
      <c r="L596" s="89"/>
      <c r="M596" s="89"/>
      <c r="N596" s="87"/>
      <c r="O596" s="9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4.25" customHeight="1">
      <c r="A597" s="81" t="s">
        <v>231</v>
      </c>
      <c r="B597" s="82" t="s">
        <v>29</v>
      </c>
      <c r="C597" s="83" t="s">
        <v>30</v>
      </c>
      <c r="D597" s="84">
        <v>378702.66</v>
      </c>
      <c r="E597" s="82">
        <v>0.0</v>
      </c>
      <c r="F597" s="85">
        <f t="shared" si="317"/>
        <v>378703</v>
      </c>
      <c r="G597" s="86">
        <f t="shared" si="318"/>
        <v>378703</v>
      </c>
      <c r="H597" s="87">
        <v>8.00250119E8</v>
      </c>
      <c r="I597" s="83" t="str">
        <f t="shared" ref="I597:I598" si="339">+VLOOKUP(H597,'[1]IPS CTA BANCARIA (2)'!$B$1:$I$186,2,0)</f>
        <v>#REF!</v>
      </c>
      <c r="J597" s="93">
        <f t="shared" ref="J597:J598" si="340">+G597</f>
        <v>378703</v>
      </c>
      <c r="K597" s="88" t="str">
        <f t="shared" ref="K597:K598" si="341">+VLOOKUP(H597,'[1]IPS CTA BANCARIA (2)'!$B$1:$I$186,4,0)</f>
        <v>#REF!</v>
      </c>
      <c r="L597" s="89" t="str">
        <f t="shared" ref="L597:L598" si="342">+VLOOKUP(H597,'[1]IPS CTA BANCARIA (2)'!$B$1:$I$186,5,0)</f>
        <v>#REF!</v>
      </c>
      <c r="M597" s="89" t="s">
        <v>1107</v>
      </c>
      <c r="N597" s="87" t="s">
        <v>1108</v>
      </c>
      <c r="O597" s="90">
        <v>42243.0</v>
      </c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4.25" customHeight="1">
      <c r="A598" s="81" t="s">
        <v>231</v>
      </c>
      <c r="B598" s="82" t="s">
        <v>41</v>
      </c>
      <c r="C598" s="83" t="s">
        <v>42</v>
      </c>
      <c r="D598" s="84">
        <v>154445.59</v>
      </c>
      <c r="E598" s="82">
        <v>0.0</v>
      </c>
      <c r="F598" s="85">
        <f t="shared" si="317"/>
        <v>154446</v>
      </c>
      <c r="G598" s="86">
        <f t="shared" si="318"/>
        <v>154446</v>
      </c>
      <c r="H598" s="87">
        <v>9.00156264E8</v>
      </c>
      <c r="I598" s="83" t="str">
        <f t="shared" si="339"/>
        <v>#REF!</v>
      </c>
      <c r="J598" s="93">
        <f t="shared" si="340"/>
        <v>154446</v>
      </c>
      <c r="K598" s="88" t="str">
        <f t="shared" si="341"/>
        <v>#REF!</v>
      </c>
      <c r="L598" s="89" t="str">
        <f t="shared" si="342"/>
        <v>#REF!</v>
      </c>
      <c r="M598" s="89" t="s">
        <v>1109</v>
      </c>
      <c r="N598" s="87" t="s">
        <v>1110</v>
      </c>
      <c r="O598" s="90">
        <v>42242.0</v>
      </c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36.0" customHeight="1">
      <c r="A599" s="81" t="s">
        <v>233</v>
      </c>
      <c r="B599" s="82" t="s">
        <v>17</v>
      </c>
      <c r="C599" s="83" t="s">
        <v>346</v>
      </c>
      <c r="D599" s="84">
        <v>0.0</v>
      </c>
      <c r="E599" s="82">
        <v>0.0</v>
      </c>
      <c r="F599" s="85">
        <f t="shared" si="317"/>
        <v>0</v>
      </c>
      <c r="G599" s="86">
        <f t="shared" si="318"/>
        <v>0</v>
      </c>
      <c r="H599" s="87"/>
      <c r="I599" s="83"/>
      <c r="J599" s="81"/>
      <c r="K599" s="88"/>
      <c r="L599" s="89"/>
      <c r="M599" s="89"/>
      <c r="N599" s="87"/>
      <c r="O599" s="9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4.25" customHeight="1">
      <c r="A600" s="81" t="s">
        <v>233</v>
      </c>
      <c r="B600" s="82" t="s">
        <v>29</v>
      </c>
      <c r="C600" s="83" t="s">
        <v>30</v>
      </c>
      <c r="D600" s="84">
        <v>0.0</v>
      </c>
      <c r="E600" s="82">
        <v>0.0</v>
      </c>
      <c r="F600" s="85">
        <f t="shared" si="317"/>
        <v>0</v>
      </c>
      <c r="G600" s="86">
        <f t="shared" si="318"/>
        <v>0</v>
      </c>
      <c r="H600" s="87"/>
      <c r="I600" s="83"/>
      <c r="J600" s="81"/>
      <c r="K600" s="88"/>
      <c r="L600" s="89"/>
      <c r="M600" s="89"/>
      <c r="N600" s="87"/>
      <c r="O600" s="9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27.0" customHeight="1">
      <c r="A601" s="81" t="s">
        <v>233</v>
      </c>
      <c r="B601" s="82" t="s">
        <v>31</v>
      </c>
      <c r="C601" s="83" t="s">
        <v>32</v>
      </c>
      <c r="D601" s="84">
        <v>0.0</v>
      </c>
      <c r="E601" s="82">
        <v>0.0</v>
      </c>
      <c r="F601" s="85">
        <f t="shared" si="317"/>
        <v>0</v>
      </c>
      <c r="G601" s="86">
        <f t="shared" si="318"/>
        <v>0</v>
      </c>
      <c r="H601" s="87"/>
      <c r="I601" s="83"/>
      <c r="J601" s="81"/>
      <c r="K601" s="88"/>
      <c r="L601" s="89"/>
      <c r="M601" s="89"/>
      <c r="N601" s="87"/>
      <c r="O601" s="9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4.25" customHeight="1">
      <c r="A602" s="81" t="s">
        <v>233</v>
      </c>
      <c r="B602" s="82" t="s">
        <v>41</v>
      </c>
      <c r="C602" s="83" t="s">
        <v>42</v>
      </c>
      <c r="D602" s="84">
        <v>0.0</v>
      </c>
      <c r="E602" s="82">
        <v>0.0</v>
      </c>
      <c r="F602" s="85">
        <f t="shared" si="317"/>
        <v>0</v>
      </c>
      <c r="G602" s="86">
        <f t="shared" si="318"/>
        <v>0</v>
      </c>
      <c r="H602" s="87"/>
      <c r="I602" s="83"/>
      <c r="J602" s="81"/>
      <c r="K602" s="88"/>
      <c r="L602" s="89"/>
      <c r="M602" s="89"/>
      <c r="N602" s="87"/>
      <c r="O602" s="9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20.25" customHeight="1">
      <c r="A603" s="81" t="s">
        <v>233</v>
      </c>
      <c r="B603" s="82" t="s">
        <v>59</v>
      </c>
      <c r="C603" s="83" t="s">
        <v>60</v>
      </c>
      <c r="D603" s="84">
        <v>0.0</v>
      </c>
      <c r="E603" s="82">
        <v>0.0</v>
      </c>
      <c r="F603" s="85">
        <f t="shared" si="317"/>
        <v>0</v>
      </c>
      <c r="G603" s="86">
        <f t="shared" si="318"/>
        <v>0</v>
      </c>
      <c r="H603" s="87"/>
      <c r="I603" s="83"/>
      <c r="J603" s="81"/>
      <c r="K603" s="88"/>
      <c r="L603" s="89"/>
      <c r="M603" s="89"/>
      <c r="N603" s="87"/>
      <c r="O603" s="9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36.0" customHeight="1">
      <c r="A604" s="81" t="s">
        <v>235</v>
      </c>
      <c r="B604" s="82" t="s">
        <v>17</v>
      </c>
      <c r="C604" s="83" t="s">
        <v>346</v>
      </c>
      <c r="D604" s="84">
        <v>940318.99</v>
      </c>
      <c r="E604" s="82">
        <v>0.0</v>
      </c>
      <c r="F604" s="85">
        <f t="shared" si="317"/>
        <v>940319</v>
      </c>
      <c r="G604" s="86">
        <f t="shared" si="318"/>
        <v>940319</v>
      </c>
      <c r="H604" s="87">
        <v>8.90985703E8</v>
      </c>
      <c r="I604" s="83" t="str">
        <f>+VLOOKUP(H604,'[1]IPS CTA BANCARIA (2)'!$B$1:$I$186,2,0)</f>
        <v>#REF!</v>
      </c>
      <c r="J604" s="81">
        <v>940319.0</v>
      </c>
      <c r="K604" s="88" t="str">
        <f>+VLOOKUP(H604,'[1]IPS CTA BANCARIA (2)'!$B$1:$I$186,4,0)</f>
        <v>#REF!</v>
      </c>
      <c r="L604" s="89" t="str">
        <f>+VLOOKUP(H604,'[1]IPS CTA BANCARIA (2)'!$B$1:$I$186,5,0)</f>
        <v>#REF!</v>
      </c>
      <c r="M604" s="89" t="s">
        <v>1111</v>
      </c>
      <c r="N604" s="87" t="s">
        <v>1112</v>
      </c>
      <c r="O604" s="90">
        <v>42235.0</v>
      </c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4.25" customHeight="1">
      <c r="A605" s="81" t="s">
        <v>235</v>
      </c>
      <c r="B605" s="82" t="s">
        <v>45</v>
      </c>
      <c r="C605" s="83" t="s">
        <v>46</v>
      </c>
      <c r="D605" s="84">
        <v>4983.05</v>
      </c>
      <c r="E605" s="82">
        <v>0.0</v>
      </c>
      <c r="F605" s="85">
        <f t="shared" si="317"/>
        <v>4983</v>
      </c>
      <c r="G605" s="86">
        <f t="shared" si="318"/>
        <v>4983</v>
      </c>
      <c r="H605" s="87"/>
      <c r="I605" s="83"/>
      <c r="J605" s="81"/>
      <c r="K605" s="88"/>
      <c r="L605" s="89"/>
      <c r="M605" s="89"/>
      <c r="N605" s="87"/>
      <c r="O605" s="9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4.25" customHeight="1">
      <c r="A606" s="81" t="s">
        <v>235</v>
      </c>
      <c r="B606" s="82" t="s">
        <v>29</v>
      </c>
      <c r="C606" s="83" t="s">
        <v>30</v>
      </c>
      <c r="D606" s="84">
        <v>13592.51</v>
      </c>
      <c r="E606" s="82">
        <v>0.0</v>
      </c>
      <c r="F606" s="85">
        <f t="shared" si="317"/>
        <v>13593</v>
      </c>
      <c r="G606" s="86">
        <f t="shared" si="318"/>
        <v>13593</v>
      </c>
      <c r="H606" s="87">
        <v>8.00250119E8</v>
      </c>
      <c r="I606" s="83" t="str">
        <f t="shared" ref="I606:I609" si="343">+VLOOKUP(H606,'[1]IPS CTA BANCARIA (2)'!$B$1:$I$186,2,0)</f>
        <v>#REF!</v>
      </c>
      <c r="J606" s="93">
        <f t="shared" ref="J606:J608" si="344">+G606</f>
        <v>13593</v>
      </c>
      <c r="K606" s="88" t="str">
        <f t="shared" ref="K606:K609" si="345">+VLOOKUP(H606,'[1]IPS CTA BANCARIA (2)'!$B$1:$I$186,4,0)</f>
        <v>#REF!</v>
      </c>
      <c r="L606" s="89" t="str">
        <f t="shared" ref="L606:L609" si="346">+VLOOKUP(H606,'[1]IPS CTA BANCARIA (2)'!$B$1:$I$186,5,0)</f>
        <v>#REF!</v>
      </c>
      <c r="M606" s="89" t="s">
        <v>1113</v>
      </c>
      <c r="N606" s="87" t="s">
        <v>1114</v>
      </c>
      <c r="O606" s="90">
        <v>42243.0</v>
      </c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27.0" customHeight="1">
      <c r="A607" s="81" t="s">
        <v>235</v>
      </c>
      <c r="B607" s="82" t="s">
        <v>31</v>
      </c>
      <c r="C607" s="83" t="s">
        <v>32</v>
      </c>
      <c r="D607" s="84">
        <v>174.63</v>
      </c>
      <c r="E607" s="82">
        <v>0.0</v>
      </c>
      <c r="F607" s="85">
        <f t="shared" si="317"/>
        <v>175</v>
      </c>
      <c r="G607" s="86">
        <f t="shared" si="318"/>
        <v>175</v>
      </c>
      <c r="H607" s="87">
        <v>8.05000427E8</v>
      </c>
      <c r="I607" s="83" t="str">
        <f t="shared" si="343"/>
        <v>#REF!</v>
      </c>
      <c r="J607" s="93">
        <f t="shared" si="344"/>
        <v>175</v>
      </c>
      <c r="K607" s="88" t="str">
        <f t="shared" si="345"/>
        <v>#REF!</v>
      </c>
      <c r="L607" s="89" t="str">
        <f t="shared" si="346"/>
        <v>#REF!</v>
      </c>
      <c r="M607" s="89" t="s">
        <v>1115</v>
      </c>
      <c r="N607" s="87"/>
      <c r="O607" s="9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4.25" customHeight="1">
      <c r="A608" s="81" t="s">
        <v>235</v>
      </c>
      <c r="B608" s="82" t="s">
        <v>41</v>
      </c>
      <c r="C608" s="83" t="s">
        <v>42</v>
      </c>
      <c r="D608" s="84">
        <v>5453.82</v>
      </c>
      <c r="E608" s="82">
        <v>0.0</v>
      </c>
      <c r="F608" s="85">
        <f t="shared" si="317"/>
        <v>5454</v>
      </c>
      <c r="G608" s="86">
        <f t="shared" si="318"/>
        <v>5454</v>
      </c>
      <c r="H608" s="87">
        <v>9.00156264E8</v>
      </c>
      <c r="I608" s="83" t="str">
        <f t="shared" si="343"/>
        <v>#REF!</v>
      </c>
      <c r="J608" s="93">
        <f t="shared" si="344"/>
        <v>5454</v>
      </c>
      <c r="K608" s="88" t="str">
        <f t="shared" si="345"/>
        <v>#REF!</v>
      </c>
      <c r="L608" s="89" t="str">
        <f t="shared" si="346"/>
        <v>#REF!</v>
      </c>
      <c r="M608" s="89" t="s">
        <v>1116</v>
      </c>
      <c r="N608" s="87" t="s">
        <v>1117</v>
      </c>
      <c r="O608" s="90">
        <v>42242.0</v>
      </c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36.0" customHeight="1">
      <c r="A609" s="81" t="s">
        <v>237</v>
      </c>
      <c r="B609" s="82" t="s">
        <v>17</v>
      </c>
      <c r="C609" s="83" t="s">
        <v>346</v>
      </c>
      <c r="D609" s="84">
        <v>1.035253571E7</v>
      </c>
      <c r="E609" s="82">
        <v>0.0</v>
      </c>
      <c r="F609" s="85">
        <f t="shared" si="317"/>
        <v>10352536</v>
      </c>
      <c r="G609" s="86">
        <f t="shared" si="318"/>
        <v>10352536</v>
      </c>
      <c r="H609" s="87">
        <v>8.90985703E8</v>
      </c>
      <c r="I609" s="83" t="str">
        <f t="shared" si="343"/>
        <v>#REF!</v>
      </c>
      <c r="J609" s="81">
        <v>1.0352536E7</v>
      </c>
      <c r="K609" s="88" t="str">
        <f t="shared" si="345"/>
        <v>#REF!</v>
      </c>
      <c r="L609" s="89" t="str">
        <f t="shared" si="346"/>
        <v>#REF!</v>
      </c>
      <c r="M609" s="89" t="s">
        <v>1118</v>
      </c>
      <c r="N609" s="87" t="s">
        <v>1119</v>
      </c>
      <c r="O609" s="90">
        <v>42235.0</v>
      </c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4.25" customHeight="1">
      <c r="A610" s="81" t="s">
        <v>237</v>
      </c>
      <c r="B610" s="82" t="s">
        <v>45</v>
      </c>
      <c r="C610" s="83" t="s">
        <v>46</v>
      </c>
      <c r="D610" s="84">
        <v>2.234619096E7</v>
      </c>
      <c r="E610" s="82">
        <v>0.0</v>
      </c>
      <c r="F610" s="85">
        <f t="shared" si="317"/>
        <v>22346191</v>
      </c>
      <c r="G610" s="86">
        <f t="shared" si="318"/>
        <v>22346191</v>
      </c>
      <c r="H610" s="87"/>
      <c r="I610" s="83"/>
      <c r="J610" s="81"/>
      <c r="K610" s="88"/>
      <c r="L610" s="89"/>
      <c r="M610" s="89"/>
      <c r="N610" s="87"/>
      <c r="O610" s="9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4.25" customHeight="1">
      <c r="A611" s="81" t="s">
        <v>237</v>
      </c>
      <c r="B611" s="82" t="s">
        <v>29</v>
      </c>
      <c r="C611" s="83" t="s">
        <v>30</v>
      </c>
      <c r="D611" s="84">
        <v>1935844.38</v>
      </c>
      <c r="E611" s="82">
        <v>0.0</v>
      </c>
      <c r="F611" s="85">
        <f t="shared" si="317"/>
        <v>1935844</v>
      </c>
      <c r="G611" s="86">
        <f t="shared" si="318"/>
        <v>1935844</v>
      </c>
      <c r="H611" s="87">
        <v>8.00250119E8</v>
      </c>
      <c r="I611" s="83" t="str">
        <f t="shared" ref="I611:I613" si="347">+VLOOKUP(H611,'[1]IPS CTA BANCARIA (2)'!$B$1:$I$186,2,0)</f>
        <v>#REF!</v>
      </c>
      <c r="J611" s="93">
        <f t="shared" ref="J611:J613" si="348">+G611</f>
        <v>1935844</v>
      </c>
      <c r="K611" s="88" t="str">
        <f t="shared" ref="K611:K613" si="349">+VLOOKUP(H611,'[1]IPS CTA BANCARIA (2)'!$B$1:$I$186,4,0)</f>
        <v>#REF!</v>
      </c>
      <c r="L611" s="89" t="str">
        <f t="shared" ref="L611:L613" si="350">+VLOOKUP(H611,'[1]IPS CTA BANCARIA (2)'!$B$1:$I$186,5,0)</f>
        <v>#REF!</v>
      </c>
      <c r="M611" s="89" t="s">
        <v>1120</v>
      </c>
      <c r="N611" s="87" t="s">
        <v>1121</v>
      </c>
      <c r="O611" s="90">
        <v>42243.0</v>
      </c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27.0" customHeight="1">
      <c r="A612" s="81" t="s">
        <v>237</v>
      </c>
      <c r="B612" s="82" t="s">
        <v>31</v>
      </c>
      <c r="C612" s="83" t="s">
        <v>32</v>
      </c>
      <c r="D612" s="84">
        <v>403955.03</v>
      </c>
      <c r="E612" s="82">
        <v>0.0</v>
      </c>
      <c r="F612" s="85">
        <f t="shared" si="317"/>
        <v>403955</v>
      </c>
      <c r="G612" s="86">
        <f t="shared" si="318"/>
        <v>403955</v>
      </c>
      <c r="H612" s="87">
        <v>8.05000427E8</v>
      </c>
      <c r="I612" s="83" t="str">
        <f t="shared" si="347"/>
        <v>#REF!</v>
      </c>
      <c r="J612" s="93">
        <f t="shared" si="348"/>
        <v>403955</v>
      </c>
      <c r="K612" s="88" t="str">
        <f t="shared" si="349"/>
        <v>#REF!</v>
      </c>
      <c r="L612" s="89" t="str">
        <f t="shared" si="350"/>
        <v>#REF!</v>
      </c>
      <c r="M612" s="89" t="s">
        <v>1122</v>
      </c>
      <c r="N612" s="87"/>
      <c r="O612" s="9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4.25" customHeight="1">
      <c r="A613" s="81" t="s">
        <v>237</v>
      </c>
      <c r="B613" s="82" t="s">
        <v>41</v>
      </c>
      <c r="C613" s="83" t="s">
        <v>42</v>
      </c>
      <c r="D613" s="84">
        <v>252765.82</v>
      </c>
      <c r="E613" s="82">
        <v>0.0</v>
      </c>
      <c r="F613" s="85">
        <f t="shared" si="317"/>
        <v>252766</v>
      </c>
      <c r="G613" s="86">
        <f t="shared" si="318"/>
        <v>252766</v>
      </c>
      <c r="H613" s="87">
        <v>9.00156264E8</v>
      </c>
      <c r="I613" s="83" t="str">
        <f t="shared" si="347"/>
        <v>#REF!</v>
      </c>
      <c r="J613" s="93">
        <f t="shared" si="348"/>
        <v>252766</v>
      </c>
      <c r="K613" s="88" t="str">
        <f t="shared" si="349"/>
        <v>#REF!</v>
      </c>
      <c r="L613" s="89" t="str">
        <f t="shared" si="350"/>
        <v>#REF!</v>
      </c>
      <c r="M613" s="89" t="s">
        <v>1123</v>
      </c>
      <c r="N613" s="87" t="s">
        <v>1124</v>
      </c>
      <c r="O613" s="90">
        <v>42242.0</v>
      </c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20.25" customHeight="1">
      <c r="A614" s="81" t="s">
        <v>237</v>
      </c>
      <c r="B614" s="82" t="s">
        <v>74</v>
      </c>
      <c r="C614" s="83" t="s">
        <v>75</v>
      </c>
      <c r="D614" s="84">
        <v>0.0</v>
      </c>
      <c r="E614" s="82">
        <v>0.0</v>
      </c>
      <c r="F614" s="85">
        <f t="shared" si="317"/>
        <v>0</v>
      </c>
      <c r="G614" s="86">
        <f t="shared" si="318"/>
        <v>0</v>
      </c>
      <c r="H614" s="87"/>
      <c r="I614" s="83"/>
      <c r="J614" s="81"/>
      <c r="K614" s="88"/>
      <c r="L614" s="89"/>
      <c r="M614" s="89"/>
      <c r="N614" s="87"/>
      <c r="O614" s="9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20.25" customHeight="1">
      <c r="A615" s="81" t="s">
        <v>237</v>
      </c>
      <c r="B615" s="82" t="s">
        <v>59</v>
      </c>
      <c r="C615" s="83" t="s">
        <v>60</v>
      </c>
      <c r="D615" s="84">
        <v>2298197.1</v>
      </c>
      <c r="E615" s="82">
        <v>0.0</v>
      </c>
      <c r="F615" s="85">
        <f t="shared" si="317"/>
        <v>2298197</v>
      </c>
      <c r="G615" s="86">
        <f t="shared" si="318"/>
        <v>2298197</v>
      </c>
      <c r="H615" s="87">
        <v>8.90980512E8</v>
      </c>
      <c r="I615" s="83" t="str">
        <f t="shared" ref="I615:I616" si="351">+VLOOKUP(H615,'[1]IPS CTA BANCARIA (2)'!$B$1:$I$186,2,0)</f>
        <v>#REF!</v>
      </c>
      <c r="J615" s="81">
        <v>2298197.0</v>
      </c>
      <c r="K615" s="88" t="str">
        <f t="shared" ref="K615:K616" si="352">+VLOOKUP(H615,'[1]IPS CTA BANCARIA (2)'!$B$1:$I$186,4,0)</f>
        <v>#REF!</v>
      </c>
      <c r="L615" s="89" t="str">
        <f t="shared" ref="L615:L616" si="353">+VLOOKUP(H615,'[1]IPS CTA BANCARIA (2)'!$B$1:$I$186,5,0)</f>
        <v>#REF!</v>
      </c>
      <c r="M615" s="89" t="s">
        <v>1125</v>
      </c>
      <c r="N615" s="87" t="s">
        <v>1126</v>
      </c>
      <c r="O615" s="90">
        <v>42241.0</v>
      </c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36.0" customHeight="1">
      <c r="A616" s="81" t="s">
        <v>1127</v>
      </c>
      <c r="B616" s="82" t="s">
        <v>17</v>
      </c>
      <c r="C616" s="83" t="s">
        <v>346</v>
      </c>
      <c r="D616" s="84">
        <v>906902.09</v>
      </c>
      <c r="E616" s="82">
        <v>0.0</v>
      </c>
      <c r="F616" s="85">
        <f t="shared" si="317"/>
        <v>906902</v>
      </c>
      <c r="G616" s="86">
        <f t="shared" si="318"/>
        <v>906902</v>
      </c>
      <c r="H616" s="87">
        <v>8.90985703E8</v>
      </c>
      <c r="I616" s="83" t="str">
        <f t="shared" si="351"/>
        <v>#REF!</v>
      </c>
      <c r="J616" s="81">
        <v>906902.0</v>
      </c>
      <c r="K616" s="88" t="str">
        <f t="shared" si="352"/>
        <v>#REF!</v>
      </c>
      <c r="L616" s="89" t="str">
        <f t="shared" si="353"/>
        <v>#REF!</v>
      </c>
      <c r="M616" s="89" t="s">
        <v>1128</v>
      </c>
      <c r="N616" s="87" t="s">
        <v>1129</v>
      </c>
      <c r="O616" s="90">
        <v>42235.0</v>
      </c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4.25" customHeight="1">
      <c r="A617" s="81" t="s">
        <v>1127</v>
      </c>
      <c r="B617" s="82" t="s">
        <v>45</v>
      </c>
      <c r="C617" s="83" t="s">
        <v>46</v>
      </c>
      <c r="D617" s="84">
        <v>93607.2</v>
      </c>
      <c r="E617" s="82">
        <v>0.0</v>
      </c>
      <c r="F617" s="85">
        <f t="shared" si="317"/>
        <v>93607</v>
      </c>
      <c r="G617" s="86">
        <f t="shared" si="318"/>
        <v>93607</v>
      </c>
      <c r="H617" s="87"/>
      <c r="I617" s="83"/>
      <c r="J617" s="81"/>
      <c r="K617" s="88"/>
      <c r="L617" s="89"/>
      <c r="M617" s="89"/>
      <c r="N617" s="87"/>
      <c r="O617" s="9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4.25" customHeight="1">
      <c r="A618" s="81" t="s">
        <v>1127</v>
      </c>
      <c r="B618" s="82" t="s">
        <v>21</v>
      </c>
      <c r="C618" s="83" t="s">
        <v>22</v>
      </c>
      <c r="D618" s="84">
        <v>571.59</v>
      </c>
      <c r="E618" s="82">
        <v>0.0</v>
      </c>
      <c r="F618" s="85">
        <f t="shared" si="317"/>
        <v>572</v>
      </c>
      <c r="G618" s="86">
        <f t="shared" si="318"/>
        <v>572</v>
      </c>
      <c r="H618" s="87">
        <v>8.00130907E8</v>
      </c>
      <c r="I618" s="83" t="str">
        <f t="shared" ref="I618:I619" si="354">+VLOOKUP(H618,'[1]IPS CTA BANCARIA (2)'!$B$1:$I$186,2,0)</f>
        <v>#REF!</v>
      </c>
      <c r="J618" s="93">
        <f t="shared" ref="J618:J619" si="355">+G618</f>
        <v>572</v>
      </c>
      <c r="K618" s="88" t="str">
        <f t="shared" ref="K618:K619" si="356">+VLOOKUP(H618,'[1]IPS CTA BANCARIA (2)'!$B$1:$I$186,4,0)</f>
        <v>#REF!</v>
      </c>
      <c r="L618" s="89" t="str">
        <f t="shared" ref="L618:L619" si="357">+VLOOKUP(H618,'[1]IPS CTA BANCARIA (2)'!$B$1:$I$186,5,0)</f>
        <v>#REF!</v>
      </c>
      <c r="M618" s="89" t="s">
        <v>1130</v>
      </c>
      <c r="N618" s="87" t="s">
        <v>1131</v>
      </c>
      <c r="O618" s="90">
        <v>42241.0</v>
      </c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4.25" customHeight="1">
      <c r="A619" s="81" t="s">
        <v>1127</v>
      </c>
      <c r="B619" s="82" t="s">
        <v>29</v>
      </c>
      <c r="C619" s="83" t="s">
        <v>30</v>
      </c>
      <c r="D619" s="84">
        <v>45547.68</v>
      </c>
      <c r="E619" s="82">
        <v>0.0</v>
      </c>
      <c r="F619" s="85">
        <f t="shared" si="317"/>
        <v>45548</v>
      </c>
      <c r="G619" s="86">
        <f t="shared" si="318"/>
        <v>45548</v>
      </c>
      <c r="H619" s="87">
        <v>8.00250119E8</v>
      </c>
      <c r="I619" s="83" t="str">
        <f t="shared" si="354"/>
        <v>#REF!</v>
      </c>
      <c r="J619" s="93">
        <f t="shared" si="355"/>
        <v>45548</v>
      </c>
      <c r="K619" s="88" t="str">
        <f t="shared" si="356"/>
        <v>#REF!</v>
      </c>
      <c r="L619" s="89" t="str">
        <f t="shared" si="357"/>
        <v>#REF!</v>
      </c>
      <c r="M619" s="89" t="s">
        <v>1132</v>
      </c>
      <c r="N619" s="87" t="s">
        <v>1133</v>
      </c>
      <c r="O619" s="90">
        <v>42243.0</v>
      </c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27.0" customHeight="1">
      <c r="A620" s="81" t="s">
        <v>1127</v>
      </c>
      <c r="B620" s="82" t="s">
        <v>31</v>
      </c>
      <c r="C620" s="83" t="s">
        <v>32</v>
      </c>
      <c r="D620" s="84">
        <v>0.0</v>
      </c>
      <c r="E620" s="82">
        <v>0.0</v>
      </c>
      <c r="F620" s="85">
        <f t="shared" si="317"/>
        <v>0</v>
      </c>
      <c r="G620" s="86">
        <f t="shared" si="318"/>
        <v>0</v>
      </c>
      <c r="H620" s="87"/>
      <c r="I620" s="83"/>
      <c r="J620" s="81"/>
      <c r="K620" s="88"/>
      <c r="L620" s="89"/>
      <c r="M620" s="89"/>
      <c r="N620" s="87"/>
      <c r="O620" s="9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4.25" customHeight="1">
      <c r="A621" s="81" t="s">
        <v>1127</v>
      </c>
      <c r="B621" s="82" t="s">
        <v>41</v>
      </c>
      <c r="C621" s="83" t="s">
        <v>42</v>
      </c>
      <c r="D621" s="84">
        <v>6797.44</v>
      </c>
      <c r="E621" s="82">
        <v>0.0</v>
      </c>
      <c r="F621" s="85">
        <f t="shared" si="317"/>
        <v>6797</v>
      </c>
      <c r="G621" s="86">
        <f t="shared" si="318"/>
        <v>6797</v>
      </c>
      <c r="H621" s="87">
        <v>9.00156264E8</v>
      </c>
      <c r="I621" s="83" t="str">
        <f t="shared" ref="I621:I622" si="358">+VLOOKUP(H621,'[1]IPS CTA BANCARIA (2)'!$B$1:$I$186,2,0)</f>
        <v>#REF!</v>
      </c>
      <c r="J621" s="93">
        <f>+G621</f>
        <v>6797</v>
      </c>
      <c r="K621" s="88" t="str">
        <f t="shared" ref="K621:K622" si="359">+VLOOKUP(H621,'[1]IPS CTA BANCARIA (2)'!$B$1:$I$186,4,0)</f>
        <v>#REF!</v>
      </c>
      <c r="L621" s="89" t="str">
        <f t="shared" ref="L621:L622" si="360">+VLOOKUP(H621,'[1]IPS CTA BANCARIA (2)'!$B$1:$I$186,5,0)</f>
        <v>#REF!</v>
      </c>
      <c r="M621" s="89" t="s">
        <v>1134</v>
      </c>
      <c r="N621" s="87" t="s">
        <v>1135</v>
      </c>
      <c r="O621" s="90">
        <v>42242.0</v>
      </c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36.0" customHeight="1">
      <c r="A622" s="81" t="s">
        <v>241</v>
      </c>
      <c r="B622" s="82" t="s">
        <v>17</v>
      </c>
      <c r="C622" s="83" t="s">
        <v>346</v>
      </c>
      <c r="D622" s="84">
        <v>4.308215207E7</v>
      </c>
      <c r="E622" s="82">
        <v>0.0</v>
      </c>
      <c r="F622" s="85">
        <f t="shared" si="317"/>
        <v>43082152</v>
      </c>
      <c r="G622" s="86">
        <f t="shared" si="318"/>
        <v>43082152</v>
      </c>
      <c r="H622" s="87">
        <v>8.90985703E8</v>
      </c>
      <c r="I622" s="83" t="str">
        <f t="shared" si="358"/>
        <v>#REF!</v>
      </c>
      <c r="J622" s="81">
        <v>4.3082152E7</v>
      </c>
      <c r="K622" s="88" t="str">
        <f t="shared" si="359"/>
        <v>#REF!</v>
      </c>
      <c r="L622" s="89" t="str">
        <f t="shared" si="360"/>
        <v>#REF!</v>
      </c>
      <c r="M622" s="89" t="s">
        <v>1136</v>
      </c>
      <c r="N622" s="87" t="s">
        <v>1137</v>
      </c>
      <c r="O622" s="90">
        <v>42235.0</v>
      </c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4.25" customHeight="1">
      <c r="A623" s="81" t="s">
        <v>241</v>
      </c>
      <c r="B623" s="82" t="s">
        <v>45</v>
      </c>
      <c r="C623" s="83" t="s">
        <v>46</v>
      </c>
      <c r="D623" s="84">
        <v>0.0</v>
      </c>
      <c r="E623" s="82">
        <v>0.0</v>
      </c>
      <c r="F623" s="85">
        <f t="shared" si="317"/>
        <v>0</v>
      </c>
      <c r="G623" s="86">
        <f t="shared" si="318"/>
        <v>0</v>
      </c>
      <c r="H623" s="87"/>
      <c r="I623" s="83"/>
      <c r="J623" s="81"/>
      <c r="K623" s="88"/>
      <c r="L623" s="89"/>
      <c r="M623" s="89"/>
      <c r="N623" s="87"/>
      <c r="O623" s="9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4.25" customHeight="1">
      <c r="A624" s="81" t="s">
        <v>241</v>
      </c>
      <c r="B624" s="82" t="s">
        <v>72</v>
      </c>
      <c r="C624" s="83" t="s">
        <v>73</v>
      </c>
      <c r="D624" s="84">
        <v>3891926.48</v>
      </c>
      <c r="E624" s="82">
        <v>0.0</v>
      </c>
      <c r="F624" s="85">
        <f t="shared" si="317"/>
        <v>3891926</v>
      </c>
      <c r="G624" s="86">
        <f t="shared" si="318"/>
        <v>3891926</v>
      </c>
      <c r="H624" s="87">
        <v>8.90900518E8</v>
      </c>
      <c r="I624" s="83" t="str">
        <f t="shared" ref="I624:I630" si="361">+VLOOKUP(H624,'[1]IPS CTA BANCARIA (2)'!$B$1:$I$186,2,0)</f>
        <v>#REF!</v>
      </c>
      <c r="J624" s="81">
        <v>3891926.0</v>
      </c>
      <c r="K624" s="88" t="str">
        <f t="shared" ref="K624:K630" si="362">+VLOOKUP(H624,'[1]IPS CTA BANCARIA (2)'!$B$1:$I$186,4,0)</f>
        <v>#REF!</v>
      </c>
      <c r="L624" s="89" t="str">
        <f t="shared" ref="L624:L630" si="363">+VLOOKUP(H624,'[1]IPS CTA BANCARIA (2)'!$B$1:$I$186,5,0)</f>
        <v>#REF!</v>
      </c>
      <c r="M624" s="89" t="s">
        <v>1138</v>
      </c>
      <c r="N624" s="87" t="s">
        <v>1139</v>
      </c>
      <c r="O624" s="90">
        <v>42243.0</v>
      </c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4.25" customHeight="1">
      <c r="A625" s="81" t="s">
        <v>241</v>
      </c>
      <c r="B625" s="82" t="s">
        <v>29</v>
      </c>
      <c r="C625" s="83" t="s">
        <v>30</v>
      </c>
      <c r="D625" s="84">
        <v>349320.98</v>
      </c>
      <c r="E625" s="82">
        <v>0.0</v>
      </c>
      <c r="F625" s="85">
        <f t="shared" si="317"/>
        <v>349321</v>
      </c>
      <c r="G625" s="86">
        <f t="shared" si="318"/>
        <v>349321</v>
      </c>
      <c r="H625" s="87">
        <v>8.00250119E8</v>
      </c>
      <c r="I625" s="83" t="str">
        <f t="shared" si="361"/>
        <v>#REF!</v>
      </c>
      <c r="J625" s="93">
        <f t="shared" ref="J625:J627" si="364">+G625</f>
        <v>349321</v>
      </c>
      <c r="K625" s="88" t="str">
        <f t="shared" si="362"/>
        <v>#REF!</v>
      </c>
      <c r="L625" s="89" t="str">
        <f t="shared" si="363"/>
        <v>#REF!</v>
      </c>
      <c r="M625" s="89" t="s">
        <v>1140</v>
      </c>
      <c r="N625" s="87" t="s">
        <v>1141</v>
      </c>
      <c r="O625" s="90">
        <v>42243.0</v>
      </c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27.0" customHeight="1">
      <c r="A626" s="81" t="s">
        <v>241</v>
      </c>
      <c r="B626" s="82" t="s">
        <v>31</v>
      </c>
      <c r="C626" s="83" t="s">
        <v>32</v>
      </c>
      <c r="D626" s="84">
        <v>294736.3</v>
      </c>
      <c r="E626" s="82">
        <v>0.0</v>
      </c>
      <c r="F626" s="85">
        <f t="shared" si="317"/>
        <v>294736</v>
      </c>
      <c r="G626" s="86">
        <f t="shared" si="318"/>
        <v>294736</v>
      </c>
      <c r="H626" s="87">
        <v>8.05000427E8</v>
      </c>
      <c r="I626" s="83" t="str">
        <f t="shared" si="361"/>
        <v>#REF!</v>
      </c>
      <c r="J626" s="93">
        <f t="shared" si="364"/>
        <v>294736</v>
      </c>
      <c r="K626" s="88" t="str">
        <f t="shared" si="362"/>
        <v>#REF!</v>
      </c>
      <c r="L626" s="89" t="str">
        <f t="shared" si="363"/>
        <v>#REF!</v>
      </c>
      <c r="M626" s="89" t="s">
        <v>1142</v>
      </c>
      <c r="N626" s="87"/>
      <c r="O626" s="9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4.25" customHeight="1">
      <c r="A627" s="81" t="s">
        <v>241</v>
      </c>
      <c r="B627" s="82" t="s">
        <v>41</v>
      </c>
      <c r="C627" s="83" t="s">
        <v>42</v>
      </c>
      <c r="D627" s="84">
        <v>48823.72</v>
      </c>
      <c r="E627" s="82">
        <v>0.0</v>
      </c>
      <c r="F627" s="85">
        <f t="shared" si="317"/>
        <v>48824</v>
      </c>
      <c r="G627" s="86">
        <f t="shared" si="318"/>
        <v>48824</v>
      </c>
      <c r="H627" s="87">
        <v>9.00156264E8</v>
      </c>
      <c r="I627" s="83" t="str">
        <f t="shared" si="361"/>
        <v>#REF!</v>
      </c>
      <c r="J627" s="93">
        <f t="shared" si="364"/>
        <v>48824</v>
      </c>
      <c r="K627" s="88" t="str">
        <f t="shared" si="362"/>
        <v>#REF!</v>
      </c>
      <c r="L627" s="89" t="str">
        <f t="shared" si="363"/>
        <v>#REF!</v>
      </c>
      <c r="M627" s="89" t="s">
        <v>1143</v>
      </c>
      <c r="N627" s="87" t="s">
        <v>1144</v>
      </c>
      <c r="O627" s="90">
        <v>42242.0</v>
      </c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20.25" customHeight="1">
      <c r="A628" s="81" t="s">
        <v>241</v>
      </c>
      <c r="B628" s="82" t="s">
        <v>74</v>
      </c>
      <c r="C628" s="83" t="s">
        <v>75</v>
      </c>
      <c r="D628" s="84">
        <v>7672696.45</v>
      </c>
      <c r="E628" s="82">
        <v>0.0</v>
      </c>
      <c r="F628" s="85">
        <f t="shared" si="317"/>
        <v>7672696</v>
      </c>
      <c r="G628" s="86">
        <f t="shared" si="318"/>
        <v>7672696</v>
      </c>
      <c r="H628" s="87">
        <v>8.00143438E8</v>
      </c>
      <c r="I628" s="83" t="str">
        <f t="shared" si="361"/>
        <v>#REF!</v>
      </c>
      <c r="J628" s="81">
        <v>2384226.0</v>
      </c>
      <c r="K628" s="88" t="str">
        <f t="shared" si="362"/>
        <v>#REF!</v>
      </c>
      <c r="L628" s="89" t="str">
        <f t="shared" si="363"/>
        <v>#REF!</v>
      </c>
      <c r="M628" s="89" t="s">
        <v>1145</v>
      </c>
      <c r="N628" s="87" t="s">
        <v>1146</v>
      </c>
      <c r="O628" s="90">
        <v>42243.0</v>
      </c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20.25" customHeight="1">
      <c r="A629" s="81" t="s">
        <v>241</v>
      </c>
      <c r="B629" s="82" t="s">
        <v>74</v>
      </c>
      <c r="C629" s="83" t="s">
        <v>75</v>
      </c>
      <c r="D629" s="84"/>
      <c r="E629" s="82"/>
      <c r="F629" s="85"/>
      <c r="G629" s="92"/>
      <c r="H629" s="87">
        <v>8.00058856E8</v>
      </c>
      <c r="I629" s="83" t="str">
        <f t="shared" si="361"/>
        <v>#REF!</v>
      </c>
      <c r="J629" s="81">
        <v>5288470.0</v>
      </c>
      <c r="K629" s="88" t="str">
        <f t="shared" si="362"/>
        <v>#REF!</v>
      </c>
      <c r="L629" s="89" t="str">
        <f t="shared" si="363"/>
        <v>#REF!</v>
      </c>
      <c r="M629" s="89" t="s">
        <v>1147</v>
      </c>
      <c r="N629" s="87" t="s">
        <v>1148</v>
      </c>
      <c r="O629" s="90">
        <v>42243.0</v>
      </c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36.0" customHeight="1">
      <c r="A630" s="81" t="s">
        <v>243</v>
      </c>
      <c r="B630" s="82" t="s">
        <v>17</v>
      </c>
      <c r="C630" s="83" t="s">
        <v>346</v>
      </c>
      <c r="D630" s="84">
        <v>1.952326001E7</v>
      </c>
      <c r="E630" s="82">
        <v>0.0</v>
      </c>
      <c r="F630" s="85">
        <f t="shared" ref="F630:F719" si="365">+ROUND(D630,0)</f>
        <v>19523260</v>
      </c>
      <c r="G630" s="86">
        <f t="shared" ref="G630:G719" si="366">+F630</f>
        <v>19523260</v>
      </c>
      <c r="H630" s="87">
        <v>8.90985703E8</v>
      </c>
      <c r="I630" s="83" t="str">
        <f t="shared" si="361"/>
        <v>#REF!</v>
      </c>
      <c r="J630" s="81">
        <v>1.952326E7</v>
      </c>
      <c r="K630" s="88" t="str">
        <f t="shared" si="362"/>
        <v>#REF!</v>
      </c>
      <c r="L630" s="89" t="str">
        <f t="shared" si="363"/>
        <v>#REF!</v>
      </c>
      <c r="M630" s="89" t="s">
        <v>1149</v>
      </c>
      <c r="N630" s="87" t="s">
        <v>1150</v>
      </c>
      <c r="O630" s="90">
        <v>42235.0</v>
      </c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4.25" customHeight="1">
      <c r="A631" s="81" t="s">
        <v>243</v>
      </c>
      <c r="B631" s="82" t="s">
        <v>45</v>
      </c>
      <c r="C631" s="83" t="s">
        <v>46</v>
      </c>
      <c r="D631" s="84">
        <v>304178.39</v>
      </c>
      <c r="E631" s="82">
        <v>0.0</v>
      </c>
      <c r="F631" s="85">
        <f t="shared" si="365"/>
        <v>304178</v>
      </c>
      <c r="G631" s="86">
        <f t="shared" si="366"/>
        <v>304178</v>
      </c>
      <c r="H631" s="87"/>
      <c r="I631" s="83"/>
      <c r="J631" s="81"/>
      <c r="K631" s="88"/>
      <c r="L631" s="89"/>
      <c r="M631" s="89"/>
      <c r="N631" s="87"/>
      <c r="O631" s="9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4.25" customHeight="1">
      <c r="A632" s="81" t="s">
        <v>243</v>
      </c>
      <c r="B632" s="82" t="s">
        <v>29</v>
      </c>
      <c r="C632" s="83" t="s">
        <v>30</v>
      </c>
      <c r="D632" s="84">
        <v>616537.88</v>
      </c>
      <c r="E632" s="82">
        <v>0.0</v>
      </c>
      <c r="F632" s="85">
        <f t="shared" si="365"/>
        <v>616538</v>
      </c>
      <c r="G632" s="86">
        <f t="shared" si="366"/>
        <v>616538</v>
      </c>
      <c r="H632" s="87">
        <v>8.00250119E8</v>
      </c>
      <c r="I632" s="83" t="str">
        <f>+VLOOKUP(H632,'[1]IPS CTA BANCARIA (2)'!$B$1:$I$186,2,0)</f>
        <v>#REF!</v>
      </c>
      <c r="J632" s="93">
        <f>+G632</f>
        <v>616538</v>
      </c>
      <c r="K632" s="88" t="str">
        <f>+VLOOKUP(H632,'[1]IPS CTA BANCARIA (2)'!$B$1:$I$186,4,0)</f>
        <v>#REF!</v>
      </c>
      <c r="L632" s="89" t="str">
        <f>+VLOOKUP(H632,'[1]IPS CTA BANCARIA (2)'!$B$1:$I$186,5,0)</f>
        <v>#REF!</v>
      </c>
      <c r="M632" s="89" t="s">
        <v>1151</v>
      </c>
      <c r="N632" s="87" t="s">
        <v>1152</v>
      </c>
      <c r="O632" s="90">
        <v>42243.0</v>
      </c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27.0" customHeight="1">
      <c r="A633" s="81" t="s">
        <v>243</v>
      </c>
      <c r="B633" s="82" t="s">
        <v>31</v>
      </c>
      <c r="C633" s="83" t="s">
        <v>32</v>
      </c>
      <c r="D633" s="84">
        <v>0.0</v>
      </c>
      <c r="E633" s="82">
        <v>0.0</v>
      </c>
      <c r="F633" s="85">
        <f t="shared" si="365"/>
        <v>0</v>
      </c>
      <c r="G633" s="86">
        <f t="shared" si="366"/>
        <v>0</v>
      </c>
      <c r="H633" s="87"/>
      <c r="I633" s="83"/>
      <c r="J633" s="81"/>
      <c r="K633" s="88"/>
      <c r="L633" s="89"/>
      <c r="M633" s="89"/>
      <c r="N633" s="87"/>
      <c r="O633" s="9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4.25" customHeight="1">
      <c r="A634" s="81" t="s">
        <v>243</v>
      </c>
      <c r="B634" s="82" t="s">
        <v>41</v>
      </c>
      <c r="C634" s="83" t="s">
        <v>42</v>
      </c>
      <c r="D634" s="84">
        <v>167329.72</v>
      </c>
      <c r="E634" s="82">
        <v>0.0</v>
      </c>
      <c r="F634" s="85">
        <f t="shared" si="365"/>
        <v>167330</v>
      </c>
      <c r="G634" s="86">
        <f t="shared" si="366"/>
        <v>167330</v>
      </c>
      <c r="H634" s="87">
        <v>9.00156264E8</v>
      </c>
      <c r="I634" s="83" t="str">
        <f>+VLOOKUP(H634,'[1]IPS CTA BANCARIA (2)'!$B$1:$I$186,2,0)</f>
        <v>#REF!</v>
      </c>
      <c r="J634" s="93">
        <f>+G634</f>
        <v>167330</v>
      </c>
      <c r="K634" s="88" t="str">
        <f>+VLOOKUP(H634,'[1]IPS CTA BANCARIA (2)'!$B$1:$I$186,4,0)</f>
        <v>#REF!</v>
      </c>
      <c r="L634" s="89" t="str">
        <f>+VLOOKUP(H634,'[1]IPS CTA BANCARIA (2)'!$B$1:$I$186,5,0)</f>
        <v>#REF!</v>
      </c>
      <c r="M634" s="89" t="s">
        <v>1153</v>
      </c>
      <c r="N634" s="87" t="s">
        <v>1154</v>
      </c>
      <c r="O634" s="90">
        <v>42242.0</v>
      </c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36.0" customHeight="1">
      <c r="A635" s="81" t="s">
        <v>245</v>
      </c>
      <c r="B635" s="82" t="s">
        <v>17</v>
      </c>
      <c r="C635" s="83" t="s">
        <v>346</v>
      </c>
      <c r="D635" s="84">
        <v>0.0</v>
      </c>
      <c r="E635" s="82">
        <v>0.0</v>
      </c>
      <c r="F635" s="85">
        <f t="shared" si="365"/>
        <v>0</v>
      </c>
      <c r="G635" s="86">
        <f t="shared" si="366"/>
        <v>0</v>
      </c>
      <c r="H635" s="87"/>
      <c r="I635" s="83"/>
      <c r="J635" s="81"/>
      <c r="K635" s="88"/>
      <c r="L635" s="89"/>
      <c r="M635" s="89"/>
      <c r="N635" s="87"/>
      <c r="O635" s="9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4.25" customHeight="1">
      <c r="A636" s="81" t="s">
        <v>245</v>
      </c>
      <c r="B636" s="82" t="s">
        <v>21</v>
      </c>
      <c r="C636" s="83" t="s">
        <v>22</v>
      </c>
      <c r="D636" s="84">
        <v>0.0</v>
      </c>
      <c r="E636" s="82">
        <v>0.0</v>
      </c>
      <c r="F636" s="85">
        <f t="shared" si="365"/>
        <v>0</v>
      </c>
      <c r="G636" s="86">
        <f t="shared" si="366"/>
        <v>0</v>
      </c>
      <c r="H636" s="87"/>
      <c r="I636" s="83"/>
      <c r="J636" s="81"/>
      <c r="K636" s="88"/>
      <c r="L636" s="89"/>
      <c r="M636" s="89"/>
      <c r="N636" s="87"/>
      <c r="O636" s="9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4.25" customHeight="1">
      <c r="A637" s="81" t="s">
        <v>245</v>
      </c>
      <c r="B637" s="82" t="s">
        <v>29</v>
      </c>
      <c r="C637" s="83" t="s">
        <v>30</v>
      </c>
      <c r="D637" s="84">
        <v>0.0</v>
      </c>
      <c r="E637" s="82">
        <v>0.0</v>
      </c>
      <c r="F637" s="85">
        <f t="shared" si="365"/>
        <v>0</v>
      </c>
      <c r="G637" s="86">
        <f t="shared" si="366"/>
        <v>0</v>
      </c>
      <c r="H637" s="87"/>
      <c r="I637" s="83"/>
      <c r="J637" s="81"/>
      <c r="K637" s="88"/>
      <c r="L637" s="89"/>
      <c r="M637" s="89"/>
      <c r="N637" s="87"/>
      <c r="O637" s="9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27.0" customHeight="1">
      <c r="A638" s="81" t="s">
        <v>245</v>
      </c>
      <c r="B638" s="82" t="s">
        <v>31</v>
      </c>
      <c r="C638" s="83" t="s">
        <v>32</v>
      </c>
      <c r="D638" s="84">
        <v>0.0</v>
      </c>
      <c r="E638" s="82">
        <v>0.0</v>
      </c>
      <c r="F638" s="85">
        <f t="shared" si="365"/>
        <v>0</v>
      </c>
      <c r="G638" s="86">
        <f t="shared" si="366"/>
        <v>0</v>
      </c>
      <c r="H638" s="87"/>
      <c r="I638" s="83"/>
      <c r="J638" s="81"/>
      <c r="K638" s="88"/>
      <c r="L638" s="89"/>
      <c r="M638" s="89"/>
      <c r="N638" s="87"/>
      <c r="O638" s="9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4.25" customHeight="1">
      <c r="A639" s="81" t="s">
        <v>245</v>
      </c>
      <c r="B639" s="82" t="s">
        <v>41</v>
      </c>
      <c r="C639" s="83" t="s">
        <v>42</v>
      </c>
      <c r="D639" s="84">
        <v>0.0</v>
      </c>
      <c r="E639" s="82">
        <v>0.0</v>
      </c>
      <c r="F639" s="85">
        <f t="shared" si="365"/>
        <v>0</v>
      </c>
      <c r="G639" s="86">
        <f t="shared" si="366"/>
        <v>0</v>
      </c>
      <c r="H639" s="87"/>
      <c r="I639" s="83"/>
      <c r="J639" s="81"/>
      <c r="K639" s="88"/>
      <c r="L639" s="89"/>
      <c r="M639" s="89"/>
      <c r="N639" s="87"/>
      <c r="O639" s="9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36.0" customHeight="1">
      <c r="A640" s="81" t="s">
        <v>247</v>
      </c>
      <c r="B640" s="82" t="s">
        <v>17</v>
      </c>
      <c r="C640" s="83" t="s">
        <v>346</v>
      </c>
      <c r="D640" s="84">
        <v>1.1479641481E8</v>
      </c>
      <c r="E640" s="82">
        <v>0.0</v>
      </c>
      <c r="F640" s="85">
        <f t="shared" si="365"/>
        <v>114796415</v>
      </c>
      <c r="G640" s="86">
        <f t="shared" si="366"/>
        <v>114796415</v>
      </c>
      <c r="H640" s="87">
        <v>8.90985703E8</v>
      </c>
      <c r="I640" s="83" t="str">
        <f>+VLOOKUP(H640,'[1]IPS CTA BANCARIA (2)'!$B$1:$I$186,2,0)</f>
        <v>#REF!</v>
      </c>
      <c r="J640" s="81">
        <v>1.14796415E8</v>
      </c>
      <c r="K640" s="88" t="str">
        <f>+VLOOKUP(H640,'[1]IPS CTA BANCARIA (2)'!$B$1:$I$186,4,0)</f>
        <v>#REF!</v>
      </c>
      <c r="L640" s="89" t="str">
        <f>+VLOOKUP(H640,'[1]IPS CTA BANCARIA (2)'!$B$1:$I$186,5,0)</f>
        <v>#REF!</v>
      </c>
      <c r="M640" s="89" t="s">
        <v>1155</v>
      </c>
      <c r="N640" s="87" t="s">
        <v>1156</v>
      </c>
      <c r="O640" s="90">
        <v>42235.0</v>
      </c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4.25" customHeight="1">
      <c r="A641" s="81" t="s">
        <v>247</v>
      </c>
      <c r="B641" s="82" t="s">
        <v>45</v>
      </c>
      <c r="C641" s="83" t="s">
        <v>46</v>
      </c>
      <c r="D641" s="84">
        <v>841488.87</v>
      </c>
      <c r="E641" s="82">
        <v>0.0</v>
      </c>
      <c r="F641" s="85">
        <f t="shared" si="365"/>
        <v>841489</v>
      </c>
      <c r="G641" s="86">
        <f t="shared" si="366"/>
        <v>841489</v>
      </c>
      <c r="H641" s="87"/>
      <c r="I641" s="83"/>
      <c r="J641" s="81"/>
      <c r="K641" s="88"/>
      <c r="L641" s="89"/>
      <c r="M641" s="89"/>
      <c r="N641" s="87"/>
      <c r="O641" s="9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4.25" customHeight="1">
      <c r="A642" s="81" t="s">
        <v>247</v>
      </c>
      <c r="B642" s="82" t="s">
        <v>29</v>
      </c>
      <c r="C642" s="83" t="s">
        <v>30</v>
      </c>
      <c r="D642" s="84">
        <v>672879.42</v>
      </c>
      <c r="E642" s="82">
        <v>0.0</v>
      </c>
      <c r="F642" s="85">
        <f t="shared" si="365"/>
        <v>672879</v>
      </c>
      <c r="G642" s="86">
        <f t="shared" si="366"/>
        <v>672879</v>
      </c>
      <c r="H642" s="87">
        <v>8.00250119E8</v>
      </c>
      <c r="I642" s="83" t="str">
        <f t="shared" ref="I642:I650" si="367">+VLOOKUP(H642,'[1]IPS CTA BANCARIA (2)'!$B$1:$I$186,2,0)</f>
        <v>#REF!</v>
      </c>
      <c r="J642" s="93">
        <f t="shared" ref="J642:J644" si="368">+G642</f>
        <v>672879</v>
      </c>
      <c r="K642" s="88" t="str">
        <f t="shared" ref="K642:K650" si="369">+VLOOKUP(H642,'[1]IPS CTA BANCARIA (2)'!$B$1:$I$186,4,0)</f>
        <v>#REF!</v>
      </c>
      <c r="L642" s="89" t="str">
        <f t="shared" ref="L642:L650" si="370">+VLOOKUP(H642,'[1]IPS CTA BANCARIA (2)'!$B$1:$I$186,5,0)</f>
        <v>#REF!</v>
      </c>
      <c r="M642" s="89" t="s">
        <v>1157</v>
      </c>
      <c r="N642" s="87" t="s">
        <v>1158</v>
      </c>
      <c r="O642" s="90">
        <v>42243.0</v>
      </c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27.0" customHeight="1">
      <c r="A643" s="81" t="s">
        <v>247</v>
      </c>
      <c r="B643" s="82" t="s">
        <v>31</v>
      </c>
      <c r="C643" s="83" t="s">
        <v>32</v>
      </c>
      <c r="D643" s="84">
        <v>684186.37</v>
      </c>
      <c r="E643" s="82">
        <v>0.0</v>
      </c>
      <c r="F643" s="85">
        <f t="shared" si="365"/>
        <v>684186</v>
      </c>
      <c r="G643" s="86">
        <f t="shared" si="366"/>
        <v>684186</v>
      </c>
      <c r="H643" s="87">
        <v>8.05000427E8</v>
      </c>
      <c r="I643" s="83" t="str">
        <f t="shared" si="367"/>
        <v>#REF!</v>
      </c>
      <c r="J643" s="93">
        <f t="shared" si="368"/>
        <v>684186</v>
      </c>
      <c r="K643" s="88" t="str">
        <f t="shared" si="369"/>
        <v>#REF!</v>
      </c>
      <c r="L643" s="89" t="str">
        <f t="shared" si="370"/>
        <v>#REF!</v>
      </c>
      <c r="M643" s="89" t="s">
        <v>1159</v>
      </c>
      <c r="N643" s="87"/>
      <c r="O643" s="9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4.25" customHeight="1">
      <c r="A644" s="81" t="s">
        <v>247</v>
      </c>
      <c r="B644" s="82" t="s">
        <v>41</v>
      </c>
      <c r="C644" s="83" t="s">
        <v>42</v>
      </c>
      <c r="D644" s="84">
        <v>70353.53</v>
      </c>
      <c r="E644" s="82">
        <v>0.0</v>
      </c>
      <c r="F644" s="85">
        <f t="shared" si="365"/>
        <v>70354</v>
      </c>
      <c r="G644" s="86">
        <f t="shared" si="366"/>
        <v>70354</v>
      </c>
      <c r="H644" s="87">
        <v>9.00156264E8</v>
      </c>
      <c r="I644" s="83" t="str">
        <f t="shared" si="367"/>
        <v>#REF!</v>
      </c>
      <c r="J644" s="93">
        <f t="shared" si="368"/>
        <v>70354</v>
      </c>
      <c r="K644" s="88" t="str">
        <f t="shared" si="369"/>
        <v>#REF!</v>
      </c>
      <c r="L644" s="89" t="str">
        <f t="shared" si="370"/>
        <v>#REF!</v>
      </c>
      <c r="M644" s="89" t="s">
        <v>1160</v>
      </c>
      <c r="N644" s="87" t="s">
        <v>1161</v>
      </c>
      <c r="O644" s="90">
        <v>42242.0</v>
      </c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36.0" customHeight="1">
      <c r="A645" s="81" t="s">
        <v>249</v>
      </c>
      <c r="B645" s="82" t="s">
        <v>17</v>
      </c>
      <c r="C645" s="83" t="s">
        <v>346</v>
      </c>
      <c r="D645" s="84">
        <v>3.646116864E7</v>
      </c>
      <c r="E645" s="82">
        <v>0.0</v>
      </c>
      <c r="F645" s="85">
        <f t="shared" si="365"/>
        <v>36461169</v>
      </c>
      <c r="G645" s="86">
        <f t="shared" si="366"/>
        <v>36461169</v>
      </c>
      <c r="H645" s="87">
        <v>8.90985703E8</v>
      </c>
      <c r="I645" s="83" t="str">
        <f t="shared" si="367"/>
        <v>#REF!</v>
      </c>
      <c r="J645" s="81">
        <v>3.6461169E7</v>
      </c>
      <c r="K645" s="88" t="str">
        <f t="shared" si="369"/>
        <v>#REF!</v>
      </c>
      <c r="L645" s="89" t="str">
        <f t="shared" si="370"/>
        <v>#REF!</v>
      </c>
      <c r="M645" s="89" t="s">
        <v>1162</v>
      </c>
      <c r="N645" s="87" t="s">
        <v>1163</v>
      </c>
      <c r="O645" s="90">
        <v>42235.0</v>
      </c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4.25" customHeight="1">
      <c r="A646" s="81" t="s">
        <v>249</v>
      </c>
      <c r="B646" s="82" t="s">
        <v>29</v>
      </c>
      <c r="C646" s="83" t="s">
        <v>30</v>
      </c>
      <c r="D646" s="84">
        <v>258394.02</v>
      </c>
      <c r="E646" s="82">
        <v>0.0</v>
      </c>
      <c r="F646" s="85">
        <f t="shared" si="365"/>
        <v>258394</v>
      </c>
      <c r="G646" s="86">
        <f t="shared" si="366"/>
        <v>258394</v>
      </c>
      <c r="H646" s="87">
        <v>8.00250119E8</v>
      </c>
      <c r="I646" s="83" t="str">
        <f t="shared" si="367"/>
        <v>#REF!</v>
      </c>
      <c r="J646" s="93">
        <f t="shared" ref="J646:J648" si="371">+G646</f>
        <v>258394</v>
      </c>
      <c r="K646" s="88" t="str">
        <f t="shared" si="369"/>
        <v>#REF!</v>
      </c>
      <c r="L646" s="89" t="str">
        <f t="shared" si="370"/>
        <v>#REF!</v>
      </c>
      <c r="M646" s="89" t="s">
        <v>1164</v>
      </c>
      <c r="N646" s="87" t="s">
        <v>1165</v>
      </c>
      <c r="O646" s="90">
        <v>42243.0</v>
      </c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27.0" customHeight="1">
      <c r="A647" s="81" t="s">
        <v>249</v>
      </c>
      <c r="B647" s="82" t="s">
        <v>31</v>
      </c>
      <c r="C647" s="83" t="s">
        <v>32</v>
      </c>
      <c r="D647" s="84">
        <v>709809.92</v>
      </c>
      <c r="E647" s="82">
        <v>0.0</v>
      </c>
      <c r="F647" s="85">
        <f t="shared" si="365"/>
        <v>709810</v>
      </c>
      <c r="G647" s="86">
        <f t="shared" si="366"/>
        <v>709810</v>
      </c>
      <c r="H647" s="87">
        <v>8.05000427E8</v>
      </c>
      <c r="I647" s="83" t="str">
        <f t="shared" si="367"/>
        <v>#REF!</v>
      </c>
      <c r="J647" s="93">
        <f t="shared" si="371"/>
        <v>709810</v>
      </c>
      <c r="K647" s="88" t="str">
        <f t="shared" si="369"/>
        <v>#REF!</v>
      </c>
      <c r="L647" s="89" t="str">
        <f t="shared" si="370"/>
        <v>#REF!</v>
      </c>
      <c r="M647" s="89" t="s">
        <v>1166</v>
      </c>
      <c r="N647" s="87"/>
      <c r="O647" s="9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4.25" customHeight="1">
      <c r="A648" s="81" t="s">
        <v>249</v>
      </c>
      <c r="B648" s="82" t="s">
        <v>41</v>
      </c>
      <c r="C648" s="83" t="s">
        <v>42</v>
      </c>
      <c r="D648" s="84">
        <v>57930.53</v>
      </c>
      <c r="E648" s="82">
        <v>0.0</v>
      </c>
      <c r="F648" s="85">
        <f t="shared" si="365"/>
        <v>57931</v>
      </c>
      <c r="G648" s="86">
        <f t="shared" si="366"/>
        <v>57931</v>
      </c>
      <c r="H648" s="87">
        <v>9.00156264E8</v>
      </c>
      <c r="I648" s="83" t="str">
        <f t="shared" si="367"/>
        <v>#REF!</v>
      </c>
      <c r="J648" s="93">
        <f t="shared" si="371"/>
        <v>57931</v>
      </c>
      <c r="K648" s="88" t="str">
        <f t="shared" si="369"/>
        <v>#REF!</v>
      </c>
      <c r="L648" s="89" t="str">
        <f t="shared" si="370"/>
        <v>#REF!</v>
      </c>
      <c r="M648" s="89" t="s">
        <v>1167</v>
      </c>
      <c r="N648" s="87" t="s">
        <v>1168</v>
      </c>
      <c r="O648" s="90">
        <v>42242.0</v>
      </c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20.25" customHeight="1">
      <c r="A649" s="81" t="s">
        <v>249</v>
      </c>
      <c r="B649" s="82" t="s">
        <v>59</v>
      </c>
      <c r="C649" s="83" t="s">
        <v>60</v>
      </c>
      <c r="D649" s="84">
        <v>2581208.89</v>
      </c>
      <c r="E649" s="82">
        <v>0.0</v>
      </c>
      <c r="F649" s="85">
        <f t="shared" si="365"/>
        <v>2581209</v>
      </c>
      <c r="G649" s="86">
        <f t="shared" si="366"/>
        <v>2581209</v>
      </c>
      <c r="H649" s="87">
        <v>9.00421895E8</v>
      </c>
      <c r="I649" s="83" t="str">
        <f t="shared" si="367"/>
        <v>#REF!</v>
      </c>
      <c r="J649" s="81">
        <v>2581209.0</v>
      </c>
      <c r="K649" s="88" t="str">
        <f t="shared" si="369"/>
        <v>#REF!</v>
      </c>
      <c r="L649" s="89" t="str">
        <f t="shared" si="370"/>
        <v>#REF!</v>
      </c>
      <c r="M649" s="89" t="s">
        <v>1169</v>
      </c>
      <c r="N649" s="87" t="s">
        <v>1170</v>
      </c>
      <c r="O649" s="90">
        <v>42241.0</v>
      </c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36.0" customHeight="1">
      <c r="A650" s="81" t="s">
        <v>251</v>
      </c>
      <c r="B650" s="82" t="s">
        <v>17</v>
      </c>
      <c r="C650" s="83" t="s">
        <v>346</v>
      </c>
      <c r="D650" s="84">
        <v>5.566509961E7</v>
      </c>
      <c r="E650" s="82">
        <v>0.0</v>
      </c>
      <c r="F650" s="85">
        <f t="shared" si="365"/>
        <v>55665100</v>
      </c>
      <c r="G650" s="86">
        <f t="shared" si="366"/>
        <v>55665100</v>
      </c>
      <c r="H650" s="87">
        <v>8.90985703E8</v>
      </c>
      <c r="I650" s="83" t="str">
        <f t="shared" si="367"/>
        <v>#REF!</v>
      </c>
      <c r="J650" s="81">
        <v>5.56651E7</v>
      </c>
      <c r="K650" s="88" t="str">
        <f t="shared" si="369"/>
        <v>#REF!</v>
      </c>
      <c r="L650" s="89" t="str">
        <f t="shared" si="370"/>
        <v>#REF!</v>
      </c>
      <c r="M650" s="89" t="s">
        <v>1171</v>
      </c>
      <c r="N650" s="87" t="s">
        <v>1172</v>
      </c>
      <c r="O650" s="90">
        <v>42235.0</v>
      </c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4.25" customHeight="1">
      <c r="A651" s="81" t="s">
        <v>251</v>
      </c>
      <c r="B651" s="82" t="s">
        <v>45</v>
      </c>
      <c r="C651" s="83" t="s">
        <v>46</v>
      </c>
      <c r="D651" s="84">
        <v>1356010.95</v>
      </c>
      <c r="E651" s="82">
        <v>0.0</v>
      </c>
      <c r="F651" s="85">
        <f t="shared" si="365"/>
        <v>1356011</v>
      </c>
      <c r="G651" s="86">
        <f t="shared" si="366"/>
        <v>1356011</v>
      </c>
      <c r="H651" s="87"/>
      <c r="I651" s="83"/>
      <c r="J651" s="81"/>
      <c r="K651" s="88"/>
      <c r="L651" s="89"/>
      <c r="M651" s="89"/>
      <c r="N651" s="87"/>
      <c r="O651" s="9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4.25" customHeight="1">
      <c r="A652" s="81" t="s">
        <v>251</v>
      </c>
      <c r="B652" s="82" t="s">
        <v>29</v>
      </c>
      <c r="C652" s="83" t="s">
        <v>30</v>
      </c>
      <c r="D652" s="84">
        <v>1430454.34</v>
      </c>
      <c r="E652" s="82">
        <v>0.0</v>
      </c>
      <c r="F652" s="85">
        <f t="shared" si="365"/>
        <v>1430454</v>
      </c>
      <c r="G652" s="86">
        <f t="shared" si="366"/>
        <v>1430454</v>
      </c>
      <c r="H652" s="87">
        <v>8.00250119E8</v>
      </c>
      <c r="I652" s="83" t="str">
        <f t="shared" ref="I652:I655" si="372">+VLOOKUP(H652,'[1]IPS CTA BANCARIA (2)'!$B$1:$I$186,2,0)</f>
        <v>#REF!</v>
      </c>
      <c r="J652" s="93">
        <f t="shared" ref="J652:J654" si="373">+G652</f>
        <v>1430454</v>
      </c>
      <c r="K652" s="88" t="str">
        <f t="shared" ref="K652:K655" si="374">+VLOOKUP(H652,'[1]IPS CTA BANCARIA (2)'!$B$1:$I$186,4,0)</f>
        <v>#REF!</v>
      </c>
      <c r="L652" s="89" t="str">
        <f t="shared" ref="L652:L655" si="375">+VLOOKUP(H652,'[1]IPS CTA BANCARIA (2)'!$B$1:$I$186,5,0)</f>
        <v>#REF!</v>
      </c>
      <c r="M652" s="89" t="s">
        <v>1173</v>
      </c>
      <c r="N652" s="87" t="s">
        <v>1174</v>
      </c>
      <c r="O652" s="90">
        <v>42243.0</v>
      </c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27.0" customHeight="1">
      <c r="A653" s="81" t="s">
        <v>251</v>
      </c>
      <c r="B653" s="82" t="s">
        <v>31</v>
      </c>
      <c r="C653" s="83" t="s">
        <v>32</v>
      </c>
      <c r="D653" s="84">
        <v>554884.24</v>
      </c>
      <c r="E653" s="82">
        <v>0.0</v>
      </c>
      <c r="F653" s="85">
        <f t="shared" si="365"/>
        <v>554884</v>
      </c>
      <c r="G653" s="86">
        <f t="shared" si="366"/>
        <v>554884</v>
      </c>
      <c r="H653" s="87">
        <v>8.05000427E8</v>
      </c>
      <c r="I653" s="83" t="str">
        <f t="shared" si="372"/>
        <v>#REF!</v>
      </c>
      <c r="J653" s="93">
        <f t="shared" si="373"/>
        <v>554884</v>
      </c>
      <c r="K653" s="88" t="str">
        <f t="shared" si="374"/>
        <v>#REF!</v>
      </c>
      <c r="L653" s="89" t="str">
        <f t="shared" si="375"/>
        <v>#REF!</v>
      </c>
      <c r="M653" s="89" t="s">
        <v>1175</v>
      </c>
      <c r="N653" s="87"/>
      <c r="O653" s="9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4.25" customHeight="1">
      <c r="A654" s="81" t="s">
        <v>251</v>
      </c>
      <c r="B654" s="82" t="s">
        <v>41</v>
      </c>
      <c r="C654" s="83" t="s">
        <v>42</v>
      </c>
      <c r="D654" s="84">
        <v>315113.86</v>
      </c>
      <c r="E654" s="82">
        <v>0.0</v>
      </c>
      <c r="F654" s="85">
        <f t="shared" si="365"/>
        <v>315114</v>
      </c>
      <c r="G654" s="86">
        <f t="shared" si="366"/>
        <v>315114</v>
      </c>
      <c r="H654" s="87">
        <v>9.00156264E8</v>
      </c>
      <c r="I654" s="83" t="str">
        <f t="shared" si="372"/>
        <v>#REF!</v>
      </c>
      <c r="J654" s="93">
        <f t="shared" si="373"/>
        <v>315114</v>
      </c>
      <c r="K654" s="88" t="str">
        <f t="shared" si="374"/>
        <v>#REF!</v>
      </c>
      <c r="L654" s="89" t="str">
        <f t="shared" si="375"/>
        <v>#REF!</v>
      </c>
      <c r="M654" s="89" t="s">
        <v>1176</v>
      </c>
      <c r="N654" s="87" t="s">
        <v>1177</v>
      </c>
      <c r="O654" s="90">
        <v>42242.0</v>
      </c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36.0" customHeight="1">
      <c r="A655" s="81" t="s">
        <v>253</v>
      </c>
      <c r="B655" s="82" t="s">
        <v>17</v>
      </c>
      <c r="C655" s="83" t="s">
        <v>346</v>
      </c>
      <c r="D655" s="84">
        <v>1.2234917423E8</v>
      </c>
      <c r="E655" s="82">
        <v>0.0</v>
      </c>
      <c r="F655" s="85">
        <f t="shared" si="365"/>
        <v>122349174</v>
      </c>
      <c r="G655" s="86">
        <f t="shared" si="366"/>
        <v>122349174</v>
      </c>
      <c r="H655" s="87">
        <v>8.90985703E8</v>
      </c>
      <c r="I655" s="83" t="str">
        <f t="shared" si="372"/>
        <v>#REF!</v>
      </c>
      <c r="J655" s="81">
        <v>1.22349174E8</v>
      </c>
      <c r="K655" s="88" t="str">
        <f t="shared" si="374"/>
        <v>#REF!</v>
      </c>
      <c r="L655" s="89" t="str">
        <f t="shared" si="375"/>
        <v>#REF!</v>
      </c>
      <c r="M655" s="89" t="s">
        <v>1178</v>
      </c>
      <c r="N655" s="87" t="s">
        <v>1179</v>
      </c>
      <c r="O655" s="90">
        <v>42235.0</v>
      </c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4.25" customHeight="1">
      <c r="A656" s="81" t="s">
        <v>253</v>
      </c>
      <c r="B656" s="82" t="s">
        <v>45</v>
      </c>
      <c r="C656" s="83" t="s">
        <v>46</v>
      </c>
      <c r="D656" s="84">
        <v>4939605.98</v>
      </c>
      <c r="E656" s="82">
        <v>0.0</v>
      </c>
      <c r="F656" s="85">
        <f t="shared" si="365"/>
        <v>4939606</v>
      </c>
      <c r="G656" s="86">
        <f t="shared" si="366"/>
        <v>4939606</v>
      </c>
      <c r="H656" s="87"/>
      <c r="I656" s="83"/>
      <c r="J656" s="81"/>
      <c r="K656" s="88"/>
      <c r="L656" s="89"/>
      <c r="M656" s="89"/>
      <c r="N656" s="87"/>
      <c r="O656" s="9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4.25" customHeight="1">
      <c r="A657" s="81" t="s">
        <v>253</v>
      </c>
      <c r="B657" s="82" t="s">
        <v>29</v>
      </c>
      <c r="C657" s="83" t="s">
        <v>30</v>
      </c>
      <c r="D657" s="84">
        <v>697586.12</v>
      </c>
      <c r="E657" s="82">
        <v>0.0</v>
      </c>
      <c r="F657" s="85">
        <f t="shared" si="365"/>
        <v>697586</v>
      </c>
      <c r="G657" s="86">
        <f t="shared" si="366"/>
        <v>697586</v>
      </c>
      <c r="H657" s="87">
        <v>8.00250119E8</v>
      </c>
      <c r="I657" s="83" t="str">
        <f>+VLOOKUP(H657,'[1]IPS CTA BANCARIA (2)'!$B$1:$I$186,2,0)</f>
        <v>#REF!</v>
      </c>
      <c r="J657" s="93">
        <f>+G657</f>
        <v>697586</v>
      </c>
      <c r="K657" s="88" t="str">
        <f>+VLOOKUP(H657,'[1]IPS CTA BANCARIA (2)'!$B$1:$I$186,4,0)</f>
        <v>#REF!</v>
      </c>
      <c r="L657" s="89" t="str">
        <f>+VLOOKUP(H657,'[1]IPS CTA BANCARIA (2)'!$B$1:$I$186,5,0)</f>
        <v>#REF!</v>
      </c>
      <c r="M657" s="89" t="s">
        <v>1180</v>
      </c>
      <c r="N657" s="87" t="s">
        <v>1181</v>
      </c>
      <c r="O657" s="90">
        <v>42243.0</v>
      </c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27.0" customHeight="1">
      <c r="A658" s="81" t="s">
        <v>253</v>
      </c>
      <c r="B658" s="82" t="s">
        <v>31</v>
      </c>
      <c r="C658" s="83" t="s">
        <v>32</v>
      </c>
      <c r="D658" s="84">
        <v>0.0</v>
      </c>
      <c r="E658" s="82">
        <v>0.0</v>
      </c>
      <c r="F658" s="85">
        <f t="shared" si="365"/>
        <v>0</v>
      </c>
      <c r="G658" s="86">
        <f t="shared" si="366"/>
        <v>0</v>
      </c>
      <c r="H658" s="87"/>
      <c r="I658" s="83"/>
      <c r="J658" s="81"/>
      <c r="K658" s="88"/>
      <c r="L658" s="89"/>
      <c r="M658" s="89"/>
      <c r="N658" s="87"/>
      <c r="O658" s="9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4.25" customHeight="1">
      <c r="A659" s="81" t="s">
        <v>253</v>
      </c>
      <c r="B659" s="82" t="s">
        <v>41</v>
      </c>
      <c r="C659" s="83" t="s">
        <v>42</v>
      </c>
      <c r="D659" s="84">
        <v>376504.67</v>
      </c>
      <c r="E659" s="82">
        <v>0.0</v>
      </c>
      <c r="F659" s="85">
        <f t="shared" si="365"/>
        <v>376505</v>
      </c>
      <c r="G659" s="86">
        <f t="shared" si="366"/>
        <v>376505</v>
      </c>
      <c r="H659" s="87">
        <v>9.00156264E8</v>
      </c>
      <c r="I659" s="83" t="str">
        <f t="shared" ref="I659:I660" si="376">+VLOOKUP(H659,'[1]IPS CTA BANCARIA (2)'!$B$1:$I$186,2,0)</f>
        <v>#REF!</v>
      </c>
      <c r="J659" s="93">
        <f>+G659</f>
        <v>376505</v>
      </c>
      <c r="K659" s="88" t="str">
        <f t="shared" ref="K659:K660" si="377">+VLOOKUP(H659,'[1]IPS CTA BANCARIA (2)'!$B$1:$I$186,4,0)</f>
        <v>#REF!</v>
      </c>
      <c r="L659" s="89" t="str">
        <f t="shared" ref="L659:L660" si="378">+VLOOKUP(H659,'[1]IPS CTA BANCARIA (2)'!$B$1:$I$186,5,0)</f>
        <v>#REF!</v>
      </c>
      <c r="M659" s="89" t="s">
        <v>1182</v>
      </c>
      <c r="N659" s="87" t="s">
        <v>1183</v>
      </c>
      <c r="O659" s="90">
        <v>42242.0</v>
      </c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36.0" customHeight="1">
      <c r="A660" s="81" t="s">
        <v>255</v>
      </c>
      <c r="B660" s="82" t="s">
        <v>17</v>
      </c>
      <c r="C660" s="83" t="s">
        <v>346</v>
      </c>
      <c r="D660" s="84">
        <v>5.152497851E7</v>
      </c>
      <c r="E660" s="82">
        <v>0.0</v>
      </c>
      <c r="F660" s="85">
        <f t="shared" si="365"/>
        <v>51524979</v>
      </c>
      <c r="G660" s="86">
        <f t="shared" si="366"/>
        <v>51524979</v>
      </c>
      <c r="H660" s="87">
        <v>8.90985703E8</v>
      </c>
      <c r="I660" s="83" t="str">
        <f t="shared" si="376"/>
        <v>#REF!</v>
      </c>
      <c r="J660" s="81">
        <v>5.1524979E7</v>
      </c>
      <c r="K660" s="88" t="str">
        <f t="shared" si="377"/>
        <v>#REF!</v>
      </c>
      <c r="L660" s="89" t="str">
        <f t="shared" si="378"/>
        <v>#REF!</v>
      </c>
      <c r="M660" s="89" t="s">
        <v>1184</v>
      </c>
      <c r="N660" s="87" t="s">
        <v>1185</v>
      </c>
      <c r="O660" s="90">
        <v>42235.0</v>
      </c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4.25" customHeight="1">
      <c r="A661" s="81" t="s">
        <v>255</v>
      </c>
      <c r="B661" s="82" t="s">
        <v>19</v>
      </c>
      <c r="C661" s="83" t="s">
        <v>20</v>
      </c>
      <c r="D661" s="84">
        <v>0.0</v>
      </c>
      <c r="E661" s="82">
        <v>0.0</v>
      </c>
      <c r="F661" s="85">
        <f t="shared" si="365"/>
        <v>0</v>
      </c>
      <c r="G661" s="86">
        <f t="shared" si="366"/>
        <v>0</v>
      </c>
      <c r="H661" s="87"/>
      <c r="I661" s="83"/>
      <c r="J661" s="81"/>
      <c r="K661" s="88"/>
      <c r="L661" s="89"/>
      <c r="M661" s="89"/>
      <c r="N661" s="87"/>
      <c r="O661" s="9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4.25" customHeight="1">
      <c r="A662" s="81" t="s">
        <v>255</v>
      </c>
      <c r="B662" s="82" t="s">
        <v>29</v>
      </c>
      <c r="C662" s="83" t="s">
        <v>30</v>
      </c>
      <c r="D662" s="84">
        <v>1187159.64</v>
      </c>
      <c r="E662" s="82">
        <v>0.0</v>
      </c>
      <c r="F662" s="85">
        <f t="shared" si="365"/>
        <v>1187160</v>
      </c>
      <c r="G662" s="86">
        <f t="shared" si="366"/>
        <v>1187160</v>
      </c>
      <c r="H662" s="87">
        <v>8.00250119E8</v>
      </c>
      <c r="I662" s="83" t="str">
        <f t="shared" ref="I662:I667" si="379">+VLOOKUP(H662,'[1]IPS CTA BANCARIA (2)'!$B$1:$I$186,2,0)</f>
        <v>#REF!</v>
      </c>
      <c r="J662" s="93">
        <f t="shared" ref="J662:J664" si="380">+G662</f>
        <v>1187160</v>
      </c>
      <c r="K662" s="88" t="str">
        <f t="shared" ref="K662:K667" si="381">+VLOOKUP(H662,'[1]IPS CTA BANCARIA (2)'!$B$1:$I$186,4,0)</f>
        <v>#REF!</v>
      </c>
      <c r="L662" s="89" t="str">
        <f t="shared" ref="L662:L667" si="382">+VLOOKUP(H662,'[1]IPS CTA BANCARIA (2)'!$B$1:$I$186,5,0)</f>
        <v>#REF!</v>
      </c>
      <c r="M662" s="89" t="s">
        <v>1186</v>
      </c>
      <c r="N662" s="87" t="s">
        <v>1187</v>
      </c>
      <c r="O662" s="90">
        <v>42243.0</v>
      </c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27.0" customHeight="1">
      <c r="A663" s="81" t="s">
        <v>255</v>
      </c>
      <c r="B663" s="82" t="s">
        <v>31</v>
      </c>
      <c r="C663" s="83" t="s">
        <v>32</v>
      </c>
      <c r="D663" s="84">
        <v>498336.3</v>
      </c>
      <c r="E663" s="82">
        <v>0.0</v>
      </c>
      <c r="F663" s="85">
        <f t="shared" si="365"/>
        <v>498336</v>
      </c>
      <c r="G663" s="86">
        <f t="shared" si="366"/>
        <v>498336</v>
      </c>
      <c r="H663" s="87">
        <v>8.05000427E8</v>
      </c>
      <c r="I663" s="83" t="str">
        <f t="shared" si="379"/>
        <v>#REF!</v>
      </c>
      <c r="J663" s="93">
        <f t="shared" si="380"/>
        <v>498336</v>
      </c>
      <c r="K663" s="88" t="str">
        <f t="shared" si="381"/>
        <v>#REF!</v>
      </c>
      <c r="L663" s="89" t="str">
        <f t="shared" si="382"/>
        <v>#REF!</v>
      </c>
      <c r="M663" s="89" t="s">
        <v>1188</v>
      </c>
      <c r="N663" s="87"/>
      <c r="O663" s="9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4.25" customHeight="1">
      <c r="A664" s="81" t="s">
        <v>255</v>
      </c>
      <c r="B664" s="82" t="s">
        <v>41</v>
      </c>
      <c r="C664" s="83" t="s">
        <v>42</v>
      </c>
      <c r="D664" s="84">
        <v>363444.67</v>
      </c>
      <c r="E664" s="82">
        <v>0.0</v>
      </c>
      <c r="F664" s="85">
        <f t="shared" si="365"/>
        <v>363445</v>
      </c>
      <c r="G664" s="86">
        <f t="shared" si="366"/>
        <v>363445</v>
      </c>
      <c r="H664" s="87">
        <v>9.00156264E8</v>
      </c>
      <c r="I664" s="83" t="str">
        <f t="shared" si="379"/>
        <v>#REF!</v>
      </c>
      <c r="J664" s="93">
        <f t="shared" si="380"/>
        <v>363445</v>
      </c>
      <c r="K664" s="88" t="str">
        <f t="shared" si="381"/>
        <v>#REF!</v>
      </c>
      <c r="L664" s="89" t="str">
        <f t="shared" si="382"/>
        <v>#REF!</v>
      </c>
      <c r="M664" s="89" t="s">
        <v>1189</v>
      </c>
      <c r="N664" s="87" t="s">
        <v>1190</v>
      </c>
      <c r="O664" s="90">
        <v>42242.0</v>
      </c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21.75" customHeight="1">
      <c r="A665" s="81" t="s">
        <v>255</v>
      </c>
      <c r="B665" s="82" t="s">
        <v>47</v>
      </c>
      <c r="C665" s="83" t="s">
        <v>48</v>
      </c>
      <c r="D665" s="84">
        <v>2.925931701E7</v>
      </c>
      <c r="E665" s="82">
        <v>0.0</v>
      </c>
      <c r="F665" s="85">
        <f t="shared" si="365"/>
        <v>29259317</v>
      </c>
      <c r="G665" s="86">
        <f t="shared" si="366"/>
        <v>29259317</v>
      </c>
      <c r="H665" s="87">
        <v>8.90905198E8</v>
      </c>
      <c r="I665" s="83" t="str">
        <f t="shared" si="379"/>
        <v>#REF!</v>
      </c>
      <c r="J665" s="81">
        <v>2.9259317E7</v>
      </c>
      <c r="K665" s="88" t="str">
        <f t="shared" si="381"/>
        <v>#REF!</v>
      </c>
      <c r="L665" s="89" t="str">
        <f t="shared" si="382"/>
        <v>#REF!</v>
      </c>
      <c r="M665" s="89" t="s">
        <v>1191</v>
      </c>
      <c r="N665" s="87" t="s">
        <v>1192</v>
      </c>
      <c r="O665" s="90">
        <v>42236.0</v>
      </c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20.25" customHeight="1">
      <c r="A666" s="81" t="s">
        <v>255</v>
      </c>
      <c r="B666" s="82" t="s">
        <v>59</v>
      </c>
      <c r="C666" s="83" t="s">
        <v>60</v>
      </c>
      <c r="D666" s="84">
        <v>7111552.87</v>
      </c>
      <c r="E666" s="82">
        <v>0.0</v>
      </c>
      <c r="F666" s="85">
        <f t="shared" si="365"/>
        <v>7111553</v>
      </c>
      <c r="G666" s="86">
        <f t="shared" si="366"/>
        <v>7111553</v>
      </c>
      <c r="H666" s="87">
        <v>8.90905154E8</v>
      </c>
      <c r="I666" s="83" t="str">
        <f t="shared" si="379"/>
        <v>#REF!</v>
      </c>
      <c r="J666" s="81">
        <v>7111553.0</v>
      </c>
      <c r="K666" s="88" t="str">
        <f t="shared" si="381"/>
        <v>#REF!</v>
      </c>
      <c r="L666" s="89" t="str">
        <f t="shared" si="382"/>
        <v>#REF!</v>
      </c>
      <c r="M666" s="89" t="s">
        <v>1193</v>
      </c>
      <c r="N666" s="87" t="s">
        <v>1194</v>
      </c>
      <c r="O666" s="90">
        <v>42236.0</v>
      </c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36.0" customHeight="1">
      <c r="A667" s="81" t="s">
        <v>257</v>
      </c>
      <c r="B667" s="82" t="s">
        <v>17</v>
      </c>
      <c r="C667" s="83" t="s">
        <v>346</v>
      </c>
      <c r="D667" s="84">
        <v>1.0383275363E8</v>
      </c>
      <c r="E667" s="82">
        <v>0.0</v>
      </c>
      <c r="F667" s="85">
        <f t="shared" si="365"/>
        <v>103832754</v>
      </c>
      <c r="G667" s="86">
        <f t="shared" si="366"/>
        <v>103832754</v>
      </c>
      <c r="H667" s="87">
        <v>8.90985703E8</v>
      </c>
      <c r="I667" s="83" t="str">
        <f t="shared" si="379"/>
        <v>#REF!</v>
      </c>
      <c r="J667" s="81">
        <v>1.03832754E8</v>
      </c>
      <c r="K667" s="88" t="str">
        <f t="shared" si="381"/>
        <v>#REF!</v>
      </c>
      <c r="L667" s="89" t="str">
        <f t="shared" si="382"/>
        <v>#REF!</v>
      </c>
      <c r="M667" s="89" t="s">
        <v>1195</v>
      </c>
      <c r="N667" s="87" t="s">
        <v>1196</v>
      </c>
      <c r="O667" s="90">
        <v>42235.0</v>
      </c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4.25" customHeight="1">
      <c r="A668" s="81" t="s">
        <v>257</v>
      </c>
      <c r="B668" s="82" t="s">
        <v>45</v>
      </c>
      <c r="C668" s="83" t="s">
        <v>46</v>
      </c>
      <c r="D668" s="84">
        <v>421140.03</v>
      </c>
      <c r="E668" s="82">
        <v>0.0</v>
      </c>
      <c r="F668" s="85">
        <f t="shared" si="365"/>
        <v>421140</v>
      </c>
      <c r="G668" s="86">
        <f t="shared" si="366"/>
        <v>421140</v>
      </c>
      <c r="H668" s="87"/>
      <c r="I668" s="83"/>
      <c r="J668" s="81"/>
      <c r="K668" s="88"/>
      <c r="L668" s="89"/>
      <c r="M668" s="89"/>
      <c r="N668" s="87"/>
      <c r="O668" s="9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4.25" customHeight="1">
      <c r="A669" s="81" t="s">
        <v>257</v>
      </c>
      <c r="B669" s="82" t="s">
        <v>21</v>
      </c>
      <c r="C669" s="83" t="s">
        <v>22</v>
      </c>
      <c r="D669" s="84">
        <v>125097.78</v>
      </c>
      <c r="E669" s="82">
        <v>0.0</v>
      </c>
      <c r="F669" s="85">
        <f t="shared" si="365"/>
        <v>125098</v>
      </c>
      <c r="G669" s="86">
        <f t="shared" si="366"/>
        <v>125098</v>
      </c>
      <c r="H669" s="87">
        <v>8.00130907E8</v>
      </c>
      <c r="I669" s="83" t="str">
        <f t="shared" ref="I669:I672" si="383">+VLOOKUP(H669,'[1]IPS CTA BANCARIA (2)'!$B$1:$I$186,2,0)</f>
        <v>#REF!</v>
      </c>
      <c r="J669" s="93">
        <f t="shared" ref="J669:J672" si="384">+G669</f>
        <v>125098</v>
      </c>
      <c r="K669" s="88" t="str">
        <f t="shared" ref="K669:K672" si="385">+VLOOKUP(H669,'[1]IPS CTA BANCARIA (2)'!$B$1:$I$186,4,0)</f>
        <v>#REF!</v>
      </c>
      <c r="L669" s="89" t="str">
        <f t="shared" ref="L669:L672" si="386">+VLOOKUP(H669,'[1]IPS CTA BANCARIA (2)'!$B$1:$I$186,5,0)</f>
        <v>#REF!</v>
      </c>
      <c r="M669" s="89" t="s">
        <v>1197</v>
      </c>
      <c r="N669" s="87" t="s">
        <v>1198</v>
      </c>
      <c r="O669" s="90">
        <v>42241.0</v>
      </c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41.25" customHeight="1">
      <c r="A670" s="81" t="s">
        <v>257</v>
      </c>
      <c r="B670" s="82" t="s">
        <v>27</v>
      </c>
      <c r="C670" s="83" t="s">
        <v>28</v>
      </c>
      <c r="D670" s="84">
        <v>1064303.93</v>
      </c>
      <c r="E670" s="82">
        <v>0.0</v>
      </c>
      <c r="F670" s="85">
        <f t="shared" si="365"/>
        <v>1064304</v>
      </c>
      <c r="G670" s="86">
        <f t="shared" si="366"/>
        <v>1064304</v>
      </c>
      <c r="H670" s="87">
        <v>8.00088702E8</v>
      </c>
      <c r="I670" s="83" t="str">
        <f t="shared" si="383"/>
        <v>#REF!</v>
      </c>
      <c r="J670" s="93">
        <f t="shared" si="384"/>
        <v>1064304</v>
      </c>
      <c r="K670" s="88" t="str">
        <f t="shared" si="385"/>
        <v>#REF!</v>
      </c>
      <c r="L670" s="89" t="str">
        <f t="shared" si="386"/>
        <v>#REF!</v>
      </c>
      <c r="M670" s="89" t="s">
        <v>1199</v>
      </c>
      <c r="N670" s="87" t="s">
        <v>1200</v>
      </c>
      <c r="O670" s="90">
        <v>42241.0</v>
      </c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4.25" customHeight="1">
      <c r="A671" s="81" t="s">
        <v>257</v>
      </c>
      <c r="B671" s="82" t="s">
        <v>29</v>
      </c>
      <c r="C671" s="83" t="s">
        <v>30</v>
      </c>
      <c r="D671" s="84">
        <v>1719030.86</v>
      </c>
      <c r="E671" s="82">
        <v>0.0</v>
      </c>
      <c r="F671" s="85">
        <f t="shared" si="365"/>
        <v>1719031</v>
      </c>
      <c r="G671" s="86">
        <f t="shared" si="366"/>
        <v>1719031</v>
      </c>
      <c r="H671" s="87">
        <v>8.00250119E8</v>
      </c>
      <c r="I671" s="83" t="str">
        <f t="shared" si="383"/>
        <v>#REF!</v>
      </c>
      <c r="J671" s="93">
        <f t="shared" si="384"/>
        <v>1719031</v>
      </c>
      <c r="K671" s="88" t="str">
        <f t="shared" si="385"/>
        <v>#REF!</v>
      </c>
      <c r="L671" s="89" t="str">
        <f t="shared" si="386"/>
        <v>#REF!</v>
      </c>
      <c r="M671" s="89" t="s">
        <v>1201</v>
      </c>
      <c r="N671" s="87" t="s">
        <v>1202</v>
      </c>
      <c r="O671" s="90">
        <v>42243.0</v>
      </c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27.0" customHeight="1">
      <c r="A672" s="81" t="s">
        <v>257</v>
      </c>
      <c r="B672" s="82" t="s">
        <v>31</v>
      </c>
      <c r="C672" s="83" t="s">
        <v>32</v>
      </c>
      <c r="D672" s="84">
        <v>2703483.97</v>
      </c>
      <c r="E672" s="82">
        <v>0.0</v>
      </c>
      <c r="F672" s="85">
        <f t="shared" si="365"/>
        <v>2703484</v>
      </c>
      <c r="G672" s="86">
        <f t="shared" si="366"/>
        <v>2703484</v>
      </c>
      <c r="H672" s="87">
        <v>8.05000427E8</v>
      </c>
      <c r="I672" s="83" t="str">
        <f t="shared" si="383"/>
        <v>#REF!</v>
      </c>
      <c r="J672" s="93">
        <f t="shared" si="384"/>
        <v>2703484</v>
      </c>
      <c r="K672" s="88" t="str">
        <f t="shared" si="385"/>
        <v>#REF!</v>
      </c>
      <c r="L672" s="89" t="str">
        <f t="shared" si="386"/>
        <v>#REF!</v>
      </c>
      <c r="M672" s="89" t="s">
        <v>1203</v>
      </c>
      <c r="N672" s="87"/>
      <c r="O672" s="9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4.25" customHeight="1">
      <c r="A673" s="81" t="s">
        <v>257</v>
      </c>
      <c r="B673" s="82" t="s">
        <v>39</v>
      </c>
      <c r="C673" s="83" t="s">
        <v>40</v>
      </c>
      <c r="D673" s="84">
        <v>4134.78</v>
      </c>
      <c r="E673" s="82">
        <v>0.0</v>
      </c>
      <c r="F673" s="85">
        <f t="shared" si="365"/>
        <v>4135</v>
      </c>
      <c r="G673" s="86">
        <f t="shared" si="366"/>
        <v>4135</v>
      </c>
      <c r="H673" s="87"/>
      <c r="I673" s="83"/>
      <c r="J673" s="81"/>
      <c r="K673" s="88"/>
      <c r="L673" s="89"/>
      <c r="M673" s="89"/>
      <c r="N673" s="87"/>
      <c r="O673" s="9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4.25" customHeight="1">
      <c r="A674" s="81" t="s">
        <v>257</v>
      </c>
      <c r="B674" s="82" t="s">
        <v>41</v>
      </c>
      <c r="C674" s="83" t="s">
        <v>42</v>
      </c>
      <c r="D674" s="84">
        <v>316371.02</v>
      </c>
      <c r="E674" s="82">
        <v>0.0</v>
      </c>
      <c r="F674" s="85">
        <f t="shared" si="365"/>
        <v>316371</v>
      </c>
      <c r="G674" s="86">
        <f t="shared" si="366"/>
        <v>316371</v>
      </c>
      <c r="H674" s="87">
        <v>9.00156264E8</v>
      </c>
      <c r="I674" s="83" t="str">
        <f t="shared" ref="I674:I676" si="387">+VLOOKUP(H674,'[1]IPS CTA BANCARIA (2)'!$B$1:$I$186,2,0)</f>
        <v>#REF!</v>
      </c>
      <c r="J674" s="93">
        <f>+G674</f>
        <v>316371</v>
      </c>
      <c r="K674" s="88" t="str">
        <f t="shared" ref="K674:K676" si="388">+VLOOKUP(H674,'[1]IPS CTA BANCARIA (2)'!$B$1:$I$186,4,0)</f>
        <v>#REF!</v>
      </c>
      <c r="L674" s="89" t="str">
        <f t="shared" ref="L674:L676" si="389">+VLOOKUP(H674,'[1]IPS CTA BANCARIA (2)'!$B$1:$I$186,5,0)</f>
        <v>#REF!</v>
      </c>
      <c r="M674" s="89" t="s">
        <v>1204</v>
      </c>
      <c r="N674" s="87" t="s">
        <v>1205</v>
      </c>
      <c r="O674" s="90">
        <v>42242.0</v>
      </c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36.0" customHeight="1">
      <c r="A675" s="81" t="s">
        <v>259</v>
      </c>
      <c r="B675" s="82" t="s">
        <v>17</v>
      </c>
      <c r="C675" s="83" t="s">
        <v>346</v>
      </c>
      <c r="D675" s="84">
        <v>6.074180185E7</v>
      </c>
      <c r="E675" s="82">
        <v>0.0</v>
      </c>
      <c r="F675" s="85">
        <f t="shared" si="365"/>
        <v>60741802</v>
      </c>
      <c r="G675" s="86">
        <f t="shared" si="366"/>
        <v>60741802</v>
      </c>
      <c r="H675" s="87">
        <v>8.90985703E8</v>
      </c>
      <c r="I675" s="83" t="str">
        <f t="shared" si="387"/>
        <v>#REF!</v>
      </c>
      <c r="J675" s="81">
        <v>6.0741802E7</v>
      </c>
      <c r="K675" s="88" t="str">
        <f t="shared" si="388"/>
        <v>#REF!</v>
      </c>
      <c r="L675" s="89" t="str">
        <f t="shared" si="389"/>
        <v>#REF!</v>
      </c>
      <c r="M675" s="89" t="s">
        <v>1206</v>
      </c>
      <c r="N675" s="87" t="s">
        <v>1207</v>
      </c>
      <c r="O675" s="90">
        <v>42235.0</v>
      </c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4.25" customHeight="1">
      <c r="A676" s="81" t="s">
        <v>259</v>
      </c>
      <c r="B676" s="82" t="s">
        <v>29</v>
      </c>
      <c r="C676" s="83" t="s">
        <v>30</v>
      </c>
      <c r="D676" s="84">
        <v>688344.5</v>
      </c>
      <c r="E676" s="82">
        <v>0.0</v>
      </c>
      <c r="F676" s="85">
        <f t="shared" si="365"/>
        <v>688345</v>
      </c>
      <c r="G676" s="86">
        <f t="shared" si="366"/>
        <v>688345</v>
      </c>
      <c r="H676" s="87">
        <v>8.00250119E8</v>
      </c>
      <c r="I676" s="83" t="str">
        <f t="shared" si="387"/>
        <v>#REF!</v>
      </c>
      <c r="J676" s="93">
        <f>+G676</f>
        <v>688345</v>
      </c>
      <c r="K676" s="88" t="str">
        <f t="shared" si="388"/>
        <v>#REF!</v>
      </c>
      <c r="L676" s="89" t="str">
        <f t="shared" si="389"/>
        <v>#REF!</v>
      </c>
      <c r="M676" s="89" t="s">
        <v>1208</v>
      </c>
      <c r="N676" s="87" t="s">
        <v>1209</v>
      </c>
      <c r="O676" s="90">
        <v>42243.0</v>
      </c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27.0" customHeight="1">
      <c r="A677" s="81" t="s">
        <v>259</v>
      </c>
      <c r="B677" s="82" t="s">
        <v>31</v>
      </c>
      <c r="C677" s="83" t="s">
        <v>32</v>
      </c>
      <c r="D677" s="84">
        <v>0.0</v>
      </c>
      <c r="E677" s="82">
        <v>0.0</v>
      </c>
      <c r="F677" s="85">
        <f t="shared" si="365"/>
        <v>0</v>
      </c>
      <c r="G677" s="86">
        <f t="shared" si="366"/>
        <v>0</v>
      </c>
      <c r="H677" s="87"/>
      <c r="I677" s="83"/>
      <c r="J677" s="81"/>
      <c r="K677" s="88"/>
      <c r="L677" s="89"/>
      <c r="M677" s="89"/>
      <c r="N677" s="87"/>
      <c r="O677" s="9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4.25" customHeight="1">
      <c r="A678" s="81" t="s">
        <v>259</v>
      </c>
      <c r="B678" s="82" t="s">
        <v>41</v>
      </c>
      <c r="C678" s="83" t="s">
        <v>42</v>
      </c>
      <c r="D678" s="84">
        <v>510709.65</v>
      </c>
      <c r="E678" s="82">
        <v>0.0</v>
      </c>
      <c r="F678" s="85">
        <f t="shared" si="365"/>
        <v>510710</v>
      </c>
      <c r="G678" s="86">
        <f t="shared" si="366"/>
        <v>510710</v>
      </c>
      <c r="H678" s="87">
        <v>9.00156264E8</v>
      </c>
      <c r="I678" s="83" t="str">
        <f t="shared" ref="I678:I679" si="390">+VLOOKUP(H678,'[1]IPS CTA BANCARIA (2)'!$B$1:$I$186,2,0)</f>
        <v>#REF!</v>
      </c>
      <c r="J678" s="93">
        <f>+G678</f>
        <v>510710</v>
      </c>
      <c r="K678" s="88" t="str">
        <f t="shared" ref="K678:K679" si="391">+VLOOKUP(H678,'[1]IPS CTA BANCARIA (2)'!$B$1:$I$186,4,0)</f>
        <v>#REF!</v>
      </c>
      <c r="L678" s="89" t="str">
        <f t="shared" ref="L678:L679" si="392">+VLOOKUP(H678,'[1]IPS CTA BANCARIA (2)'!$B$1:$I$186,5,0)</f>
        <v>#REF!</v>
      </c>
      <c r="M678" s="89" t="s">
        <v>1210</v>
      </c>
      <c r="N678" s="87" t="s">
        <v>1211</v>
      </c>
      <c r="O678" s="90">
        <v>42242.0</v>
      </c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36.0" customHeight="1">
      <c r="A679" s="81" t="s">
        <v>261</v>
      </c>
      <c r="B679" s="82" t="s">
        <v>17</v>
      </c>
      <c r="C679" s="83" t="s">
        <v>346</v>
      </c>
      <c r="D679" s="84">
        <v>4.673069886E7</v>
      </c>
      <c r="E679" s="82">
        <v>0.0</v>
      </c>
      <c r="F679" s="85">
        <f t="shared" si="365"/>
        <v>46730699</v>
      </c>
      <c r="G679" s="86">
        <f t="shared" si="366"/>
        <v>46730699</v>
      </c>
      <c r="H679" s="87">
        <v>8.90985703E8</v>
      </c>
      <c r="I679" s="83" t="str">
        <f t="shared" si="390"/>
        <v>#REF!</v>
      </c>
      <c r="J679" s="81">
        <v>4.6730699E7</v>
      </c>
      <c r="K679" s="88" t="str">
        <f t="shared" si="391"/>
        <v>#REF!</v>
      </c>
      <c r="L679" s="89" t="str">
        <f t="shared" si="392"/>
        <v>#REF!</v>
      </c>
      <c r="M679" s="89" t="s">
        <v>1212</v>
      </c>
      <c r="N679" s="87" t="s">
        <v>1213</v>
      </c>
      <c r="O679" s="90">
        <v>42235.0</v>
      </c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4.25" customHeight="1">
      <c r="A680" s="81" t="s">
        <v>261</v>
      </c>
      <c r="B680" s="82" t="s">
        <v>45</v>
      </c>
      <c r="C680" s="83" t="s">
        <v>46</v>
      </c>
      <c r="D680" s="84">
        <v>8124316.13</v>
      </c>
      <c r="E680" s="82">
        <v>0.0</v>
      </c>
      <c r="F680" s="85">
        <f t="shared" si="365"/>
        <v>8124316</v>
      </c>
      <c r="G680" s="86">
        <f t="shared" si="366"/>
        <v>8124316</v>
      </c>
      <c r="H680" s="87"/>
      <c r="I680" s="83"/>
      <c r="J680" s="81"/>
      <c r="K680" s="88"/>
      <c r="L680" s="89"/>
      <c r="M680" s="89"/>
      <c r="N680" s="87"/>
      <c r="O680" s="9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4.25" customHeight="1">
      <c r="A681" s="81" t="s">
        <v>261</v>
      </c>
      <c r="B681" s="82" t="s">
        <v>21</v>
      </c>
      <c r="C681" s="83" t="s">
        <v>22</v>
      </c>
      <c r="D681" s="84">
        <v>28123.16</v>
      </c>
      <c r="E681" s="82">
        <v>0.0</v>
      </c>
      <c r="F681" s="85">
        <f t="shared" si="365"/>
        <v>28123</v>
      </c>
      <c r="G681" s="86">
        <f t="shared" si="366"/>
        <v>28123</v>
      </c>
      <c r="H681" s="87">
        <v>8.00130907E8</v>
      </c>
      <c r="I681" s="83" t="str">
        <f t="shared" ref="I681:I686" si="393">+VLOOKUP(H681,'[1]IPS CTA BANCARIA (2)'!$B$1:$I$186,2,0)</f>
        <v>#REF!</v>
      </c>
      <c r="J681" s="93">
        <f t="shared" ref="J681:J685" si="394">+G681</f>
        <v>28123</v>
      </c>
      <c r="K681" s="88" t="str">
        <f t="shared" ref="K681:K686" si="395">+VLOOKUP(H681,'[1]IPS CTA BANCARIA (2)'!$B$1:$I$186,4,0)</f>
        <v>#REF!</v>
      </c>
      <c r="L681" s="89" t="str">
        <f t="shared" ref="L681:L686" si="396">+VLOOKUP(H681,'[1]IPS CTA BANCARIA (2)'!$B$1:$I$186,5,0)</f>
        <v>#REF!</v>
      </c>
      <c r="M681" s="89" t="s">
        <v>1214</v>
      </c>
      <c r="N681" s="87" t="s">
        <v>1215</v>
      </c>
      <c r="O681" s="90">
        <v>42241.0</v>
      </c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41.25" customHeight="1">
      <c r="A682" s="81" t="s">
        <v>261</v>
      </c>
      <c r="B682" s="82" t="s">
        <v>27</v>
      </c>
      <c r="C682" s="83" t="s">
        <v>28</v>
      </c>
      <c r="D682" s="84">
        <v>130247.23</v>
      </c>
      <c r="E682" s="82">
        <v>0.0</v>
      </c>
      <c r="F682" s="85">
        <f t="shared" si="365"/>
        <v>130247</v>
      </c>
      <c r="G682" s="86">
        <f t="shared" si="366"/>
        <v>130247</v>
      </c>
      <c r="H682" s="87">
        <v>8.00088702E8</v>
      </c>
      <c r="I682" s="83" t="str">
        <f t="shared" si="393"/>
        <v>#REF!</v>
      </c>
      <c r="J682" s="93">
        <f t="shared" si="394"/>
        <v>130247</v>
      </c>
      <c r="K682" s="88" t="str">
        <f t="shared" si="395"/>
        <v>#REF!</v>
      </c>
      <c r="L682" s="89" t="str">
        <f t="shared" si="396"/>
        <v>#REF!</v>
      </c>
      <c r="M682" s="89" t="s">
        <v>1216</v>
      </c>
      <c r="N682" s="87" t="s">
        <v>1217</v>
      </c>
      <c r="O682" s="90">
        <v>42241.0</v>
      </c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4.25" customHeight="1">
      <c r="A683" s="81" t="s">
        <v>261</v>
      </c>
      <c r="B683" s="82" t="s">
        <v>29</v>
      </c>
      <c r="C683" s="83" t="s">
        <v>30</v>
      </c>
      <c r="D683" s="84">
        <v>289593.2</v>
      </c>
      <c r="E683" s="82">
        <v>0.0</v>
      </c>
      <c r="F683" s="85">
        <f t="shared" si="365"/>
        <v>289593</v>
      </c>
      <c r="G683" s="86">
        <f t="shared" si="366"/>
        <v>289593</v>
      </c>
      <c r="H683" s="87">
        <v>8.00250119E8</v>
      </c>
      <c r="I683" s="83" t="str">
        <f t="shared" si="393"/>
        <v>#REF!</v>
      </c>
      <c r="J683" s="93">
        <f t="shared" si="394"/>
        <v>289593</v>
      </c>
      <c r="K683" s="88" t="str">
        <f t="shared" si="395"/>
        <v>#REF!</v>
      </c>
      <c r="L683" s="89" t="str">
        <f t="shared" si="396"/>
        <v>#REF!</v>
      </c>
      <c r="M683" s="89" t="s">
        <v>1218</v>
      </c>
      <c r="N683" s="87" t="s">
        <v>1219</v>
      </c>
      <c r="O683" s="90">
        <v>42243.0</v>
      </c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27.0" customHeight="1">
      <c r="A684" s="81" t="s">
        <v>261</v>
      </c>
      <c r="B684" s="82" t="s">
        <v>31</v>
      </c>
      <c r="C684" s="83" t="s">
        <v>32</v>
      </c>
      <c r="D684" s="84">
        <v>956563.88</v>
      </c>
      <c r="E684" s="82">
        <v>0.0</v>
      </c>
      <c r="F684" s="85">
        <f t="shared" si="365"/>
        <v>956564</v>
      </c>
      <c r="G684" s="86">
        <f t="shared" si="366"/>
        <v>956564</v>
      </c>
      <c r="H684" s="87">
        <v>8.05000427E8</v>
      </c>
      <c r="I684" s="83" t="str">
        <f t="shared" si="393"/>
        <v>#REF!</v>
      </c>
      <c r="J684" s="93">
        <f t="shared" si="394"/>
        <v>956564</v>
      </c>
      <c r="K684" s="88" t="str">
        <f t="shared" si="395"/>
        <v>#REF!</v>
      </c>
      <c r="L684" s="89" t="str">
        <f t="shared" si="396"/>
        <v>#REF!</v>
      </c>
      <c r="M684" s="89" t="s">
        <v>1220</v>
      </c>
      <c r="N684" s="87"/>
      <c r="O684" s="9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4.25" customHeight="1">
      <c r="A685" s="81" t="s">
        <v>261</v>
      </c>
      <c r="B685" s="82" t="s">
        <v>41</v>
      </c>
      <c r="C685" s="83" t="s">
        <v>42</v>
      </c>
      <c r="D685" s="84">
        <v>407515.54</v>
      </c>
      <c r="E685" s="82">
        <v>0.0</v>
      </c>
      <c r="F685" s="85">
        <f t="shared" si="365"/>
        <v>407516</v>
      </c>
      <c r="G685" s="86">
        <f t="shared" si="366"/>
        <v>407516</v>
      </c>
      <c r="H685" s="87">
        <v>9.00156264E8</v>
      </c>
      <c r="I685" s="83" t="str">
        <f t="shared" si="393"/>
        <v>#REF!</v>
      </c>
      <c r="J685" s="93">
        <f t="shared" si="394"/>
        <v>407516</v>
      </c>
      <c r="K685" s="88" t="str">
        <f t="shared" si="395"/>
        <v>#REF!</v>
      </c>
      <c r="L685" s="89" t="str">
        <f t="shared" si="396"/>
        <v>#REF!</v>
      </c>
      <c r="M685" s="89" t="s">
        <v>1221</v>
      </c>
      <c r="N685" s="87" t="s">
        <v>1222</v>
      </c>
      <c r="O685" s="90">
        <v>42242.0</v>
      </c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36.0" customHeight="1">
      <c r="A686" s="81" t="s">
        <v>263</v>
      </c>
      <c r="B686" s="82" t="s">
        <v>17</v>
      </c>
      <c r="C686" s="83" t="s">
        <v>346</v>
      </c>
      <c r="D686" s="84">
        <v>4.057641711E7</v>
      </c>
      <c r="E686" s="82">
        <v>0.0</v>
      </c>
      <c r="F686" s="85">
        <f t="shared" si="365"/>
        <v>40576417</v>
      </c>
      <c r="G686" s="86">
        <f t="shared" si="366"/>
        <v>40576417</v>
      </c>
      <c r="H686" s="87">
        <v>8.90985703E8</v>
      </c>
      <c r="I686" s="83" t="str">
        <f t="shared" si="393"/>
        <v>#REF!</v>
      </c>
      <c r="J686" s="81">
        <v>4.0576417E7</v>
      </c>
      <c r="K686" s="88" t="str">
        <f t="shared" si="395"/>
        <v>#REF!</v>
      </c>
      <c r="L686" s="89" t="str">
        <f t="shared" si="396"/>
        <v>#REF!</v>
      </c>
      <c r="M686" s="89" t="s">
        <v>1223</v>
      </c>
      <c r="N686" s="87" t="s">
        <v>1224</v>
      </c>
      <c r="O686" s="90">
        <v>42235.0</v>
      </c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4.25" customHeight="1">
      <c r="A687" s="81" t="s">
        <v>263</v>
      </c>
      <c r="B687" s="82" t="s">
        <v>45</v>
      </c>
      <c r="C687" s="83" t="s">
        <v>46</v>
      </c>
      <c r="D687" s="84">
        <v>5.960734733E7</v>
      </c>
      <c r="E687" s="82">
        <v>0.0</v>
      </c>
      <c r="F687" s="85">
        <f t="shared" si="365"/>
        <v>59607347</v>
      </c>
      <c r="G687" s="86">
        <f t="shared" si="366"/>
        <v>59607347</v>
      </c>
      <c r="H687" s="87"/>
      <c r="I687" s="83"/>
      <c r="J687" s="81"/>
      <c r="K687" s="88"/>
      <c r="L687" s="89"/>
      <c r="M687" s="89"/>
      <c r="N687" s="87"/>
      <c r="O687" s="9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4.25" customHeight="1">
      <c r="A688" s="81" t="s">
        <v>263</v>
      </c>
      <c r="B688" s="82" t="s">
        <v>72</v>
      </c>
      <c r="C688" s="83" t="s">
        <v>73</v>
      </c>
      <c r="D688" s="84">
        <v>5227159.62</v>
      </c>
      <c r="E688" s="82">
        <v>0.0</v>
      </c>
      <c r="F688" s="85">
        <f t="shared" si="365"/>
        <v>5227160</v>
      </c>
      <c r="G688" s="86">
        <f t="shared" si="366"/>
        <v>5227160</v>
      </c>
      <c r="H688" s="87">
        <v>8.90900518E8</v>
      </c>
      <c r="I688" s="83" t="str">
        <f t="shared" ref="I688:I694" si="397">+VLOOKUP(H688,'[1]IPS CTA BANCARIA (2)'!$B$1:$I$186,2,0)</f>
        <v>#REF!</v>
      </c>
      <c r="J688" s="81">
        <v>5227160.0</v>
      </c>
      <c r="K688" s="88" t="str">
        <f t="shared" ref="K688:K694" si="398">+VLOOKUP(H688,'[1]IPS CTA BANCARIA (2)'!$B$1:$I$186,4,0)</f>
        <v>#REF!</v>
      </c>
      <c r="L688" s="89" t="str">
        <f t="shared" ref="L688:L694" si="399">+VLOOKUP(H688,'[1]IPS CTA BANCARIA (2)'!$B$1:$I$186,5,0)</f>
        <v>#REF!</v>
      </c>
      <c r="M688" s="89" t="s">
        <v>1225</v>
      </c>
      <c r="N688" s="87" t="s">
        <v>1226</v>
      </c>
      <c r="O688" s="90">
        <v>42243.0</v>
      </c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4.25" customHeight="1">
      <c r="A689" s="81" t="s">
        <v>263</v>
      </c>
      <c r="B689" s="82" t="s">
        <v>21</v>
      </c>
      <c r="C689" s="83" t="s">
        <v>22</v>
      </c>
      <c r="D689" s="84">
        <v>17715.25</v>
      </c>
      <c r="E689" s="82">
        <v>0.0</v>
      </c>
      <c r="F689" s="85">
        <f t="shared" si="365"/>
        <v>17715</v>
      </c>
      <c r="G689" s="86">
        <f t="shared" si="366"/>
        <v>17715</v>
      </c>
      <c r="H689" s="87">
        <v>8.00130907E8</v>
      </c>
      <c r="I689" s="83" t="str">
        <f t="shared" si="397"/>
        <v>#REF!</v>
      </c>
      <c r="J689" s="93">
        <f t="shared" ref="J689:J692" si="400">+G689</f>
        <v>17715</v>
      </c>
      <c r="K689" s="88" t="str">
        <f t="shared" si="398"/>
        <v>#REF!</v>
      </c>
      <c r="L689" s="89" t="str">
        <f t="shared" si="399"/>
        <v>#REF!</v>
      </c>
      <c r="M689" s="89" t="s">
        <v>1227</v>
      </c>
      <c r="N689" s="87" t="s">
        <v>1228</v>
      </c>
      <c r="O689" s="90">
        <v>42241.0</v>
      </c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4.25" customHeight="1">
      <c r="A690" s="81" t="s">
        <v>263</v>
      </c>
      <c r="B690" s="82" t="s">
        <v>29</v>
      </c>
      <c r="C690" s="83" t="s">
        <v>30</v>
      </c>
      <c r="D690" s="84">
        <v>1.452245968E7</v>
      </c>
      <c r="E690" s="82">
        <v>0.0</v>
      </c>
      <c r="F690" s="85">
        <f t="shared" si="365"/>
        <v>14522460</v>
      </c>
      <c r="G690" s="86">
        <f t="shared" si="366"/>
        <v>14522460</v>
      </c>
      <c r="H690" s="87">
        <v>8.00250119E8</v>
      </c>
      <c r="I690" s="83" t="str">
        <f t="shared" si="397"/>
        <v>#REF!</v>
      </c>
      <c r="J690" s="93">
        <f t="shared" si="400"/>
        <v>14522460</v>
      </c>
      <c r="K690" s="88" t="str">
        <f t="shared" si="398"/>
        <v>#REF!</v>
      </c>
      <c r="L690" s="89" t="str">
        <f t="shared" si="399"/>
        <v>#REF!</v>
      </c>
      <c r="M690" s="89" t="s">
        <v>1229</v>
      </c>
      <c r="N690" s="87" t="s">
        <v>1230</v>
      </c>
      <c r="O690" s="90">
        <v>42243.0</v>
      </c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27.0" customHeight="1">
      <c r="A691" s="81" t="s">
        <v>263</v>
      </c>
      <c r="B691" s="82" t="s">
        <v>31</v>
      </c>
      <c r="C691" s="83" t="s">
        <v>32</v>
      </c>
      <c r="D691" s="84">
        <v>5957997.17</v>
      </c>
      <c r="E691" s="82">
        <v>0.0</v>
      </c>
      <c r="F691" s="85">
        <f t="shared" si="365"/>
        <v>5957997</v>
      </c>
      <c r="G691" s="86">
        <f t="shared" si="366"/>
        <v>5957997</v>
      </c>
      <c r="H691" s="87">
        <v>8.05000427E8</v>
      </c>
      <c r="I691" s="83" t="str">
        <f t="shared" si="397"/>
        <v>#REF!</v>
      </c>
      <c r="J691" s="93">
        <f t="shared" si="400"/>
        <v>5957997</v>
      </c>
      <c r="K691" s="88" t="str">
        <f t="shared" si="398"/>
        <v>#REF!</v>
      </c>
      <c r="L691" s="89" t="str">
        <f t="shared" si="399"/>
        <v>#REF!</v>
      </c>
      <c r="M691" s="89" t="s">
        <v>1231</v>
      </c>
      <c r="N691" s="87"/>
      <c r="O691" s="9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4.25" customHeight="1">
      <c r="A692" s="81" t="s">
        <v>263</v>
      </c>
      <c r="B692" s="82" t="s">
        <v>41</v>
      </c>
      <c r="C692" s="83" t="s">
        <v>42</v>
      </c>
      <c r="D692" s="84">
        <v>763836.18</v>
      </c>
      <c r="E692" s="82">
        <v>0.0</v>
      </c>
      <c r="F692" s="85">
        <f t="shared" si="365"/>
        <v>763836</v>
      </c>
      <c r="G692" s="86">
        <f t="shared" si="366"/>
        <v>763836</v>
      </c>
      <c r="H692" s="87">
        <v>9.00156264E8</v>
      </c>
      <c r="I692" s="83" t="str">
        <f t="shared" si="397"/>
        <v>#REF!</v>
      </c>
      <c r="J692" s="93">
        <f t="shared" si="400"/>
        <v>763836</v>
      </c>
      <c r="K692" s="88" t="str">
        <f t="shared" si="398"/>
        <v>#REF!</v>
      </c>
      <c r="L692" s="89" t="str">
        <f t="shared" si="399"/>
        <v>#REF!</v>
      </c>
      <c r="M692" s="89" t="s">
        <v>1232</v>
      </c>
      <c r="N692" s="87" t="s">
        <v>1233</v>
      </c>
      <c r="O692" s="90">
        <v>42242.0</v>
      </c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21.75" customHeight="1">
      <c r="A693" s="81" t="s">
        <v>263</v>
      </c>
      <c r="B693" s="82" t="s">
        <v>47</v>
      </c>
      <c r="C693" s="83" t="s">
        <v>48</v>
      </c>
      <c r="D693" s="84">
        <v>7.800270866E7</v>
      </c>
      <c r="E693" s="82">
        <v>0.0</v>
      </c>
      <c r="F693" s="85">
        <f t="shared" si="365"/>
        <v>78002709</v>
      </c>
      <c r="G693" s="86">
        <f t="shared" si="366"/>
        <v>78002709</v>
      </c>
      <c r="H693" s="87">
        <v>8.00080586E8</v>
      </c>
      <c r="I693" s="83" t="str">
        <f t="shared" si="397"/>
        <v>#REF!</v>
      </c>
      <c r="J693" s="81">
        <v>7.8002709E7</v>
      </c>
      <c r="K693" s="88" t="str">
        <f t="shared" si="398"/>
        <v>#REF!</v>
      </c>
      <c r="L693" s="89" t="str">
        <f t="shared" si="399"/>
        <v>#REF!</v>
      </c>
      <c r="M693" s="89" t="s">
        <v>1234</v>
      </c>
      <c r="N693" s="87" t="s">
        <v>1235</v>
      </c>
      <c r="O693" s="90">
        <v>42236.0</v>
      </c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36.0" customHeight="1">
      <c r="A694" s="81" t="s">
        <v>265</v>
      </c>
      <c r="B694" s="82" t="s">
        <v>17</v>
      </c>
      <c r="C694" s="83" t="s">
        <v>346</v>
      </c>
      <c r="D694" s="84">
        <v>1.2573090626E8</v>
      </c>
      <c r="E694" s="82">
        <v>0.0</v>
      </c>
      <c r="F694" s="85">
        <f t="shared" si="365"/>
        <v>125730906</v>
      </c>
      <c r="G694" s="86">
        <f t="shared" si="366"/>
        <v>125730906</v>
      </c>
      <c r="H694" s="87">
        <v>8.90985703E8</v>
      </c>
      <c r="I694" s="83" t="str">
        <f t="shared" si="397"/>
        <v>#REF!</v>
      </c>
      <c r="J694" s="81">
        <v>1.25730906E8</v>
      </c>
      <c r="K694" s="88" t="str">
        <f t="shared" si="398"/>
        <v>#REF!</v>
      </c>
      <c r="L694" s="89" t="str">
        <f t="shared" si="399"/>
        <v>#REF!</v>
      </c>
      <c r="M694" s="89" t="s">
        <v>1236</v>
      </c>
      <c r="N694" s="87" t="s">
        <v>1237</v>
      </c>
      <c r="O694" s="90">
        <v>42235.0</v>
      </c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4.25" customHeight="1">
      <c r="A695" s="81" t="s">
        <v>265</v>
      </c>
      <c r="B695" s="82" t="s">
        <v>45</v>
      </c>
      <c r="C695" s="83" t="s">
        <v>46</v>
      </c>
      <c r="D695" s="84">
        <v>1.399805663E7</v>
      </c>
      <c r="E695" s="82">
        <v>0.0</v>
      </c>
      <c r="F695" s="85">
        <f t="shared" si="365"/>
        <v>13998057</v>
      </c>
      <c r="G695" s="86">
        <f t="shared" si="366"/>
        <v>13998057</v>
      </c>
      <c r="H695" s="87"/>
      <c r="I695" s="83"/>
      <c r="J695" s="81"/>
      <c r="K695" s="88"/>
      <c r="L695" s="89"/>
      <c r="M695" s="89"/>
      <c r="N695" s="87"/>
      <c r="O695" s="9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4.25" customHeight="1">
      <c r="A696" s="81" t="s">
        <v>265</v>
      </c>
      <c r="B696" s="82" t="s">
        <v>19</v>
      </c>
      <c r="C696" s="83" t="s">
        <v>20</v>
      </c>
      <c r="D696" s="84">
        <v>8829.41</v>
      </c>
      <c r="E696" s="82">
        <v>0.0</v>
      </c>
      <c r="F696" s="85">
        <f t="shared" si="365"/>
        <v>8829</v>
      </c>
      <c r="G696" s="86">
        <f t="shared" si="366"/>
        <v>8829</v>
      </c>
      <c r="H696" s="87">
        <v>8.00140949E8</v>
      </c>
      <c r="I696" s="83" t="str">
        <f t="shared" ref="I696:I702" si="401">+VLOOKUP(H696,'[1]IPS CTA BANCARIA (2)'!$B$1:$I$186,2,0)</f>
        <v>#REF!</v>
      </c>
      <c r="J696" s="93">
        <f t="shared" ref="J696:J700" si="402">+G696</f>
        <v>8829</v>
      </c>
      <c r="K696" s="88" t="str">
        <f t="shared" ref="K696:K702" si="403">+VLOOKUP(H696,'[1]IPS CTA BANCARIA (2)'!$B$1:$I$186,4,0)</f>
        <v>#REF!</v>
      </c>
      <c r="L696" s="89" t="str">
        <f t="shared" ref="L696:L702" si="404">+VLOOKUP(H696,'[1]IPS CTA BANCARIA (2)'!$B$1:$I$186,5,0)</f>
        <v>#REF!</v>
      </c>
      <c r="M696" s="89" t="s">
        <v>1238</v>
      </c>
      <c r="N696" s="87" t="s">
        <v>1239</v>
      </c>
      <c r="O696" s="90">
        <v>42236.0</v>
      </c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4.25" customHeight="1">
      <c r="A697" s="81" t="s">
        <v>265</v>
      </c>
      <c r="B697" s="82" t="s">
        <v>21</v>
      </c>
      <c r="C697" s="83" t="s">
        <v>22</v>
      </c>
      <c r="D697" s="84">
        <v>8829.41</v>
      </c>
      <c r="E697" s="82">
        <v>0.0</v>
      </c>
      <c r="F697" s="85">
        <f t="shared" si="365"/>
        <v>8829</v>
      </c>
      <c r="G697" s="86">
        <f t="shared" si="366"/>
        <v>8829</v>
      </c>
      <c r="H697" s="87">
        <v>8.00130907E8</v>
      </c>
      <c r="I697" s="83" t="str">
        <f t="shared" si="401"/>
        <v>#REF!</v>
      </c>
      <c r="J697" s="93">
        <f t="shared" si="402"/>
        <v>8829</v>
      </c>
      <c r="K697" s="88" t="str">
        <f t="shared" si="403"/>
        <v>#REF!</v>
      </c>
      <c r="L697" s="89" t="str">
        <f t="shared" si="404"/>
        <v>#REF!</v>
      </c>
      <c r="M697" s="89" t="s">
        <v>1240</v>
      </c>
      <c r="N697" s="87" t="s">
        <v>1241</v>
      </c>
      <c r="O697" s="90">
        <v>42242.0</v>
      </c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4.25" customHeight="1">
      <c r="A698" s="81" t="s">
        <v>265</v>
      </c>
      <c r="B698" s="82" t="s">
        <v>29</v>
      </c>
      <c r="C698" s="83" t="s">
        <v>30</v>
      </c>
      <c r="D698" s="84">
        <v>1130872.0</v>
      </c>
      <c r="E698" s="82">
        <v>0.0</v>
      </c>
      <c r="F698" s="85">
        <f t="shared" si="365"/>
        <v>1130872</v>
      </c>
      <c r="G698" s="86">
        <f t="shared" si="366"/>
        <v>1130872</v>
      </c>
      <c r="H698" s="87">
        <v>8.00250119E8</v>
      </c>
      <c r="I698" s="83" t="str">
        <f t="shared" si="401"/>
        <v>#REF!</v>
      </c>
      <c r="J698" s="93">
        <f t="shared" si="402"/>
        <v>1130872</v>
      </c>
      <c r="K698" s="88" t="str">
        <f t="shared" si="403"/>
        <v>#REF!</v>
      </c>
      <c r="L698" s="89" t="str">
        <f t="shared" si="404"/>
        <v>#REF!</v>
      </c>
      <c r="M698" s="89" t="s">
        <v>1242</v>
      </c>
      <c r="N698" s="87" t="s">
        <v>1243</v>
      </c>
      <c r="O698" s="90">
        <v>42243.0</v>
      </c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27.0" customHeight="1">
      <c r="A699" s="81" t="s">
        <v>265</v>
      </c>
      <c r="B699" s="82" t="s">
        <v>31</v>
      </c>
      <c r="C699" s="83" t="s">
        <v>32</v>
      </c>
      <c r="D699" s="84">
        <v>1460534.61</v>
      </c>
      <c r="E699" s="82">
        <v>0.0</v>
      </c>
      <c r="F699" s="85">
        <f t="shared" si="365"/>
        <v>1460535</v>
      </c>
      <c r="G699" s="86">
        <f t="shared" si="366"/>
        <v>1460535</v>
      </c>
      <c r="H699" s="87">
        <v>8.05000427E8</v>
      </c>
      <c r="I699" s="83" t="str">
        <f t="shared" si="401"/>
        <v>#REF!</v>
      </c>
      <c r="J699" s="93">
        <f t="shared" si="402"/>
        <v>1460535</v>
      </c>
      <c r="K699" s="88" t="str">
        <f t="shared" si="403"/>
        <v>#REF!</v>
      </c>
      <c r="L699" s="89" t="str">
        <f t="shared" si="404"/>
        <v>#REF!</v>
      </c>
      <c r="M699" s="89" t="s">
        <v>1244</v>
      </c>
      <c r="N699" s="87"/>
      <c r="O699" s="9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4.25" customHeight="1">
      <c r="A700" s="81" t="s">
        <v>265</v>
      </c>
      <c r="B700" s="82" t="s">
        <v>41</v>
      </c>
      <c r="C700" s="83" t="s">
        <v>42</v>
      </c>
      <c r="D700" s="84">
        <v>246584.18</v>
      </c>
      <c r="E700" s="82">
        <v>0.0</v>
      </c>
      <c r="F700" s="85">
        <f t="shared" si="365"/>
        <v>246584</v>
      </c>
      <c r="G700" s="86">
        <f t="shared" si="366"/>
        <v>246584</v>
      </c>
      <c r="H700" s="87">
        <v>9.00156264E8</v>
      </c>
      <c r="I700" s="83" t="str">
        <f t="shared" si="401"/>
        <v>#REF!</v>
      </c>
      <c r="J700" s="93">
        <f t="shared" si="402"/>
        <v>246584</v>
      </c>
      <c r="K700" s="88" t="str">
        <f t="shared" si="403"/>
        <v>#REF!</v>
      </c>
      <c r="L700" s="89" t="str">
        <f t="shared" si="404"/>
        <v>#REF!</v>
      </c>
      <c r="M700" s="89" t="s">
        <v>1245</v>
      </c>
      <c r="N700" s="87" t="s">
        <v>1246</v>
      </c>
      <c r="O700" s="90">
        <v>42242.0</v>
      </c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20.25" customHeight="1">
      <c r="A701" s="81" t="s">
        <v>265</v>
      </c>
      <c r="B701" s="82" t="s">
        <v>59</v>
      </c>
      <c r="C701" s="83" t="s">
        <v>60</v>
      </c>
      <c r="D701" s="84">
        <v>3590618.5</v>
      </c>
      <c r="E701" s="82">
        <v>0.0</v>
      </c>
      <c r="F701" s="85">
        <f t="shared" si="365"/>
        <v>3590619</v>
      </c>
      <c r="G701" s="86">
        <f t="shared" si="366"/>
        <v>3590619</v>
      </c>
      <c r="H701" s="87">
        <v>8.90905154E8</v>
      </c>
      <c r="I701" s="83" t="str">
        <f t="shared" si="401"/>
        <v>#REF!</v>
      </c>
      <c r="J701" s="81">
        <v>3590619.0</v>
      </c>
      <c r="K701" s="88" t="str">
        <f t="shared" si="403"/>
        <v>#REF!</v>
      </c>
      <c r="L701" s="89" t="str">
        <f t="shared" si="404"/>
        <v>#REF!</v>
      </c>
      <c r="M701" s="89" t="s">
        <v>1247</v>
      </c>
      <c r="N701" s="87" t="s">
        <v>1248</v>
      </c>
      <c r="O701" s="90">
        <v>42236.0</v>
      </c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36.0" customHeight="1">
      <c r="A702" s="81" t="s">
        <v>267</v>
      </c>
      <c r="B702" s="82" t="s">
        <v>17</v>
      </c>
      <c r="C702" s="83" t="s">
        <v>346</v>
      </c>
      <c r="D702" s="84">
        <v>9.097954108E7</v>
      </c>
      <c r="E702" s="82">
        <v>0.0</v>
      </c>
      <c r="F702" s="85">
        <f t="shared" si="365"/>
        <v>90979541</v>
      </c>
      <c r="G702" s="86">
        <f t="shared" si="366"/>
        <v>90979541</v>
      </c>
      <c r="H702" s="87">
        <v>8.90985703E8</v>
      </c>
      <c r="I702" s="83" t="str">
        <f t="shared" si="401"/>
        <v>#REF!</v>
      </c>
      <c r="J702" s="81">
        <v>9.0979541E7</v>
      </c>
      <c r="K702" s="88" t="str">
        <f t="shared" si="403"/>
        <v>#REF!</v>
      </c>
      <c r="L702" s="89" t="str">
        <f t="shared" si="404"/>
        <v>#REF!</v>
      </c>
      <c r="M702" s="89" t="s">
        <v>1249</v>
      </c>
      <c r="N702" s="87" t="s">
        <v>1250</v>
      </c>
      <c r="O702" s="90">
        <v>42235.0</v>
      </c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4.25" customHeight="1">
      <c r="A703" s="81" t="s">
        <v>267</v>
      </c>
      <c r="B703" s="82" t="s">
        <v>45</v>
      </c>
      <c r="C703" s="83" t="s">
        <v>46</v>
      </c>
      <c r="D703" s="84">
        <v>4.908345695E7</v>
      </c>
      <c r="E703" s="82">
        <v>0.0</v>
      </c>
      <c r="F703" s="85">
        <f t="shared" si="365"/>
        <v>49083457</v>
      </c>
      <c r="G703" s="86">
        <f t="shared" si="366"/>
        <v>49083457</v>
      </c>
      <c r="H703" s="87"/>
      <c r="I703" s="83"/>
      <c r="J703" s="81"/>
      <c r="K703" s="88"/>
      <c r="L703" s="89"/>
      <c r="M703" s="89"/>
      <c r="N703" s="87"/>
      <c r="O703" s="9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4.25" customHeight="1">
      <c r="A704" s="81" t="s">
        <v>267</v>
      </c>
      <c r="B704" s="82" t="s">
        <v>29</v>
      </c>
      <c r="C704" s="83" t="s">
        <v>30</v>
      </c>
      <c r="D704" s="84">
        <v>8446635.56</v>
      </c>
      <c r="E704" s="82">
        <v>0.0</v>
      </c>
      <c r="F704" s="85">
        <f t="shared" si="365"/>
        <v>8446636</v>
      </c>
      <c r="G704" s="86">
        <f t="shared" si="366"/>
        <v>8446636</v>
      </c>
      <c r="H704" s="87">
        <v>8.00250119E8</v>
      </c>
      <c r="I704" s="83" t="str">
        <f t="shared" ref="I704:I714" si="405">+VLOOKUP(H704,'[1]IPS CTA BANCARIA (2)'!$B$1:$I$186,2,0)</f>
        <v>#REF!</v>
      </c>
      <c r="J704" s="93">
        <f t="shared" ref="J704:J706" si="406">+G704</f>
        <v>8446636</v>
      </c>
      <c r="K704" s="88" t="str">
        <f t="shared" ref="K704:K714" si="407">+VLOOKUP(H704,'[1]IPS CTA BANCARIA (2)'!$B$1:$I$186,4,0)</f>
        <v>#REF!</v>
      </c>
      <c r="L704" s="89" t="str">
        <f t="shared" ref="L704:L714" si="408">+VLOOKUP(H704,'[1]IPS CTA BANCARIA (2)'!$B$1:$I$186,5,0)</f>
        <v>#REF!</v>
      </c>
      <c r="M704" s="89" t="s">
        <v>1251</v>
      </c>
      <c r="N704" s="87" t="s">
        <v>1252</v>
      </c>
      <c r="O704" s="90">
        <v>42243.0</v>
      </c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27.0" customHeight="1">
      <c r="A705" s="81" t="s">
        <v>267</v>
      </c>
      <c r="B705" s="82" t="s">
        <v>31</v>
      </c>
      <c r="C705" s="83" t="s">
        <v>32</v>
      </c>
      <c r="D705" s="84">
        <v>1086649.57</v>
      </c>
      <c r="E705" s="82">
        <v>0.0</v>
      </c>
      <c r="F705" s="85">
        <f t="shared" si="365"/>
        <v>1086650</v>
      </c>
      <c r="G705" s="86">
        <f t="shared" si="366"/>
        <v>1086650</v>
      </c>
      <c r="H705" s="87">
        <v>8.05000427E8</v>
      </c>
      <c r="I705" s="83" t="str">
        <f t="shared" si="405"/>
        <v>#REF!</v>
      </c>
      <c r="J705" s="93">
        <f t="shared" si="406"/>
        <v>1086650</v>
      </c>
      <c r="K705" s="88" t="str">
        <f t="shared" si="407"/>
        <v>#REF!</v>
      </c>
      <c r="L705" s="89" t="str">
        <f t="shared" si="408"/>
        <v>#REF!</v>
      </c>
      <c r="M705" s="89" t="s">
        <v>1253</v>
      </c>
      <c r="N705" s="87"/>
      <c r="O705" s="9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4.25" customHeight="1">
      <c r="A706" s="81" t="s">
        <v>267</v>
      </c>
      <c r="B706" s="82" t="s">
        <v>41</v>
      </c>
      <c r="C706" s="83" t="s">
        <v>42</v>
      </c>
      <c r="D706" s="84">
        <v>691058.84</v>
      </c>
      <c r="E706" s="82">
        <v>0.0</v>
      </c>
      <c r="F706" s="85">
        <f t="shared" si="365"/>
        <v>691059</v>
      </c>
      <c r="G706" s="86">
        <f t="shared" si="366"/>
        <v>691059</v>
      </c>
      <c r="H706" s="87">
        <v>9.00156264E8</v>
      </c>
      <c r="I706" s="83" t="str">
        <f t="shared" si="405"/>
        <v>#REF!</v>
      </c>
      <c r="J706" s="93">
        <f t="shared" si="406"/>
        <v>691059</v>
      </c>
      <c r="K706" s="88" t="str">
        <f t="shared" si="407"/>
        <v>#REF!</v>
      </c>
      <c r="L706" s="89" t="str">
        <f t="shared" si="408"/>
        <v>#REF!</v>
      </c>
      <c r="M706" s="89" t="s">
        <v>1254</v>
      </c>
      <c r="N706" s="87" t="s">
        <v>1255</v>
      </c>
      <c r="O706" s="90">
        <v>42242.0</v>
      </c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36.0" customHeight="1">
      <c r="A707" s="81" t="s">
        <v>269</v>
      </c>
      <c r="B707" s="82" t="s">
        <v>17</v>
      </c>
      <c r="C707" s="83" t="s">
        <v>346</v>
      </c>
      <c r="D707" s="84">
        <v>5927305.67</v>
      </c>
      <c r="E707" s="82">
        <v>0.0</v>
      </c>
      <c r="F707" s="85">
        <f t="shared" si="365"/>
        <v>5927306</v>
      </c>
      <c r="G707" s="86">
        <f t="shared" si="366"/>
        <v>5927306</v>
      </c>
      <c r="H707" s="87">
        <v>8.90985703E8</v>
      </c>
      <c r="I707" s="83" t="str">
        <f t="shared" si="405"/>
        <v>#REF!</v>
      </c>
      <c r="J707" s="81">
        <v>5927306.0</v>
      </c>
      <c r="K707" s="88" t="str">
        <f t="shared" si="407"/>
        <v>#REF!</v>
      </c>
      <c r="L707" s="89" t="str">
        <f t="shared" si="408"/>
        <v>#REF!</v>
      </c>
      <c r="M707" s="89" t="s">
        <v>1256</v>
      </c>
      <c r="N707" s="87" t="s">
        <v>1257</v>
      </c>
      <c r="O707" s="90">
        <v>42235.0</v>
      </c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4.25" customHeight="1">
      <c r="A708" s="81" t="s">
        <v>269</v>
      </c>
      <c r="B708" s="82" t="s">
        <v>19</v>
      </c>
      <c r="C708" s="83" t="s">
        <v>20</v>
      </c>
      <c r="D708" s="84">
        <v>8039.72</v>
      </c>
      <c r="E708" s="82">
        <v>0.0</v>
      </c>
      <c r="F708" s="85">
        <f t="shared" si="365"/>
        <v>8040</v>
      </c>
      <c r="G708" s="86">
        <f t="shared" si="366"/>
        <v>8040</v>
      </c>
      <c r="H708" s="87">
        <v>8.00140949E8</v>
      </c>
      <c r="I708" s="83" t="str">
        <f t="shared" si="405"/>
        <v>#REF!</v>
      </c>
      <c r="J708" s="93">
        <f t="shared" ref="J708:J712" si="409">+G708</f>
        <v>8040</v>
      </c>
      <c r="K708" s="88" t="str">
        <f t="shared" si="407"/>
        <v>#REF!</v>
      </c>
      <c r="L708" s="89" t="str">
        <f t="shared" si="408"/>
        <v>#REF!</v>
      </c>
      <c r="M708" s="89" t="s">
        <v>1258</v>
      </c>
      <c r="N708" s="87" t="s">
        <v>1259</v>
      </c>
      <c r="O708" s="90">
        <v>42236.0</v>
      </c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4.25" customHeight="1">
      <c r="A709" s="81" t="s">
        <v>269</v>
      </c>
      <c r="B709" s="82" t="s">
        <v>21</v>
      </c>
      <c r="C709" s="83" t="s">
        <v>22</v>
      </c>
      <c r="D709" s="84">
        <v>6744.25</v>
      </c>
      <c r="E709" s="82">
        <v>0.0</v>
      </c>
      <c r="F709" s="85">
        <f t="shared" si="365"/>
        <v>6744</v>
      </c>
      <c r="G709" s="86">
        <f t="shared" si="366"/>
        <v>6744</v>
      </c>
      <c r="H709" s="87">
        <v>8.00130907E8</v>
      </c>
      <c r="I709" s="83" t="str">
        <f t="shared" si="405"/>
        <v>#REF!</v>
      </c>
      <c r="J709" s="93">
        <f t="shared" si="409"/>
        <v>6744</v>
      </c>
      <c r="K709" s="88" t="str">
        <f t="shared" si="407"/>
        <v>#REF!</v>
      </c>
      <c r="L709" s="89" t="str">
        <f t="shared" si="408"/>
        <v>#REF!</v>
      </c>
      <c r="M709" s="89" t="s">
        <v>1260</v>
      </c>
      <c r="N709" s="87" t="s">
        <v>1261</v>
      </c>
      <c r="O709" s="90">
        <v>42242.0</v>
      </c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4.25" customHeight="1">
      <c r="A710" s="81" t="s">
        <v>269</v>
      </c>
      <c r="B710" s="82" t="s">
        <v>29</v>
      </c>
      <c r="C710" s="83" t="s">
        <v>30</v>
      </c>
      <c r="D710" s="84">
        <v>88445.89</v>
      </c>
      <c r="E710" s="82">
        <v>0.0</v>
      </c>
      <c r="F710" s="85">
        <f t="shared" si="365"/>
        <v>88446</v>
      </c>
      <c r="G710" s="86">
        <f t="shared" si="366"/>
        <v>88446</v>
      </c>
      <c r="H710" s="87">
        <v>8.00250119E8</v>
      </c>
      <c r="I710" s="83" t="str">
        <f t="shared" si="405"/>
        <v>#REF!</v>
      </c>
      <c r="J710" s="93">
        <f t="shared" si="409"/>
        <v>88446</v>
      </c>
      <c r="K710" s="88" t="str">
        <f t="shared" si="407"/>
        <v>#REF!</v>
      </c>
      <c r="L710" s="89" t="str">
        <f t="shared" si="408"/>
        <v>#REF!</v>
      </c>
      <c r="M710" s="89" t="s">
        <v>1262</v>
      </c>
      <c r="N710" s="87" t="s">
        <v>1263</v>
      </c>
      <c r="O710" s="90">
        <v>42243.0</v>
      </c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27.0" customHeight="1">
      <c r="A711" s="81" t="s">
        <v>269</v>
      </c>
      <c r="B711" s="82" t="s">
        <v>31</v>
      </c>
      <c r="C711" s="83" t="s">
        <v>32</v>
      </c>
      <c r="D711" s="84">
        <v>496044.78</v>
      </c>
      <c r="E711" s="82">
        <v>0.0</v>
      </c>
      <c r="F711" s="85">
        <f t="shared" si="365"/>
        <v>496045</v>
      </c>
      <c r="G711" s="86">
        <f t="shared" si="366"/>
        <v>496045</v>
      </c>
      <c r="H711" s="87">
        <v>8.05000427E8</v>
      </c>
      <c r="I711" s="83" t="str">
        <f t="shared" si="405"/>
        <v>#REF!</v>
      </c>
      <c r="J711" s="93">
        <f t="shared" si="409"/>
        <v>496045</v>
      </c>
      <c r="K711" s="88" t="str">
        <f t="shared" si="407"/>
        <v>#REF!</v>
      </c>
      <c r="L711" s="89" t="str">
        <f t="shared" si="408"/>
        <v>#REF!</v>
      </c>
      <c r="M711" s="89" t="s">
        <v>1264</v>
      </c>
      <c r="N711" s="87"/>
      <c r="O711" s="9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4.25" customHeight="1">
      <c r="A712" s="81" t="s">
        <v>269</v>
      </c>
      <c r="B712" s="82" t="s">
        <v>41</v>
      </c>
      <c r="C712" s="83" t="s">
        <v>42</v>
      </c>
      <c r="D712" s="84">
        <v>61690.09</v>
      </c>
      <c r="E712" s="82">
        <v>0.0</v>
      </c>
      <c r="F712" s="85">
        <f t="shared" si="365"/>
        <v>61690</v>
      </c>
      <c r="G712" s="86">
        <f t="shared" si="366"/>
        <v>61690</v>
      </c>
      <c r="H712" s="87">
        <v>9.00156264E8</v>
      </c>
      <c r="I712" s="83" t="str">
        <f t="shared" si="405"/>
        <v>#REF!</v>
      </c>
      <c r="J712" s="93">
        <f t="shared" si="409"/>
        <v>61690</v>
      </c>
      <c r="K712" s="88" t="str">
        <f t="shared" si="407"/>
        <v>#REF!</v>
      </c>
      <c r="L712" s="89" t="str">
        <f t="shared" si="408"/>
        <v>#REF!</v>
      </c>
      <c r="M712" s="89" t="s">
        <v>1265</v>
      </c>
      <c r="N712" s="87" t="s">
        <v>1266</v>
      </c>
      <c r="O712" s="90">
        <v>42242.0</v>
      </c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21.75" customHeight="1">
      <c r="A713" s="81" t="s">
        <v>269</v>
      </c>
      <c r="B713" s="82" t="s">
        <v>47</v>
      </c>
      <c r="C713" s="83" t="s">
        <v>48</v>
      </c>
      <c r="D713" s="84">
        <v>4.97543836E7</v>
      </c>
      <c r="E713" s="82">
        <v>0.0</v>
      </c>
      <c r="F713" s="85">
        <f t="shared" si="365"/>
        <v>49754384</v>
      </c>
      <c r="G713" s="86">
        <f t="shared" si="366"/>
        <v>49754384</v>
      </c>
      <c r="H713" s="87">
        <v>8.90980855E8</v>
      </c>
      <c r="I713" s="83" t="str">
        <f t="shared" si="405"/>
        <v>#REF!</v>
      </c>
      <c r="J713" s="81">
        <v>4.9754384E7</v>
      </c>
      <c r="K713" s="88" t="str">
        <f t="shared" si="407"/>
        <v>#REF!</v>
      </c>
      <c r="L713" s="89" t="str">
        <f t="shared" si="408"/>
        <v>#REF!</v>
      </c>
      <c r="M713" s="89" t="s">
        <v>1267</v>
      </c>
      <c r="N713" s="87" t="s">
        <v>1268</v>
      </c>
      <c r="O713" s="90">
        <v>42236.0</v>
      </c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36.0" customHeight="1">
      <c r="A714" s="81" t="s">
        <v>271</v>
      </c>
      <c r="B714" s="82" t="s">
        <v>17</v>
      </c>
      <c r="C714" s="83" t="s">
        <v>346</v>
      </c>
      <c r="D714" s="84">
        <v>1.614433158E8</v>
      </c>
      <c r="E714" s="82">
        <v>0.0</v>
      </c>
      <c r="F714" s="85">
        <f t="shared" si="365"/>
        <v>161443316</v>
      </c>
      <c r="G714" s="86">
        <f t="shared" si="366"/>
        <v>161443316</v>
      </c>
      <c r="H714" s="87">
        <v>8.90985703E8</v>
      </c>
      <c r="I714" s="83" t="str">
        <f t="shared" si="405"/>
        <v>#REF!</v>
      </c>
      <c r="J714" s="81">
        <v>1.61443316E8</v>
      </c>
      <c r="K714" s="88" t="str">
        <f t="shared" si="407"/>
        <v>#REF!</v>
      </c>
      <c r="L714" s="89" t="str">
        <f t="shared" si="408"/>
        <v>#REF!</v>
      </c>
      <c r="M714" s="89" t="s">
        <v>1269</v>
      </c>
      <c r="N714" s="87" t="s">
        <v>1270</v>
      </c>
      <c r="O714" s="90">
        <v>42235.0</v>
      </c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4.25" customHeight="1">
      <c r="A715" s="81" t="s">
        <v>271</v>
      </c>
      <c r="B715" s="82" t="s">
        <v>45</v>
      </c>
      <c r="C715" s="83" t="s">
        <v>46</v>
      </c>
      <c r="D715" s="84">
        <v>1448623.96</v>
      </c>
      <c r="E715" s="82">
        <v>0.0</v>
      </c>
      <c r="F715" s="85">
        <f t="shared" si="365"/>
        <v>1448624</v>
      </c>
      <c r="G715" s="86">
        <f t="shared" si="366"/>
        <v>1448624</v>
      </c>
      <c r="H715" s="87"/>
      <c r="I715" s="83"/>
      <c r="J715" s="81"/>
      <c r="K715" s="88"/>
      <c r="L715" s="89"/>
      <c r="M715" s="89"/>
      <c r="N715" s="87"/>
      <c r="O715" s="9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4.25" customHeight="1">
      <c r="A716" s="81" t="s">
        <v>271</v>
      </c>
      <c r="B716" s="82" t="s">
        <v>29</v>
      </c>
      <c r="C716" s="83" t="s">
        <v>30</v>
      </c>
      <c r="D716" s="84">
        <v>7821276.47</v>
      </c>
      <c r="E716" s="82">
        <v>0.0</v>
      </c>
      <c r="F716" s="85">
        <f t="shared" si="365"/>
        <v>7821276</v>
      </c>
      <c r="G716" s="86">
        <f t="shared" si="366"/>
        <v>7821276</v>
      </c>
      <c r="H716" s="87">
        <v>8.00250119E8</v>
      </c>
      <c r="I716" s="83" t="str">
        <f>+VLOOKUP(H716,'[1]IPS CTA BANCARIA (2)'!$B$1:$I$186,2,0)</f>
        <v>#REF!</v>
      </c>
      <c r="J716" s="93">
        <f>+G716</f>
        <v>7821276</v>
      </c>
      <c r="K716" s="88" t="str">
        <f>+VLOOKUP(H716,'[1]IPS CTA BANCARIA (2)'!$B$1:$I$186,4,0)</f>
        <v>#REF!</v>
      </c>
      <c r="L716" s="89" t="str">
        <f>+VLOOKUP(H716,'[1]IPS CTA BANCARIA (2)'!$B$1:$I$186,5,0)</f>
        <v>#REF!</v>
      </c>
      <c r="M716" s="89" t="s">
        <v>1271</v>
      </c>
      <c r="N716" s="87" t="s">
        <v>1272</v>
      </c>
      <c r="O716" s="90">
        <v>42243.0</v>
      </c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27.0" customHeight="1">
      <c r="A717" s="81" t="s">
        <v>271</v>
      </c>
      <c r="B717" s="82" t="s">
        <v>31</v>
      </c>
      <c r="C717" s="83" t="s">
        <v>32</v>
      </c>
      <c r="D717" s="84">
        <v>0.0</v>
      </c>
      <c r="E717" s="82">
        <v>0.0</v>
      </c>
      <c r="F717" s="85">
        <f t="shared" si="365"/>
        <v>0</v>
      </c>
      <c r="G717" s="86">
        <f t="shared" si="366"/>
        <v>0</v>
      </c>
      <c r="H717" s="87"/>
      <c r="I717" s="83"/>
      <c r="J717" s="81"/>
      <c r="K717" s="88"/>
      <c r="L717" s="89"/>
      <c r="M717" s="89"/>
      <c r="N717" s="87"/>
      <c r="O717" s="9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4.25" customHeight="1">
      <c r="A718" s="81" t="s">
        <v>271</v>
      </c>
      <c r="B718" s="82" t="s">
        <v>41</v>
      </c>
      <c r="C718" s="83" t="s">
        <v>42</v>
      </c>
      <c r="D718" s="84">
        <v>1719450.34</v>
      </c>
      <c r="E718" s="82">
        <v>0.0</v>
      </c>
      <c r="F718" s="85">
        <f t="shared" si="365"/>
        <v>1719450</v>
      </c>
      <c r="G718" s="86">
        <f t="shared" si="366"/>
        <v>1719450</v>
      </c>
      <c r="H718" s="87">
        <v>9.00156264E8</v>
      </c>
      <c r="I718" s="83" t="str">
        <f t="shared" ref="I718:I723" si="410">+VLOOKUP(H718,'[1]IPS CTA BANCARIA (2)'!$B$1:$I$186,2,0)</f>
        <v>#REF!</v>
      </c>
      <c r="J718" s="93">
        <f>+G718</f>
        <v>1719450</v>
      </c>
      <c r="K718" s="88" t="str">
        <f t="shared" ref="K718:K723" si="411">+VLOOKUP(H718,'[1]IPS CTA BANCARIA (2)'!$B$1:$I$186,4,0)</f>
        <v>#REF!</v>
      </c>
      <c r="L718" s="89" t="str">
        <f t="shared" ref="L718:L723" si="412">+VLOOKUP(H718,'[1]IPS CTA BANCARIA (2)'!$B$1:$I$186,5,0)</f>
        <v>#REF!</v>
      </c>
      <c r="M718" s="89" t="s">
        <v>1273</v>
      </c>
      <c r="N718" s="87" t="s">
        <v>1274</v>
      </c>
      <c r="O718" s="90">
        <v>42242.0</v>
      </c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21.75" customHeight="1">
      <c r="A719" s="81" t="s">
        <v>271</v>
      </c>
      <c r="B719" s="82" t="s">
        <v>47</v>
      </c>
      <c r="C719" s="83" t="s">
        <v>48</v>
      </c>
      <c r="D719" s="84">
        <v>4.4746683143E8</v>
      </c>
      <c r="E719" s="82">
        <v>0.0</v>
      </c>
      <c r="F719" s="85">
        <f t="shared" si="365"/>
        <v>447466831</v>
      </c>
      <c r="G719" s="86">
        <f t="shared" si="366"/>
        <v>447466831</v>
      </c>
      <c r="H719" s="87">
        <v>8.90984696E8</v>
      </c>
      <c r="I719" s="83" t="str">
        <f t="shared" si="410"/>
        <v>#REF!</v>
      </c>
      <c r="J719" s="81">
        <v>2.5064756E8</v>
      </c>
      <c r="K719" s="88" t="str">
        <f t="shared" si="411"/>
        <v>#REF!</v>
      </c>
      <c r="L719" s="89" t="str">
        <f t="shared" si="412"/>
        <v>#REF!</v>
      </c>
      <c r="M719" s="89" t="s">
        <v>1275</v>
      </c>
      <c r="N719" s="87" t="s">
        <v>1276</v>
      </c>
      <c r="O719" s="90">
        <v>42241.0</v>
      </c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21.75" customHeight="1">
      <c r="A720" s="81" t="s">
        <v>271</v>
      </c>
      <c r="B720" s="82" t="s">
        <v>47</v>
      </c>
      <c r="C720" s="83" t="s">
        <v>48</v>
      </c>
      <c r="D720" s="84"/>
      <c r="E720" s="82"/>
      <c r="F720" s="85"/>
      <c r="G720" s="92"/>
      <c r="H720" s="87">
        <v>8.90980757E8</v>
      </c>
      <c r="I720" s="83" t="str">
        <f t="shared" si="410"/>
        <v>#REF!</v>
      </c>
      <c r="J720" s="81">
        <v>1.96819271E8</v>
      </c>
      <c r="K720" s="88" t="str">
        <f t="shared" si="411"/>
        <v>#REF!</v>
      </c>
      <c r="L720" s="89" t="str">
        <f t="shared" si="412"/>
        <v>#REF!</v>
      </c>
      <c r="M720" s="89" t="s">
        <v>1277</v>
      </c>
      <c r="N720" s="87" t="s">
        <v>1278</v>
      </c>
      <c r="O720" s="90">
        <v>42236.0</v>
      </c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36.0" customHeight="1">
      <c r="A721" s="81" t="s">
        <v>273</v>
      </c>
      <c r="B721" s="82" t="s">
        <v>17</v>
      </c>
      <c r="C721" s="83" t="s">
        <v>346</v>
      </c>
      <c r="D721" s="84">
        <v>9968035.86</v>
      </c>
      <c r="E721" s="82">
        <v>0.0</v>
      </c>
      <c r="F721" s="85">
        <f t="shared" ref="F721:F744" si="413">+ROUND(D721,0)</f>
        <v>9968036</v>
      </c>
      <c r="G721" s="86">
        <f t="shared" ref="G721:G744" si="414">+F721</f>
        <v>9968036</v>
      </c>
      <c r="H721" s="87">
        <v>8.90985703E8</v>
      </c>
      <c r="I721" s="83" t="str">
        <f t="shared" si="410"/>
        <v>#REF!</v>
      </c>
      <c r="J721" s="81">
        <v>9968036.0</v>
      </c>
      <c r="K721" s="88" t="str">
        <f t="shared" si="411"/>
        <v>#REF!</v>
      </c>
      <c r="L721" s="89" t="str">
        <f t="shared" si="412"/>
        <v>#REF!</v>
      </c>
      <c r="M721" s="89" t="s">
        <v>1279</v>
      </c>
      <c r="N721" s="87" t="s">
        <v>1280</v>
      </c>
      <c r="O721" s="90">
        <v>42235.0</v>
      </c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4.25" customHeight="1">
      <c r="A722" s="81" t="s">
        <v>273</v>
      </c>
      <c r="B722" s="82" t="s">
        <v>19</v>
      </c>
      <c r="C722" s="83" t="s">
        <v>20</v>
      </c>
      <c r="D722" s="84">
        <v>75640.26</v>
      </c>
      <c r="E722" s="82">
        <v>0.0</v>
      </c>
      <c r="F722" s="85">
        <f t="shared" si="413"/>
        <v>75640</v>
      </c>
      <c r="G722" s="86">
        <f t="shared" si="414"/>
        <v>75640</v>
      </c>
      <c r="H722" s="87">
        <v>8.00140949E8</v>
      </c>
      <c r="I722" s="83" t="str">
        <f t="shared" si="410"/>
        <v>#REF!</v>
      </c>
      <c r="J722" s="93">
        <f t="shared" ref="J722:J723" si="415">+G722</f>
        <v>75640</v>
      </c>
      <c r="K722" s="88" t="str">
        <f t="shared" si="411"/>
        <v>#REF!</v>
      </c>
      <c r="L722" s="89" t="str">
        <f t="shared" si="412"/>
        <v>#REF!</v>
      </c>
      <c r="M722" s="89" t="s">
        <v>1281</v>
      </c>
      <c r="N722" s="87" t="s">
        <v>1282</v>
      </c>
      <c r="O722" s="90">
        <v>42236.0</v>
      </c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4.25" customHeight="1">
      <c r="A723" s="81" t="s">
        <v>273</v>
      </c>
      <c r="B723" s="82" t="s">
        <v>29</v>
      </c>
      <c r="C723" s="83" t="s">
        <v>30</v>
      </c>
      <c r="D723" s="84">
        <v>338829.8</v>
      </c>
      <c r="E723" s="82">
        <v>0.0</v>
      </c>
      <c r="F723" s="85">
        <f t="shared" si="413"/>
        <v>338830</v>
      </c>
      <c r="G723" s="86">
        <f t="shared" si="414"/>
        <v>338830</v>
      </c>
      <c r="H723" s="87">
        <v>8.00250119E8</v>
      </c>
      <c r="I723" s="83" t="str">
        <f t="shared" si="410"/>
        <v>#REF!</v>
      </c>
      <c r="J723" s="93">
        <f t="shared" si="415"/>
        <v>338830</v>
      </c>
      <c r="K723" s="88" t="str">
        <f t="shared" si="411"/>
        <v>#REF!</v>
      </c>
      <c r="L723" s="89" t="str">
        <f t="shared" si="412"/>
        <v>#REF!</v>
      </c>
      <c r="M723" s="89" t="s">
        <v>1283</v>
      </c>
      <c r="N723" s="87" t="s">
        <v>1284</v>
      </c>
      <c r="O723" s="90">
        <v>42243.0</v>
      </c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27.0" customHeight="1">
      <c r="A724" s="81" t="s">
        <v>273</v>
      </c>
      <c r="B724" s="82" t="s">
        <v>31</v>
      </c>
      <c r="C724" s="83" t="s">
        <v>32</v>
      </c>
      <c r="D724" s="84">
        <v>0.0</v>
      </c>
      <c r="E724" s="82">
        <v>0.0</v>
      </c>
      <c r="F724" s="85">
        <f t="shared" si="413"/>
        <v>0</v>
      </c>
      <c r="G724" s="86">
        <f t="shared" si="414"/>
        <v>0</v>
      </c>
      <c r="H724" s="87"/>
      <c r="I724" s="83"/>
      <c r="J724" s="81"/>
      <c r="K724" s="88"/>
      <c r="L724" s="89"/>
      <c r="M724" s="89"/>
      <c r="N724" s="87"/>
      <c r="O724" s="9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4.25" customHeight="1">
      <c r="A725" s="81" t="s">
        <v>273</v>
      </c>
      <c r="B725" s="82" t="s">
        <v>41</v>
      </c>
      <c r="C725" s="83" t="s">
        <v>42</v>
      </c>
      <c r="D725" s="84">
        <v>32863.08</v>
      </c>
      <c r="E725" s="82">
        <v>0.0</v>
      </c>
      <c r="F725" s="85">
        <f t="shared" si="413"/>
        <v>32863</v>
      </c>
      <c r="G725" s="86">
        <f t="shared" si="414"/>
        <v>32863</v>
      </c>
      <c r="H725" s="87">
        <v>9.00156264E8</v>
      </c>
      <c r="I725" s="83" t="str">
        <f t="shared" ref="I725:I726" si="416">+VLOOKUP(H725,'[1]IPS CTA BANCARIA (2)'!$B$1:$I$186,2,0)</f>
        <v>#REF!</v>
      </c>
      <c r="J725" s="93">
        <f>+G725</f>
        <v>32863</v>
      </c>
      <c r="K725" s="88" t="str">
        <f t="shared" ref="K725:K726" si="417">+VLOOKUP(H725,'[1]IPS CTA BANCARIA (2)'!$B$1:$I$186,4,0)</f>
        <v>#REF!</v>
      </c>
      <c r="L725" s="89" t="str">
        <f t="shared" ref="L725:L726" si="418">+VLOOKUP(H725,'[1]IPS CTA BANCARIA (2)'!$B$1:$I$186,5,0)</f>
        <v>#REF!</v>
      </c>
      <c r="M725" s="89" t="s">
        <v>1285</v>
      </c>
      <c r="N725" s="87" t="s">
        <v>1286</v>
      </c>
      <c r="O725" s="90">
        <v>42242.0</v>
      </c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36.0" customHeight="1">
      <c r="A726" s="81" t="s">
        <v>275</v>
      </c>
      <c r="B726" s="82" t="s">
        <v>17</v>
      </c>
      <c r="C726" s="83" t="s">
        <v>346</v>
      </c>
      <c r="D726" s="84">
        <v>5424555.36</v>
      </c>
      <c r="E726" s="82">
        <v>0.0</v>
      </c>
      <c r="F726" s="85">
        <f t="shared" si="413"/>
        <v>5424555</v>
      </c>
      <c r="G726" s="86">
        <f t="shared" si="414"/>
        <v>5424555</v>
      </c>
      <c r="H726" s="87">
        <v>8.90985703E8</v>
      </c>
      <c r="I726" s="83" t="str">
        <f t="shared" si="416"/>
        <v>#REF!</v>
      </c>
      <c r="J726" s="81">
        <v>5424555.0</v>
      </c>
      <c r="K726" s="88" t="str">
        <f t="shared" si="417"/>
        <v>#REF!</v>
      </c>
      <c r="L726" s="89" t="str">
        <f t="shared" si="418"/>
        <v>#REF!</v>
      </c>
      <c r="M726" s="89" t="s">
        <v>1287</v>
      </c>
      <c r="N726" s="87" t="s">
        <v>1288</v>
      </c>
      <c r="O726" s="90">
        <v>42235.0</v>
      </c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4.25" customHeight="1">
      <c r="A727" s="81" t="s">
        <v>275</v>
      </c>
      <c r="B727" s="82" t="s">
        <v>45</v>
      </c>
      <c r="C727" s="83" t="s">
        <v>46</v>
      </c>
      <c r="D727" s="84">
        <v>874595.9</v>
      </c>
      <c r="E727" s="82">
        <v>0.0</v>
      </c>
      <c r="F727" s="85">
        <f t="shared" si="413"/>
        <v>874596</v>
      </c>
      <c r="G727" s="86">
        <f t="shared" si="414"/>
        <v>874596</v>
      </c>
      <c r="H727" s="87"/>
      <c r="I727" s="83"/>
      <c r="J727" s="81"/>
      <c r="K727" s="88"/>
      <c r="L727" s="89"/>
      <c r="M727" s="89"/>
      <c r="N727" s="87"/>
      <c r="O727" s="9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4.25" customHeight="1">
      <c r="A728" s="81" t="s">
        <v>275</v>
      </c>
      <c r="B728" s="82" t="s">
        <v>29</v>
      </c>
      <c r="C728" s="83" t="s">
        <v>30</v>
      </c>
      <c r="D728" s="84">
        <v>164384.98</v>
      </c>
      <c r="E728" s="82">
        <v>0.0</v>
      </c>
      <c r="F728" s="85">
        <f t="shared" si="413"/>
        <v>164385</v>
      </c>
      <c r="G728" s="86">
        <f t="shared" si="414"/>
        <v>164385</v>
      </c>
      <c r="H728" s="87">
        <v>8.00250119E8</v>
      </c>
      <c r="I728" s="83" t="str">
        <f t="shared" ref="I728:I731" si="419">+VLOOKUP(H728,'[1]IPS CTA BANCARIA (2)'!$B$1:$I$186,2,0)</f>
        <v>#REF!</v>
      </c>
      <c r="J728" s="93">
        <f t="shared" ref="J728:J730" si="420">+G728</f>
        <v>164385</v>
      </c>
      <c r="K728" s="88" t="str">
        <f t="shared" ref="K728:K731" si="421">+VLOOKUP(H728,'[1]IPS CTA BANCARIA (2)'!$B$1:$I$186,4,0)</f>
        <v>#REF!</v>
      </c>
      <c r="L728" s="89" t="str">
        <f t="shared" ref="L728:L731" si="422">+VLOOKUP(H728,'[1]IPS CTA BANCARIA (2)'!$B$1:$I$186,5,0)</f>
        <v>#REF!</v>
      </c>
      <c r="M728" s="89" t="s">
        <v>1289</v>
      </c>
      <c r="N728" s="87" t="s">
        <v>1290</v>
      </c>
      <c r="O728" s="90">
        <v>42243.0</v>
      </c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27.0" customHeight="1">
      <c r="A729" s="81" t="s">
        <v>275</v>
      </c>
      <c r="B729" s="82" t="s">
        <v>31</v>
      </c>
      <c r="C729" s="83" t="s">
        <v>32</v>
      </c>
      <c r="D729" s="84">
        <v>36228.49</v>
      </c>
      <c r="E729" s="82">
        <v>0.0</v>
      </c>
      <c r="F729" s="85">
        <f t="shared" si="413"/>
        <v>36228</v>
      </c>
      <c r="G729" s="86">
        <f t="shared" si="414"/>
        <v>36228</v>
      </c>
      <c r="H729" s="87">
        <v>8.05000427E8</v>
      </c>
      <c r="I729" s="83" t="str">
        <f t="shared" si="419"/>
        <v>#REF!</v>
      </c>
      <c r="J729" s="93">
        <f t="shared" si="420"/>
        <v>36228</v>
      </c>
      <c r="K729" s="88" t="str">
        <f t="shared" si="421"/>
        <v>#REF!</v>
      </c>
      <c r="L729" s="89" t="str">
        <f t="shared" si="422"/>
        <v>#REF!</v>
      </c>
      <c r="M729" s="89" t="s">
        <v>1291</v>
      </c>
      <c r="N729" s="87"/>
      <c r="O729" s="9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4.25" customHeight="1">
      <c r="A730" s="81" t="s">
        <v>275</v>
      </c>
      <c r="B730" s="82" t="s">
        <v>41</v>
      </c>
      <c r="C730" s="83" t="s">
        <v>42</v>
      </c>
      <c r="D730" s="84">
        <v>48467.27</v>
      </c>
      <c r="E730" s="82">
        <v>0.0</v>
      </c>
      <c r="F730" s="85">
        <f t="shared" si="413"/>
        <v>48467</v>
      </c>
      <c r="G730" s="86">
        <f t="shared" si="414"/>
        <v>48467</v>
      </c>
      <c r="H730" s="87">
        <v>9.00156264E8</v>
      </c>
      <c r="I730" s="83" t="str">
        <f t="shared" si="419"/>
        <v>#REF!</v>
      </c>
      <c r="J730" s="93">
        <f t="shared" si="420"/>
        <v>48467</v>
      </c>
      <c r="K730" s="88" t="str">
        <f t="shared" si="421"/>
        <v>#REF!</v>
      </c>
      <c r="L730" s="89" t="str">
        <f t="shared" si="422"/>
        <v>#REF!</v>
      </c>
      <c r="M730" s="89" t="s">
        <v>1292</v>
      </c>
      <c r="N730" s="87" t="s">
        <v>1293</v>
      </c>
      <c r="O730" s="90">
        <v>42242.0</v>
      </c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36.0" customHeight="1">
      <c r="A731" s="81" t="s">
        <v>277</v>
      </c>
      <c r="B731" s="82" t="s">
        <v>17</v>
      </c>
      <c r="C731" s="83" t="s">
        <v>346</v>
      </c>
      <c r="D731" s="84">
        <v>477051.5</v>
      </c>
      <c r="E731" s="82">
        <v>0.0</v>
      </c>
      <c r="F731" s="85">
        <f t="shared" si="413"/>
        <v>477052</v>
      </c>
      <c r="G731" s="86">
        <f t="shared" si="414"/>
        <v>477052</v>
      </c>
      <c r="H731" s="87">
        <v>8.90985703E8</v>
      </c>
      <c r="I731" s="83" t="str">
        <f t="shared" si="419"/>
        <v>#REF!</v>
      </c>
      <c r="J731" s="81">
        <v>477052.0</v>
      </c>
      <c r="K731" s="88" t="str">
        <f t="shared" si="421"/>
        <v>#REF!</v>
      </c>
      <c r="L731" s="89" t="str">
        <f t="shared" si="422"/>
        <v>#REF!</v>
      </c>
      <c r="M731" s="89" t="s">
        <v>1294</v>
      </c>
      <c r="N731" s="87" t="s">
        <v>1295</v>
      </c>
      <c r="O731" s="90">
        <v>42235.0</v>
      </c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4.25" customHeight="1">
      <c r="A732" s="81" t="s">
        <v>277</v>
      </c>
      <c r="B732" s="82" t="s">
        <v>45</v>
      </c>
      <c r="C732" s="83" t="s">
        <v>46</v>
      </c>
      <c r="D732" s="84">
        <v>177325.68</v>
      </c>
      <c r="E732" s="82">
        <v>0.0</v>
      </c>
      <c r="F732" s="85">
        <f t="shared" si="413"/>
        <v>177326</v>
      </c>
      <c r="G732" s="86">
        <f t="shared" si="414"/>
        <v>177326</v>
      </c>
      <c r="H732" s="87"/>
      <c r="I732" s="83"/>
      <c r="J732" s="81"/>
      <c r="K732" s="88"/>
      <c r="L732" s="89"/>
      <c r="M732" s="89"/>
      <c r="N732" s="87"/>
      <c r="O732" s="9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4.25" customHeight="1">
      <c r="A733" s="81" t="s">
        <v>277</v>
      </c>
      <c r="B733" s="82" t="s">
        <v>29</v>
      </c>
      <c r="C733" s="83" t="s">
        <v>30</v>
      </c>
      <c r="D733" s="84">
        <v>15764.3</v>
      </c>
      <c r="E733" s="82">
        <v>0.0</v>
      </c>
      <c r="F733" s="85">
        <f t="shared" si="413"/>
        <v>15764</v>
      </c>
      <c r="G733" s="86">
        <f t="shared" si="414"/>
        <v>15764</v>
      </c>
      <c r="H733" s="87">
        <v>8.00250119E8</v>
      </c>
      <c r="I733" s="83" t="str">
        <f t="shared" ref="I733:I735" si="423">+VLOOKUP(H733,'[1]IPS CTA BANCARIA (2)'!$B$1:$I$186,2,0)</f>
        <v>#REF!</v>
      </c>
      <c r="J733" s="93">
        <f t="shared" ref="J733:J734" si="424">+G733</f>
        <v>15764</v>
      </c>
      <c r="K733" s="88" t="str">
        <f t="shared" ref="K733:K735" si="425">+VLOOKUP(H733,'[1]IPS CTA BANCARIA (2)'!$B$1:$I$186,4,0)</f>
        <v>#REF!</v>
      </c>
      <c r="L733" s="89" t="str">
        <f t="shared" ref="L733:L735" si="426">+VLOOKUP(H733,'[1]IPS CTA BANCARIA (2)'!$B$1:$I$186,5,0)</f>
        <v>#REF!</v>
      </c>
      <c r="M733" s="89" t="s">
        <v>1296</v>
      </c>
      <c r="N733" s="87" t="s">
        <v>1297</v>
      </c>
      <c r="O733" s="90">
        <v>42243.0</v>
      </c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4.25" customHeight="1">
      <c r="A734" s="81" t="s">
        <v>277</v>
      </c>
      <c r="B734" s="82" t="s">
        <v>41</v>
      </c>
      <c r="C734" s="83" t="s">
        <v>42</v>
      </c>
      <c r="D734" s="84">
        <v>11515.52</v>
      </c>
      <c r="E734" s="82">
        <v>0.0</v>
      </c>
      <c r="F734" s="85">
        <f t="shared" si="413"/>
        <v>11516</v>
      </c>
      <c r="G734" s="86">
        <f t="shared" si="414"/>
        <v>11516</v>
      </c>
      <c r="H734" s="87">
        <v>9.00156264E8</v>
      </c>
      <c r="I734" s="83" t="str">
        <f t="shared" si="423"/>
        <v>#REF!</v>
      </c>
      <c r="J734" s="93">
        <f t="shared" si="424"/>
        <v>11516</v>
      </c>
      <c r="K734" s="88" t="str">
        <f t="shared" si="425"/>
        <v>#REF!</v>
      </c>
      <c r="L734" s="89" t="str">
        <f t="shared" si="426"/>
        <v>#REF!</v>
      </c>
      <c r="M734" s="89" t="s">
        <v>1298</v>
      </c>
      <c r="N734" s="87" t="s">
        <v>1299</v>
      </c>
      <c r="O734" s="90">
        <v>42242.0</v>
      </c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36.0" customHeight="1">
      <c r="A735" s="81" t="s">
        <v>279</v>
      </c>
      <c r="B735" s="82" t="s">
        <v>17</v>
      </c>
      <c r="C735" s="83" t="s">
        <v>346</v>
      </c>
      <c r="D735" s="84">
        <v>1.500993249E8</v>
      </c>
      <c r="E735" s="82">
        <v>0.0</v>
      </c>
      <c r="F735" s="85">
        <f t="shared" si="413"/>
        <v>150099325</v>
      </c>
      <c r="G735" s="86">
        <f t="shared" si="414"/>
        <v>150099325</v>
      </c>
      <c r="H735" s="87">
        <v>8.90980066E8</v>
      </c>
      <c r="I735" s="83" t="str">
        <f t="shared" si="423"/>
        <v>#REF!</v>
      </c>
      <c r="J735" s="81">
        <v>1.50099325E8</v>
      </c>
      <c r="K735" s="88" t="str">
        <f t="shared" si="425"/>
        <v>#REF!</v>
      </c>
      <c r="L735" s="89" t="str">
        <f t="shared" si="426"/>
        <v>#REF!</v>
      </c>
      <c r="M735" s="89" t="s">
        <v>1300</v>
      </c>
      <c r="N735" s="87" t="s">
        <v>1301</v>
      </c>
      <c r="O735" s="90">
        <v>42241.0</v>
      </c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4.25" customHeight="1">
      <c r="A736" s="81" t="s">
        <v>279</v>
      </c>
      <c r="B736" s="82" t="s">
        <v>45</v>
      </c>
      <c r="C736" s="83" t="s">
        <v>46</v>
      </c>
      <c r="D736" s="84">
        <v>4.75679381E7</v>
      </c>
      <c r="E736" s="82">
        <v>0.0</v>
      </c>
      <c r="F736" s="85">
        <f t="shared" si="413"/>
        <v>47567938</v>
      </c>
      <c r="G736" s="86">
        <f t="shared" si="414"/>
        <v>47567938</v>
      </c>
      <c r="H736" s="87"/>
      <c r="I736" s="83"/>
      <c r="J736" s="81"/>
      <c r="K736" s="88"/>
      <c r="L736" s="89"/>
      <c r="M736" s="89"/>
      <c r="N736" s="87"/>
      <c r="O736" s="9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4.25" customHeight="1">
      <c r="A737" s="81" t="s">
        <v>279</v>
      </c>
      <c r="B737" s="82" t="s">
        <v>72</v>
      </c>
      <c r="C737" s="83" t="s">
        <v>73</v>
      </c>
      <c r="D737" s="84">
        <v>5866181.87</v>
      </c>
      <c r="E737" s="82">
        <v>0.0</v>
      </c>
      <c r="F737" s="85">
        <f t="shared" si="413"/>
        <v>5866182</v>
      </c>
      <c r="G737" s="86">
        <f t="shared" si="414"/>
        <v>5866182</v>
      </c>
      <c r="H737" s="87">
        <v>8.90900518E8</v>
      </c>
      <c r="I737" s="83" t="str">
        <f t="shared" ref="I737:I741" si="427">+VLOOKUP(H737,'[1]IPS CTA BANCARIA (2)'!$B$1:$I$186,2,0)</f>
        <v>#REF!</v>
      </c>
      <c r="J737" s="81">
        <v>5866182.0</v>
      </c>
      <c r="K737" s="88" t="str">
        <f t="shared" ref="K737:K741" si="428">+VLOOKUP(H737,'[1]IPS CTA BANCARIA (2)'!$B$1:$I$186,4,0)</f>
        <v>#REF!</v>
      </c>
      <c r="L737" s="89" t="str">
        <f t="shared" ref="L737:L741" si="429">+VLOOKUP(H737,'[1]IPS CTA BANCARIA (2)'!$B$1:$I$186,5,0)</f>
        <v>#REF!</v>
      </c>
      <c r="M737" s="89" t="s">
        <v>1302</v>
      </c>
      <c r="N737" s="87" t="s">
        <v>1303</v>
      </c>
      <c r="O737" s="90">
        <v>42243.0</v>
      </c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4.25" customHeight="1">
      <c r="A738" s="81" t="s">
        <v>279</v>
      </c>
      <c r="B738" s="82" t="s">
        <v>21</v>
      </c>
      <c r="C738" s="83" t="s">
        <v>22</v>
      </c>
      <c r="D738" s="84">
        <v>15546.2</v>
      </c>
      <c r="E738" s="82">
        <v>0.0</v>
      </c>
      <c r="F738" s="85">
        <f t="shared" si="413"/>
        <v>15546</v>
      </c>
      <c r="G738" s="86">
        <f t="shared" si="414"/>
        <v>15546</v>
      </c>
      <c r="H738" s="87">
        <v>8.00130907E8</v>
      </c>
      <c r="I738" s="83" t="str">
        <f t="shared" si="427"/>
        <v>#REF!</v>
      </c>
      <c r="J738" s="93">
        <f t="shared" ref="J738:J741" si="430">+G738</f>
        <v>15546</v>
      </c>
      <c r="K738" s="88" t="str">
        <f t="shared" si="428"/>
        <v>#REF!</v>
      </c>
      <c r="L738" s="89" t="str">
        <f t="shared" si="429"/>
        <v>#REF!</v>
      </c>
      <c r="M738" s="89" t="s">
        <v>1304</v>
      </c>
      <c r="N738" s="87" t="s">
        <v>1305</v>
      </c>
      <c r="O738" s="90">
        <v>42242.0</v>
      </c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41.25" customHeight="1">
      <c r="A739" s="81" t="s">
        <v>279</v>
      </c>
      <c r="B739" s="82" t="s">
        <v>27</v>
      </c>
      <c r="C739" s="83" t="s">
        <v>28</v>
      </c>
      <c r="D739" s="84">
        <v>1731537.01</v>
      </c>
      <c r="E739" s="82">
        <v>0.0</v>
      </c>
      <c r="F739" s="85">
        <f t="shared" si="413"/>
        <v>1731537</v>
      </c>
      <c r="G739" s="86">
        <f t="shared" si="414"/>
        <v>1731537</v>
      </c>
      <c r="H739" s="87">
        <v>8.00088702E8</v>
      </c>
      <c r="I739" s="83" t="str">
        <f t="shared" si="427"/>
        <v>#REF!</v>
      </c>
      <c r="J739" s="93">
        <f t="shared" si="430"/>
        <v>1731537</v>
      </c>
      <c r="K739" s="88" t="str">
        <f t="shared" si="428"/>
        <v>#REF!</v>
      </c>
      <c r="L739" s="89" t="str">
        <f t="shared" si="429"/>
        <v>#REF!</v>
      </c>
      <c r="M739" s="89" t="s">
        <v>1306</v>
      </c>
      <c r="N739" s="87" t="s">
        <v>1307</v>
      </c>
      <c r="O739" s="90">
        <v>42241.0</v>
      </c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4.25" customHeight="1">
      <c r="A740" s="81" t="s">
        <v>279</v>
      </c>
      <c r="B740" s="82" t="s">
        <v>29</v>
      </c>
      <c r="C740" s="83" t="s">
        <v>30</v>
      </c>
      <c r="D740" s="84">
        <v>3995867.64</v>
      </c>
      <c r="E740" s="82">
        <v>0.0</v>
      </c>
      <c r="F740" s="85">
        <f t="shared" si="413"/>
        <v>3995868</v>
      </c>
      <c r="G740" s="86">
        <f t="shared" si="414"/>
        <v>3995868</v>
      </c>
      <c r="H740" s="87">
        <v>8.00250119E8</v>
      </c>
      <c r="I740" s="83" t="str">
        <f t="shared" si="427"/>
        <v>#REF!</v>
      </c>
      <c r="J740" s="93">
        <f t="shared" si="430"/>
        <v>3995868</v>
      </c>
      <c r="K740" s="88" t="str">
        <f t="shared" si="428"/>
        <v>#REF!</v>
      </c>
      <c r="L740" s="89" t="str">
        <f t="shared" si="429"/>
        <v>#REF!</v>
      </c>
      <c r="M740" s="89" t="s">
        <v>1308</v>
      </c>
      <c r="N740" s="87" t="s">
        <v>1309</v>
      </c>
      <c r="O740" s="90">
        <v>42243.0</v>
      </c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27.0" customHeight="1">
      <c r="A741" s="81" t="s">
        <v>279</v>
      </c>
      <c r="B741" s="82" t="s">
        <v>31</v>
      </c>
      <c r="C741" s="83" t="s">
        <v>32</v>
      </c>
      <c r="D741" s="84">
        <v>9284283.81</v>
      </c>
      <c r="E741" s="82">
        <v>0.0</v>
      </c>
      <c r="F741" s="85">
        <f t="shared" si="413"/>
        <v>9284284</v>
      </c>
      <c r="G741" s="86">
        <f t="shared" si="414"/>
        <v>9284284</v>
      </c>
      <c r="H741" s="87">
        <v>8.05000427E8</v>
      </c>
      <c r="I741" s="83" t="str">
        <f t="shared" si="427"/>
        <v>#REF!</v>
      </c>
      <c r="J741" s="93">
        <f t="shared" si="430"/>
        <v>9284284</v>
      </c>
      <c r="K741" s="88" t="str">
        <f t="shared" si="428"/>
        <v>#REF!</v>
      </c>
      <c r="L741" s="89" t="str">
        <f t="shared" si="429"/>
        <v>#REF!</v>
      </c>
      <c r="M741" s="89" t="s">
        <v>1310</v>
      </c>
      <c r="N741" s="87"/>
      <c r="O741" s="9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27.0" customHeight="1">
      <c r="A742" s="81" t="s">
        <v>279</v>
      </c>
      <c r="B742" s="82" t="s">
        <v>37</v>
      </c>
      <c r="C742" s="83" t="s">
        <v>38</v>
      </c>
      <c r="D742" s="84">
        <v>0.0</v>
      </c>
      <c r="E742" s="82">
        <v>0.0</v>
      </c>
      <c r="F742" s="85">
        <f t="shared" si="413"/>
        <v>0</v>
      </c>
      <c r="G742" s="86">
        <f t="shared" si="414"/>
        <v>0</v>
      </c>
      <c r="H742" s="87"/>
      <c r="I742" s="83"/>
      <c r="J742" s="81"/>
      <c r="K742" s="88"/>
      <c r="L742" s="89"/>
      <c r="M742" s="89"/>
      <c r="N742" s="87"/>
      <c r="O742" s="9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4.25" customHeight="1">
      <c r="A743" s="81" t="s">
        <v>279</v>
      </c>
      <c r="B743" s="82" t="s">
        <v>41</v>
      </c>
      <c r="C743" s="83" t="s">
        <v>42</v>
      </c>
      <c r="D743" s="84">
        <v>1281807.02</v>
      </c>
      <c r="E743" s="82">
        <v>0.0</v>
      </c>
      <c r="F743" s="85">
        <f t="shared" si="413"/>
        <v>1281807</v>
      </c>
      <c r="G743" s="86">
        <f t="shared" si="414"/>
        <v>1281807</v>
      </c>
      <c r="H743" s="87">
        <v>9.00156264E8</v>
      </c>
      <c r="I743" s="83" t="str">
        <f t="shared" ref="I743:I747" si="431">+VLOOKUP(H743,'[1]IPS CTA BANCARIA (2)'!$B$1:$I$186,2,0)</f>
        <v>#REF!</v>
      </c>
      <c r="J743" s="93">
        <f>+G743</f>
        <v>1281807</v>
      </c>
      <c r="K743" s="88" t="str">
        <f t="shared" ref="K743:K747" si="432">+VLOOKUP(H743,'[1]IPS CTA BANCARIA (2)'!$B$1:$I$186,4,0)</f>
        <v>#REF!</v>
      </c>
      <c r="L743" s="89" t="str">
        <f t="shared" ref="L743:L747" si="433">+VLOOKUP(H743,'[1]IPS CTA BANCARIA (2)'!$B$1:$I$186,5,0)</f>
        <v>#REF!</v>
      </c>
      <c r="M743" s="89" t="s">
        <v>1311</v>
      </c>
      <c r="N743" s="87" t="s">
        <v>1312</v>
      </c>
      <c r="O743" s="90">
        <v>42242.0</v>
      </c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20.25" customHeight="1">
      <c r="A744" s="81" t="s">
        <v>279</v>
      </c>
      <c r="B744" s="82" t="s">
        <v>74</v>
      </c>
      <c r="C744" s="83" t="s">
        <v>75</v>
      </c>
      <c r="D744" s="84">
        <v>1.8985188145E8</v>
      </c>
      <c r="E744" s="82">
        <v>0.0</v>
      </c>
      <c r="F744" s="85">
        <f t="shared" si="413"/>
        <v>189851881</v>
      </c>
      <c r="G744" s="86">
        <f t="shared" si="414"/>
        <v>189851881</v>
      </c>
      <c r="H744" s="87">
        <v>8.90981137E8</v>
      </c>
      <c r="I744" s="83" t="str">
        <f t="shared" si="431"/>
        <v>#REF!</v>
      </c>
      <c r="J744" s="81">
        <v>8.5397488E7</v>
      </c>
      <c r="K744" s="88" t="str">
        <f t="shared" si="432"/>
        <v>#REF!</v>
      </c>
      <c r="L744" s="89" t="str">
        <f t="shared" si="433"/>
        <v>#REF!</v>
      </c>
      <c r="M744" s="89" t="s">
        <v>1313</v>
      </c>
      <c r="N744" s="87" t="s">
        <v>1314</v>
      </c>
      <c r="O744" s="90">
        <v>42243.0</v>
      </c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20.25" customHeight="1">
      <c r="A745" s="81" t="s">
        <v>279</v>
      </c>
      <c r="B745" s="82" t="s">
        <v>74</v>
      </c>
      <c r="C745" s="83" t="s">
        <v>75</v>
      </c>
      <c r="D745" s="84"/>
      <c r="E745" s="82"/>
      <c r="F745" s="85"/>
      <c r="G745" s="92"/>
      <c r="H745" s="87">
        <v>8.00058856E8</v>
      </c>
      <c r="I745" s="83" t="str">
        <f t="shared" si="431"/>
        <v>#REF!</v>
      </c>
      <c r="J745" s="81">
        <v>9152611.0</v>
      </c>
      <c r="K745" s="88" t="str">
        <f t="shared" si="432"/>
        <v>#REF!</v>
      </c>
      <c r="L745" s="89" t="str">
        <f t="shared" si="433"/>
        <v>#REF!</v>
      </c>
      <c r="M745" s="89" t="s">
        <v>1315</v>
      </c>
      <c r="N745" s="87" t="s">
        <v>1316</v>
      </c>
      <c r="O745" s="90">
        <v>42243.0</v>
      </c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20.25" customHeight="1">
      <c r="A746" s="81" t="s">
        <v>279</v>
      </c>
      <c r="B746" s="82" t="s">
        <v>74</v>
      </c>
      <c r="C746" s="83" t="s">
        <v>75</v>
      </c>
      <c r="D746" s="84"/>
      <c r="E746" s="82"/>
      <c r="F746" s="85"/>
      <c r="G746" s="92"/>
      <c r="H746" s="87">
        <v>9.00509957E8</v>
      </c>
      <c r="I746" s="83" t="str">
        <f t="shared" si="431"/>
        <v>#REF!</v>
      </c>
      <c r="J746" s="81">
        <v>1724027.0</v>
      </c>
      <c r="K746" s="88" t="str">
        <f t="shared" si="432"/>
        <v>#REF!</v>
      </c>
      <c r="L746" s="89" t="str">
        <f t="shared" si="433"/>
        <v>#REF!</v>
      </c>
      <c r="M746" s="89" t="s">
        <v>1317</v>
      </c>
      <c r="N746" s="87" t="s">
        <v>1318</v>
      </c>
      <c r="O746" s="90">
        <v>42243.0</v>
      </c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20.25" customHeight="1">
      <c r="A747" s="81" t="s">
        <v>279</v>
      </c>
      <c r="B747" s="82" t="s">
        <v>74</v>
      </c>
      <c r="C747" s="83" t="s">
        <v>75</v>
      </c>
      <c r="D747" s="84"/>
      <c r="E747" s="82"/>
      <c r="F747" s="85"/>
      <c r="G747" s="92"/>
      <c r="H747" s="87">
        <v>9.00390423E8</v>
      </c>
      <c r="I747" s="83" t="str">
        <f t="shared" si="431"/>
        <v>#REF!</v>
      </c>
      <c r="J747" s="81">
        <v>9.3577755E7</v>
      </c>
      <c r="K747" s="88" t="str">
        <f t="shared" si="432"/>
        <v>#REF!</v>
      </c>
      <c r="L747" s="89" t="str">
        <f t="shared" si="433"/>
        <v>#REF!</v>
      </c>
      <c r="M747" s="89" t="s">
        <v>1319</v>
      </c>
      <c r="N747" s="87" t="s">
        <v>1320</v>
      </c>
      <c r="O747" s="90">
        <v>42243.0</v>
      </c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4.25" customHeight="1">
      <c r="A748" s="81" t="s">
        <v>281</v>
      </c>
      <c r="B748" s="82" t="s">
        <v>45</v>
      </c>
      <c r="C748" s="83" t="s">
        <v>46</v>
      </c>
      <c r="D748" s="84">
        <v>1096450.5</v>
      </c>
      <c r="E748" s="82">
        <v>0.0</v>
      </c>
      <c r="F748" s="85">
        <f t="shared" ref="F748:F763" si="434">+ROUND(D748,0)</f>
        <v>1096451</v>
      </c>
      <c r="G748" s="86">
        <f t="shared" ref="G748:G763" si="435">+F748</f>
        <v>1096451</v>
      </c>
      <c r="H748" s="87"/>
      <c r="I748" s="83"/>
      <c r="J748" s="81"/>
      <c r="K748" s="88"/>
      <c r="L748" s="89"/>
      <c r="M748" s="89"/>
      <c r="N748" s="87"/>
      <c r="O748" s="9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4.25" customHeight="1">
      <c r="A749" s="81" t="s">
        <v>281</v>
      </c>
      <c r="B749" s="82" t="s">
        <v>72</v>
      </c>
      <c r="C749" s="83" t="s">
        <v>73</v>
      </c>
      <c r="D749" s="84">
        <v>1159194.38</v>
      </c>
      <c r="E749" s="82">
        <v>0.0</v>
      </c>
      <c r="F749" s="85">
        <f t="shared" si="434"/>
        <v>1159194</v>
      </c>
      <c r="G749" s="86">
        <f t="shared" si="435"/>
        <v>1159194</v>
      </c>
      <c r="H749" s="87">
        <v>8.90900518E8</v>
      </c>
      <c r="I749" s="83" t="str">
        <f t="shared" ref="I749:I754" si="436">+VLOOKUP(H749,'[1]IPS CTA BANCARIA (2)'!$B$1:$I$186,2,0)</f>
        <v>#REF!</v>
      </c>
      <c r="J749" s="81">
        <v>1159194.0</v>
      </c>
      <c r="K749" s="88" t="str">
        <f t="shared" ref="K749:K754" si="437">+VLOOKUP(H749,'[1]IPS CTA BANCARIA (2)'!$B$1:$I$186,4,0)</f>
        <v>#REF!</v>
      </c>
      <c r="L749" s="89" t="str">
        <f t="shared" ref="L749:L754" si="438">+VLOOKUP(H749,'[1]IPS CTA BANCARIA (2)'!$B$1:$I$186,5,0)</f>
        <v>#REF!</v>
      </c>
      <c r="M749" s="89" t="s">
        <v>1321</v>
      </c>
      <c r="N749" s="87" t="s">
        <v>1322</v>
      </c>
      <c r="O749" s="90">
        <v>42243.0</v>
      </c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4.25" customHeight="1">
      <c r="A750" s="81" t="s">
        <v>281</v>
      </c>
      <c r="B750" s="82" t="s">
        <v>21</v>
      </c>
      <c r="C750" s="83" t="s">
        <v>22</v>
      </c>
      <c r="D750" s="84">
        <v>6072.6</v>
      </c>
      <c r="E750" s="82">
        <v>0.0</v>
      </c>
      <c r="F750" s="85">
        <f t="shared" si="434"/>
        <v>6073</v>
      </c>
      <c r="G750" s="86">
        <f t="shared" si="435"/>
        <v>6073</v>
      </c>
      <c r="H750" s="87">
        <v>8.00130907E8</v>
      </c>
      <c r="I750" s="83" t="str">
        <f t="shared" si="436"/>
        <v>#REF!</v>
      </c>
      <c r="J750" s="93">
        <f t="shared" ref="J750:J752" si="439">+G750</f>
        <v>6073</v>
      </c>
      <c r="K750" s="88" t="str">
        <f t="shared" si="437"/>
        <v>#REF!</v>
      </c>
      <c r="L750" s="89" t="str">
        <f t="shared" si="438"/>
        <v>#REF!</v>
      </c>
      <c r="M750" s="89" t="s">
        <v>1323</v>
      </c>
      <c r="N750" s="87" t="s">
        <v>1324</v>
      </c>
      <c r="O750" s="90">
        <v>42242.0</v>
      </c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4.25" customHeight="1">
      <c r="A751" s="81" t="s">
        <v>281</v>
      </c>
      <c r="B751" s="82" t="s">
        <v>29</v>
      </c>
      <c r="C751" s="83" t="s">
        <v>30</v>
      </c>
      <c r="D751" s="84">
        <v>544264.05</v>
      </c>
      <c r="E751" s="82">
        <v>0.0</v>
      </c>
      <c r="F751" s="85">
        <f t="shared" si="434"/>
        <v>544264</v>
      </c>
      <c r="G751" s="86">
        <f t="shared" si="435"/>
        <v>544264</v>
      </c>
      <c r="H751" s="87">
        <v>8.00250119E8</v>
      </c>
      <c r="I751" s="83" t="str">
        <f t="shared" si="436"/>
        <v>#REF!</v>
      </c>
      <c r="J751" s="93">
        <f t="shared" si="439"/>
        <v>544264</v>
      </c>
      <c r="K751" s="88" t="str">
        <f t="shared" si="437"/>
        <v>#REF!</v>
      </c>
      <c r="L751" s="89" t="str">
        <f t="shared" si="438"/>
        <v>#REF!</v>
      </c>
      <c r="M751" s="89" t="s">
        <v>1325</v>
      </c>
      <c r="N751" s="87" t="s">
        <v>1326</v>
      </c>
      <c r="O751" s="90">
        <v>42243.0</v>
      </c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4.25" customHeight="1">
      <c r="A752" s="81" t="s">
        <v>281</v>
      </c>
      <c r="B752" s="82" t="s">
        <v>41</v>
      </c>
      <c r="C752" s="83" t="s">
        <v>42</v>
      </c>
      <c r="D752" s="84">
        <v>10910.33</v>
      </c>
      <c r="E752" s="82">
        <v>0.0</v>
      </c>
      <c r="F752" s="85">
        <f t="shared" si="434"/>
        <v>10910</v>
      </c>
      <c r="G752" s="86">
        <f t="shared" si="435"/>
        <v>10910</v>
      </c>
      <c r="H752" s="87">
        <v>9.00156264E8</v>
      </c>
      <c r="I752" s="83" t="str">
        <f t="shared" si="436"/>
        <v>#REF!</v>
      </c>
      <c r="J752" s="93">
        <f t="shared" si="439"/>
        <v>10910</v>
      </c>
      <c r="K752" s="88" t="str">
        <f t="shared" si="437"/>
        <v>#REF!</v>
      </c>
      <c r="L752" s="89" t="str">
        <f t="shared" si="438"/>
        <v>#REF!</v>
      </c>
      <c r="M752" s="89" t="s">
        <v>1327</v>
      </c>
      <c r="N752" s="87" t="s">
        <v>1328</v>
      </c>
      <c r="O752" s="90">
        <v>42242.0</v>
      </c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21.75" customHeight="1">
      <c r="A753" s="81" t="s">
        <v>281</v>
      </c>
      <c r="B753" s="82" t="s">
        <v>47</v>
      </c>
      <c r="C753" s="83" t="s">
        <v>48</v>
      </c>
      <c r="D753" s="84">
        <v>2.564118214E7</v>
      </c>
      <c r="E753" s="82">
        <v>0.0</v>
      </c>
      <c r="F753" s="85">
        <f t="shared" si="434"/>
        <v>25641182</v>
      </c>
      <c r="G753" s="86">
        <f t="shared" si="435"/>
        <v>25641182</v>
      </c>
      <c r="H753" s="87">
        <v>8.00065395E8</v>
      </c>
      <c r="I753" s="83" t="str">
        <f t="shared" si="436"/>
        <v>#REF!</v>
      </c>
      <c r="J753" s="81">
        <v>2.5641182E7</v>
      </c>
      <c r="K753" s="88" t="str">
        <f t="shared" si="437"/>
        <v>#REF!</v>
      </c>
      <c r="L753" s="89" t="str">
        <f t="shared" si="438"/>
        <v>#REF!</v>
      </c>
      <c r="M753" s="89" t="s">
        <v>1329</v>
      </c>
      <c r="N753" s="87" t="s">
        <v>1330</v>
      </c>
      <c r="O753" s="90">
        <v>42236.0</v>
      </c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36.0" customHeight="1">
      <c r="A754" s="81" t="s">
        <v>283</v>
      </c>
      <c r="B754" s="82" t="s">
        <v>17</v>
      </c>
      <c r="C754" s="83" t="s">
        <v>346</v>
      </c>
      <c r="D754" s="84">
        <v>1.2455028408E8</v>
      </c>
      <c r="E754" s="82">
        <v>0.0</v>
      </c>
      <c r="F754" s="85">
        <f t="shared" si="434"/>
        <v>124550284</v>
      </c>
      <c r="G754" s="86">
        <f t="shared" si="435"/>
        <v>124550284</v>
      </c>
      <c r="H754" s="87">
        <v>8.90980066E8</v>
      </c>
      <c r="I754" s="83" t="str">
        <f t="shared" si="436"/>
        <v>#REF!</v>
      </c>
      <c r="J754" s="81">
        <v>1.24550284E8</v>
      </c>
      <c r="K754" s="88" t="str">
        <f t="shared" si="437"/>
        <v>#REF!</v>
      </c>
      <c r="L754" s="89" t="str">
        <f t="shared" si="438"/>
        <v>#REF!</v>
      </c>
      <c r="M754" s="89" t="s">
        <v>1331</v>
      </c>
      <c r="N754" s="87" t="s">
        <v>1332</v>
      </c>
      <c r="O754" s="90">
        <v>42241.0</v>
      </c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4.25" customHeight="1">
      <c r="A755" s="81" t="s">
        <v>283</v>
      </c>
      <c r="B755" s="82" t="s">
        <v>45</v>
      </c>
      <c r="C755" s="83" t="s">
        <v>46</v>
      </c>
      <c r="D755" s="84">
        <v>3.135456071E7</v>
      </c>
      <c r="E755" s="82">
        <v>0.0</v>
      </c>
      <c r="F755" s="85">
        <f t="shared" si="434"/>
        <v>31354561</v>
      </c>
      <c r="G755" s="86">
        <f t="shared" si="435"/>
        <v>31354561</v>
      </c>
      <c r="H755" s="87"/>
      <c r="I755" s="83"/>
      <c r="J755" s="81"/>
      <c r="K755" s="88"/>
      <c r="L755" s="89"/>
      <c r="M755" s="89"/>
      <c r="N755" s="87"/>
      <c r="O755" s="9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4.25" customHeight="1">
      <c r="A756" s="81" t="s">
        <v>283</v>
      </c>
      <c r="B756" s="82" t="s">
        <v>29</v>
      </c>
      <c r="C756" s="83" t="s">
        <v>30</v>
      </c>
      <c r="D756" s="84">
        <v>516400.1</v>
      </c>
      <c r="E756" s="82">
        <v>0.0</v>
      </c>
      <c r="F756" s="85">
        <f t="shared" si="434"/>
        <v>516400</v>
      </c>
      <c r="G756" s="86">
        <f t="shared" si="435"/>
        <v>516400</v>
      </c>
      <c r="H756" s="87">
        <v>8.00250119E8</v>
      </c>
      <c r="I756" s="83" t="str">
        <f t="shared" ref="I756:I758" si="440">+VLOOKUP(H756,'[1]IPS CTA BANCARIA (2)'!$B$1:$I$186,2,0)</f>
        <v>#REF!</v>
      </c>
      <c r="J756" s="93">
        <f t="shared" ref="J756:J758" si="441">+G756</f>
        <v>516400</v>
      </c>
      <c r="K756" s="88" t="str">
        <f t="shared" ref="K756:K758" si="442">+VLOOKUP(H756,'[1]IPS CTA BANCARIA (2)'!$B$1:$I$186,4,0)</f>
        <v>#REF!</v>
      </c>
      <c r="L756" s="89" t="str">
        <f t="shared" ref="L756:L758" si="443">+VLOOKUP(H756,'[1]IPS CTA BANCARIA (2)'!$B$1:$I$186,5,0)</f>
        <v>#REF!</v>
      </c>
      <c r="M756" s="89" t="s">
        <v>1333</v>
      </c>
      <c r="N756" s="87" t="s">
        <v>1334</v>
      </c>
      <c r="O756" s="90">
        <v>42243.0</v>
      </c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27.0" customHeight="1">
      <c r="A757" s="81" t="s">
        <v>283</v>
      </c>
      <c r="B757" s="82" t="s">
        <v>31</v>
      </c>
      <c r="C757" s="83" t="s">
        <v>32</v>
      </c>
      <c r="D757" s="84">
        <v>681782.27</v>
      </c>
      <c r="E757" s="82">
        <v>0.0</v>
      </c>
      <c r="F757" s="85">
        <f t="shared" si="434"/>
        <v>681782</v>
      </c>
      <c r="G757" s="86">
        <f t="shared" si="435"/>
        <v>681782</v>
      </c>
      <c r="H757" s="87">
        <v>8.05000427E8</v>
      </c>
      <c r="I757" s="83" t="str">
        <f t="shared" si="440"/>
        <v>#REF!</v>
      </c>
      <c r="J757" s="93">
        <f t="shared" si="441"/>
        <v>681782</v>
      </c>
      <c r="K757" s="88" t="str">
        <f t="shared" si="442"/>
        <v>#REF!</v>
      </c>
      <c r="L757" s="89" t="str">
        <f t="shared" si="443"/>
        <v>#REF!</v>
      </c>
      <c r="M757" s="89" t="s">
        <v>1335</v>
      </c>
      <c r="N757" s="87"/>
      <c r="O757" s="9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4.25" customHeight="1">
      <c r="A758" s="81" t="s">
        <v>283</v>
      </c>
      <c r="B758" s="82" t="s">
        <v>41</v>
      </c>
      <c r="C758" s="83" t="s">
        <v>42</v>
      </c>
      <c r="D758" s="84">
        <v>425601.84</v>
      </c>
      <c r="E758" s="82">
        <v>0.0</v>
      </c>
      <c r="F758" s="85">
        <f t="shared" si="434"/>
        <v>425602</v>
      </c>
      <c r="G758" s="86">
        <f t="shared" si="435"/>
        <v>425602</v>
      </c>
      <c r="H758" s="87">
        <v>9.00156264E8</v>
      </c>
      <c r="I758" s="83" t="str">
        <f t="shared" si="440"/>
        <v>#REF!</v>
      </c>
      <c r="J758" s="93">
        <f t="shared" si="441"/>
        <v>425602</v>
      </c>
      <c r="K758" s="88" t="str">
        <f t="shared" si="442"/>
        <v>#REF!</v>
      </c>
      <c r="L758" s="89" t="str">
        <f t="shared" si="443"/>
        <v>#REF!</v>
      </c>
      <c r="M758" s="89" t="s">
        <v>1336</v>
      </c>
      <c r="N758" s="87" t="s">
        <v>1337</v>
      </c>
      <c r="O758" s="90">
        <v>42242.0</v>
      </c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4.25" customHeight="1">
      <c r="A759" s="81" t="s">
        <v>285</v>
      </c>
      <c r="B759" s="82" t="s">
        <v>45</v>
      </c>
      <c r="C759" s="83" t="s">
        <v>46</v>
      </c>
      <c r="D759" s="84">
        <v>9946747.57</v>
      </c>
      <c r="E759" s="82">
        <v>0.0</v>
      </c>
      <c r="F759" s="85">
        <f t="shared" si="434"/>
        <v>9946748</v>
      </c>
      <c r="G759" s="86">
        <f t="shared" si="435"/>
        <v>9946748</v>
      </c>
      <c r="H759" s="87"/>
      <c r="I759" s="83"/>
      <c r="J759" s="81"/>
      <c r="K759" s="88"/>
      <c r="L759" s="89"/>
      <c r="M759" s="89"/>
      <c r="N759" s="87"/>
      <c r="O759" s="9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4.25" customHeight="1">
      <c r="A760" s="81" t="s">
        <v>285</v>
      </c>
      <c r="B760" s="82" t="s">
        <v>29</v>
      </c>
      <c r="C760" s="83" t="s">
        <v>30</v>
      </c>
      <c r="D760" s="84">
        <v>1469670.41</v>
      </c>
      <c r="E760" s="82">
        <v>0.0</v>
      </c>
      <c r="F760" s="85">
        <f t="shared" si="434"/>
        <v>1469670</v>
      </c>
      <c r="G760" s="86">
        <f t="shared" si="435"/>
        <v>1469670</v>
      </c>
      <c r="H760" s="87">
        <v>8.00250119E8</v>
      </c>
      <c r="I760" s="83" t="str">
        <f>+VLOOKUP(H760,'[1]IPS CTA BANCARIA (2)'!$B$1:$I$186,2,0)</f>
        <v>#REF!</v>
      </c>
      <c r="J760" s="93">
        <f>+G760</f>
        <v>1469670</v>
      </c>
      <c r="K760" s="88" t="str">
        <f>+VLOOKUP(H760,'[1]IPS CTA BANCARIA (2)'!$B$1:$I$186,4,0)</f>
        <v>#REF!</v>
      </c>
      <c r="L760" s="89" t="str">
        <f>+VLOOKUP(H760,'[1]IPS CTA BANCARIA (2)'!$B$1:$I$186,5,0)</f>
        <v>#REF!</v>
      </c>
      <c r="M760" s="89" t="s">
        <v>1338</v>
      </c>
      <c r="N760" s="87" t="s">
        <v>1339</v>
      </c>
      <c r="O760" s="90">
        <v>42243.0</v>
      </c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27.0" customHeight="1">
      <c r="A761" s="81" t="s">
        <v>285</v>
      </c>
      <c r="B761" s="82" t="s">
        <v>31</v>
      </c>
      <c r="C761" s="83" t="s">
        <v>32</v>
      </c>
      <c r="D761" s="84">
        <v>0.0</v>
      </c>
      <c r="E761" s="82">
        <v>0.0</v>
      </c>
      <c r="F761" s="85">
        <f t="shared" si="434"/>
        <v>0</v>
      </c>
      <c r="G761" s="86">
        <f t="shared" si="435"/>
        <v>0</v>
      </c>
      <c r="H761" s="87"/>
      <c r="I761" s="83"/>
      <c r="J761" s="81"/>
      <c r="K761" s="88"/>
      <c r="L761" s="89"/>
      <c r="M761" s="89"/>
      <c r="N761" s="87"/>
      <c r="O761" s="9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4.25" customHeight="1">
      <c r="A762" s="81" t="s">
        <v>285</v>
      </c>
      <c r="B762" s="82" t="s">
        <v>41</v>
      </c>
      <c r="C762" s="83" t="s">
        <v>42</v>
      </c>
      <c r="D762" s="84">
        <v>252725.97</v>
      </c>
      <c r="E762" s="82">
        <v>0.0</v>
      </c>
      <c r="F762" s="85">
        <f t="shared" si="434"/>
        <v>252726</v>
      </c>
      <c r="G762" s="86">
        <f t="shared" si="435"/>
        <v>252726</v>
      </c>
      <c r="H762" s="87">
        <v>9.00156264E8</v>
      </c>
      <c r="I762" s="83" t="str">
        <f t="shared" ref="I762:I766" si="444">+VLOOKUP(H762,'[1]IPS CTA BANCARIA (2)'!$B$1:$I$186,2,0)</f>
        <v>#REF!</v>
      </c>
      <c r="J762" s="93">
        <f>+G762</f>
        <v>252726</v>
      </c>
      <c r="K762" s="88" t="str">
        <f t="shared" ref="K762:K766" si="445">+VLOOKUP(H762,'[1]IPS CTA BANCARIA (2)'!$B$1:$I$186,4,0)</f>
        <v>#REF!</v>
      </c>
      <c r="L762" s="89" t="str">
        <f t="shared" ref="L762:L766" si="446">+VLOOKUP(H762,'[1]IPS CTA BANCARIA (2)'!$B$1:$I$186,5,0)</f>
        <v>#REF!</v>
      </c>
      <c r="M762" s="89" t="s">
        <v>1340</v>
      </c>
      <c r="N762" s="87" t="s">
        <v>1341</v>
      </c>
      <c r="O762" s="90">
        <v>42242.0</v>
      </c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20.25" customHeight="1">
      <c r="A763" s="81" t="s">
        <v>285</v>
      </c>
      <c r="B763" s="82" t="s">
        <v>74</v>
      </c>
      <c r="C763" s="83" t="s">
        <v>75</v>
      </c>
      <c r="D763" s="84">
        <v>2044304.02</v>
      </c>
      <c r="E763" s="82">
        <v>0.0</v>
      </c>
      <c r="F763" s="85">
        <f t="shared" si="434"/>
        <v>2044304</v>
      </c>
      <c r="G763" s="86">
        <f t="shared" si="435"/>
        <v>2044304</v>
      </c>
      <c r="H763" s="87">
        <v>8.91982129E8</v>
      </c>
      <c r="I763" s="83" t="str">
        <f t="shared" si="444"/>
        <v>#REF!</v>
      </c>
      <c r="J763" s="81">
        <v>787186.0</v>
      </c>
      <c r="K763" s="88" t="str">
        <f t="shared" si="445"/>
        <v>#REF!</v>
      </c>
      <c r="L763" s="89" t="str">
        <f t="shared" si="446"/>
        <v>#REF!</v>
      </c>
      <c r="M763" s="89" t="s">
        <v>1342</v>
      </c>
      <c r="N763" s="87" t="s">
        <v>1343</v>
      </c>
      <c r="O763" s="90">
        <v>42243.0</v>
      </c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20.25" customHeight="1">
      <c r="A764" s="81" t="s">
        <v>285</v>
      </c>
      <c r="B764" s="82" t="s">
        <v>74</v>
      </c>
      <c r="C764" s="83" t="s">
        <v>75</v>
      </c>
      <c r="D764" s="84"/>
      <c r="E764" s="82"/>
      <c r="F764" s="85"/>
      <c r="G764" s="92"/>
      <c r="H764" s="87">
        <v>9.00390423E8</v>
      </c>
      <c r="I764" s="83" t="str">
        <f t="shared" si="444"/>
        <v>#REF!</v>
      </c>
      <c r="J764" s="81">
        <v>1257118.0</v>
      </c>
      <c r="K764" s="88" t="str">
        <f t="shared" si="445"/>
        <v>#REF!</v>
      </c>
      <c r="L764" s="89" t="str">
        <f t="shared" si="446"/>
        <v>#REF!</v>
      </c>
      <c r="M764" s="89" t="s">
        <v>1344</v>
      </c>
      <c r="N764" s="87" t="s">
        <v>1345</v>
      </c>
      <c r="O764" s="90">
        <v>42243.0</v>
      </c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21.75" customHeight="1">
      <c r="A765" s="81" t="s">
        <v>285</v>
      </c>
      <c r="B765" s="82" t="s">
        <v>47</v>
      </c>
      <c r="C765" s="83" t="s">
        <v>48</v>
      </c>
      <c r="D765" s="84">
        <v>1.2502375703E8</v>
      </c>
      <c r="E765" s="82">
        <v>0.0</v>
      </c>
      <c r="F765" s="85">
        <f t="shared" ref="F765:F794" si="447">+ROUND(D765,0)</f>
        <v>125023757</v>
      </c>
      <c r="G765" s="86">
        <f t="shared" ref="G765:G794" si="448">+F765</f>
        <v>125023757</v>
      </c>
      <c r="H765" s="87">
        <v>8.91982129E8</v>
      </c>
      <c r="I765" s="83" t="str">
        <f t="shared" si="444"/>
        <v>#REF!</v>
      </c>
      <c r="J765" s="81">
        <v>1.25023757E8</v>
      </c>
      <c r="K765" s="88" t="str">
        <f t="shared" si="445"/>
        <v>#REF!</v>
      </c>
      <c r="L765" s="89" t="str">
        <f t="shared" si="446"/>
        <v>#REF!</v>
      </c>
      <c r="M765" s="89" t="s">
        <v>1346</v>
      </c>
      <c r="N765" s="87" t="s">
        <v>1347</v>
      </c>
      <c r="O765" s="90">
        <v>42236.0</v>
      </c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36.0" customHeight="1">
      <c r="A766" s="81" t="s">
        <v>287</v>
      </c>
      <c r="B766" s="82" t="s">
        <v>17</v>
      </c>
      <c r="C766" s="83" t="s">
        <v>346</v>
      </c>
      <c r="D766" s="84">
        <v>3563347.97</v>
      </c>
      <c r="E766" s="82">
        <v>0.0</v>
      </c>
      <c r="F766" s="85">
        <f t="shared" si="447"/>
        <v>3563348</v>
      </c>
      <c r="G766" s="86">
        <f t="shared" si="448"/>
        <v>3563348</v>
      </c>
      <c r="H766" s="87">
        <v>8.90985703E8</v>
      </c>
      <c r="I766" s="83" t="str">
        <f t="shared" si="444"/>
        <v>#REF!</v>
      </c>
      <c r="J766" s="81">
        <v>3563348.0</v>
      </c>
      <c r="K766" s="88" t="str">
        <f t="shared" si="445"/>
        <v>#REF!</v>
      </c>
      <c r="L766" s="89" t="str">
        <f t="shared" si="446"/>
        <v>#REF!</v>
      </c>
      <c r="M766" s="89" t="s">
        <v>1348</v>
      </c>
      <c r="N766" s="87" t="s">
        <v>1349</v>
      </c>
      <c r="O766" s="90">
        <v>42235.0</v>
      </c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4.25" customHeight="1">
      <c r="A767" s="81" t="s">
        <v>287</v>
      </c>
      <c r="B767" s="82" t="s">
        <v>45</v>
      </c>
      <c r="C767" s="83" t="s">
        <v>46</v>
      </c>
      <c r="D767" s="84">
        <v>891382.01</v>
      </c>
      <c r="E767" s="82">
        <v>0.0</v>
      </c>
      <c r="F767" s="85">
        <f t="shared" si="447"/>
        <v>891382</v>
      </c>
      <c r="G767" s="86">
        <f t="shared" si="448"/>
        <v>891382</v>
      </c>
      <c r="H767" s="87"/>
      <c r="I767" s="83"/>
      <c r="J767" s="81"/>
      <c r="K767" s="88"/>
      <c r="L767" s="89"/>
      <c r="M767" s="89"/>
      <c r="N767" s="87"/>
      <c r="O767" s="9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4.25" customHeight="1">
      <c r="A768" s="81" t="s">
        <v>287</v>
      </c>
      <c r="B768" s="82" t="s">
        <v>72</v>
      </c>
      <c r="C768" s="83" t="s">
        <v>73</v>
      </c>
      <c r="D768" s="84">
        <v>236222.69</v>
      </c>
      <c r="E768" s="82">
        <v>0.0</v>
      </c>
      <c r="F768" s="85">
        <f t="shared" si="447"/>
        <v>236223</v>
      </c>
      <c r="G768" s="86">
        <f t="shared" si="448"/>
        <v>236223</v>
      </c>
      <c r="H768" s="87">
        <v>8.90900518E8</v>
      </c>
      <c r="I768" s="83" t="str">
        <f t="shared" ref="I768:I771" si="449">+VLOOKUP(H768,'[1]IPS CTA BANCARIA (2)'!$B$1:$I$186,2,0)</f>
        <v>#REF!</v>
      </c>
      <c r="J768" s="81">
        <v>236223.0</v>
      </c>
      <c r="K768" s="88" t="str">
        <f t="shared" ref="K768:K771" si="450">+VLOOKUP(H768,'[1]IPS CTA BANCARIA (2)'!$B$1:$I$186,4,0)</f>
        <v>#REF!</v>
      </c>
      <c r="L768" s="89" t="str">
        <f t="shared" ref="L768:L771" si="451">+VLOOKUP(H768,'[1]IPS CTA BANCARIA (2)'!$B$1:$I$186,5,0)</f>
        <v>#REF!</v>
      </c>
      <c r="M768" s="89" t="s">
        <v>1350</v>
      </c>
      <c r="N768" s="87" t="s">
        <v>1351</v>
      </c>
      <c r="O768" s="90">
        <v>42243.0</v>
      </c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4.25" customHeight="1">
      <c r="A769" s="81" t="s">
        <v>287</v>
      </c>
      <c r="B769" s="82" t="s">
        <v>19</v>
      </c>
      <c r="C769" s="83" t="s">
        <v>20</v>
      </c>
      <c r="D769" s="84">
        <v>27912.72</v>
      </c>
      <c r="E769" s="82">
        <v>0.0</v>
      </c>
      <c r="F769" s="85">
        <f t="shared" si="447"/>
        <v>27913</v>
      </c>
      <c r="G769" s="86">
        <f t="shared" si="448"/>
        <v>27913</v>
      </c>
      <c r="H769" s="87">
        <v>8.00140949E8</v>
      </c>
      <c r="I769" s="83" t="str">
        <f t="shared" si="449"/>
        <v>#REF!</v>
      </c>
      <c r="J769" s="93">
        <f t="shared" ref="J769:J771" si="452">+G769</f>
        <v>27913</v>
      </c>
      <c r="K769" s="88" t="str">
        <f t="shared" si="450"/>
        <v>#REF!</v>
      </c>
      <c r="L769" s="89" t="str">
        <f t="shared" si="451"/>
        <v>#REF!</v>
      </c>
      <c r="M769" s="89" t="s">
        <v>1352</v>
      </c>
      <c r="N769" s="87" t="s">
        <v>1353</v>
      </c>
      <c r="O769" s="90">
        <v>42236.0</v>
      </c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4.25" customHeight="1">
      <c r="A770" s="81" t="s">
        <v>287</v>
      </c>
      <c r="B770" s="82" t="s">
        <v>21</v>
      </c>
      <c r="C770" s="83" t="s">
        <v>22</v>
      </c>
      <c r="D770" s="84">
        <v>3448.83</v>
      </c>
      <c r="E770" s="82">
        <v>0.0</v>
      </c>
      <c r="F770" s="85">
        <f t="shared" si="447"/>
        <v>3449</v>
      </c>
      <c r="G770" s="86">
        <f t="shared" si="448"/>
        <v>3449</v>
      </c>
      <c r="H770" s="87">
        <v>8.00130907E8</v>
      </c>
      <c r="I770" s="83" t="str">
        <f t="shared" si="449"/>
        <v>#REF!</v>
      </c>
      <c r="J770" s="93">
        <f t="shared" si="452"/>
        <v>3449</v>
      </c>
      <c r="K770" s="88" t="str">
        <f t="shared" si="450"/>
        <v>#REF!</v>
      </c>
      <c r="L770" s="89" t="str">
        <f t="shared" si="451"/>
        <v>#REF!</v>
      </c>
      <c r="M770" s="89" t="s">
        <v>1354</v>
      </c>
      <c r="N770" s="87" t="s">
        <v>1355</v>
      </c>
      <c r="O770" s="90">
        <v>42242.0</v>
      </c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8.75" customHeight="1">
      <c r="A771" s="81" t="s">
        <v>287</v>
      </c>
      <c r="B771" s="82" t="s">
        <v>29</v>
      </c>
      <c r="C771" s="83" t="s">
        <v>30</v>
      </c>
      <c r="D771" s="84">
        <v>159114.3</v>
      </c>
      <c r="E771" s="82">
        <v>0.0</v>
      </c>
      <c r="F771" s="85">
        <f t="shared" si="447"/>
        <v>159114</v>
      </c>
      <c r="G771" s="86">
        <f t="shared" si="448"/>
        <v>159114</v>
      </c>
      <c r="H771" s="87">
        <v>8.00250119E8</v>
      </c>
      <c r="I771" s="83" t="str">
        <f t="shared" si="449"/>
        <v>#REF!</v>
      </c>
      <c r="J771" s="93">
        <f t="shared" si="452"/>
        <v>159114</v>
      </c>
      <c r="K771" s="88" t="str">
        <f t="shared" si="450"/>
        <v>#REF!</v>
      </c>
      <c r="L771" s="89" t="str">
        <f t="shared" si="451"/>
        <v>#REF!</v>
      </c>
      <c r="M771" s="89" t="s">
        <v>1356</v>
      </c>
      <c r="N771" s="87" t="s">
        <v>1357</v>
      </c>
      <c r="O771" s="90">
        <v>42243.0</v>
      </c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27.0" customHeight="1">
      <c r="A772" s="81" t="s">
        <v>287</v>
      </c>
      <c r="B772" s="82" t="s">
        <v>31</v>
      </c>
      <c r="C772" s="83" t="s">
        <v>32</v>
      </c>
      <c r="D772" s="84">
        <v>0.0</v>
      </c>
      <c r="E772" s="82">
        <v>0.0</v>
      </c>
      <c r="F772" s="85">
        <f t="shared" si="447"/>
        <v>0</v>
      </c>
      <c r="G772" s="86">
        <f t="shared" si="448"/>
        <v>0</v>
      </c>
      <c r="H772" s="87"/>
      <c r="I772" s="83"/>
      <c r="J772" s="81"/>
      <c r="K772" s="88"/>
      <c r="L772" s="89"/>
      <c r="M772" s="89"/>
      <c r="N772" s="87"/>
      <c r="O772" s="9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4.25" customHeight="1">
      <c r="A773" s="81" t="s">
        <v>287</v>
      </c>
      <c r="B773" s="82" t="s">
        <v>41</v>
      </c>
      <c r="C773" s="83" t="s">
        <v>42</v>
      </c>
      <c r="D773" s="84">
        <v>17593.48</v>
      </c>
      <c r="E773" s="82">
        <v>0.0</v>
      </c>
      <c r="F773" s="85">
        <f t="shared" si="447"/>
        <v>17593</v>
      </c>
      <c r="G773" s="86">
        <f t="shared" si="448"/>
        <v>17593</v>
      </c>
      <c r="H773" s="87">
        <v>9.00156264E8</v>
      </c>
      <c r="I773" s="83" t="str">
        <f t="shared" ref="I773:I774" si="453">+VLOOKUP(H773,'[1]IPS CTA BANCARIA (2)'!$B$1:$I$186,2,0)</f>
        <v>#REF!</v>
      </c>
      <c r="J773" s="93">
        <f>+G773</f>
        <v>17593</v>
      </c>
      <c r="K773" s="88" t="str">
        <f t="shared" ref="K773:K774" si="454">+VLOOKUP(H773,'[1]IPS CTA BANCARIA (2)'!$B$1:$I$186,4,0)</f>
        <v>#REF!</v>
      </c>
      <c r="L773" s="89" t="str">
        <f t="shared" ref="L773:L774" si="455">+VLOOKUP(H773,'[1]IPS CTA BANCARIA (2)'!$B$1:$I$186,5,0)</f>
        <v>#REF!</v>
      </c>
      <c r="M773" s="89" t="s">
        <v>1358</v>
      </c>
      <c r="N773" s="87" t="s">
        <v>1359</v>
      </c>
      <c r="O773" s="90">
        <v>42242.0</v>
      </c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36.0" customHeight="1">
      <c r="A774" s="81" t="s">
        <v>289</v>
      </c>
      <c r="B774" s="82" t="s">
        <v>17</v>
      </c>
      <c r="C774" s="83" t="s">
        <v>346</v>
      </c>
      <c r="D774" s="84">
        <v>2.542999808E7</v>
      </c>
      <c r="E774" s="82">
        <v>0.0</v>
      </c>
      <c r="F774" s="85">
        <f t="shared" si="447"/>
        <v>25429998</v>
      </c>
      <c r="G774" s="86">
        <f t="shared" si="448"/>
        <v>25429998</v>
      </c>
      <c r="H774" s="87">
        <v>8.90985703E8</v>
      </c>
      <c r="I774" s="83" t="str">
        <f t="shared" si="453"/>
        <v>#REF!</v>
      </c>
      <c r="J774" s="81">
        <v>2.5429998E7</v>
      </c>
      <c r="K774" s="88" t="str">
        <f t="shared" si="454"/>
        <v>#REF!</v>
      </c>
      <c r="L774" s="89" t="str">
        <f t="shared" si="455"/>
        <v>#REF!</v>
      </c>
      <c r="M774" s="89" t="s">
        <v>1360</v>
      </c>
      <c r="N774" s="87" t="s">
        <v>1361</v>
      </c>
      <c r="O774" s="90">
        <v>42235.0</v>
      </c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4.25" customHeight="1">
      <c r="A775" s="81" t="s">
        <v>289</v>
      </c>
      <c r="B775" s="82" t="s">
        <v>45</v>
      </c>
      <c r="C775" s="83" t="s">
        <v>46</v>
      </c>
      <c r="D775" s="84">
        <v>5712748.31</v>
      </c>
      <c r="E775" s="82">
        <v>0.0</v>
      </c>
      <c r="F775" s="85">
        <f t="shared" si="447"/>
        <v>5712748</v>
      </c>
      <c r="G775" s="86">
        <f t="shared" si="448"/>
        <v>5712748</v>
      </c>
      <c r="H775" s="87"/>
      <c r="I775" s="83"/>
      <c r="J775" s="81"/>
      <c r="K775" s="88"/>
      <c r="L775" s="89"/>
      <c r="M775" s="89"/>
      <c r="N775" s="87"/>
      <c r="O775" s="9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8.75" customHeight="1">
      <c r="A776" s="81" t="s">
        <v>289</v>
      </c>
      <c r="B776" s="82" t="s">
        <v>29</v>
      </c>
      <c r="C776" s="83" t="s">
        <v>30</v>
      </c>
      <c r="D776" s="84">
        <v>444556.73</v>
      </c>
      <c r="E776" s="82">
        <v>0.0</v>
      </c>
      <c r="F776" s="85">
        <f t="shared" si="447"/>
        <v>444557</v>
      </c>
      <c r="G776" s="86">
        <f t="shared" si="448"/>
        <v>444557</v>
      </c>
      <c r="H776" s="87">
        <v>8.00250119E8</v>
      </c>
      <c r="I776" s="83" t="str">
        <f t="shared" ref="I776:I779" si="456">+VLOOKUP(H776,'[1]IPS CTA BANCARIA (2)'!$B$1:$I$186,2,0)</f>
        <v>#REF!</v>
      </c>
      <c r="J776" s="93">
        <f t="shared" ref="J776:J778" si="457">+G776</f>
        <v>444557</v>
      </c>
      <c r="K776" s="88" t="str">
        <f t="shared" ref="K776:K779" si="458">+VLOOKUP(H776,'[1]IPS CTA BANCARIA (2)'!$B$1:$I$186,4,0)</f>
        <v>#REF!</v>
      </c>
      <c r="L776" s="89" t="str">
        <f t="shared" ref="L776:L779" si="459">+VLOOKUP(H776,'[1]IPS CTA BANCARIA (2)'!$B$1:$I$186,5,0)</f>
        <v>#REF!</v>
      </c>
      <c r="M776" s="89" t="s">
        <v>1362</v>
      </c>
      <c r="N776" s="87" t="s">
        <v>1363</v>
      </c>
      <c r="O776" s="90">
        <v>42243.0</v>
      </c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27.0" customHeight="1">
      <c r="A777" s="81" t="s">
        <v>289</v>
      </c>
      <c r="B777" s="82" t="s">
        <v>31</v>
      </c>
      <c r="C777" s="83" t="s">
        <v>32</v>
      </c>
      <c r="D777" s="84">
        <v>381963.06</v>
      </c>
      <c r="E777" s="82">
        <v>0.0</v>
      </c>
      <c r="F777" s="85">
        <f t="shared" si="447"/>
        <v>381963</v>
      </c>
      <c r="G777" s="86">
        <f t="shared" si="448"/>
        <v>381963</v>
      </c>
      <c r="H777" s="87">
        <v>8.05000427E8</v>
      </c>
      <c r="I777" s="83" t="str">
        <f t="shared" si="456"/>
        <v>#REF!</v>
      </c>
      <c r="J777" s="93">
        <f t="shared" si="457"/>
        <v>381963</v>
      </c>
      <c r="K777" s="88" t="str">
        <f t="shared" si="458"/>
        <v>#REF!</v>
      </c>
      <c r="L777" s="89" t="str">
        <f t="shared" si="459"/>
        <v>#REF!</v>
      </c>
      <c r="M777" s="89" t="s">
        <v>1364</v>
      </c>
      <c r="N777" s="87"/>
      <c r="O777" s="9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4.25" customHeight="1">
      <c r="A778" s="81" t="s">
        <v>289</v>
      </c>
      <c r="B778" s="82" t="s">
        <v>41</v>
      </c>
      <c r="C778" s="83" t="s">
        <v>42</v>
      </c>
      <c r="D778" s="84">
        <v>148611.82</v>
      </c>
      <c r="E778" s="82">
        <v>0.0</v>
      </c>
      <c r="F778" s="85">
        <f t="shared" si="447"/>
        <v>148612</v>
      </c>
      <c r="G778" s="86">
        <f t="shared" si="448"/>
        <v>148612</v>
      </c>
      <c r="H778" s="87">
        <v>9.00156264E8</v>
      </c>
      <c r="I778" s="83" t="str">
        <f t="shared" si="456"/>
        <v>#REF!</v>
      </c>
      <c r="J778" s="93">
        <f t="shared" si="457"/>
        <v>148612</v>
      </c>
      <c r="K778" s="88" t="str">
        <f t="shared" si="458"/>
        <v>#REF!</v>
      </c>
      <c r="L778" s="89" t="str">
        <f t="shared" si="459"/>
        <v>#REF!</v>
      </c>
      <c r="M778" s="89" t="s">
        <v>1365</v>
      </c>
      <c r="N778" s="87" t="s">
        <v>1366</v>
      </c>
      <c r="O778" s="90">
        <v>42242.0</v>
      </c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36.0" customHeight="1">
      <c r="A779" s="81" t="s">
        <v>291</v>
      </c>
      <c r="B779" s="82" t="s">
        <v>17</v>
      </c>
      <c r="C779" s="83" t="s">
        <v>346</v>
      </c>
      <c r="D779" s="84">
        <v>3.040421317E7</v>
      </c>
      <c r="E779" s="82">
        <v>0.0</v>
      </c>
      <c r="F779" s="85">
        <f t="shared" si="447"/>
        <v>30404213</v>
      </c>
      <c r="G779" s="86">
        <f t="shared" si="448"/>
        <v>30404213</v>
      </c>
      <c r="H779" s="87">
        <v>8.90985703E8</v>
      </c>
      <c r="I779" s="83" t="str">
        <f t="shared" si="456"/>
        <v>#REF!</v>
      </c>
      <c r="J779" s="81">
        <v>3.0404213E7</v>
      </c>
      <c r="K779" s="88" t="str">
        <f t="shared" si="458"/>
        <v>#REF!</v>
      </c>
      <c r="L779" s="89" t="str">
        <f t="shared" si="459"/>
        <v>#REF!</v>
      </c>
      <c r="M779" s="89" t="s">
        <v>1367</v>
      </c>
      <c r="N779" s="87" t="s">
        <v>1368</v>
      </c>
      <c r="O779" s="90">
        <v>42235.0</v>
      </c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4.25" customHeight="1">
      <c r="A780" s="81" t="s">
        <v>291</v>
      </c>
      <c r="B780" s="82" t="s">
        <v>21</v>
      </c>
      <c r="C780" s="83" t="s">
        <v>22</v>
      </c>
      <c r="D780" s="84">
        <v>0.0</v>
      </c>
      <c r="E780" s="82">
        <v>0.0</v>
      </c>
      <c r="F780" s="85">
        <f t="shared" si="447"/>
        <v>0</v>
      </c>
      <c r="G780" s="86">
        <f t="shared" si="448"/>
        <v>0</v>
      </c>
      <c r="H780" s="87"/>
      <c r="I780" s="83"/>
      <c r="J780" s="81"/>
      <c r="K780" s="88"/>
      <c r="L780" s="89"/>
      <c r="M780" s="89"/>
      <c r="N780" s="87"/>
      <c r="O780" s="9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8.75" customHeight="1">
      <c r="A781" s="81" t="s">
        <v>291</v>
      </c>
      <c r="B781" s="82" t="s">
        <v>29</v>
      </c>
      <c r="C781" s="83" t="s">
        <v>30</v>
      </c>
      <c r="D781" s="84">
        <v>990949.93</v>
      </c>
      <c r="E781" s="82">
        <v>0.0</v>
      </c>
      <c r="F781" s="85">
        <f t="shared" si="447"/>
        <v>990950</v>
      </c>
      <c r="G781" s="86">
        <f t="shared" si="448"/>
        <v>990950</v>
      </c>
      <c r="H781" s="87">
        <v>8.00250119E8</v>
      </c>
      <c r="I781" s="83" t="str">
        <f t="shared" ref="I781:I789" si="460">+VLOOKUP(H781,'[1]IPS CTA BANCARIA (2)'!$B$1:$I$186,2,0)</f>
        <v>#REF!</v>
      </c>
      <c r="J781" s="93">
        <f t="shared" ref="J781:J784" si="461">+G781</f>
        <v>990950</v>
      </c>
      <c r="K781" s="88" t="str">
        <f t="shared" ref="K781:K789" si="462">+VLOOKUP(H781,'[1]IPS CTA BANCARIA (2)'!$B$1:$I$186,4,0)</f>
        <v>#REF!</v>
      </c>
      <c r="L781" s="89" t="str">
        <f t="shared" ref="L781:L789" si="463">+VLOOKUP(H781,'[1]IPS CTA BANCARIA (2)'!$B$1:$I$186,5,0)</f>
        <v>#REF!</v>
      </c>
      <c r="M781" s="89" t="s">
        <v>1369</v>
      </c>
      <c r="N781" s="87" t="s">
        <v>1370</v>
      </c>
      <c r="O781" s="90">
        <v>42243.0</v>
      </c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27.0" customHeight="1">
      <c r="A782" s="81" t="s">
        <v>291</v>
      </c>
      <c r="B782" s="82" t="s">
        <v>31</v>
      </c>
      <c r="C782" s="83" t="s">
        <v>32</v>
      </c>
      <c r="D782" s="84">
        <v>273317.7</v>
      </c>
      <c r="E782" s="82">
        <v>0.0</v>
      </c>
      <c r="F782" s="85">
        <f t="shared" si="447"/>
        <v>273318</v>
      </c>
      <c r="G782" s="86">
        <f t="shared" si="448"/>
        <v>273318</v>
      </c>
      <c r="H782" s="87">
        <v>8.05000427E8</v>
      </c>
      <c r="I782" s="83" t="str">
        <f t="shared" si="460"/>
        <v>#REF!</v>
      </c>
      <c r="J782" s="93">
        <f t="shared" si="461"/>
        <v>273318</v>
      </c>
      <c r="K782" s="88" t="str">
        <f t="shared" si="462"/>
        <v>#REF!</v>
      </c>
      <c r="L782" s="89" t="str">
        <f t="shared" si="463"/>
        <v>#REF!</v>
      </c>
      <c r="M782" s="89" t="s">
        <v>1371</v>
      </c>
      <c r="N782" s="87"/>
      <c r="O782" s="9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27.0" customHeight="1">
      <c r="A783" s="81" t="s">
        <v>291</v>
      </c>
      <c r="B783" s="82" t="s">
        <v>37</v>
      </c>
      <c r="C783" s="83" t="s">
        <v>38</v>
      </c>
      <c r="D783" s="84">
        <v>3882.23</v>
      </c>
      <c r="E783" s="82">
        <v>0.0</v>
      </c>
      <c r="F783" s="85">
        <f t="shared" si="447"/>
        <v>3882</v>
      </c>
      <c r="G783" s="86">
        <f t="shared" si="448"/>
        <v>3882</v>
      </c>
      <c r="H783" s="87">
        <v>8.30009783E8</v>
      </c>
      <c r="I783" s="83" t="str">
        <f t="shared" si="460"/>
        <v>#REF!</v>
      </c>
      <c r="J783" s="93">
        <f t="shared" si="461"/>
        <v>3882</v>
      </c>
      <c r="K783" s="88" t="str">
        <f t="shared" si="462"/>
        <v>#REF!</v>
      </c>
      <c r="L783" s="89" t="str">
        <f t="shared" si="463"/>
        <v>#REF!</v>
      </c>
      <c r="M783" s="89" t="s">
        <v>1372</v>
      </c>
      <c r="N783" s="87" t="s">
        <v>1373</v>
      </c>
      <c r="O783" s="90">
        <v>42236.0</v>
      </c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4.25" customHeight="1">
      <c r="A784" s="81" t="s">
        <v>291</v>
      </c>
      <c r="B784" s="82" t="s">
        <v>41</v>
      </c>
      <c r="C784" s="83" t="s">
        <v>42</v>
      </c>
      <c r="D784" s="84">
        <v>374396.97</v>
      </c>
      <c r="E784" s="82">
        <v>0.0</v>
      </c>
      <c r="F784" s="85">
        <f t="shared" si="447"/>
        <v>374397</v>
      </c>
      <c r="G784" s="86">
        <f t="shared" si="448"/>
        <v>374397</v>
      </c>
      <c r="H784" s="87">
        <v>9.00156264E8</v>
      </c>
      <c r="I784" s="83" t="str">
        <f t="shared" si="460"/>
        <v>#REF!</v>
      </c>
      <c r="J784" s="93">
        <f t="shared" si="461"/>
        <v>374397</v>
      </c>
      <c r="K784" s="88" t="str">
        <f t="shared" si="462"/>
        <v>#REF!</v>
      </c>
      <c r="L784" s="89" t="str">
        <f t="shared" si="463"/>
        <v>#REF!</v>
      </c>
      <c r="M784" s="89" t="s">
        <v>1374</v>
      </c>
      <c r="N784" s="87" t="s">
        <v>1375</v>
      </c>
      <c r="O784" s="90">
        <v>42242.0</v>
      </c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36.0" customHeight="1">
      <c r="A785" s="81" t="s">
        <v>293</v>
      </c>
      <c r="B785" s="82" t="s">
        <v>17</v>
      </c>
      <c r="C785" s="83" t="s">
        <v>346</v>
      </c>
      <c r="D785" s="84">
        <v>2.835542436E7</v>
      </c>
      <c r="E785" s="82">
        <v>0.0</v>
      </c>
      <c r="F785" s="85">
        <f t="shared" si="447"/>
        <v>28355424</v>
      </c>
      <c r="G785" s="86">
        <f t="shared" si="448"/>
        <v>28355424</v>
      </c>
      <c r="H785" s="87">
        <v>8.90905154E8</v>
      </c>
      <c r="I785" s="83" t="str">
        <f t="shared" si="460"/>
        <v>#REF!</v>
      </c>
      <c r="J785" s="81">
        <v>2.8355424E7</v>
      </c>
      <c r="K785" s="88" t="str">
        <f t="shared" si="462"/>
        <v>#REF!</v>
      </c>
      <c r="L785" s="89" t="str">
        <f t="shared" si="463"/>
        <v>#REF!</v>
      </c>
      <c r="M785" s="89" t="s">
        <v>1376</v>
      </c>
      <c r="N785" s="87" t="s">
        <v>1377</v>
      </c>
      <c r="O785" s="90">
        <v>42236.0</v>
      </c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4.25" customHeight="1">
      <c r="A786" s="81" t="s">
        <v>293</v>
      </c>
      <c r="B786" s="82" t="s">
        <v>72</v>
      </c>
      <c r="C786" s="83" t="s">
        <v>73</v>
      </c>
      <c r="D786" s="84">
        <v>4375251.38</v>
      </c>
      <c r="E786" s="82">
        <v>0.0</v>
      </c>
      <c r="F786" s="85">
        <f t="shared" si="447"/>
        <v>4375251</v>
      </c>
      <c r="G786" s="86">
        <f t="shared" si="448"/>
        <v>4375251</v>
      </c>
      <c r="H786" s="87">
        <v>8.90900518E8</v>
      </c>
      <c r="I786" s="83" t="str">
        <f t="shared" si="460"/>
        <v>#REF!</v>
      </c>
      <c r="J786" s="81">
        <v>4375251.0</v>
      </c>
      <c r="K786" s="88" t="str">
        <f t="shared" si="462"/>
        <v>#REF!</v>
      </c>
      <c r="L786" s="89" t="str">
        <f t="shared" si="463"/>
        <v>#REF!</v>
      </c>
      <c r="M786" s="89" t="s">
        <v>1378</v>
      </c>
      <c r="N786" s="87" t="s">
        <v>1379</v>
      </c>
      <c r="O786" s="90">
        <v>42243.0</v>
      </c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8.75" customHeight="1">
      <c r="A787" s="81" t="s">
        <v>293</v>
      </c>
      <c r="B787" s="82" t="s">
        <v>29</v>
      </c>
      <c r="C787" s="83" t="s">
        <v>30</v>
      </c>
      <c r="D787" s="84">
        <v>268972.92</v>
      </c>
      <c r="E787" s="82">
        <v>0.0</v>
      </c>
      <c r="F787" s="85">
        <f t="shared" si="447"/>
        <v>268973</v>
      </c>
      <c r="G787" s="86">
        <f t="shared" si="448"/>
        <v>268973</v>
      </c>
      <c r="H787" s="87">
        <v>8.00250119E8</v>
      </c>
      <c r="I787" s="83" t="str">
        <f t="shared" si="460"/>
        <v>#REF!</v>
      </c>
      <c r="J787" s="93">
        <f t="shared" ref="J787:J788" si="464">+G787</f>
        <v>268973</v>
      </c>
      <c r="K787" s="88" t="str">
        <f t="shared" si="462"/>
        <v>#REF!</v>
      </c>
      <c r="L787" s="89" t="str">
        <f t="shared" si="463"/>
        <v>#REF!</v>
      </c>
      <c r="M787" s="89" t="s">
        <v>1380</v>
      </c>
      <c r="N787" s="87" t="s">
        <v>1381</v>
      </c>
      <c r="O787" s="90">
        <v>42243.0</v>
      </c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4.25" customHeight="1">
      <c r="A788" s="81" t="s">
        <v>293</v>
      </c>
      <c r="B788" s="82" t="s">
        <v>41</v>
      </c>
      <c r="C788" s="83" t="s">
        <v>42</v>
      </c>
      <c r="D788" s="84">
        <v>16107.34</v>
      </c>
      <c r="E788" s="82">
        <v>0.0</v>
      </c>
      <c r="F788" s="85">
        <f t="shared" si="447"/>
        <v>16107</v>
      </c>
      <c r="G788" s="86">
        <f t="shared" si="448"/>
        <v>16107</v>
      </c>
      <c r="H788" s="87">
        <v>9.00156264E8</v>
      </c>
      <c r="I788" s="83" t="str">
        <f t="shared" si="460"/>
        <v>#REF!</v>
      </c>
      <c r="J788" s="93">
        <f t="shared" si="464"/>
        <v>16107</v>
      </c>
      <c r="K788" s="88" t="str">
        <f t="shared" si="462"/>
        <v>#REF!</v>
      </c>
      <c r="L788" s="89" t="str">
        <f t="shared" si="463"/>
        <v>#REF!</v>
      </c>
      <c r="M788" s="89" t="s">
        <v>1382</v>
      </c>
      <c r="N788" s="87" t="s">
        <v>1383</v>
      </c>
      <c r="O788" s="90">
        <v>42242.0</v>
      </c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36.0" customHeight="1">
      <c r="A789" s="81" t="s">
        <v>295</v>
      </c>
      <c r="B789" s="82" t="s">
        <v>17</v>
      </c>
      <c r="C789" s="83" t="s">
        <v>346</v>
      </c>
      <c r="D789" s="84">
        <v>1.521512645E7</v>
      </c>
      <c r="E789" s="82">
        <v>0.0</v>
      </c>
      <c r="F789" s="85">
        <f t="shared" si="447"/>
        <v>15215126</v>
      </c>
      <c r="G789" s="86">
        <f t="shared" si="448"/>
        <v>15215126</v>
      </c>
      <c r="H789" s="87">
        <v>8.90905154E8</v>
      </c>
      <c r="I789" s="83" t="str">
        <f t="shared" si="460"/>
        <v>#REF!</v>
      </c>
      <c r="J789" s="81">
        <v>1.5215126E7</v>
      </c>
      <c r="K789" s="88" t="str">
        <f t="shared" si="462"/>
        <v>#REF!</v>
      </c>
      <c r="L789" s="89" t="str">
        <f t="shared" si="463"/>
        <v>#REF!</v>
      </c>
      <c r="M789" s="89" t="s">
        <v>1384</v>
      </c>
      <c r="N789" s="87" t="s">
        <v>1385</v>
      </c>
      <c r="O789" s="90">
        <v>42236.0</v>
      </c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4.25" customHeight="1">
      <c r="A790" s="81" t="s">
        <v>295</v>
      </c>
      <c r="B790" s="82" t="s">
        <v>45</v>
      </c>
      <c r="C790" s="83" t="s">
        <v>46</v>
      </c>
      <c r="D790" s="84">
        <v>5824874.77</v>
      </c>
      <c r="E790" s="82">
        <v>0.0</v>
      </c>
      <c r="F790" s="85">
        <f t="shared" si="447"/>
        <v>5824875</v>
      </c>
      <c r="G790" s="86">
        <f t="shared" si="448"/>
        <v>5824875</v>
      </c>
      <c r="H790" s="87"/>
      <c r="I790" s="83"/>
      <c r="J790" s="81"/>
      <c r="K790" s="88"/>
      <c r="L790" s="89"/>
      <c r="M790" s="89"/>
      <c r="N790" s="87"/>
      <c r="O790" s="9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8.75" customHeight="1">
      <c r="A791" s="81" t="s">
        <v>295</v>
      </c>
      <c r="B791" s="82" t="s">
        <v>29</v>
      </c>
      <c r="C791" s="83" t="s">
        <v>30</v>
      </c>
      <c r="D791" s="84">
        <v>491731.04</v>
      </c>
      <c r="E791" s="82">
        <v>0.0</v>
      </c>
      <c r="F791" s="85">
        <f t="shared" si="447"/>
        <v>491731</v>
      </c>
      <c r="G791" s="86">
        <f t="shared" si="448"/>
        <v>491731</v>
      </c>
      <c r="H791" s="87">
        <v>8.00250119E8</v>
      </c>
      <c r="I791" s="83" t="str">
        <f>+VLOOKUP(H791,'[1]IPS CTA BANCARIA (2)'!$B$1:$I$186,2,0)</f>
        <v>#REF!</v>
      </c>
      <c r="J791" s="93">
        <f>+G791</f>
        <v>491731</v>
      </c>
      <c r="K791" s="88" t="str">
        <f>+VLOOKUP(H791,'[1]IPS CTA BANCARIA (2)'!$B$1:$I$186,4,0)</f>
        <v>#REF!</v>
      </c>
      <c r="L791" s="89" t="str">
        <f>+VLOOKUP(H791,'[1]IPS CTA BANCARIA (2)'!$B$1:$I$186,5,0)</f>
        <v>#REF!</v>
      </c>
      <c r="M791" s="89" t="s">
        <v>1386</v>
      </c>
      <c r="N791" s="87" t="s">
        <v>1387</v>
      </c>
      <c r="O791" s="90">
        <v>42243.0</v>
      </c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27.0" customHeight="1">
      <c r="A792" s="81" t="s">
        <v>295</v>
      </c>
      <c r="B792" s="82" t="s">
        <v>31</v>
      </c>
      <c r="C792" s="83" t="s">
        <v>32</v>
      </c>
      <c r="D792" s="84">
        <v>0.0</v>
      </c>
      <c r="E792" s="82">
        <v>0.0</v>
      </c>
      <c r="F792" s="85">
        <f t="shared" si="447"/>
        <v>0</v>
      </c>
      <c r="G792" s="86">
        <f t="shared" si="448"/>
        <v>0</v>
      </c>
      <c r="H792" s="87"/>
      <c r="I792" s="83"/>
      <c r="J792" s="81"/>
      <c r="K792" s="88"/>
      <c r="L792" s="89"/>
      <c r="M792" s="89"/>
      <c r="N792" s="87"/>
      <c r="O792" s="9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4.25" customHeight="1">
      <c r="A793" s="81" t="s">
        <v>295</v>
      </c>
      <c r="B793" s="82" t="s">
        <v>41</v>
      </c>
      <c r="C793" s="83" t="s">
        <v>42</v>
      </c>
      <c r="D793" s="84">
        <v>97860.64</v>
      </c>
      <c r="E793" s="82">
        <v>0.0</v>
      </c>
      <c r="F793" s="85">
        <f t="shared" si="447"/>
        <v>97861</v>
      </c>
      <c r="G793" s="86">
        <f t="shared" si="448"/>
        <v>97861</v>
      </c>
      <c r="H793" s="87">
        <v>9.00156264E8</v>
      </c>
      <c r="I793" s="83" t="str">
        <f t="shared" ref="I793:I796" si="465">+VLOOKUP(H793,'[1]IPS CTA BANCARIA (2)'!$B$1:$I$186,2,0)</f>
        <v>#REF!</v>
      </c>
      <c r="J793" s="93">
        <f>+G793</f>
        <v>97861</v>
      </c>
      <c r="K793" s="88" t="str">
        <f t="shared" ref="K793:K796" si="466">+VLOOKUP(H793,'[1]IPS CTA BANCARIA (2)'!$B$1:$I$186,4,0)</f>
        <v>#REF!</v>
      </c>
      <c r="L793" s="89" t="str">
        <f t="shared" ref="L793:L796" si="467">+VLOOKUP(H793,'[1]IPS CTA BANCARIA (2)'!$B$1:$I$186,5,0)</f>
        <v>#REF!</v>
      </c>
      <c r="M793" s="89" t="s">
        <v>1388</v>
      </c>
      <c r="N793" s="87" t="s">
        <v>1389</v>
      </c>
      <c r="O793" s="90">
        <v>42242.0</v>
      </c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20.25" customHeight="1">
      <c r="A794" s="81" t="s">
        <v>295</v>
      </c>
      <c r="B794" s="82" t="s">
        <v>74</v>
      </c>
      <c r="C794" s="83" t="s">
        <v>75</v>
      </c>
      <c r="D794" s="84">
        <v>8681151.1</v>
      </c>
      <c r="E794" s="82">
        <v>0.0</v>
      </c>
      <c r="F794" s="85">
        <f t="shared" si="447"/>
        <v>8681151</v>
      </c>
      <c r="G794" s="86">
        <f t="shared" si="448"/>
        <v>8681151</v>
      </c>
      <c r="H794" s="87">
        <v>8.90982162E8</v>
      </c>
      <c r="I794" s="83" t="str">
        <f t="shared" si="465"/>
        <v>#REF!</v>
      </c>
      <c r="J794" s="81">
        <v>3516025.0</v>
      </c>
      <c r="K794" s="88" t="str">
        <f t="shared" si="466"/>
        <v>#REF!</v>
      </c>
      <c r="L794" s="89" t="str">
        <f t="shared" si="467"/>
        <v>#REF!</v>
      </c>
      <c r="M794" s="89" t="s">
        <v>1390</v>
      </c>
      <c r="N794" s="87" t="s">
        <v>1391</v>
      </c>
      <c r="O794" s="90">
        <v>42243.0</v>
      </c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20.25" customHeight="1">
      <c r="A795" s="81" t="s">
        <v>295</v>
      </c>
      <c r="B795" s="82" t="s">
        <v>74</v>
      </c>
      <c r="C795" s="83" t="s">
        <v>75</v>
      </c>
      <c r="D795" s="84"/>
      <c r="E795" s="82"/>
      <c r="F795" s="85"/>
      <c r="G795" s="92"/>
      <c r="H795" s="87">
        <v>9.00390423E8</v>
      </c>
      <c r="I795" s="83" t="str">
        <f t="shared" si="465"/>
        <v>#REF!</v>
      </c>
      <c r="J795" s="81">
        <v>5165126.0</v>
      </c>
      <c r="K795" s="88" t="str">
        <f t="shared" si="466"/>
        <v>#REF!</v>
      </c>
      <c r="L795" s="89" t="str">
        <f t="shared" si="467"/>
        <v>#REF!</v>
      </c>
      <c r="M795" s="89" t="s">
        <v>1392</v>
      </c>
      <c r="N795" s="87" t="s">
        <v>1393</v>
      </c>
      <c r="O795" s="90">
        <v>42243.0</v>
      </c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36.0" customHeight="1">
      <c r="A796" s="81" t="s">
        <v>297</v>
      </c>
      <c r="B796" s="82" t="s">
        <v>17</v>
      </c>
      <c r="C796" s="83" t="s">
        <v>346</v>
      </c>
      <c r="D796" s="84">
        <v>1.2088532724E8</v>
      </c>
      <c r="E796" s="82">
        <v>0.0</v>
      </c>
      <c r="F796" s="85">
        <f t="shared" ref="F796:F824" si="468">+ROUND(D796,0)</f>
        <v>120885327</v>
      </c>
      <c r="G796" s="86">
        <f t="shared" ref="G796:G824" si="469">+F796</f>
        <v>120885327</v>
      </c>
      <c r="H796" s="87">
        <v>8.90905154E8</v>
      </c>
      <c r="I796" s="83" t="str">
        <f t="shared" si="465"/>
        <v>#REF!</v>
      </c>
      <c r="J796" s="81">
        <v>1.20885327E8</v>
      </c>
      <c r="K796" s="88" t="str">
        <f t="shared" si="466"/>
        <v>#REF!</v>
      </c>
      <c r="L796" s="89" t="str">
        <f t="shared" si="467"/>
        <v>#REF!</v>
      </c>
      <c r="M796" s="89" t="s">
        <v>1394</v>
      </c>
      <c r="N796" s="87" t="s">
        <v>1395</v>
      </c>
      <c r="O796" s="90">
        <v>42236.0</v>
      </c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4.25" customHeight="1">
      <c r="A797" s="81" t="s">
        <v>297</v>
      </c>
      <c r="B797" s="82" t="s">
        <v>45</v>
      </c>
      <c r="C797" s="83" t="s">
        <v>46</v>
      </c>
      <c r="D797" s="84">
        <v>6531679.19</v>
      </c>
      <c r="E797" s="82">
        <v>0.0</v>
      </c>
      <c r="F797" s="85">
        <f t="shared" si="468"/>
        <v>6531679</v>
      </c>
      <c r="G797" s="86">
        <f t="shared" si="469"/>
        <v>6531679</v>
      </c>
      <c r="H797" s="87"/>
      <c r="I797" s="83"/>
      <c r="J797" s="81"/>
      <c r="K797" s="88"/>
      <c r="L797" s="89"/>
      <c r="M797" s="89"/>
      <c r="N797" s="87"/>
      <c r="O797" s="9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4.25" customHeight="1">
      <c r="A798" s="81" t="s">
        <v>297</v>
      </c>
      <c r="B798" s="82" t="s">
        <v>19</v>
      </c>
      <c r="C798" s="83" t="s">
        <v>20</v>
      </c>
      <c r="D798" s="84">
        <v>19539.55</v>
      </c>
      <c r="E798" s="82">
        <v>0.0</v>
      </c>
      <c r="F798" s="85">
        <f t="shared" si="468"/>
        <v>19540</v>
      </c>
      <c r="G798" s="86">
        <f t="shared" si="469"/>
        <v>19540</v>
      </c>
      <c r="H798" s="87">
        <v>8.00140949E8</v>
      </c>
      <c r="I798" s="83" t="str">
        <f t="shared" ref="I798:I806" si="470">+VLOOKUP(H798,'[1]IPS CTA BANCARIA (2)'!$B$1:$I$186,2,0)</f>
        <v>#REF!</v>
      </c>
      <c r="J798" s="93">
        <f t="shared" ref="J798:J804" si="471">+G798</f>
        <v>19540</v>
      </c>
      <c r="K798" s="88" t="str">
        <f t="shared" ref="K798:K806" si="472">+VLOOKUP(H798,'[1]IPS CTA BANCARIA (2)'!$B$1:$I$186,4,0)</f>
        <v>#REF!</v>
      </c>
      <c r="L798" s="89" t="str">
        <f t="shared" ref="L798:L806" si="473">+VLOOKUP(H798,'[1]IPS CTA BANCARIA (2)'!$B$1:$I$186,5,0)</f>
        <v>#REF!</v>
      </c>
      <c r="M798" s="89" t="s">
        <v>1396</v>
      </c>
      <c r="N798" s="87" t="s">
        <v>1397</v>
      </c>
      <c r="O798" s="90">
        <v>42236.0</v>
      </c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4.25" customHeight="1">
      <c r="A799" s="81" t="s">
        <v>297</v>
      </c>
      <c r="B799" s="82" t="s">
        <v>21</v>
      </c>
      <c r="C799" s="83" t="s">
        <v>22</v>
      </c>
      <c r="D799" s="84">
        <v>49580.41</v>
      </c>
      <c r="E799" s="82">
        <v>0.0</v>
      </c>
      <c r="F799" s="85">
        <f t="shared" si="468"/>
        <v>49580</v>
      </c>
      <c r="G799" s="86">
        <f t="shared" si="469"/>
        <v>49580</v>
      </c>
      <c r="H799" s="87">
        <v>8.00130907E8</v>
      </c>
      <c r="I799" s="83" t="str">
        <f t="shared" si="470"/>
        <v>#REF!</v>
      </c>
      <c r="J799" s="93">
        <f t="shared" si="471"/>
        <v>49580</v>
      </c>
      <c r="K799" s="88" t="str">
        <f t="shared" si="472"/>
        <v>#REF!</v>
      </c>
      <c r="L799" s="89" t="str">
        <f t="shared" si="473"/>
        <v>#REF!</v>
      </c>
      <c r="M799" s="89" t="s">
        <v>1398</v>
      </c>
      <c r="N799" s="87" t="s">
        <v>1399</v>
      </c>
      <c r="O799" s="90">
        <v>42242.0</v>
      </c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41.25" customHeight="1">
      <c r="A800" s="81" t="s">
        <v>297</v>
      </c>
      <c r="B800" s="82" t="s">
        <v>27</v>
      </c>
      <c r="C800" s="83" t="s">
        <v>28</v>
      </c>
      <c r="D800" s="84">
        <v>1409739.34</v>
      </c>
      <c r="E800" s="82">
        <v>0.0</v>
      </c>
      <c r="F800" s="85">
        <f t="shared" si="468"/>
        <v>1409739</v>
      </c>
      <c r="G800" s="86">
        <f t="shared" si="469"/>
        <v>1409739</v>
      </c>
      <c r="H800" s="87">
        <v>8.00088702E8</v>
      </c>
      <c r="I800" s="83" t="str">
        <f t="shared" si="470"/>
        <v>#REF!</v>
      </c>
      <c r="J800" s="93">
        <f t="shared" si="471"/>
        <v>1409739</v>
      </c>
      <c r="K800" s="88" t="str">
        <f t="shared" si="472"/>
        <v>#REF!</v>
      </c>
      <c r="L800" s="89" t="str">
        <f t="shared" si="473"/>
        <v>#REF!</v>
      </c>
      <c r="M800" s="89" t="s">
        <v>1400</v>
      </c>
      <c r="N800" s="87" t="s">
        <v>1401</v>
      </c>
      <c r="O800" s="90">
        <v>42241.0</v>
      </c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8.75" customHeight="1">
      <c r="A801" s="81" t="s">
        <v>297</v>
      </c>
      <c r="B801" s="82" t="s">
        <v>29</v>
      </c>
      <c r="C801" s="83" t="s">
        <v>30</v>
      </c>
      <c r="D801" s="84">
        <v>2930652.05</v>
      </c>
      <c r="E801" s="82">
        <v>0.0</v>
      </c>
      <c r="F801" s="85">
        <f t="shared" si="468"/>
        <v>2930652</v>
      </c>
      <c r="G801" s="86">
        <f t="shared" si="469"/>
        <v>2930652</v>
      </c>
      <c r="H801" s="87">
        <v>8.00250119E8</v>
      </c>
      <c r="I801" s="83" t="str">
        <f t="shared" si="470"/>
        <v>#REF!</v>
      </c>
      <c r="J801" s="93">
        <f t="shared" si="471"/>
        <v>2930652</v>
      </c>
      <c r="K801" s="88" t="str">
        <f t="shared" si="472"/>
        <v>#REF!</v>
      </c>
      <c r="L801" s="89" t="str">
        <f t="shared" si="473"/>
        <v>#REF!</v>
      </c>
      <c r="M801" s="89" t="s">
        <v>1402</v>
      </c>
      <c r="N801" s="87" t="s">
        <v>1403</v>
      </c>
      <c r="O801" s="90">
        <v>42243.0</v>
      </c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27.0" customHeight="1">
      <c r="A802" s="81" t="s">
        <v>297</v>
      </c>
      <c r="B802" s="82" t="s">
        <v>31</v>
      </c>
      <c r="C802" s="83" t="s">
        <v>32</v>
      </c>
      <c r="D802" s="84">
        <v>2483106.18</v>
      </c>
      <c r="E802" s="82">
        <v>0.0</v>
      </c>
      <c r="F802" s="85">
        <f t="shared" si="468"/>
        <v>2483106</v>
      </c>
      <c r="G802" s="86">
        <f t="shared" si="469"/>
        <v>2483106</v>
      </c>
      <c r="H802" s="87">
        <v>8.05000427E8</v>
      </c>
      <c r="I802" s="83" t="str">
        <f t="shared" si="470"/>
        <v>#REF!</v>
      </c>
      <c r="J802" s="93">
        <f t="shared" si="471"/>
        <v>2483106</v>
      </c>
      <c r="K802" s="88" t="str">
        <f t="shared" si="472"/>
        <v>#REF!</v>
      </c>
      <c r="L802" s="89" t="str">
        <f t="shared" si="473"/>
        <v>#REF!</v>
      </c>
      <c r="M802" s="89" t="s">
        <v>1404</v>
      </c>
      <c r="N802" s="87"/>
      <c r="O802" s="9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27.0" customHeight="1">
      <c r="A803" s="81" t="s">
        <v>297</v>
      </c>
      <c r="B803" s="82" t="s">
        <v>37</v>
      </c>
      <c r="C803" s="83" t="s">
        <v>38</v>
      </c>
      <c r="D803" s="84">
        <v>36805.31</v>
      </c>
      <c r="E803" s="82">
        <v>0.0</v>
      </c>
      <c r="F803" s="85">
        <f t="shared" si="468"/>
        <v>36805</v>
      </c>
      <c r="G803" s="86">
        <f t="shared" si="469"/>
        <v>36805</v>
      </c>
      <c r="H803" s="87">
        <v>8.30009783E8</v>
      </c>
      <c r="I803" s="83" t="str">
        <f t="shared" si="470"/>
        <v>#REF!</v>
      </c>
      <c r="J803" s="93">
        <f t="shared" si="471"/>
        <v>36805</v>
      </c>
      <c r="K803" s="88" t="str">
        <f t="shared" si="472"/>
        <v>#REF!</v>
      </c>
      <c r="L803" s="89" t="str">
        <f t="shared" si="473"/>
        <v>#REF!</v>
      </c>
      <c r="M803" s="89" t="s">
        <v>1405</v>
      </c>
      <c r="N803" s="87" t="s">
        <v>1406</v>
      </c>
      <c r="O803" s="90">
        <v>42236.0</v>
      </c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4.25" customHeight="1">
      <c r="A804" s="81" t="s">
        <v>297</v>
      </c>
      <c r="B804" s="82" t="s">
        <v>41</v>
      </c>
      <c r="C804" s="83" t="s">
        <v>42</v>
      </c>
      <c r="D804" s="84">
        <v>394025.33</v>
      </c>
      <c r="E804" s="82">
        <v>0.0</v>
      </c>
      <c r="F804" s="85">
        <f t="shared" si="468"/>
        <v>394025</v>
      </c>
      <c r="G804" s="86">
        <f t="shared" si="469"/>
        <v>394025</v>
      </c>
      <c r="H804" s="87">
        <v>9.00156264E8</v>
      </c>
      <c r="I804" s="83" t="str">
        <f t="shared" si="470"/>
        <v>#REF!</v>
      </c>
      <c r="J804" s="93">
        <f t="shared" si="471"/>
        <v>394025</v>
      </c>
      <c r="K804" s="88" t="str">
        <f t="shared" si="472"/>
        <v>#REF!</v>
      </c>
      <c r="L804" s="89" t="str">
        <f t="shared" si="473"/>
        <v>#REF!</v>
      </c>
      <c r="M804" s="89" t="s">
        <v>1407</v>
      </c>
      <c r="N804" s="87" t="s">
        <v>1408</v>
      </c>
      <c r="O804" s="90">
        <v>42242.0</v>
      </c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21.75" customHeight="1">
      <c r="A805" s="81" t="s">
        <v>297</v>
      </c>
      <c r="B805" s="82" t="s">
        <v>47</v>
      </c>
      <c r="C805" s="83" t="s">
        <v>48</v>
      </c>
      <c r="D805" s="84">
        <v>3.50101264E7</v>
      </c>
      <c r="E805" s="82">
        <v>0.0</v>
      </c>
      <c r="F805" s="85">
        <f t="shared" si="468"/>
        <v>35010126</v>
      </c>
      <c r="G805" s="86">
        <f t="shared" si="469"/>
        <v>35010126</v>
      </c>
      <c r="H805" s="87">
        <v>8.90981726E8</v>
      </c>
      <c r="I805" s="83" t="str">
        <f t="shared" si="470"/>
        <v>#REF!</v>
      </c>
      <c r="J805" s="81">
        <v>3.5010126E7</v>
      </c>
      <c r="K805" s="88" t="str">
        <f t="shared" si="472"/>
        <v>#REF!</v>
      </c>
      <c r="L805" s="89" t="str">
        <f t="shared" si="473"/>
        <v>#REF!</v>
      </c>
      <c r="M805" s="89" t="s">
        <v>1409</v>
      </c>
      <c r="N805" s="87" t="s">
        <v>1410</v>
      </c>
      <c r="O805" s="90">
        <v>42236.0</v>
      </c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36.0" customHeight="1">
      <c r="A806" s="81" t="s">
        <v>299</v>
      </c>
      <c r="B806" s="82" t="s">
        <v>17</v>
      </c>
      <c r="C806" s="83" t="s">
        <v>346</v>
      </c>
      <c r="D806" s="84">
        <v>6.669593846E7</v>
      </c>
      <c r="E806" s="82">
        <v>0.0</v>
      </c>
      <c r="F806" s="85">
        <f t="shared" si="468"/>
        <v>66695938</v>
      </c>
      <c r="G806" s="86">
        <f t="shared" si="469"/>
        <v>66695938</v>
      </c>
      <c r="H806" s="87">
        <v>8.90905154E8</v>
      </c>
      <c r="I806" s="83" t="str">
        <f t="shared" si="470"/>
        <v>#REF!</v>
      </c>
      <c r="J806" s="81">
        <v>6.6695938E7</v>
      </c>
      <c r="K806" s="88" t="str">
        <f t="shared" si="472"/>
        <v>#REF!</v>
      </c>
      <c r="L806" s="89" t="str">
        <f t="shared" si="473"/>
        <v>#REF!</v>
      </c>
      <c r="M806" s="89" t="s">
        <v>1411</v>
      </c>
      <c r="N806" s="87" t="s">
        <v>1412</v>
      </c>
      <c r="O806" s="90">
        <v>42236.0</v>
      </c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4.25" customHeight="1">
      <c r="A807" s="81" t="s">
        <v>299</v>
      </c>
      <c r="B807" s="82" t="s">
        <v>45</v>
      </c>
      <c r="C807" s="83" t="s">
        <v>46</v>
      </c>
      <c r="D807" s="84">
        <v>3.003965233E7</v>
      </c>
      <c r="E807" s="82">
        <v>0.0</v>
      </c>
      <c r="F807" s="85">
        <f t="shared" si="468"/>
        <v>30039652</v>
      </c>
      <c r="G807" s="86">
        <f t="shared" si="469"/>
        <v>30039652</v>
      </c>
      <c r="H807" s="87"/>
      <c r="I807" s="83"/>
      <c r="J807" s="81"/>
      <c r="K807" s="88"/>
      <c r="L807" s="89"/>
      <c r="M807" s="89"/>
      <c r="N807" s="87"/>
      <c r="O807" s="9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4.25" customHeight="1">
      <c r="A808" s="81" t="s">
        <v>299</v>
      </c>
      <c r="B808" s="82" t="s">
        <v>21</v>
      </c>
      <c r="C808" s="83" t="s">
        <v>22</v>
      </c>
      <c r="D808" s="84">
        <v>60658.63</v>
      </c>
      <c r="E808" s="82">
        <v>0.0</v>
      </c>
      <c r="F808" s="85">
        <f t="shared" si="468"/>
        <v>60659</v>
      </c>
      <c r="G808" s="86">
        <f t="shared" si="469"/>
        <v>60659</v>
      </c>
      <c r="H808" s="87">
        <v>8.00130907E8</v>
      </c>
      <c r="I808" s="83" t="str">
        <f t="shared" ref="I808:I809" si="474">+VLOOKUP(H808,'[1]IPS CTA BANCARIA (2)'!$B$1:$I$186,2,0)</f>
        <v>#REF!</v>
      </c>
      <c r="J808" s="93">
        <f t="shared" ref="J808:J809" si="475">+G808</f>
        <v>60659</v>
      </c>
      <c r="K808" s="88" t="str">
        <f t="shared" ref="K808:K809" si="476">+VLOOKUP(H808,'[1]IPS CTA BANCARIA (2)'!$B$1:$I$186,4,0)</f>
        <v>#REF!</v>
      </c>
      <c r="L808" s="89" t="str">
        <f t="shared" ref="L808:L809" si="477">+VLOOKUP(H808,'[1]IPS CTA BANCARIA (2)'!$B$1:$I$186,5,0)</f>
        <v>#REF!</v>
      </c>
      <c r="M808" s="89" t="s">
        <v>1413</v>
      </c>
      <c r="N808" s="87" t="s">
        <v>1414</v>
      </c>
      <c r="O808" s="90">
        <v>42242.0</v>
      </c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8.75" customHeight="1">
      <c r="A809" s="81" t="s">
        <v>299</v>
      </c>
      <c r="B809" s="82" t="s">
        <v>29</v>
      </c>
      <c r="C809" s="83" t="s">
        <v>30</v>
      </c>
      <c r="D809" s="84">
        <v>2132753.54</v>
      </c>
      <c r="E809" s="82">
        <v>0.0</v>
      </c>
      <c r="F809" s="85">
        <f t="shared" si="468"/>
        <v>2132754</v>
      </c>
      <c r="G809" s="86">
        <f t="shared" si="469"/>
        <v>2132754</v>
      </c>
      <c r="H809" s="87">
        <v>8.00250119E8</v>
      </c>
      <c r="I809" s="83" t="str">
        <f t="shared" si="474"/>
        <v>#REF!</v>
      </c>
      <c r="J809" s="93">
        <f t="shared" si="475"/>
        <v>2132754</v>
      </c>
      <c r="K809" s="88" t="str">
        <f t="shared" si="476"/>
        <v>#REF!</v>
      </c>
      <c r="L809" s="89" t="str">
        <f t="shared" si="477"/>
        <v>#REF!</v>
      </c>
      <c r="M809" s="89" t="s">
        <v>1415</v>
      </c>
      <c r="N809" s="87" t="s">
        <v>1416</v>
      </c>
      <c r="O809" s="90">
        <v>42243.0</v>
      </c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27.0" customHeight="1">
      <c r="A810" s="81" t="s">
        <v>299</v>
      </c>
      <c r="B810" s="82" t="s">
        <v>31</v>
      </c>
      <c r="C810" s="83" t="s">
        <v>32</v>
      </c>
      <c r="D810" s="84">
        <v>0.0</v>
      </c>
      <c r="E810" s="82">
        <v>0.0</v>
      </c>
      <c r="F810" s="85">
        <f t="shared" si="468"/>
        <v>0</v>
      </c>
      <c r="G810" s="86">
        <f t="shared" si="469"/>
        <v>0</v>
      </c>
      <c r="H810" s="87"/>
      <c r="I810" s="83"/>
      <c r="J810" s="81"/>
      <c r="K810" s="88"/>
      <c r="L810" s="89"/>
      <c r="M810" s="89"/>
      <c r="N810" s="87"/>
      <c r="O810" s="9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4.25" customHeight="1">
      <c r="A811" s="81" t="s">
        <v>299</v>
      </c>
      <c r="B811" s="82" t="s">
        <v>41</v>
      </c>
      <c r="C811" s="83" t="s">
        <v>42</v>
      </c>
      <c r="D811" s="84">
        <v>734512.86</v>
      </c>
      <c r="E811" s="82">
        <v>0.0</v>
      </c>
      <c r="F811" s="85">
        <f t="shared" si="468"/>
        <v>734513</v>
      </c>
      <c r="G811" s="86">
        <f t="shared" si="469"/>
        <v>734513</v>
      </c>
      <c r="H811" s="87">
        <v>9.00156264E8</v>
      </c>
      <c r="I811" s="83" t="str">
        <f t="shared" ref="I811:I813" si="478">+VLOOKUP(H811,'[1]IPS CTA BANCARIA (2)'!$B$1:$I$186,2,0)</f>
        <v>#REF!</v>
      </c>
      <c r="J811" s="93">
        <f>+G811</f>
        <v>734513</v>
      </c>
      <c r="K811" s="88" t="str">
        <f t="shared" ref="K811:K813" si="479">+VLOOKUP(H811,'[1]IPS CTA BANCARIA (2)'!$B$1:$I$186,4,0)</f>
        <v>#REF!</v>
      </c>
      <c r="L811" s="89" t="str">
        <f t="shared" ref="L811:L813" si="480">+VLOOKUP(H811,'[1]IPS CTA BANCARIA (2)'!$B$1:$I$186,5,0)</f>
        <v>#REF!</v>
      </c>
      <c r="M811" s="89" t="s">
        <v>1417</v>
      </c>
      <c r="N811" s="87" t="s">
        <v>1418</v>
      </c>
      <c r="O811" s="90">
        <v>42242.0</v>
      </c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21.75" customHeight="1">
      <c r="A812" s="81" t="s">
        <v>299</v>
      </c>
      <c r="B812" s="82" t="s">
        <v>47</v>
      </c>
      <c r="C812" s="83" t="s">
        <v>48</v>
      </c>
      <c r="D812" s="84">
        <v>4.215604518E7</v>
      </c>
      <c r="E812" s="82">
        <v>0.0</v>
      </c>
      <c r="F812" s="85">
        <f t="shared" si="468"/>
        <v>42156045</v>
      </c>
      <c r="G812" s="86">
        <f t="shared" si="469"/>
        <v>42156045</v>
      </c>
      <c r="H812" s="87">
        <v>8.90981536E8</v>
      </c>
      <c r="I812" s="83" t="str">
        <f t="shared" si="478"/>
        <v>#REF!</v>
      </c>
      <c r="J812" s="81">
        <v>4.2156045E7</v>
      </c>
      <c r="K812" s="88" t="str">
        <f t="shared" si="479"/>
        <v>#REF!</v>
      </c>
      <c r="L812" s="89" t="str">
        <f t="shared" si="480"/>
        <v>#REF!</v>
      </c>
      <c r="M812" s="89" t="s">
        <v>1419</v>
      </c>
      <c r="N812" s="87" t="s">
        <v>1420</v>
      </c>
      <c r="O812" s="90">
        <v>42236.0</v>
      </c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36.0" customHeight="1">
      <c r="A813" s="81" t="s">
        <v>301</v>
      </c>
      <c r="B813" s="82" t="s">
        <v>17</v>
      </c>
      <c r="C813" s="83" t="s">
        <v>346</v>
      </c>
      <c r="D813" s="84">
        <v>1.348069045E7</v>
      </c>
      <c r="E813" s="82">
        <v>0.0</v>
      </c>
      <c r="F813" s="85">
        <f t="shared" si="468"/>
        <v>13480690</v>
      </c>
      <c r="G813" s="86">
        <f t="shared" si="469"/>
        <v>13480690</v>
      </c>
      <c r="H813" s="87">
        <v>8.90980066E8</v>
      </c>
      <c r="I813" s="83" t="str">
        <f t="shared" si="478"/>
        <v>#REF!</v>
      </c>
      <c r="J813" s="81">
        <v>1.348069E7</v>
      </c>
      <c r="K813" s="88" t="str">
        <f t="shared" si="479"/>
        <v>#REF!</v>
      </c>
      <c r="L813" s="89" t="str">
        <f t="shared" si="480"/>
        <v>#REF!</v>
      </c>
      <c r="M813" s="89" t="s">
        <v>1421</v>
      </c>
      <c r="N813" s="87" t="s">
        <v>1422</v>
      </c>
      <c r="O813" s="90">
        <v>42241.0</v>
      </c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4.25" customHeight="1">
      <c r="A814" s="81" t="s">
        <v>301</v>
      </c>
      <c r="B814" s="82" t="s">
        <v>45</v>
      </c>
      <c r="C814" s="83" t="s">
        <v>46</v>
      </c>
      <c r="D814" s="84">
        <v>1.409108732E7</v>
      </c>
      <c r="E814" s="82">
        <v>0.0</v>
      </c>
      <c r="F814" s="85">
        <f t="shared" si="468"/>
        <v>14091087</v>
      </c>
      <c r="G814" s="86">
        <f t="shared" si="469"/>
        <v>14091087</v>
      </c>
      <c r="H814" s="87"/>
      <c r="I814" s="83"/>
      <c r="J814" s="81"/>
      <c r="K814" s="88"/>
      <c r="L814" s="89"/>
      <c r="M814" s="89"/>
      <c r="N814" s="87"/>
      <c r="O814" s="9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8.75" customHeight="1">
      <c r="A815" s="81" t="s">
        <v>301</v>
      </c>
      <c r="B815" s="82" t="s">
        <v>29</v>
      </c>
      <c r="C815" s="83" t="s">
        <v>30</v>
      </c>
      <c r="D815" s="84">
        <v>250371.51</v>
      </c>
      <c r="E815" s="82">
        <v>0.0</v>
      </c>
      <c r="F815" s="85">
        <f t="shared" si="468"/>
        <v>250372</v>
      </c>
      <c r="G815" s="86">
        <f t="shared" si="469"/>
        <v>250372</v>
      </c>
      <c r="H815" s="87">
        <v>8.00250119E8</v>
      </c>
      <c r="I815" s="83" t="str">
        <f t="shared" ref="I815:I818" si="481">+VLOOKUP(H815,'[1]IPS CTA BANCARIA (2)'!$B$1:$I$186,2,0)</f>
        <v>#REF!</v>
      </c>
      <c r="J815" s="93">
        <f t="shared" ref="J815:J817" si="482">+G815</f>
        <v>250372</v>
      </c>
      <c r="K815" s="88" t="str">
        <f t="shared" ref="K815:K818" si="483">+VLOOKUP(H815,'[1]IPS CTA BANCARIA (2)'!$B$1:$I$186,4,0)</f>
        <v>#REF!</v>
      </c>
      <c r="L815" s="89" t="str">
        <f t="shared" ref="L815:L818" si="484">+VLOOKUP(H815,'[1]IPS CTA BANCARIA (2)'!$B$1:$I$186,5,0)</f>
        <v>#REF!</v>
      </c>
      <c r="M815" s="89" t="s">
        <v>1423</v>
      </c>
      <c r="N815" s="87" t="s">
        <v>1424</v>
      </c>
      <c r="O815" s="90">
        <v>42243.0</v>
      </c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27.0" customHeight="1">
      <c r="A816" s="81" t="s">
        <v>301</v>
      </c>
      <c r="B816" s="82" t="s">
        <v>31</v>
      </c>
      <c r="C816" s="83" t="s">
        <v>32</v>
      </c>
      <c r="D816" s="84">
        <v>155389.45</v>
      </c>
      <c r="E816" s="82">
        <v>0.0</v>
      </c>
      <c r="F816" s="85">
        <f t="shared" si="468"/>
        <v>155389</v>
      </c>
      <c r="G816" s="86">
        <f t="shared" si="469"/>
        <v>155389</v>
      </c>
      <c r="H816" s="87">
        <v>8.05000427E8</v>
      </c>
      <c r="I816" s="83" t="str">
        <f t="shared" si="481"/>
        <v>#REF!</v>
      </c>
      <c r="J816" s="93">
        <f t="shared" si="482"/>
        <v>155389</v>
      </c>
      <c r="K816" s="88" t="str">
        <f t="shared" si="483"/>
        <v>#REF!</v>
      </c>
      <c r="L816" s="89" t="str">
        <f t="shared" si="484"/>
        <v>#REF!</v>
      </c>
      <c r="M816" s="89" t="s">
        <v>1425</v>
      </c>
      <c r="N816" s="87"/>
      <c r="O816" s="9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4.25" customHeight="1">
      <c r="A817" s="81" t="s">
        <v>301</v>
      </c>
      <c r="B817" s="82" t="s">
        <v>41</v>
      </c>
      <c r="C817" s="83" t="s">
        <v>42</v>
      </c>
      <c r="D817" s="84">
        <v>166673.27</v>
      </c>
      <c r="E817" s="82">
        <v>0.0</v>
      </c>
      <c r="F817" s="85">
        <f t="shared" si="468"/>
        <v>166673</v>
      </c>
      <c r="G817" s="86">
        <f t="shared" si="469"/>
        <v>166673</v>
      </c>
      <c r="H817" s="87">
        <v>9.00156264E8</v>
      </c>
      <c r="I817" s="83" t="str">
        <f t="shared" si="481"/>
        <v>#REF!</v>
      </c>
      <c r="J817" s="93">
        <f t="shared" si="482"/>
        <v>166673</v>
      </c>
      <c r="K817" s="88" t="str">
        <f t="shared" si="483"/>
        <v>#REF!</v>
      </c>
      <c r="L817" s="89" t="str">
        <f t="shared" si="484"/>
        <v>#REF!</v>
      </c>
      <c r="M817" s="89" t="s">
        <v>1426</v>
      </c>
      <c r="N817" s="87" t="s">
        <v>1427</v>
      </c>
      <c r="O817" s="90">
        <v>42242.0</v>
      </c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36.0" customHeight="1">
      <c r="A818" s="81" t="s">
        <v>303</v>
      </c>
      <c r="B818" s="82" t="s">
        <v>17</v>
      </c>
      <c r="C818" s="83" t="s">
        <v>346</v>
      </c>
      <c r="D818" s="84">
        <v>1.229626897E7</v>
      </c>
      <c r="E818" s="82">
        <v>0.0</v>
      </c>
      <c r="F818" s="85">
        <f t="shared" si="468"/>
        <v>12296269</v>
      </c>
      <c r="G818" s="86">
        <f t="shared" si="469"/>
        <v>12296269</v>
      </c>
      <c r="H818" s="87">
        <v>8.90980066E8</v>
      </c>
      <c r="I818" s="83" t="str">
        <f t="shared" si="481"/>
        <v>#REF!</v>
      </c>
      <c r="J818" s="81">
        <v>1.2296269E7</v>
      </c>
      <c r="K818" s="88" t="str">
        <f t="shared" si="483"/>
        <v>#REF!</v>
      </c>
      <c r="L818" s="89" t="str">
        <f t="shared" si="484"/>
        <v>#REF!</v>
      </c>
      <c r="M818" s="89" t="s">
        <v>1428</v>
      </c>
      <c r="N818" s="87" t="s">
        <v>1429</v>
      </c>
      <c r="O818" s="90">
        <v>42241.0</v>
      </c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4.25" customHeight="1">
      <c r="A819" s="81" t="s">
        <v>303</v>
      </c>
      <c r="B819" s="82" t="s">
        <v>45</v>
      </c>
      <c r="C819" s="83" t="s">
        <v>46</v>
      </c>
      <c r="D819" s="84">
        <v>1.146427662E7</v>
      </c>
      <c r="E819" s="82">
        <v>0.0</v>
      </c>
      <c r="F819" s="85">
        <f t="shared" si="468"/>
        <v>11464277</v>
      </c>
      <c r="G819" s="86">
        <f t="shared" si="469"/>
        <v>11464277</v>
      </c>
      <c r="H819" s="87"/>
      <c r="I819" s="83"/>
      <c r="J819" s="81"/>
      <c r="K819" s="88"/>
      <c r="L819" s="89"/>
      <c r="M819" s="89"/>
      <c r="N819" s="87"/>
      <c r="O819" s="9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4.25" customHeight="1">
      <c r="A820" s="81" t="s">
        <v>303</v>
      </c>
      <c r="B820" s="82" t="s">
        <v>72</v>
      </c>
      <c r="C820" s="83" t="s">
        <v>73</v>
      </c>
      <c r="D820" s="84">
        <v>8547174.38</v>
      </c>
      <c r="E820" s="82">
        <v>0.0</v>
      </c>
      <c r="F820" s="85">
        <f t="shared" si="468"/>
        <v>8547174</v>
      </c>
      <c r="G820" s="86">
        <f t="shared" si="469"/>
        <v>8547174</v>
      </c>
      <c r="H820" s="87">
        <v>8.90900518E8</v>
      </c>
      <c r="I820" s="83" t="str">
        <f t="shared" ref="I820:I821" si="485">+VLOOKUP(H820,'[1]IPS CTA BANCARIA (2)'!$B$1:$I$186,2,0)</f>
        <v>#REF!</v>
      </c>
      <c r="J820" s="81">
        <v>8547174.0</v>
      </c>
      <c r="K820" s="88" t="str">
        <f t="shared" ref="K820:K821" si="486">+VLOOKUP(H820,'[1]IPS CTA BANCARIA (2)'!$B$1:$I$186,4,0)</f>
        <v>#REF!</v>
      </c>
      <c r="L820" s="89" t="str">
        <f t="shared" ref="L820:L821" si="487">+VLOOKUP(H820,'[1]IPS CTA BANCARIA (2)'!$B$1:$I$186,5,0)</f>
        <v>#REF!</v>
      </c>
      <c r="M820" s="89" t="s">
        <v>1430</v>
      </c>
      <c r="N820" s="87" t="s">
        <v>1431</v>
      </c>
      <c r="O820" s="90">
        <v>42243.0</v>
      </c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8.75" customHeight="1">
      <c r="A821" s="81" t="s">
        <v>303</v>
      </c>
      <c r="B821" s="82" t="s">
        <v>29</v>
      </c>
      <c r="C821" s="83" t="s">
        <v>30</v>
      </c>
      <c r="D821" s="84">
        <v>1621707.09</v>
      </c>
      <c r="E821" s="82">
        <v>0.0</v>
      </c>
      <c r="F821" s="85">
        <f t="shared" si="468"/>
        <v>1621707</v>
      </c>
      <c r="G821" s="86">
        <f t="shared" si="469"/>
        <v>1621707</v>
      </c>
      <c r="H821" s="87">
        <v>8.00250119E8</v>
      </c>
      <c r="I821" s="83" t="str">
        <f t="shared" si="485"/>
        <v>#REF!</v>
      </c>
      <c r="J821" s="93">
        <f>+G821</f>
        <v>1621707</v>
      </c>
      <c r="K821" s="88" t="str">
        <f t="shared" si="486"/>
        <v>#REF!</v>
      </c>
      <c r="L821" s="89" t="str">
        <f t="shared" si="487"/>
        <v>#REF!</v>
      </c>
      <c r="M821" s="89" t="s">
        <v>1432</v>
      </c>
      <c r="N821" s="87" t="s">
        <v>1433</v>
      </c>
      <c r="O821" s="90">
        <v>42243.0</v>
      </c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27.0" customHeight="1">
      <c r="A822" s="81" t="s">
        <v>303</v>
      </c>
      <c r="B822" s="82" t="s">
        <v>31</v>
      </c>
      <c r="C822" s="83" t="s">
        <v>32</v>
      </c>
      <c r="D822" s="84">
        <v>0.0</v>
      </c>
      <c r="E822" s="82">
        <v>0.0</v>
      </c>
      <c r="F822" s="85">
        <f t="shared" si="468"/>
        <v>0</v>
      </c>
      <c r="G822" s="86">
        <f t="shared" si="469"/>
        <v>0</v>
      </c>
      <c r="H822" s="87"/>
      <c r="I822" s="83"/>
      <c r="J822" s="81"/>
      <c r="K822" s="88"/>
      <c r="L822" s="89"/>
      <c r="M822" s="89"/>
      <c r="N822" s="87"/>
      <c r="O822" s="9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4.25" customHeight="1">
      <c r="A823" s="81" t="s">
        <v>303</v>
      </c>
      <c r="B823" s="82" t="s">
        <v>41</v>
      </c>
      <c r="C823" s="83" t="s">
        <v>42</v>
      </c>
      <c r="D823" s="84">
        <v>249033.82</v>
      </c>
      <c r="E823" s="82">
        <v>0.0</v>
      </c>
      <c r="F823" s="85">
        <f t="shared" si="468"/>
        <v>249034</v>
      </c>
      <c r="G823" s="86">
        <f t="shared" si="469"/>
        <v>249034</v>
      </c>
      <c r="H823" s="87">
        <v>9.00156264E8</v>
      </c>
      <c r="I823" s="83" t="str">
        <f t="shared" ref="I823:I824" si="488">+VLOOKUP(H823,'[1]IPS CTA BANCARIA (2)'!$B$1:$I$186,2,0)</f>
        <v>#REF!</v>
      </c>
      <c r="J823" s="93">
        <f>+G823</f>
        <v>249034</v>
      </c>
      <c r="K823" s="88" t="str">
        <f t="shared" ref="K823:K824" si="489">+VLOOKUP(H823,'[1]IPS CTA BANCARIA (2)'!$B$1:$I$186,4,0)</f>
        <v>#REF!</v>
      </c>
      <c r="L823" s="89" t="str">
        <f t="shared" ref="L823:L824" si="490">+VLOOKUP(H823,'[1]IPS CTA BANCARIA (2)'!$B$1:$I$186,5,0)</f>
        <v>#REF!</v>
      </c>
      <c r="M823" s="89" t="s">
        <v>1434</v>
      </c>
      <c r="N823" s="87" t="s">
        <v>1435</v>
      </c>
      <c r="O823" s="90">
        <v>42242.0</v>
      </c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21.75" customHeight="1">
      <c r="A824" s="81" t="s">
        <v>303</v>
      </c>
      <c r="B824" s="82" t="s">
        <v>47</v>
      </c>
      <c r="C824" s="83" t="s">
        <v>48</v>
      </c>
      <c r="D824" s="84">
        <v>6.006058712E7</v>
      </c>
      <c r="E824" s="82">
        <v>0.0</v>
      </c>
      <c r="F824" s="85">
        <f t="shared" si="468"/>
        <v>60060587</v>
      </c>
      <c r="G824" s="86">
        <f t="shared" si="469"/>
        <v>60060587</v>
      </c>
      <c r="H824" s="87">
        <v>8.11041637E8</v>
      </c>
      <c r="I824" s="83" t="str">
        <f t="shared" si="488"/>
        <v>#REF!</v>
      </c>
      <c r="J824" s="81">
        <v>6.0060587E7</v>
      </c>
      <c r="K824" s="88" t="str">
        <f t="shared" si="489"/>
        <v>#REF!</v>
      </c>
      <c r="L824" s="89" t="str">
        <f t="shared" si="490"/>
        <v>#REF!</v>
      </c>
      <c r="M824" s="89" t="s">
        <v>1436</v>
      </c>
      <c r="N824" s="87" t="s">
        <v>1437</v>
      </c>
      <c r="O824" s="90">
        <v>42236.0</v>
      </c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5.75" customHeight="1">
      <c r="A825" s="20"/>
      <c r="B825" s="20"/>
      <c r="C825" s="20"/>
      <c r="D825" s="20"/>
      <c r="E825" s="20"/>
      <c r="F825" s="20"/>
      <c r="G825" s="20"/>
      <c r="H825" s="20"/>
      <c r="I825" s="94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5.75" customHeight="1">
      <c r="A826" s="95" t="s">
        <v>1438</v>
      </c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5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5.75" customHeight="1">
      <c r="A828" s="96" t="s">
        <v>1439</v>
      </c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5.75" customHeight="1">
      <c r="A829" s="96" t="s">
        <v>1440</v>
      </c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5.75" customHeight="1">
      <c r="A830" s="96" t="s">
        <v>1441</v>
      </c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5.75" customHeight="1">
      <c r="A831" s="96" t="s">
        <v>1442</v>
      </c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5.75" customHeight="1">
      <c r="A832" s="96" t="s">
        <v>1443</v>
      </c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5.75" customHeight="1">
      <c r="A833" s="96" t="s">
        <v>1444</v>
      </c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5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5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5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5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5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5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5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5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5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5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5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5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5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5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5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5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5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5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5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5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5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5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5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5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5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5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5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5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5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5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5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5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5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5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5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5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5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5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5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5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5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5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5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5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5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5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5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5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5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5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5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5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5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5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5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5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5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5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5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5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5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5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5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5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5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5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5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5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5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5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5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5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5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5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5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5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5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5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5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5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5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5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5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5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5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5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5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5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5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5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5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5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5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5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5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5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5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5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5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5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5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5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5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5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5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5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5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5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5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5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5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5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5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5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5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5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5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5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5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5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5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5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5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5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5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5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5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5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5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5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5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5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5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5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5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5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5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5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5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5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5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5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5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5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5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5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5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5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5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5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5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5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5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5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5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5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5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5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5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5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5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5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5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5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5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5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5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