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CIEMBRE" sheetId="1" r:id="rId4"/>
    <sheet state="visible" name="DICIEMBRE (2)" sheetId="2" r:id="rId5"/>
  </sheets>
  <definedNames>
    <definedName hidden="1" localSheetId="0" name="_xlnm._FilterDatabase">DICIEMBRE!$A$3:$AG$437</definedName>
    <definedName hidden="1" localSheetId="1" name="_xlnm._FilterDatabase">'DICIEMBRE (2)'!$A$5:$R$295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178">
      <text>
        <t xml:space="preserve">ADRIANA ROCIO OSPINA GIRALDO:
EL SALDO DEL RP QUE PODIA PAGAR. EL VALOR DEL REINTEGRO QUEDABA PENDIENTE DADO A ADICION AL PPTO
</t>
      </text>
    </comment>
    <comment authorId="0" ref="F225">
      <text>
        <t xml:space="preserve">ADRIANA ROCIO OSPINA GIRALDO:
CAPRECOM DICE QUE SOLO SE LE DEBE ESTE VALOR</t>
      </text>
    </comment>
    <comment authorId="0" ref="G225">
      <text>
        <t xml:space="preserve">ADRIANA ROCIO OSPINA GIRALDO:
POR LMA SE LE DEBE ESTO Y EFECTIVAMENTE SE LE PAGO </t>
      </text>
    </comment>
  </commentList>
</comments>
</file>

<file path=xl/sharedStrings.xml><?xml version="1.0" encoding="utf-8"?>
<sst xmlns="http://schemas.openxmlformats.org/spreadsheetml/2006/main" count="4034" uniqueCount="630">
  <si>
    <t>MUNICIPIO</t>
  </si>
  <si>
    <t>CODIGO EPS</t>
  </si>
  <si>
    <t>NOMBRE EPS</t>
  </si>
  <si>
    <t>RECURSOS ESFUERZO PROPIO A GIRAR POR ENTIDADES TERRITORIALES
DICIEMBRE</t>
  </si>
  <si>
    <r>
      <rPr>
        <rFont val="Calibri"/>
        <b/>
        <color theme="0"/>
        <sz val="11.0"/>
      </rPr>
      <t>RECURSOS ESFUERZO PROPIO GIRADO FOSYGA - COLJUEGOS</t>
    </r>
    <r>
      <rPr>
        <rFont val="Calibri"/>
        <b/>
        <color rgb="FFFFFFFF"/>
        <sz val="14.0"/>
        <vertAlign val="superscript"/>
      </rPr>
      <t>*</t>
    </r>
  </si>
  <si>
    <t>% POR EPS</t>
  </si>
  <si>
    <t>ESTIMADO RECURSOS ESFUERZO PROPIO MUNICIPIO -2013</t>
  </si>
  <si>
    <t>1 ONCEAVA</t>
  </si>
  <si>
    <t>para calculo</t>
  </si>
  <si>
    <t>GIRO DIRECTO MUNICIPIO MENOS GIRO FOSYGA-COLJUEGOS</t>
  </si>
  <si>
    <t>PARA GIRO MUNICPIO</t>
  </si>
  <si>
    <t>GIRO DIRECTO MUNICIPIO DICIEMBRE</t>
  </si>
  <si>
    <t xml:space="preserve"> TOTAL RECURSOS ESFUERZO PROPIO DEPARTAMENTO - 2013 </t>
  </si>
  <si>
    <t>PARA GIRO DIRECTO DEPTO</t>
  </si>
  <si>
    <t>REDONDEAR 1 ONCEAVA REAL A TRANSFERIR DEPARTAMENTO DICIEMBRE</t>
  </si>
  <si>
    <t>TOTAL  MUNICIPIO  MAS DEPTO</t>
  </si>
  <si>
    <t>A TRANSFERIR DEPARTAMENTO DICIEMBRE MENOS VALOR DE FOSYGA POR PAC 2012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</si>
  <si>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</si>
  <si>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</si>
  <si>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</si>
  <si>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</si>
  <si>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</si>
  <si>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</si>
  <si>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</si>
  <si>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RECURSOS ESFUERZO PROPIO A GIRAR POR ENTIDADES TERRITORIALES</t>
  </si>
  <si>
    <r>
      <rPr>
        <rFont val="Calibri"/>
        <b/>
        <color theme="0"/>
        <sz val="11.0"/>
      </rPr>
      <t>RECURSOS ESFUERZO PROPIO GIRADO FOSYGA - COLJUEGOS</t>
    </r>
    <r>
      <rPr>
        <rFont val="Calibri"/>
        <b/>
        <color rgb="FFFFFFFF"/>
        <sz val="14.0"/>
        <vertAlign val="superscript"/>
      </rPr>
      <t>*</t>
    </r>
  </si>
  <si>
    <t>MEDELLIN</t>
  </si>
  <si>
    <t>CCF002</t>
  </si>
  <si>
    <t>COMFAMA</t>
  </si>
  <si>
    <t>EPSI02</t>
  </si>
  <si>
    <t>MANEXKA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</si>
  <si>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</si>
  <si>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</si>
  <si>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</si>
  <si>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</si>
  <si>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</si>
  <si>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</si>
  <si>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</si>
  <si>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</si>
  <si>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</si>
  <si>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</si>
  <si>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</si>
  <si>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</si>
  <si>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</si>
  <si>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</si>
  <si>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</si>
  <si>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</si>
  <si>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</si>
  <si>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</si>
  <si>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</si>
  <si>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</si>
  <si>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</si>
  <si>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</si>
  <si>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</si>
  <si>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</si>
  <si>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</si>
  <si>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</si>
  <si>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</si>
  <si>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</si>
  <si>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</si>
  <si>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</si>
  <si>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</si>
  <si>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</si>
  <si>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</si>
  <si>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</si>
  <si>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</si>
  <si>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</si>
  <si>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</si>
  <si>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</si>
  <si>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</si>
  <si>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</si>
  <si>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</si>
  <si>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</si>
  <si>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</si>
  <si>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</si>
  <si>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</si>
  <si>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</si>
  <si>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</si>
  <si>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</si>
  <si>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</si>
  <si>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</si>
  <si>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</si>
  <si>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</si>
  <si>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</si>
  <si>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</si>
  <si>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</si>
  <si>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</si>
  <si>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</si>
  <si>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</si>
  <si>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</si>
  <si>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</si>
  <si>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</si>
  <si>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</si>
  <si>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</si>
  <si>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</si>
  <si>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</si>
  <si>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</si>
  <si>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</si>
  <si>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</si>
  <si>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</si>
  <si>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</si>
  <si>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</si>
  <si>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</si>
  <si>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</si>
  <si>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</si>
  <si>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</si>
  <si>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</si>
  <si>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</si>
  <si>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</si>
  <si>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</si>
  <si>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</si>
  <si>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</si>
  <si>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</si>
  <si>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</si>
  <si>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</si>
  <si>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</si>
  <si>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</si>
  <si>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</si>
  <si>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</si>
  <si>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</si>
  <si>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</si>
  <si>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</si>
  <si>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</si>
  <si>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</si>
  <si>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</si>
  <si>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</si>
  <si>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</si>
  <si>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</si>
  <si>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</si>
  <si>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</si>
  <si>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</si>
  <si>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</si>
  <si>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</si>
  <si>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</si>
  <si>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</si>
  <si>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</si>
  <si>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</si>
  <si>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</si>
  <si>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</si>
  <si>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</si>
  <si>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</si>
  <si>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</si>
  <si>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</si>
  <si>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</si>
  <si>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</si>
  <si>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</si>
  <si>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</si>
  <si>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</si>
  <si>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</si>
  <si>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</si>
  <si>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</si>
  <si>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</si>
  <si>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</si>
  <si>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</si>
  <si>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</si>
  <si>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</si>
  <si>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</si>
  <si>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</si>
  <si>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</si>
  <si>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</si>
  <si>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</si>
  <si>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</si>
  <si>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</si>
  <si>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</si>
  <si>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</si>
  <si>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</si>
  <si>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</si>
  <si>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</si>
  <si>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</si>
  <si>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</si>
  <si>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</si>
  <si>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</si>
  <si>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</si>
  <si>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</si>
  <si>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</si>
  <si>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</si>
  <si>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</si>
  <si>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</si>
  <si>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</si>
  <si>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</si>
  <si>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</si>
  <si>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</si>
  <si>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</si>
  <si>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</si>
  <si>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</si>
  <si>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</si>
  <si>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</si>
  <si>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</si>
  <si>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</si>
  <si>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ESS002</t>
  </si>
  <si>
    <t>EMDISALUD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</si>
  <si>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</si>
  <si>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</si>
  <si>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</si>
  <si>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</si>
  <si>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</si>
  <si>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</si>
  <si>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</si>
  <si>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</si>
  <si>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</si>
  <si>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</si>
  <si>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</si>
  <si>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</si>
  <si>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</si>
  <si>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</si>
  <si>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</si>
  <si>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</si>
  <si>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</si>
  <si>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</si>
  <si>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</si>
  <si>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</si>
  <si>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</si>
  <si>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</si>
  <si>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</si>
  <si>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</si>
  <si>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</si>
  <si>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</si>
  <si>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</si>
  <si>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</si>
  <si>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</si>
  <si>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</si>
  <si>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</si>
  <si>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</si>
  <si>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</si>
  <si>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</si>
  <si>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</si>
  <si>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</si>
  <si>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</si>
  <si>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</si>
  <si>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</si>
  <si>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</si>
  <si>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</si>
  <si>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</si>
  <si>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</si>
  <si>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</si>
  <si>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</si>
  <si>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</si>
  <si>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</si>
  <si>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</si>
  <si>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</si>
  <si>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</si>
  <si>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</si>
  <si>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</si>
  <si>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</si>
  <si>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</si>
  <si>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</si>
  <si>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</si>
  <si>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</si>
  <si>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</si>
  <si>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</si>
  <si>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</si>
  <si>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</si>
  <si>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</si>
  <si>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</si>
  <si>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</si>
  <si>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</si>
  <si>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</si>
  <si>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</si>
  <si>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</si>
  <si>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</si>
  <si>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</si>
  <si>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</si>
  <si>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</si>
  <si>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</si>
  <si>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</si>
  <si>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</si>
  <si>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</si>
  <si>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</si>
  <si>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</si>
  <si>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</si>
  <si>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</si>
  <si>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</si>
  <si>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</si>
  <si>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</si>
  <si>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</si>
  <si>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</si>
  <si>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</si>
  <si>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</si>
  <si>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</si>
  <si>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</si>
  <si>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</si>
  <si>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</si>
  <si>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</si>
  <si>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</si>
  <si>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</si>
  <si>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</si>
  <si>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</si>
  <si>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</si>
  <si>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</si>
  <si>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</si>
  <si>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</si>
  <si>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</si>
  <si>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</si>
  <si>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</si>
  <si>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</si>
  <si>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</si>
  <si>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</si>
  <si>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DICIEMBRE DE 2013 </t>
  </si>
  <si>
    <t xml:space="preserve">A TRANSFERIR DEPARTAMENTO DICIEMBRE </t>
  </si>
  <si>
    <t xml:space="preserve">Total </t>
  </si>
  <si>
    <t>TOTAL MENOS FOSYGA (PRESTAMO AL DEPARTAMENTO DE ANTIOQUIA)</t>
  </si>
  <si>
    <t>VALOR A PAGAR REDONDEADO</t>
  </si>
  <si>
    <t>RADICADOS 1</t>
  </si>
  <si>
    <t>N. DE COMPROBANTE DE EGRESO 43000/</t>
  </si>
  <si>
    <t>FECHA COMPROBANTE DE EGRESO</t>
  </si>
  <si>
    <t>VALOR FOSYGA (PRESTAMO AL DEPARTAMENTO DE ANTIOQUIA)</t>
  </si>
  <si>
    <t>VALOR FOSYGA REDONDEADO</t>
  </si>
  <si>
    <t>RADICADOS 2</t>
  </si>
  <si>
    <t>COMFAMA-SAVIASALUD</t>
  </si>
  <si>
    <t>ESE MARCO FIDEL SUAREZ DE BELLO</t>
  </si>
  <si>
    <t>BANCOLOMBIA</t>
  </si>
  <si>
    <t>CORRIENTE</t>
  </si>
  <si>
    <t>43/49767</t>
  </si>
  <si>
    <t>CXP A ENERO DE 2014</t>
  </si>
  <si>
    <t>ESE LA MARIA - MEDELLIN</t>
  </si>
  <si>
    <t>AHORROS</t>
  </si>
  <si>
    <t>43/49861</t>
  </si>
  <si>
    <t>ESE MANUEL URIBE ANGEL ENVIGADO</t>
  </si>
  <si>
    <t>43/49895</t>
  </si>
  <si>
    <t>ESE SAN RAFAEL - ITAGUI</t>
  </si>
  <si>
    <t>43/50249</t>
  </si>
  <si>
    <t>ESE HOSPITAL FRANCISCO VALDERRAMA TURBO</t>
  </si>
  <si>
    <t>BBVA</t>
  </si>
  <si>
    <t>43/50147</t>
  </si>
  <si>
    <t>E.S.E. HOSPITAL SAN JUAN DE DIOS DE ABEJORRAL</t>
  </si>
  <si>
    <t>DAVIVIENDA</t>
  </si>
  <si>
    <t>43/49873</t>
  </si>
  <si>
    <t>E.S.E HOSPITAL SAN JUAN DE DIOS DE YARUMAL</t>
  </si>
  <si>
    <t>BOGOTA</t>
  </si>
  <si>
    <t>43/50252</t>
  </si>
  <si>
    <t>43/50148</t>
  </si>
  <si>
    <t>E.S.E. SANTA GERTRUDIS ENVIGADO</t>
  </si>
  <si>
    <t>43/50160</t>
  </si>
  <si>
    <t>43/50283</t>
  </si>
  <si>
    <t>43/50259</t>
  </si>
  <si>
    <t>E.S.E. HOSPITAL SAN FERNANDO DE AMAGA</t>
  </si>
  <si>
    <t>43/49815</t>
  </si>
  <si>
    <t>ESE SAN VICENTE DE PAUL DE CALDAS</t>
  </si>
  <si>
    <t>43/50256</t>
  </si>
  <si>
    <t>43/50150</t>
  </si>
  <si>
    <t>E.S.E. HOSPITAL EL CARMEN DE AMALFI</t>
  </si>
  <si>
    <t>43/49876</t>
  </si>
  <si>
    <t>43/50222</t>
  </si>
  <si>
    <t>ESE CESAR URIBE PIEDRAHITA DE CAUCASIA</t>
  </si>
  <si>
    <t>ESE HOSPITAL MENTAL DE ANTIOQUIA</t>
  </si>
  <si>
    <t>43/49867</t>
  </si>
  <si>
    <t>43/50255</t>
  </si>
  <si>
    <t>43/49811</t>
  </si>
  <si>
    <t>E.S.E HOSPITAL LA MERCED DE BOLIVAR</t>
  </si>
  <si>
    <t>43/50267</t>
  </si>
  <si>
    <t>E.S.E. HOSPITAL SAN RAFAEL DE ANGOSTURA</t>
  </si>
  <si>
    <t>43/49879</t>
  </si>
  <si>
    <t>43/50275</t>
  </si>
  <si>
    <t>43/50158</t>
  </si>
  <si>
    <t>E.S.E. HOSPITAL SAN JUAN DE DIOS DE ANORI</t>
  </si>
  <si>
    <t>43/49881</t>
  </si>
  <si>
    <t>43/50214</t>
  </si>
  <si>
    <t>ESE HOSPITAL SAN JUAN DE DIOS (SANTA FE DE ANTIOQUIA)</t>
  </si>
  <si>
    <t>43/49774</t>
  </si>
  <si>
    <t>43/49863</t>
  </si>
  <si>
    <t>43/50095</t>
  </si>
  <si>
    <t>43/50133</t>
  </si>
  <si>
    <t>E.S.E. HOSPITAL MARIA AUXILIADORA DE CHIGORODO</t>
  </si>
  <si>
    <t>POPULAR</t>
  </si>
  <si>
    <t>43/50220</t>
  </si>
  <si>
    <t>43/50318</t>
  </si>
  <si>
    <t>43/50179</t>
  </si>
  <si>
    <t>43/50260</t>
  </si>
  <si>
    <t>E.S.E. HOSPITAL SAN JUAN DE DIOS DE SONSON</t>
  </si>
  <si>
    <t>43/50152</t>
  </si>
  <si>
    <t>EMPRESA SOCIAL DEL ESTADO METROSALUD</t>
  </si>
  <si>
    <t>OCCIDENTE</t>
  </si>
  <si>
    <t>43/49878</t>
  </si>
  <si>
    <t>43/50289</t>
  </si>
  <si>
    <t>43/50163</t>
  </si>
  <si>
    <t>E.S.E. HOSPITAL SAN MARTIN DE PORRES DE ARMENIA</t>
  </si>
  <si>
    <t>43/49839</t>
  </si>
  <si>
    <t>43/50136</t>
  </si>
  <si>
    <t>EMPRESA SOCIAL DEL ESTADO HOSPITAL SAN RAFAEL (ANDES)</t>
  </si>
  <si>
    <t>43/50225</t>
  </si>
  <si>
    <t>43/50262</t>
  </si>
  <si>
    <t>43/50232</t>
  </si>
  <si>
    <t>FUNDACION LUCERITO</t>
  </si>
  <si>
    <t>43/49788</t>
  </si>
  <si>
    <t>43/50274</t>
  </si>
  <si>
    <t>43/50157</t>
  </si>
  <si>
    <t>43/50221</t>
  </si>
  <si>
    <t>43/50134</t>
  </si>
  <si>
    <t>43/49866</t>
  </si>
  <si>
    <t>43/50310</t>
  </si>
  <si>
    <t>43/50175</t>
  </si>
  <si>
    <t>E.S.E. HOSPITAL EL SAGRADO CORAZÓN DE BRICEÑO</t>
  </si>
  <si>
    <t>43/49892</t>
  </si>
  <si>
    <t>43/50292</t>
  </si>
  <si>
    <t>43/50164</t>
  </si>
  <si>
    <t>43/49888</t>
  </si>
  <si>
    <t>43/50258</t>
  </si>
  <si>
    <t>ESE HOSPITAL  ISABEL LA CATOLICA DE CACERES</t>
  </si>
  <si>
    <t>43/49877</t>
  </si>
  <si>
    <t>43/50305</t>
  </si>
  <si>
    <t>43/50226</t>
  </si>
  <si>
    <t>43/50137</t>
  </si>
  <si>
    <t>43/50268</t>
  </si>
  <si>
    <t>43/50154</t>
  </si>
  <si>
    <t>43/50269</t>
  </si>
  <si>
    <t xml:space="preserve">RECURSOS DEL BALANCE </t>
  </si>
  <si>
    <t>43/50244</t>
  </si>
  <si>
    <t>43/50301</t>
  </si>
  <si>
    <t>43/50169</t>
  </si>
  <si>
    <t>43/50316</t>
  </si>
  <si>
    <t>43/50178</t>
  </si>
  <si>
    <t>43/50279</t>
  </si>
  <si>
    <t>E.S.E. HOSPITAL SAN JUAN DE DIOS EL CARMEN DE VIBORAL</t>
  </si>
  <si>
    <t>43/49831</t>
  </si>
  <si>
    <t>43/50300</t>
  </si>
  <si>
    <t>43/50212</t>
  </si>
  <si>
    <t>43/50129</t>
  </si>
  <si>
    <t>ESE HOSPITAL SAN BARTOLOME  - MURINDO</t>
  </si>
  <si>
    <t>43/49862</t>
  </si>
  <si>
    <t>43/50239</t>
  </si>
  <si>
    <t>43/50144</t>
  </si>
  <si>
    <t>E.S.E. HOSPITAL SAN RAFAEL DE YOLOMBO</t>
  </si>
  <si>
    <t>43/50215</t>
  </si>
  <si>
    <t>ESE HOSPITAL SAN ANTONIO DE CISNEROS</t>
  </si>
  <si>
    <t>43/50093</t>
  </si>
  <si>
    <t>43/50312</t>
  </si>
  <si>
    <t>E.S.E. HOSPITAL SAN JUAN DE DIOS DE COCORNA</t>
  </si>
  <si>
    <t>43/49854</t>
  </si>
  <si>
    <t>43/50286</t>
  </si>
  <si>
    <t>43/50161</t>
  </si>
  <si>
    <t>ESE HOSPITAL JOSE MARIA CORDOBA DE CONCEPCION</t>
  </si>
  <si>
    <t>AGRARIO</t>
  </si>
  <si>
    <t>43/49836</t>
  </si>
  <si>
    <t>43/50270</t>
  </si>
  <si>
    <t>ESE Hospital Municipal San Roque</t>
  </si>
  <si>
    <t>43/50155</t>
  </si>
  <si>
    <t>E.S.E. HOSPITAL SAN JUAN DE DIOS CONCORDIA</t>
  </si>
  <si>
    <t>43/49823</t>
  </si>
  <si>
    <t>43/50229</t>
  </si>
  <si>
    <t>43/50219</t>
  </si>
  <si>
    <t>E.S.E. HOSPITAL NUESTRA SEÑORA DEL PERPETUO SOCORRO DE DABEIBA</t>
  </si>
  <si>
    <t>43/49865</t>
  </si>
  <si>
    <t>43/50299</t>
  </si>
  <si>
    <t>43/50280</t>
  </si>
  <si>
    <t>43/50304</t>
  </si>
  <si>
    <t>43/50171</t>
  </si>
  <si>
    <t>E.S.E. HOSPITAL NUESTRA SEÑORA DEL CARMEN DE EL BAGRE</t>
  </si>
  <si>
    <t>43/49890</t>
  </si>
  <si>
    <t>43/50265</t>
  </si>
  <si>
    <t>43/50234</t>
  </si>
  <si>
    <t>43/50139</t>
  </si>
  <si>
    <t>43/50105</t>
  </si>
  <si>
    <t>ESE HOSPITAL GABRIEL PELAEZ MONTOYA DE JARDIN</t>
  </si>
  <si>
    <t>43/50284</t>
  </si>
  <si>
    <t>E.S.E. HOSPITAL MARIA ANTONIA TORO DE ELEJALDE - FRONTINO</t>
  </si>
  <si>
    <t>43/49884</t>
  </si>
  <si>
    <t>43/50290</t>
  </si>
  <si>
    <t>E.S.E. HOSPITAL SAN ISIDRO DE GIRALDO</t>
  </si>
  <si>
    <t>43/49887</t>
  </si>
  <si>
    <t>43/50097</t>
  </si>
  <si>
    <t>43/50233</t>
  </si>
  <si>
    <t>43/50297</t>
  </si>
  <si>
    <t>43/50287</t>
  </si>
  <si>
    <t>FUNDACION HOSPITALARIA SAN VICENTE DE PAUL MEDELLIN</t>
  </si>
  <si>
    <t>43/49837</t>
  </si>
  <si>
    <t>43/50098</t>
  </si>
  <si>
    <t>43/50248</t>
  </si>
  <si>
    <t>43/50264</t>
  </si>
  <si>
    <t>43/50101</t>
  </si>
  <si>
    <t>43/50104</t>
  </si>
  <si>
    <t>43/49882</t>
  </si>
  <si>
    <t>43/50314</t>
  </si>
  <si>
    <t>E.S.E. HOSPITAL SAN JUAN DEL SUROESTE DE HISPANIA</t>
  </si>
  <si>
    <t>43/49855</t>
  </si>
  <si>
    <t>43/50218</t>
  </si>
  <si>
    <t>43/50094</t>
  </si>
  <si>
    <t>43/50271</t>
  </si>
  <si>
    <t>E.S.E. HOSPITAL TOBIAS PUERTA DE URAMITA</t>
  </si>
  <si>
    <t>43/50102</t>
  </si>
  <si>
    <t>43/50272</t>
  </si>
  <si>
    <t>E.S.E. HOSPITAL SAN FRANCISCO DE PEQUE</t>
  </si>
  <si>
    <t>43/50103</t>
  </si>
  <si>
    <t>E.S.E. HOSPITAL SAN RAFAEL - JERICO -</t>
  </si>
  <si>
    <t>43/49797</t>
  </si>
  <si>
    <t>43/50250</t>
  </si>
  <si>
    <t>43/50099</t>
  </si>
  <si>
    <t>43/49898</t>
  </si>
  <si>
    <t>43/49874</t>
  </si>
  <si>
    <t>43/49916</t>
  </si>
  <si>
    <t>43/50231</t>
  </si>
  <si>
    <t>43/50096</t>
  </si>
  <si>
    <t>CLINICA SAN JUAN DE DIOS LA CEJA</t>
  </si>
  <si>
    <t>43/49771</t>
  </si>
  <si>
    <t>43/50263</t>
  </si>
  <si>
    <t>43/50100</t>
  </si>
  <si>
    <t>43/50281</t>
  </si>
  <si>
    <t>43/50142</t>
  </si>
  <si>
    <t>43/50285</t>
  </si>
  <si>
    <t>ESE HOSPITAL GENERAL - MEDELLIN</t>
  </si>
  <si>
    <t>43/49885</t>
  </si>
  <si>
    <t>43/50245</t>
  </si>
  <si>
    <t>43/50313</t>
  </si>
  <si>
    <t>43/50141</t>
  </si>
  <si>
    <t>43/50236</t>
  </si>
  <si>
    <t>43/50277</t>
  </si>
  <si>
    <t>43/49830</t>
  </si>
  <si>
    <t>43/49883</t>
  </si>
  <si>
    <t>43/50167</t>
  </si>
  <si>
    <t>43/50295</t>
  </si>
  <si>
    <t>E.S.E. HOSPITAL HECTOR ABAD GOMEZ DE SAN JUAN DE URABA</t>
  </si>
  <si>
    <t>COLPATRIA</t>
  </si>
  <si>
    <t>RESOLUCION DE RESERVA</t>
  </si>
  <si>
    <t>43/50317</t>
  </si>
  <si>
    <t>E.S.E. HOSPITAL LA MISERICORDIA DE NECHI</t>
  </si>
  <si>
    <t>43/49893</t>
  </si>
  <si>
    <t>43/50302</t>
  </si>
  <si>
    <t>43/49791</t>
  </si>
  <si>
    <t>43/50156</t>
  </si>
  <si>
    <t>43/50273</t>
  </si>
  <si>
    <t>43/49880</t>
  </si>
  <si>
    <t>43/50242</t>
  </si>
  <si>
    <t>E.S.E. HOSPITAL SAN VICENTE DE PAUL DE PUEBLORRICO</t>
  </si>
  <si>
    <t>43/49870</t>
  </si>
  <si>
    <t>43/49897</t>
  </si>
  <si>
    <t>ESE SAN JUAN DE DIOS - RIONEGRO</t>
  </si>
  <si>
    <t>43/50132</t>
  </si>
  <si>
    <t>43/50217</t>
  </si>
  <si>
    <t>43/50240</t>
  </si>
  <si>
    <t>43/49796</t>
  </si>
  <si>
    <t>43/50296</t>
  </si>
  <si>
    <t>43/49845</t>
  </si>
  <si>
    <t>43/50308</t>
  </si>
  <si>
    <t>E.S.E. HOSPITAL SAN VICENTE DE PAUL DE REMEDIOS</t>
  </si>
  <si>
    <t>43/49900</t>
  </si>
  <si>
    <t>43/50282</t>
  </si>
  <si>
    <t>43/49833</t>
  </si>
  <si>
    <t>43/50162</t>
  </si>
  <si>
    <t>43/50288</t>
  </si>
  <si>
    <t>398869996718</t>
  </si>
  <si>
    <t>43/49886</t>
  </si>
  <si>
    <t>43/50227</t>
  </si>
  <si>
    <t>43/49785</t>
  </si>
  <si>
    <t>43/50153</t>
  </si>
  <si>
    <t>43/50261</t>
  </si>
  <si>
    <t>43/50211</t>
  </si>
  <si>
    <t>43/50131</t>
  </si>
  <si>
    <t>43/50216</t>
  </si>
  <si>
    <t>E.S.E. HOSPITAL SAN LUIS BELTRAN DE SAN JERONIMO</t>
  </si>
  <si>
    <t>43/49864</t>
  </si>
  <si>
    <t>43/50128</t>
  </si>
  <si>
    <t>43/50127</t>
  </si>
  <si>
    <t>43/50210</t>
  </si>
  <si>
    <t>43/50174</t>
  </si>
  <si>
    <t>43/50309</t>
  </si>
  <si>
    <t>43/50166</t>
  </si>
  <si>
    <t>43/50294</t>
  </si>
  <si>
    <t>43/50266</t>
  </si>
  <si>
    <t>43/49820</t>
  </si>
  <si>
    <t>43/50140</t>
  </si>
  <si>
    <t>43/50235</t>
  </si>
  <si>
    <t>43/49790</t>
  </si>
  <si>
    <t>43/50159</t>
  </si>
  <si>
    <t>43/50276</t>
  </si>
  <si>
    <t>43/50223</t>
  </si>
  <si>
    <t>E.S.E. HOSPITAL SANTA MARIA DE SANTA BARBARA</t>
  </si>
  <si>
    <t>43/49783</t>
  </si>
  <si>
    <t>43/49868</t>
  </si>
  <si>
    <t>43/50151</t>
  </si>
  <si>
    <t>43/50257</t>
  </si>
  <si>
    <t>43/50291</t>
  </si>
  <si>
    <t>43/50165</t>
  </si>
  <si>
    <t>43/50106</t>
  </si>
  <si>
    <t>43/50293</t>
  </si>
  <si>
    <t>43/50254</t>
  </si>
  <si>
    <t>43/50149</t>
  </si>
  <si>
    <t>CASA DEL NIÑO LTDA</t>
  </si>
  <si>
    <t>E.S.E. HOSPITAL SAN JUAN DE DIOS DE SEGOVIA</t>
  </si>
  <si>
    <t>43/49875</t>
  </si>
  <si>
    <t>43/50224</t>
  </si>
  <si>
    <t>43/50135</t>
  </si>
  <si>
    <t>43/49869</t>
  </si>
  <si>
    <t>43/49896</t>
  </si>
  <si>
    <t>43/50241</t>
  </si>
  <si>
    <t>43/50145</t>
  </si>
  <si>
    <t>43/50251</t>
  </si>
  <si>
    <t>E.S.E. HOSPITAL SAN JUAN DE DIOS DE TAMESIS</t>
  </si>
  <si>
    <t>43/49807</t>
  </si>
  <si>
    <t>43/50173</t>
  </si>
  <si>
    <t>43/50307</t>
  </si>
  <si>
    <t>E.S.E SAN ANTONIO DE TARAZA</t>
  </si>
  <si>
    <t>43/49891</t>
  </si>
  <si>
    <t>43/49899</t>
  </si>
  <si>
    <t>43/50278</t>
  </si>
  <si>
    <t>43/50138</t>
  </si>
  <si>
    <t>43/50230</t>
  </si>
  <si>
    <t>43/50253</t>
  </si>
  <si>
    <t>43/50146</t>
  </si>
  <si>
    <t>43/50246</t>
  </si>
  <si>
    <t>43/50311</t>
  </si>
  <si>
    <t>43/49853</t>
  </si>
  <si>
    <t>EMPRESA SOCIAL DEL ESTADO HOSPITAL ANTONIO ROLDAN BETANCUR- LA PINTADA</t>
  </si>
  <si>
    <t>43/50213</t>
  </si>
  <si>
    <t>43/50130</t>
  </si>
  <si>
    <t>43/50243</t>
  </si>
  <si>
    <t>E.S.E. HOSPITAL SAN JUAN DE DIOS DE VALDIVIA</t>
  </si>
  <si>
    <t>43/49871</t>
  </si>
  <si>
    <t>43/50303</t>
  </si>
  <si>
    <t>43/50170</t>
  </si>
  <si>
    <t>43/50315</t>
  </si>
  <si>
    <t>43/50177</t>
  </si>
  <si>
    <t>43/50228</t>
  </si>
  <si>
    <t>43/50238</t>
  </si>
  <si>
    <t>E.S.E HOSPITAL GERMAN VELEZ GUTIERREZ DE BETULIA</t>
  </si>
  <si>
    <t>43/50143</t>
  </si>
  <si>
    <t>43/50319</t>
  </si>
  <si>
    <t>43/50180</t>
  </si>
  <si>
    <t>43/49894</t>
  </si>
  <si>
    <t>43/50298</t>
  </si>
  <si>
    <t>43/50168</t>
  </si>
  <si>
    <t>43/49889</t>
  </si>
  <si>
    <t>43/50306</t>
  </si>
  <si>
    <t>43/50247</t>
  </si>
  <si>
    <t>43/49872</t>
  </si>
  <si>
    <t>Nota: Las siguientes EPS S no han enviado información de la LMA del mes de Diciembre de 2013</t>
  </si>
  <si>
    <t>Elaboró: Adriana Ospina Giraldo. Enero 15 de 2014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</si>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</sst>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0_);\(0\)"/>
  </numFmts>
  <fonts count="1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0"/>
      <name val="Calibri"/>
    </font>
    <font>
      <b/>
      <sz val="9.0"/>
      <color rgb="FF000000"/>
      <name val="Calibri"/>
    </font>
    <font>
      <b/>
      <sz val="9.0"/>
      <color rgb="FF000000"/>
      <name val="Arial"/>
    </font>
    <font>
      <sz val="8.0"/>
      <color rgb="FF000000"/>
      <name val="Arial"/>
    </font>
    <font>
      <b/>
      <sz val="11.0"/>
      <color theme="1"/>
      <name val="Calibri"/>
    </font>
    <font>
      <sz val="11.0"/>
      <color rgb="FF000000"/>
      <name val="Calibri"/>
    </font>
    <font>
      <sz val="11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000000"/>
      <name val="Arial"/>
    </font>
    <font/>
    <font>
      <sz val="10.0"/>
      <color theme="1"/>
      <name val="Calibri"/>
    </font>
    <font>
      <sz val="9.0"/>
      <color theme="1"/>
      <name val="Arial"/>
    </font>
    <font>
      <sz val="10.0"/>
      <color theme="1"/>
      <name val="Arial"/>
    </font>
    <font>
      <sz val="9.0"/>
      <color theme="1"/>
      <name val="Trebuchet MS"/>
    </font>
    <font>
      <b/>
      <sz val="9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008000"/>
        <bgColor rgb="FF00800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CC00"/>
        <bgColor rgb="FFFFCC00"/>
      </patternFill>
    </fill>
    <fill>
      <patternFill patternType="solid">
        <fgColor rgb="FFC2D69B"/>
        <bgColor rgb="FFC2D69B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4" fontId="4" numFmtId="16" xfId="0" applyAlignment="1" applyBorder="1" applyFont="1" applyNumberFormat="1">
      <alignment horizontal="center" shrinkToFit="0" vertical="center" wrapText="1"/>
    </xf>
    <xf borderId="1" fillId="5" fontId="4" numFmtId="16" xfId="0" applyAlignment="1" applyBorder="1" applyFill="1" applyFont="1" applyNumberFormat="1">
      <alignment horizontal="center" shrinkToFit="0" vertical="center" wrapText="1"/>
    </xf>
    <xf borderId="1" fillId="6" fontId="4" numFmtId="16" xfId="0" applyAlignment="1" applyBorder="1" applyFill="1" applyFont="1" applyNumberFormat="1">
      <alignment horizontal="center" shrinkToFit="0" vertical="center" wrapText="1"/>
    </xf>
    <xf borderId="1" fillId="7" fontId="4" numFmtId="16" xfId="0" applyAlignment="1" applyBorder="1" applyFill="1" applyFont="1" applyNumberFormat="1">
      <alignment horizontal="center" shrinkToFit="0" vertical="center" wrapText="1"/>
    </xf>
    <xf borderId="1" fillId="8" fontId="4" numFmtId="16" xfId="0" applyAlignment="1" applyBorder="1" applyFill="1" applyFont="1" applyNumberFormat="1">
      <alignment horizontal="center" shrinkToFit="0" vertical="center" wrapText="1"/>
    </xf>
    <xf borderId="1" fillId="7" fontId="4" numFmtId="16" xfId="0" applyAlignment="1" applyBorder="1" applyFont="1" applyNumberFormat="1">
      <alignment shrinkToFit="0" vertical="center" wrapText="1"/>
    </xf>
    <xf borderId="1" fillId="9" fontId="5" numFmtId="0" xfId="0" applyAlignment="1" applyBorder="1" applyFill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3" fontId="3" numFmtId="1" xfId="0" applyAlignment="1" applyBorder="1" applyFont="1" applyNumberFormat="1">
      <alignment horizontal="center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" fillId="4" fontId="6" numFmtId="164" xfId="0" applyAlignment="1" applyBorder="1" applyFont="1" applyNumberFormat="1">
      <alignment horizontal="center" shrinkToFit="0" vertical="center" wrapText="1"/>
    </xf>
    <xf borderId="1" fillId="5" fontId="6" numFmtId="164" xfId="0" applyAlignment="1" applyBorder="1" applyFont="1" applyNumberFormat="1">
      <alignment horizontal="center" shrinkToFit="0" vertical="center" wrapText="1"/>
    </xf>
    <xf borderId="1" fillId="6" fontId="6" numFmtId="164" xfId="0" applyAlignment="1" applyBorder="1" applyFont="1" applyNumberFormat="1">
      <alignment horizontal="center" shrinkToFit="0" vertical="center" wrapText="1"/>
    </xf>
    <xf borderId="1" fillId="7" fontId="6" numFmtId="164" xfId="0" applyAlignment="1" applyBorder="1" applyFont="1" applyNumberFormat="1">
      <alignment horizontal="center" shrinkToFit="0" vertical="center" wrapText="1"/>
    </xf>
    <xf borderId="1" fillId="8" fontId="6" numFmtId="37" xfId="0" applyAlignment="1" applyBorder="1" applyFont="1" applyNumberFormat="1">
      <alignment horizontal="center" shrinkToFit="0" vertical="center" wrapText="1"/>
    </xf>
    <xf borderId="1" fillId="4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1" numFmtId="2" xfId="0" applyAlignment="1" applyBorder="1" applyFont="1" applyNumberFormat="1">
      <alignment shrinkToFit="0" vertical="bottom" wrapText="0"/>
    </xf>
    <xf borderId="1" fillId="0" fontId="5" numFmtId="164" xfId="0" applyAlignment="1" applyBorder="1" applyFont="1" applyNumberFormat="1">
      <alignment shrinkToFit="1" vertical="center" wrapText="0"/>
    </xf>
    <xf borderId="1" fillId="0" fontId="1" numFmtId="4" xfId="0" applyAlignment="1" applyBorder="1" applyFont="1" applyNumberFormat="1">
      <alignment shrinkToFit="0" vertical="bottom" wrapText="0"/>
    </xf>
    <xf borderId="1" fillId="0" fontId="7" numFmtId="164" xfId="0" applyAlignment="1" applyBorder="1" applyFont="1" applyNumberFormat="1">
      <alignment horizontal="left" readingOrder="1" shrinkToFit="0" vertical="top" wrapText="1"/>
    </xf>
    <xf borderId="1" fillId="0" fontId="1" numFmtId="165" xfId="0" applyAlignment="1" applyBorder="1" applyFont="1" applyNumberFormat="1">
      <alignment shrinkToFit="0" vertical="bottom" wrapText="0"/>
    </xf>
    <xf borderId="1" fillId="0" fontId="8" numFmtId="164" xfId="0" applyAlignment="1" applyBorder="1" applyFont="1" applyNumberFormat="1">
      <alignment shrinkToFit="1" vertical="center" wrapText="0"/>
    </xf>
    <xf borderId="1" fillId="0" fontId="1" numFmtId="166" xfId="0" applyAlignment="1" applyBorder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1" fillId="0" fontId="6" numFmtId="164" xfId="0" applyAlignment="1" applyBorder="1" applyFont="1" applyNumberFormat="1">
      <alignment shrinkToFit="0" vertical="bottom" wrapText="0"/>
    </xf>
    <xf borderId="1" fillId="0" fontId="9" numFmtId="164" xfId="0" applyAlignment="1" applyBorder="1" applyFont="1" applyNumberFormat="1">
      <alignment shrinkToFit="1" vertical="center" wrapText="0"/>
    </xf>
    <xf borderId="1" fillId="0" fontId="6" numFmtId="4" xfId="0" applyAlignment="1" applyBorder="1" applyFont="1" applyNumberFormat="1">
      <alignment shrinkToFit="0" vertical="bottom" wrapText="0"/>
    </xf>
    <xf borderId="1" fillId="0" fontId="10" numFmtId="164" xfId="0" applyAlignment="1" applyBorder="1" applyFont="1" applyNumberFormat="1">
      <alignment horizontal="left" readingOrder="1" shrinkToFit="0" vertical="top" wrapText="1"/>
    </xf>
    <xf borderId="1" fillId="0" fontId="6" numFmtId="165" xfId="0" applyAlignment="1" applyBorder="1" applyFont="1" applyNumberFormat="1">
      <alignment shrinkToFit="0" vertical="bottom" wrapText="0"/>
    </xf>
    <xf borderId="1" fillId="0" fontId="11" numFmtId="164" xfId="0" applyAlignment="1" applyBorder="1" applyFont="1" applyNumberFormat="1">
      <alignment shrinkToFit="1" vertical="center" wrapText="0"/>
    </xf>
    <xf borderId="1" fillId="0" fontId="6" numFmtId="166" xfId="0" applyAlignment="1" applyBorder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4" fontId="1" numFmtId="164" xfId="0" applyAlignment="1" applyBorder="1" applyFont="1" applyNumberFormat="1">
      <alignment shrinkToFit="0" vertical="bottom" wrapText="0"/>
    </xf>
    <xf borderId="1" fillId="4" fontId="6" numFmtId="164" xfId="0" applyAlignment="1" applyBorder="1" applyFont="1" applyNumberFormat="1">
      <alignment shrinkToFit="0" vertical="bottom" wrapText="0"/>
    </xf>
    <xf borderId="1" fillId="0" fontId="6" numFmtId="2" xfId="0" applyAlignment="1" applyBorder="1" applyFont="1" applyNumberForma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2" fillId="0" fontId="1" numFmtId="164" xfId="0" applyAlignment="1" applyBorder="1" applyFont="1" applyNumberFormat="1">
      <alignment shrinkToFit="0" vertical="bottom" wrapText="0"/>
    </xf>
    <xf borderId="2" fillId="0" fontId="1" numFmtId="2" xfId="0" applyAlignment="1" applyBorder="1" applyFont="1" applyNumberFormat="1">
      <alignment shrinkToFit="0" vertical="bottom" wrapText="0"/>
    </xf>
    <xf borderId="2" fillId="0" fontId="5" numFmtId="164" xfId="0" applyAlignment="1" applyBorder="1" applyFont="1" applyNumberFormat="1">
      <alignment shrinkToFit="1" vertical="center" wrapText="0"/>
    </xf>
    <xf borderId="2" fillId="0" fontId="7" numFmtId="164" xfId="0" applyAlignment="1" applyBorder="1" applyFont="1" applyNumberFormat="1">
      <alignment horizontal="left" readingOrder="1" shrinkToFit="0" vertical="top" wrapText="1"/>
    </xf>
    <xf borderId="3" fillId="0" fontId="6" numFmtId="0" xfId="0" applyAlignment="1" applyBorder="1" applyFont="1">
      <alignment horizontal="center" shrinkToFit="0" vertical="bottom" wrapText="0"/>
    </xf>
    <xf borderId="4" fillId="0" fontId="12" numFmtId="0" xfId="0" applyBorder="1" applyFont="1"/>
    <xf borderId="5" fillId="0" fontId="12" numFmtId="0" xfId="0" applyBorder="1" applyFont="1"/>
    <xf borderId="6" fillId="0" fontId="6" numFmtId="0" xfId="0" applyAlignment="1" applyBorder="1" applyFont="1">
      <alignment horizontal="center" shrinkToFit="0" vertical="bottom" wrapText="0"/>
    </xf>
    <xf borderId="7" fillId="0" fontId="12" numFmtId="0" xfId="0" applyBorder="1" applyFont="1"/>
    <xf borderId="6" fillId="0" fontId="6" numFmtId="0" xfId="0" applyAlignment="1" applyBorder="1" applyFont="1">
      <alignment horizontal="center" shrinkToFit="0" vertical="bottom" wrapText="1"/>
    </xf>
    <xf borderId="8" fillId="0" fontId="6" numFmtId="0" xfId="0" applyAlignment="1" applyBorder="1" applyFont="1">
      <alignment horizontal="center" shrinkToFit="0" vertical="bottom" wrapText="0"/>
    </xf>
    <xf borderId="9" fillId="0" fontId="12" numFmtId="0" xfId="0" applyBorder="1" applyFont="1"/>
    <xf borderId="10" fillId="0" fontId="12" numFmtId="0" xfId="0" applyBorder="1" applyFont="1"/>
    <xf borderId="11" fillId="2" fontId="2" numFmtId="0" xfId="0" applyAlignment="1" applyBorder="1" applyFont="1">
      <alignment horizontal="center" shrinkToFit="0" vertical="center" wrapText="1"/>
    </xf>
    <xf borderId="11" fillId="6" fontId="4" numFmtId="16" xfId="0" applyAlignment="1" applyBorder="1" applyFont="1" applyNumberForma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1" fillId="10" fontId="5" numFmtId="0" xfId="0" applyAlignment="1" applyBorder="1" applyFill="1" applyFont="1">
      <alignment horizontal="center" shrinkToFit="0" vertical="center" wrapText="1"/>
    </xf>
    <xf borderId="11" fillId="11" fontId="5" numFmtId="0" xfId="0" applyAlignment="1" applyBorder="1" applyFill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bottom" wrapText="0"/>
    </xf>
    <xf borderId="1" fillId="0" fontId="13" numFmtId="0" xfId="0" applyAlignment="1" applyBorder="1" applyFont="1">
      <alignment shrinkToFit="0" vertical="bottom" wrapText="0"/>
    </xf>
    <xf borderId="1" fillId="0" fontId="14" numFmtId="0" xfId="0" applyAlignment="1" applyBorder="1" applyFont="1">
      <alignment horizontal="center" shrinkToFit="0" vertical="center" wrapText="0"/>
    </xf>
    <xf borderId="1" fillId="0" fontId="15" numFmtId="0" xfId="0" applyAlignment="1" applyBorder="1" applyFont="1">
      <alignment horizontal="center" shrinkToFit="0" vertical="bottom" wrapText="0"/>
    </xf>
    <xf borderId="1" fillId="0" fontId="15" numFmtId="0" xfId="0" applyAlignment="1" applyBorder="1" applyFont="1">
      <alignment shrinkToFit="0" vertical="bottom" wrapText="0"/>
    </xf>
    <xf borderId="1" fillId="0" fontId="1" numFmtId="1" xfId="0" applyAlignment="1" applyBorder="1" applyFont="1" applyNumberFormat="1">
      <alignment shrinkToFit="0" vertical="bottom" wrapText="0"/>
    </xf>
    <xf borderId="1" fillId="0" fontId="1" numFmtId="0" xfId="0" applyAlignment="1" applyBorder="1" applyFont="1">
      <alignment horizontal="right" shrinkToFit="0" vertical="bottom" wrapText="0"/>
    </xf>
    <xf borderId="1" fillId="0" fontId="1" numFmtId="14" xfId="0" applyAlignment="1" applyBorder="1" applyFont="1" applyNumberFormat="1">
      <alignment shrinkToFit="0" vertical="bottom" wrapText="0"/>
    </xf>
    <xf borderId="1" fillId="0" fontId="1" numFmtId="37" xfId="0" applyAlignment="1" applyBorder="1" applyFont="1" applyNumberFormat="1">
      <alignment shrinkToFit="0" vertical="bottom" wrapText="0"/>
    </xf>
    <xf borderId="14" fillId="0" fontId="1" numFmtId="1" xfId="0" applyAlignment="1" applyBorder="1" applyFont="1" applyNumberFormat="1">
      <alignment shrinkToFit="0" vertical="bottom" wrapText="0"/>
    </xf>
    <xf borderId="1" fillId="2" fontId="1" numFmtId="0" xfId="0" applyAlignment="1" applyBorder="1" applyFont="1">
      <alignment horizontal="left" shrinkToFit="0" vertical="bottom" wrapText="0"/>
    </xf>
    <xf borderId="1" fillId="2" fontId="1" numFmtId="0" xfId="0" applyAlignment="1" applyBorder="1" applyFont="1">
      <alignment shrinkToFit="0" vertical="bottom" wrapText="0"/>
    </xf>
    <xf borderId="12" fillId="0" fontId="13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165" xfId="0" applyAlignment="1" applyBorder="1" applyFont="1" applyNumberFormat="1">
      <alignment horizontal="center" shrinkToFit="0" vertical="center" wrapText="0"/>
    </xf>
    <xf borderId="1" fillId="0" fontId="15" numFmtId="1" xfId="0" applyAlignment="1" applyBorder="1" applyFont="1" applyNumberFormat="1">
      <alignment horizontal="center" shrinkToFit="0" vertical="bottom" wrapText="0"/>
    </xf>
    <xf borderId="1" fillId="0" fontId="13" numFmtId="1" xfId="0" applyAlignment="1" applyBorder="1" applyFont="1" applyNumberFormat="1">
      <alignment horizontal="center" shrinkToFit="0" vertical="center" wrapText="0"/>
    </xf>
    <xf borderId="1" fillId="0" fontId="1" numFmtId="166" xfId="0" applyAlignment="1" applyBorder="1" applyFont="1" applyNumberFormat="1">
      <alignment horizontal="left" shrinkToFit="0" vertical="bottom" wrapText="0"/>
    </xf>
    <xf borderId="1" fillId="0" fontId="1" numFmtId="4" xfId="0" applyAlignment="1" applyBorder="1" applyFont="1" applyNumberFormat="1">
      <alignment horizontal="left" shrinkToFit="0" vertical="center" wrapText="1"/>
    </xf>
    <xf borderId="1" fillId="2" fontId="1" numFmtId="0" xfId="0" applyAlignment="1" applyBorder="1" applyFont="1">
      <alignment horizontal="right" shrinkToFit="0" vertical="bottom" wrapText="0"/>
    </xf>
    <xf borderId="1" fillId="0" fontId="1" numFmtId="3" xfId="0" applyAlignment="1" applyBorder="1" applyFont="1" applyNumberFormat="1">
      <alignment shrinkToFit="0" vertical="bottom" wrapText="0"/>
    </xf>
    <xf borderId="1" fillId="0" fontId="1" numFmtId="167" xfId="0" applyAlignment="1" applyBorder="1" applyFont="1" applyNumberFormat="1">
      <alignment shrinkToFit="0" vertical="bottom" wrapText="0"/>
    </xf>
    <xf borderId="1" fillId="0" fontId="5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1" numFmtId="1" xfId="0" applyAlignment="1" applyBorder="1" applyFont="1" applyNumberForma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bottom" wrapText="0"/>
    </xf>
    <xf borderId="1" fillId="0" fontId="16" numFmtId="1" xfId="0" applyAlignment="1" applyBorder="1" applyFont="1" applyNumberFormat="1">
      <alignment horizontal="center" shrinkToFit="0" vertical="bottom" wrapText="0"/>
    </xf>
    <xf borderId="12" fillId="0" fontId="1" numFmtId="0" xfId="0" applyAlignment="1" applyBorder="1" applyFont="1">
      <alignment shrinkToFit="0" vertical="bottom" wrapText="0"/>
    </xf>
    <xf borderId="12" fillId="0" fontId="1" numFmtId="166" xfId="0" applyAlignment="1" applyBorder="1" applyFont="1" applyNumberFormat="1">
      <alignment shrinkToFit="0" vertical="bottom" wrapText="0"/>
    </xf>
    <xf borderId="12" fillId="0" fontId="15" numFmtId="0" xfId="0" applyAlignment="1" applyBorder="1" applyFont="1">
      <alignment horizontal="center" shrinkToFit="0" vertical="bottom" wrapText="0"/>
    </xf>
    <xf borderId="12" fillId="0" fontId="15" numFmtId="0" xfId="0" applyAlignment="1" applyBorder="1" applyFont="1">
      <alignment shrinkToFit="0" vertical="bottom" wrapText="0"/>
    </xf>
    <xf borderId="12" fillId="0" fontId="1" numFmtId="1" xfId="0" applyAlignment="1" applyBorder="1" applyFont="1" applyNumberFormat="1">
      <alignment shrinkToFit="0" vertical="bottom" wrapText="0"/>
    </xf>
    <xf borderId="12" fillId="0" fontId="1" numFmtId="14" xfId="0" applyAlignment="1" applyBorder="1" applyFont="1" applyNumberFormat="1">
      <alignment shrinkToFit="0" vertical="bottom" wrapText="0"/>
    </xf>
    <xf borderId="12" fillId="0" fontId="1" numFmtId="37" xfId="0" applyAlignment="1" applyBorder="1" applyFont="1" applyNumberFormat="1">
      <alignment shrinkToFit="0" vertical="bottom" wrapText="0"/>
    </xf>
    <xf borderId="15" fillId="0" fontId="1" numFmtId="1" xfId="0" applyAlignment="1" applyBorder="1" applyFont="1" applyNumberFormat="1">
      <alignment shrinkToFit="0" vertical="bottom" wrapText="0"/>
    </xf>
    <xf borderId="12" fillId="0" fontId="1" numFmtId="0" xfId="0" applyAlignment="1" applyBorder="1" applyFont="1">
      <alignment horizontal="left" shrinkToFit="0" vertical="bottom" wrapText="0"/>
    </xf>
    <xf borderId="12" fillId="0" fontId="1" numFmtId="0" xfId="0" applyAlignment="1" applyBorder="1" applyFont="1">
      <alignment horizontal="center" shrinkToFit="0" vertical="center" wrapText="0"/>
    </xf>
    <xf borderId="12" fillId="0" fontId="1" numFmtId="166" xfId="0" applyAlignment="1" applyBorder="1" applyFont="1" applyNumberFormat="1">
      <alignment horizontal="left" shrinkToFit="0" vertical="bottom" wrapText="0"/>
    </xf>
    <xf borderId="15" fillId="0" fontId="1" numFmtId="0" xfId="0" applyAlignment="1" applyBorder="1" applyFont="1">
      <alignment shrinkToFit="0" vertical="bottom" wrapText="0"/>
    </xf>
    <xf borderId="12" fillId="0" fontId="15" numFmtId="1" xfId="0" applyAlignment="1" applyBorder="1" applyFont="1" applyNumberFormat="1">
      <alignment horizontal="center" shrinkToFit="0" vertical="bottom" wrapText="0"/>
    </xf>
    <xf borderId="12" fillId="0" fontId="1" numFmtId="1" xfId="0" applyAlignment="1" applyBorder="1" applyFont="1" applyNumberFormat="1">
      <alignment horizontal="center" shrinkToFit="0" vertical="center" wrapText="0"/>
    </xf>
    <xf borderId="1" fillId="0" fontId="1" numFmtId="1" xfId="0" applyAlignment="1" applyBorder="1" applyFont="1" applyNumberFormat="1">
      <alignment horizontal="center" shrinkToFit="0" vertical="bottom" wrapText="0"/>
    </xf>
    <xf borderId="12" fillId="0" fontId="13" numFmtId="1" xfId="0" applyAlignment="1" applyBorder="1" applyFont="1" applyNumberFormat="1">
      <alignment horizontal="center" shrinkToFit="0" vertical="center" wrapText="0"/>
    </xf>
    <xf borderId="16" fillId="0" fontId="1" numFmtId="166" xfId="0" applyAlignment="1" applyBorder="1" applyFont="1" applyNumberFormat="1">
      <alignment shrinkToFit="0" vertical="bottom" wrapText="0"/>
    </xf>
    <xf borderId="12" fillId="0" fontId="14" numFmtId="0" xfId="0" applyAlignment="1" applyBorder="1" applyFont="1">
      <alignment horizontal="center" shrinkToFit="0" vertical="center" wrapText="0"/>
    </xf>
    <xf borderId="11" fillId="4" fontId="1" numFmtId="0" xfId="0" applyAlignment="1" applyBorder="1" applyFont="1">
      <alignment shrinkToFit="0" vertical="bottom" wrapText="0"/>
    </xf>
    <xf borderId="11" fillId="4" fontId="1" numFmtId="0" xfId="0" applyAlignment="1" applyBorder="1" applyFont="1">
      <alignment horizontal="left" shrinkToFit="0" vertical="bottom" wrapText="0"/>
    </xf>
    <xf borderId="1" fillId="4" fontId="1" numFmtId="166" xfId="0" applyAlignment="1" applyBorder="1" applyFont="1" applyNumberFormat="1">
      <alignment shrinkToFit="0" vertical="bottom" wrapText="0"/>
    </xf>
    <xf borderId="11" fillId="4" fontId="13" numFmtId="0" xfId="0" applyAlignment="1" applyBorder="1" applyFont="1">
      <alignment shrinkToFit="0" vertical="bottom" wrapText="0"/>
    </xf>
    <xf borderId="11" fillId="4" fontId="1" numFmtId="166" xfId="0" applyAlignment="1" applyBorder="1" applyFont="1" applyNumberFormat="1">
      <alignment shrinkToFit="0" vertical="bottom" wrapText="0"/>
    </xf>
    <xf borderId="11" fillId="4" fontId="1" numFmtId="1" xfId="0" applyAlignment="1" applyBorder="1" applyFont="1" applyNumberFormat="1">
      <alignment shrinkToFit="0" vertical="bottom" wrapText="0"/>
    </xf>
    <xf borderId="1" fillId="4" fontId="1" numFmtId="0" xfId="0" applyAlignment="1" applyBorder="1" applyFont="1">
      <alignment horizontal="left" shrinkToFit="0" vertical="bottom" wrapText="0"/>
    </xf>
    <xf borderId="11" fillId="4" fontId="1" numFmtId="37" xfId="0" applyAlignment="1" applyBorder="1" applyFont="1" applyNumberFormat="1">
      <alignment shrinkToFit="0" vertical="bottom" wrapText="0"/>
    </xf>
    <xf borderId="17" fillId="4" fontId="1" numFmtId="0" xfId="0" applyAlignment="1" applyBorder="1" applyFont="1">
      <alignment shrinkToFit="0" vertical="bottom" wrapText="0"/>
    </xf>
    <xf borderId="1" fillId="4" fontId="1" numFmtId="0" xfId="0" applyAlignment="1" applyBorder="1" applyFont="1">
      <alignment shrinkToFit="0" vertical="bottom" wrapText="0"/>
    </xf>
    <xf borderId="12" fillId="0" fontId="1" numFmtId="1" xfId="0" applyAlignment="1" applyBorder="1" applyFont="1" applyNumberFormat="1">
      <alignment horizontal="center" shrinkToFit="0" vertical="bottom" wrapText="0"/>
    </xf>
    <xf borderId="1" fillId="0" fontId="16" numFmtId="0" xfId="0" applyAlignment="1" applyBorder="1" applyFont="1">
      <alignment horizontal="center" shrinkToFit="0" vertical="bottom" wrapText="0"/>
    </xf>
    <xf borderId="12" fillId="0" fontId="15" numFmtId="49" xfId="0" applyAlignment="1" applyBorder="1" applyFont="1" applyNumberFormat="1">
      <alignment horizontal="center" shrinkToFit="0" vertical="bottom" wrapText="0"/>
    </xf>
    <xf borderId="1" fillId="4" fontId="13" numFmtId="0" xfId="0" applyAlignment="1" applyBorder="1" applyFont="1">
      <alignment shrinkToFit="0" vertical="bottom" wrapText="0"/>
    </xf>
    <xf borderId="1" fillId="4" fontId="1" numFmtId="1" xfId="0" applyAlignment="1" applyBorder="1" applyFont="1" applyNumberFormat="1">
      <alignment shrinkToFit="0" vertical="bottom" wrapText="0"/>
    </xf>
    <xf borderId="1" fillId="4" fontId="1" numFmtId="37" xfId="0" applyAlignment="1" applyBorder="1" applyFont="1" applyNumberFormat="1">
      <alignment shrinkToFit="0" vertical="bottom" wrapText="0"/>
    </xf>
    <xf borderId="18" fillId="4" fontId="1" numFmtId="0" xfId="0" applyAlignment="1" applyBorder="1" applyFont="1">
      <alignment shrinkToFit="0" vertical="bottom" wrapText="0"/>
    </xf>
    <xf borderId="12" fillId="0" fontId="13" numFmtId="0" xfId="0" applyAlignment="1" applyBorder="1" applyFont="1">
      <alignment horizontal="right" shrinkToFit="0" vertical="bottom" wrapText="0"/>
    </xf>
    <xf borderId="0" fillId="0" fontId="1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5.0" ySplit="4.0" topLeftCell="F5" activePane="bottomRight" state="frozen"/>
      <selection activeCell="F1" sqref="F1" pane="topRight"/>
      <selection activeCell="A5" sqref="A5" pane="bottomLeft"/>
      <selection activeCell="F5" sqref="F5" pane="bottomRight"/>
    </sheetView>
  </sheetViews>
  <sheetFormatPr customHeight="1" defaultColWidth="14.43" defaultRowHeight="15.0" outlineLevelRow="2"/>
  <cols>
    <col customWidth="1" min="1" max="1" width="14.43"/>
    <col customWidth="1" min="2" max="2" width="7.0"/>
    <col customWidth="1" min="3" max="3" width="12.71"/>
    <col customWidth="1" min="4" max="4" width="18.29"/>
    <col customWidth="1" min="5" max="5" width="17.0"/>
    <col customWidth="1" min="6" max="6" width="11.0"/>
    <col customWidth="1" min="7" max="8" width="19.0"/>
    <col customWidth="1" min="9" max="9" width="17.0"/>
    <col customWidth="1" min="10" max="10" width="17.29"/>
    <col customWidth="1" min="11" max="11" width="16.57"/>
    <col customWidth="1" min="12" max="12" width="18.43"/>
    <col customWidth="1" hidden="1" min="13" max="13" width="22.57"/>
    <col customWidth="1" hidden="1" min="14" max="14" width="17.71"/>
    <col customWidth="1" hidden="1" min="15" max="15" width="15.57"/>
    <col customWidth="1" min="16" max="16" width="20.0"/>
    <col customWidth="1" min="17" max="17" width="20.71"/>
    <col customWidth="1" min="18" max="18" width="21.0"/>
    <col customWidth="1" min="19" max="19" width="19.71"/>
    <col customWidth="1" min="20" max="20" width="24.71"/>
    <col customWidth="1" min="21" max="21" width="17.14"/>
    <col customWidth="1" min="22" max="26" width="11.43"/>
    <col customWidth="1" min="27" max="27" width="10.0"/>
    <col customWidth="1" min="28" max="28" width="3.0"/>
    <col customWidth="1" hidden="1" min="29" max="29" width="10.0"/>
    <col customWidth="1" hidden="1" min="30" max="30" width="17.0"/>
    <col customWidth="1" hidden="1" min="31" max="31" width="18.0"/>
    <col customWidth="1" hidden="1" min="32" max="32" width="18.57"/>
    <col customWidth="1" hidden="1" min="33" max="33" width="22.71"/>
  </cols>
  <sheetData>
    <row r="1">
      <c r="J1" s="1">
        <f t="shared" ref="J1:S1" si="1">+J2-J4</f>
        <v>0</v>
      </c>
      <c r="K1" s="1">
        <f t="shared" si="1"/>
        <v>0</v>
      </c>
      <c r="L1" s="1">
        <f t="shared" si="1"/>
        <v>-3</v>
      </c>
      <c r="M1" s="1">
        <f t="shared" si="1"/>
        <v>0</v>
      </c>
      <c r="N1" s="1">
        <f t="shared" si="1"/>
        <v>0</v>
      </c>
      <c r="O1" s="1">
        <f t="shared" si="1"/>
        <v>0</v>
      </c>
      <c r="P1" s="1">
        <f t="shared" si="1"/>
        <v>0</v>
      </c>
      <c r="Q1" s="1">
        <f t="shared" si="1"/>
        <v>3</v>
      </c>
      <c r="R1" s="1">
        <f t="shared" si="1"/>
        <v>3</v>
      </c>
      <c r="S1" s="1">
        <f t="shared" si="1"/>
        <v>0</v>
      </c>
    </row>
    <row r="2">
      <c r="J2" s="1">
        <v>4.080209881122395E9</v>
      </c>
      <c r="K2" s="1">
        <v>5.51737274715784E9</v>
      </c>
      <c r="L2" s="1">
        <v>4.0802098801900005E9</v>
      </c>
      <c r="M2" s="1">
        <v>0.0</v>
      </c>
      <c r="N2" s="1">
        <v>0.0</v>
      </c>
      <c r="O2" s="1">
        <v>0.0</v>
      </c>
      <c r="P2" s="1">
        <v>1.3143058646067604E10</v>
      </c>
      <c r="Q2" s="1">
        <v>1.3143058647E10</v>
      </c>
      <c r="R2" s="1">
        <v>1.3143058647E10</v>
      </c>
      <c r="S2" s="1">
        <v>1.7223268527190002E10</v>
      </c>
    </row>
    <row r="3" ht="90.0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 t="s">
        <v>6</v>
      </c>
      <c r="H3" s="5" t="s">
        <v>7</v>
      </c>
      <c r="I3" s="5" t="s">
        <v>8</v>
      </c>
      <c r="J3" s="5" t="s">
        <v>9</v>
      </c>
      <c r="K3" s="6" t="s">
        <v>10</v>
      </c>
      <c r="L3" s="7" t="s">
        <v>11</v>
      </c>
      <c r="M3" s="4" t="s">
        <v>12</v>
      </c>
      <c r="N3" s="5" t="s">
        <v>7</v>
      </c>
      <c r="O3" s="8" t="s">
        <v>8</v>
      </c>
      <c r="P3" s="8" t="s">
        <v>13</v>
      </c>
      <c r="Q3" s="8" t="s">
        <v>13</v>
      </c>
      <c r="R3" s="9" t="s">
        <v>14</v>
      </c>
      <c r="S3" s="10" t="s">
        <v>15</v>
      </c>
      <c r="T3" s="7" t="s">
        <v>16</v>
      </c>
      <c r="U3" s="11" t="s">
        <v>17</v>
      </c>
      <c r="V3" s="11" t="s">
        <v>18</v>
      </c>
      <c r="W3" s="11" t="s">
        <v>19</v>
      </c>
      <c r="X3" s="11" t="s">
        <v>20</v>
      </c>
      <c r="Y3" s="11" t="s">
        <v>21</v>
      </c>
      <c r="Z3" s="11" t="s">
        <v>22</v>
      </c>
      <c r="AA3" s="11" t="s">
        <v>23</v>
      </c>
      <c r="AC3" s="2" t="s">
        <v>0</v>
      </c>
      <c r="AD3" s="2" t="s">
        <v>1</v>
      </c>
      <c r="AE3" s="2" t="s">
        <v>2</v>
      </c>
      <c r="AF3" s="2" t="s">
        <v>24</v>
      </c>
      <c r="AG3" s="2" t="s">
        <v>25</v>
      </c>
    </row>
    <row r="4" ht="14.25" hidden="1" customHeight="1" outlineLevel="1">
      <c r="A4" s="2"/>
      <c r="B4" s="2"/>
      <c r="C4" s="2"/>
      <c r="D4" s="12">
        <f t="shared" ref="D4:F4" si="2">+D7+D11+D14+D16+D19+D23+D27+D30+D33+D37+D41+D43+D48+D52+D56+D61+D63+D65+D69+D72+D75+D79+D83+D87+D91+D93+D96+D99+D101+D104+D107+D111+D114+D116+D122+D127+D130+D133+D137+D141+D143+D147+D149+D151+D157+D159+D164+D167+D172+D175+D179+D181+D184+D187+D190+D192+D196+D199+D203+D206+D210+D212+D218+D221+D223+D226+D229+D232+D235+D237+D240+D244+D248+D253+D256+D258+D262+D266+D271+D275+D278+D281+D285+D288+D292+D296+D299+D303+D306+D309+D312+D316+D319+D323+D326+D328+D331+D334+D338+D341+D345+D349+D351+D354+D360+D365+D368+D371+D375+D377+D380+D384+D390+D395+D398+D402+D406+D410+D412+D415+D419+D424+D429+D433+D438</f>
        <v>17223268527</v>
      </c>
      <c r="E4" s="12">
        <f t="shared" si="2"/>
        <v>1508689973</v>
      </c>
      <c r="F4" s="13">
        <f t="shared" si="2"/>
        <v>125</v>
      </c>
      <c r="G4" s="14">
        <f t="shared" ref="G4:H4" si="3">SUM(G5:G437)</f>
        <v>60691100219</v>
      </c>
      <c r="H4" s="14">
        <f t="shared" si="3"/>
        <v>5517372747</v>
      </c>
      <c r="I4" s="5"/>
      <c r="J4" s="15">
        <f t="shared" ref="J4:S4" si="4">+J7+J11+J14+J16+J19+J23+J27+J30+J33+J37+J41+J43+J48+J52+J56+J61+J63+J65+J69+J72+J75+J79+J83+J87+J91+J93+J96+J99+J101+J104+J107+J111+J114+J116+J122+J127+J130+J133+J137+J141+J143+J147+J149+J151+J157+J159+J164+J167+J172+J175+J179+J181+J184+J187+J190+J192+J196+J199+J203+J206+J210+J212+J218+J221+J223+J226+J229+J232+J235+J237+J240+J244+J248+J253+J256+J258+J262+J266+J271+J275+J278+J281+J285+J288+J292+J296+J299+J303+J306+J309+J312+J316+J319+J323+J326+J328+J331+J334+J338+J341+J345+J349+J351+J354+J360+J365+J368+J371+J375+J377+J380+J384+J390+J395+J398+J402+J406+J410+J412+J415+J419+J424+J429+J433+J438</f>
        <v>4080209881</v>
      </c>
      <c r="K4" s="16">
        <f t="shared" si="4"/>
        <v>5517372747</v>
      </c>
      <c r="L4" s="17">
        <f t="shared" si="4"/>
        <v>4080209883</v>
      </c>
      <c r="M4" s="17">
        <f t="shared" si="4"/>
        <v>0</v>
      </c>
      <c r="N4" s="17">
        <f t="shared" si="4"/>
        <v>0</v>
      </c>
      <c r="O4" s="17">
        <f t="shared" si="4"/>
        <v>0</v>
      </c>
      <c r="P4" s="17">
        <f t="shared" si="4"/>
        <v>13143058646</v>
      </c>
      <c r="Q4" s="17">
        <f t="shared" si="4"/>
        <v>13143058644</v>
      </c>
      <c r="R4" s="17">
        <f t="shared" si="4"/>
        <v>13143058644</v>
      </c>
      <c r="S4" s="18">
        <f t="shared" si="4"/>
        <v>17223268527</v>
      </c>
      <c r="T4" s="19"/>
      <c r="U4" s="11"/>
      <c r="V4" s="11"/>
      <c r="W4" s="11"/>
      <c r="X4" s="11"/>
      <c r="Y4" s="11"/>
      <c r="Z4" s="11"/>
      <c r="AA4" s="11"/>
      <c r="AC4" s="20"/>
      <c r="AD4" s="20"/>
      <c r="AE4" s="20"/>
      <c r="AF4" s="20"/>
      <c r="AG4" s="20"/>
    </row>
    <row r="5" ht="14.25" hidden="1" customHeight="1" outlineLevel="2">
      <c r="A5" s="21" t="s">
        <v>26</v>
      </c>
      <c r="B5" s="21" t="s">
        <v>27</v>
      </c>
      <c r="C5" s="21" t="s">
        <v>28</v>
      </c>
      <c r="D5" s="22">
        <f t="shared" ref="D5:E5" si="5">+AF5</f>
        <v>8559970318</v>
      </c>
      <c r="E5" s="22">
        <f t="shared" si="5"/>
        <v>602925578.5</v>
      </c>
      <c r="F5" s="23">
        <f>+D5/D7</f>
        <v>0.9999127489</v>
      </c>
      <c r="G5" s="24">
        <v>4.5433606756E10</v>
      </c>
      <c r="H5" s="24">
        <v>4.130327886909091E9</v>
      </c>
      <c r="I5" s="22">
        <v>4.130327886909091E9</v>
      </c>
      <c r="J5" s="22">
        <f t="shared" ref="J5:J6" si="7">+K5-E5</f>
        <v>3527041933</v>
      </c>
      <c r="K5" s="25">
        <f t="shared" ref="K5:K6" si="8">+I5*F5</f>
        <v>4129967511</v>
      </c>
      <c r="L5" s="22">
        <f t="shared" ref="L5:L6" si="9">+D5-Q5</f>
        <v>3526602766</v>
      </c>
      <c r="M5" s="24">
        <v>5.536704309571142E10</v>
      </c>
      <c r="N5" s="26">
        <v>5.033367554155583E9</v>
      </c>
      <c r="O5" s="24"/>
      <c r="P5" s="24">
        <v>5.03336755209091E9</v>
      </c>
      <c r="Q5" s="27">
        <f t="shared" ref="Q5:Q6" si="10">+ROUND(P5,0)</f>
        <v>5033367552</v>
      </c>
      <c r="R5" s="22">
        <f t="shared" ref="R5:R6" si="11">+D5-L5</f>
        <v>5033367552</v>
      </c>
      <c r="S5" s="28">
        <f t="shared" ref="S5:S438" si="12">+L5+R5</f>
        <v>8559970318</v>
      </c>
      <c r="T5" s="29">
        <f t="shared" ref="T5:T438" si="13">+D5-S5</f>
        <v>0</v>
      </c>
      <c r="U5" s="22"/>
      <c r="V5" s="21"/>
      <c r="W5" s="21"/>
      <c r="X5" s="21"/>
      <c r="Y5" s="21"/>
      <c r="Z5" s="21"/>
      <c r="AA5" s="21"/>
      <c r="AB5" s="30"/>
      <c r="AC5" s="21" t="s">
        <v>26</v>
      </c>
      <c r="AD5" s="21" t="s">
        <v>27</v>
      </c>
      <c r="AE5" s="21" t="s">
        <v>28</v>
      </c>
      <c r="AF5" s="22">
        <v>8.55997031822E9</v>
      </c>
      <c r="AG5" s="22">
        <v>6.0292557851E8</v>
      </c>
    </row>
    <row r="6" ht="14.25" hidden="1" customHeight="1" outlineLevel="2">
      <c r="A6" s="21" t="s">
        <v>26</v>
      </c>
      <c r="B6" s="21" t="s">
        <v>29</v>
      </c>
      <c r="C6" s="21" t="s">
        <v>30</v>
      </c>
      <c r="D6" s="22">
        <f t="shared" ref="D6:E6" si="6">+AF6</f>
        <v>746931.78</v>
      </c>
      <c r="E6" s="22">
        <f t="shared" si="6"/>
        <v>52610.49</v>
      </c>
      <c r="F6" s="23">
        <f>+D6/D7</f>
        <v>0.00008725107467</v>
      </c>
      <c r="G6" s="24">
        <v>0.0</v>
      </c>
      <c r="H6" s="24"/>
      <c r="I6" s="22">
        <v>4.130327886909091E9</v>
      </c>
      <c r="J6" s="22">
        <f t="shared" si="7"/>
        <v>307765.0569</v>
      </c>
      <c r="K6" s="25">
        <f t="shared" si="8"/>
        <v>360375.5469</v>
      </c>
      <c r="L6" s="22">
        <f t="shared" si="9"/>
        <v>746931.78</v>
      </c>
      <c r="M6" s="24"/>
      <c r="N6" s="26"/>
      <c r="O6" s="24"/>
      <c r="P6" s="24">
        <v>0.0</v>
      </c>
      <c r="Q6" s="27">
        <f t="shared" si="10"/>
        <v>0</v>
      </c>
      <c r="R6" s="22">
        <f t="shared" si="11"/>
        <v>0</v>
      </c>
      <c r="S6" s="28">
        <f t="shared" si="12"/>
        <v>746931.78</v>
      </c>
      <c r="T6" s="29">
        <f t="shared" si="13"/>
        <v>0</v>
      </c>
      <c r="U6" s="22"/>
      <c r="V6" s="21"/>
      <c r="W6" s="21"/>
      <c r="X6" s="21"/>
      <c r="Y6" s="21"/>
      <c r="Z6" s="21"/>
      <c r="AA6" s="21"/>
      <c r="AB6" s="30"/>
      <c r="AC6" s="21" t="s">
        <v>26</v>
      </c>
      <c r="AD6" s="21" t="s">
        <v>29</v>
      </c>
      <c r="AE6" s="21" t="s">
        <v>30</v>
      </c>
      <c r="AF6" s="22">
        <v>746931.78</v>
      </c>
      <c r="AG6" s="22">
        <v>52610.49</v>
      </c>
    </row>
    <row r="7" ht="14.25" hidden="1" customHeight="1" outlineLevel="1">
      <c r="A7" s="31" t="s">
        <v>31</v>
      </c>
      <c r="B7" s="31"/>
      <c r="C7" s="31"/>
      <c r="D7" s="32">
        <f t="shared" ref="D7:F7" si="14">SUBTOTAL(9,D5:D6)</f>
        <v>8560717250</v>
      </c>
      <c r="E7" s="32">
        <f t="shared" si="14"/>
        <v>602978189</v>
      </c>
      <c r="F7" s="32">
        <f t="shared" si="14"/>
        <v>1</v>
      </c>
      <c r="G7" s="33"/>
      <c r="H7" s="33"/>
      <c r="I7" s="32"/>
      <c r="J7" s="32">
        <f t="shared" ref="J7:L7" si="15">SUBTOTAL(9,J5:J6)</f>
        <v>3527349698</v>
      </c>
      <c r="K7" s="34">
        <f t="shared" si="15"/>
        <v>4130327887</v>
      </c>
      <c r="L7" s="32">
        <f t="shared" si="15"/>
        <v>3527349698</v>
      </c>
      <c r="M7" s="33"/>
      <c r="N7" s="35"/>
      <c r="O7" s="33"/>
      <c r="P7" s="33">
        <f t="shared" ref="P7:R7" si="16">SUBTOTAL(9,P5:P6)</f>
        <v>5033367552</v>
      </c>
      <c r="Q7" s="36">
        <f t="shared" si="16"/>
        <v>5033367552</v>
      </c>
      <c r="R7" s="32">
        <f t="shared" si="16"/>
        <v>5033367552</v>
      </c>
      <c r="S7" s="37">
        <f t="shared" si="12"/>
        <v>8560717250</v>
      </c>
      <c r="T7" s="38">
        <f t="shared" si="13"/>
        <v>0</v>
      </c>
      <c r="U7" s="32"/>
      <c r="V7" s="31"/>
      <c r="W7" s="31"/>
      <c r="X7" s="31"/>
      <c r="Y7" s="31"/>
      <c r="Z7" s="31"/>
      <c r="AA7" s="31"/>
      <c r="AB7" s="39"/>
      <c r="AC7" s="31"/>
      <c r="AD7" s="31"/>
      <c r="AE7" s="31"/>
      <c r="AF7" s="32"/>
      <c r="AG7" s="32"/>
    </row>
    <row r="8" ht="14.25" hidden="1" customHeight="1" outlineLevel="2">
      <c r="A8" s="21" t="s">
        <v>32</v>
      </c>
      <c r="B8" s="21" t="s">
        <v>27</v>
      </c>
      <c r="C8" s="21" t="s">
        <v>28</v>
      </c>
      <c r="D8" s="22">
        <f t="shared" ref="D8:E8" si="17">+AF8</f>
        <v>60872548.78</v>
      </c>
      <c r="E8" s="22">
        <f t="shared" si="17"/>
        <v>1928585.79</v>
      </c>
      <c r="F8" s="23">
        <f>+D8/D11</f>
        <v>0.7117259224</v>
      </c>
      <c r="G8" s="24">
        <v>2.8293971539237812E7</v>
      </c>
      <c r="H8" s="24">
        <v>2572179.230839801</v>
      </c>
      <c r="I8" s="22">
        <v>2572179.230839801</v>
      </c>
      <c r="J8" s="22">
        <v>0.0</v>
      </c>
      <c r="K8" s="25">
        <f t="shared" ref="K8:K10" si="19">+I8*F8</f>
        <v>1830686.636</v>
      </c>
      <c r="L8" s="22">
        <f t="shared" ref="L8:L10" si="20">+D8-Q8</f>
        <v>-0.2199999988</v>
      </c>
      <c r="M8" s="24">
        <v>9.408088413966007E8</v>
      </c>
      <c r="N8" s="26">
        <v>8.552807649060006E7</v>
      </c>
      <c r="O8" s="24"/>
      <c r="P8" s="24">
        <f t="shared" ref="P8:P10" si="21">+D8-J8</f>
        <v>60872548.78</v>
      </c>
      <c r="Q8" s="27">
        <f t="shared" ref="Q8:Q10" si="22">+ROUND(P8,0)</f>
        <v>60872549</v>
      </c>
      <c r="R8" s="22">
        <f t="shared" ref="R8:R10" si="23">+D8-L8</f>
        <v>60872549</v>
      </c>
      <c r="S8" s="28">
        <f t="shared" si="12"/>
        <v>60872548.78</v>
      </c>
      <c r="T8" s="29">
        <f t="shared" si="13"/>
        <v>0</v>
      </c>
      <c r="U8" s="22"/>
      <c r="V8" s="21"/>
      <c r="W8" s="21"/>
      <c r="X8" s="21"/>
      <c r="Y8" s="21"/>
      <c r="Z8" s="21"/>
      <c r="AA8" s="21"/>
      <c r="AB8" s="30"/>
      <c r="AC8" s="21" t="s">
        <v>32</v>
      </c>
      <c r="AD8" s="21" t="s">
        <v>27</v>
      </c>
      <c r="AE8" s="21" t="s">
        <v>28</v>
      </c>
      <c r="AF8" s="22">
        <v>6.087254878E7</v>
      </c>
      <c r="AG8" s="22">
        <v>1928585.79</v>
      </c>
    </row>
    <row r="9" ht="14.25" hidden="1" customHeight="1" outlineLevel="2">
      <c r="A9" s="21" t="s">
        <v>32</v>
      </c>
      <c r="B9" s="21" t="s">
        <v>33</v>
      </c>
      <c r="C9" s="21" t="s">
        <v>34</v>
      </c>
      <c r="D9" s="22">
        <f t="shared" ref="D9:E9" si="18">+AF9</f>
        <v>1284739.87</v>
      </c>
      <c r="E9" s="22">
        <f t="shared" si="18"/>
        <v>40703.59</v>
      </c>
      <c r="F9" s="23">
        <f>+D9/D11</f>
        <v>0.01502126471</v>
      </c>
      <c r="G9" s="24">
        <v>0.0</v>
      </c>
      <c r="H9" s="24">
        <v>0.0</v>
      </c>
      <c r="I9" s="22">
        <v>2572179.230839801</v>
      </c>
      <c r="J9" s="22">
        <v>0.0</v>
      </c>
      <c r="K9" s="25">
        <f t="shared" si="19"/>
        <v>38637.38512</v>
      </c>
      <c r="L9" s="22">
        <f t="shared" si="20"/>
        <v>-0.1299999999</v>
      </c>
      <c r="M9" s="24">
        <v>0.0</v>
      </c>
      <c r="N9" s="26">
        <v>0.0</v>
      </c>
      <c r="O9" s="24"/>
      <c r="P9" s="24">
        <f t="shared" si="21"/>
        <v>1284739.87</v>
      </c>
      <c r="Q9" s="27">
        <f t="shared" si="22"/>
        <v>1284740</v>
      </c>
      <c r="R9" s="22">
        <f t="shared" si="23"/>
        <v>1284740</v>
      </c>
      <c r="S9" s="28">
        <f t="shared" si="12"/>
        <v>1284739.87</v>
      </c>
      <c r="T9" s="29">
        <f t="shared" si="13"/>
        <v>0</v>
      </c>
      <c r="U9" s="22"/>
      <c r="V9" s="21"/>
      <c r="W9" s="21"/>
      <c r="X9" s="21"/>
      <c r="Y9" s="21"/>
      <c r="Z9" s="21"/>
      <c r="AA9" s="21"/>
      <c r="AB9" s="30"/>
      <c r="AC9" s="21" t="s">
        <v>32</v>
      </c>
      <c r="AD9" s="21" t="s">
        <v>33</v>
      </c>
      <c r="AE9" s="21" t="s">
        <v>34</v>
      </c>
      <c r="AF9" s="22">
        <v>1284739.87</v>
      </c>
      <c r="AG9" s="22">
        <v>40703.59</v>
      </c>
    </row>
    <row r="10" hidden="1" outlineLevel="2">
      <c r="A10" s="21" t="s">
        <v>32</v>
      </c>
      <c r="B10" s="21" t="s">
        <v>35</v>
      </c>
      <c r="C10" s="21" t="s">
        <v>36</v>
      </c>
      <c r="D10" s="22">
        <f t="shared" ref="D10:E10" si="24">+AF10</f>
        <v>23370787.35</v>
      </c>
      <c r="E10" s="22">
        <f t="shared" si="24"/>
        <v>740441.62</v>
      </c>
      <c r="F10" s="23">
        <f>+D10/D11</f>
        <v>0.2732528129</v>
      </c>
      <c r="G10" s="24">
        <v>0.0</v>
      </c>
      <c r="H10" s="24">
        <v>0.0</v>
      </c>
      <c r="I10" s="22">
        <v>2572179.230839801</v>
      </c>
      <c r="J10" s="22">
        <v>0.0</v>
      </c>
      <c r="K10" s="25">
        <f t="shared" si="19"/>
        <v>702855.2101</v>
      </c>
      <c r="L10" s="22">
        <f t="shared" si="20"/>
        <v>0.3500000015</v>
      </c>
      <c r="M10" s="24">
        <v>0.0</v>
      </c>
      <c r="N10" s="26">
        <v>0.0</v>
      </c>
      <c r="O10" s="24"/>
      <c r="P10" s="24">
        <f t="shared" si="21"/>
        <v>23370787.35</v>
      </c>
      <c r="Q10" s="27">
        <f t="shared" si="22"/>
        <v>23370787</v>
      </c>
      <c r="R10" s="22">
        <f t="shared" si="23"/>
        <v>23370787</v>
      </c>
      <c r="S10" s="28">
        <f t="shared" si="12"/>
        <v>23370787.35</v>
      </c>
      <c r="T10" s="29">
        <f t="shared" si="13"/>
        <v>0</v>
      </c>
      <c r="U10" s="22"/>
      <c r="V10" s="21"/>
      <c r="W10" s="21"/>
      <c r="X10" s="21"/>
      <c r="Y10" s="21"/>
      <c r="Z10" s="21"/>
      <c r="AA10" s="21"/>
      <c r="AB10" s="30"/>
      <c r="AC10" s="21" t="s">
        <v>32</v>
      </c>
      <c r="AD10" s="21" t="s">
        <v>35</v>
      </c>
      <c r="AE10" s="21" t="s">
        <v>36</v>
      </c>
      <c r="AF10" s="22">
        <v>2.337078735E7</v>
      </c>
      <c r="AG10" s="22">
        <v>740441.62</v>
      </c>
    </row>
    <row r="11" hidden="1" outlineLevel="1">
      <c r="A11" s="31" t="s">
        <v>37</v>
      </c>
      <c r="B11" s="31"/>
      <c r="C11" s="31"/>
      <c r="D11" s="32">
        <f t="shared" ref="D11:F11" si="25">SUBTOTAL(9,D8:D10)</f>
        <v>85528076</v>
      </c>
      <c r="E11" s="32">
        <f t="shared" si="25"/>
        <v>2709731</v>
      </c>
      <c r="F11" s="32">
        <f t="shared" si="25"/>
        <v>1</v>
      </c>
      <c r="G11" s="33"/>
      <c r="H11" s="33"/>
      <c r="I11" s="32"/>
      <c r="J11" s="32">
        <f t="shared" ref="J11:L11" si="26">SUBTOTAL(9,J8:J10)</f>
        <v>0</v>
      </c>
      <c r="K11" s="34">
        <f t="shared" si="26"/>
        <v>2572179.231</v>
      </c>
      <c r="L11" s="32">
        <f t="shared" si="26"/>
        <v>0.000000002793967724</v>
      </c>
      <c r="M11" s="33"/>
      <c r="N11" s="35"/>
      <c r="O11" s="33"/>
      <c r="P11" s="33">
        <f t="shared" ref="P11:R11" si="27">SUBTOTAL(9,P8:P10)</f>
        <v>85528076</v>
      </c>
      <c r="Q11" s="36">
        <f t="shared" si="27"/>
        <v>85528076</v>
      </c>
      <c r="R11" s="32">
        <f t="shared" si="27"/>
        <v>85528076</v>
      </c>
      <c r="S11" s="37">
        <f t="shared" si="12"/>
        <v>85528076</v>
      </c>
      <c r="T11" s="38">
        <f t="shared" si="13"/>
        <v>0</v>
      </c>
      <c r="U11" s="32"/>
      <c r="V11" s="31"/>
      <c r="W11" s="31"/>
      <c r="X11" s="31"/>
      <c r="Y11" s="31"/>
      <c r="Z11" s="31"/>
      <c r="AA11" s="31"/>
      <c r="AB11" s="39"/>
      <c r="AC11" s="31"/>
      <c r="AD11" s="31"/>
      <c r="AE11" s="31"/>
      <c r="AF11" s="32"/>
      <c r="AG11" s="32"/>
    </row>
    <row r="12" ht="14.25" hidden="1" customHeight="1" outlineLevel="2">
      <c r="A12" s="21" t="s">
        <v>38</v>
      </c>
      <c r="B12" s="21" t="s">
        <v>27</v>
      </c>
      <c r="C12" s="21" t="s">
        <v>28</v>
      </c>
      <c r="D12" s="22">
        <f t="shared" ref="D12:E12" si="28">+AF12</f>
        <v>184011.45</v>
      </c>
      <c r="E12" s="22">
        <f t="shared" si="28"/>
        <v>201725.08</v>
      </c>
      <c r="F12" s="23">
        <f>+D12/D14</f>
        <v>0.6631091035</v>
      </c>
      <c r="G12" s="24">
        <v>3174678.221275573</v>
      </c>
      <c r="H12" s="24">
        <v>288607.1110250521</v>
      </c>
      <c r="I12" s="22">
        <v>288607.1110250521</v>
      </c>
      <c r="J12" s="22">
        <v>0.0</v>
      </c>
      <c r="K12" s="25">
        <f t="shared" ref="K12:K13" si="30">+I12*F12</f>
        <v>191378.0027</v>
      </c>
      <c r="L12" s="22">
        <f t="shared" ref="L12:L13" si="31">+D12-Q12</f>
        <v>0.45</v>
      </c>
      <c r="M12" s="24">
        <v>3052482.461760229</v>
      </c>
      <c r="N12" s="26">
        <v>277498.4056145663</v>
      </c>
      <c r="O12" s="24"/>
      <c r="P12" s="24">
        <f t="shared" ref="P12:P13" si="32">+D12-J12</f>
        <v>184011.45</v>
      </c>
      <c r="Q12" s="27">
        <f t="shared" ref="Q12:Q13" si="33">+ROUND(P12,0)</f>
        <v>184011</v>
      </c>
      <c r="R12" s="22">
        <f t="shared" ref="R12:R13" si="34">+D12-L12</f>
        <v>184011</v>
      </c>
      <c r="S12" s="28">
        <f t="shared" si="12"/>
        <v>184011.45</v>
      </c>
      <c r="T12" s="29">
        <f t="shared" si="13"/>
        <v>0</v>
      </c>
      <c r="U12" s="22"/>
      <c r="V12" s="21"/>
      <c r="W12" s="21"/>
      <c r="X12" s="21"/>
      <c r="Y12" s="21"/>
      <c r="Z12" s="21"/>
      <c r="AA12" s="21"/>
      <c r="AB12" s="30"/>
      <c r="AC12" s="21" t="s">
        <v>38</v>
      </c>
      <c r="AD12" s="21" t="s">
        <v>27</v>
      </c>
      <c r="AE12" s="21" t="s">
        <v>28</v>
      </c>
      <c r="AF12" s="22">
        <v>184011.45</v>
      </c>
      <c r="AG12" s="22">
        <v>201725.08</v>
      </c>
    </row>
    <row r="13" hidden="1" outlineLevel="2">
      <c r="A13" s="21" t="s">
        <v>38</v>
      </c>
      <c r="B13" s="21" t="s">
        <v>33</v>
      </c>
      <c r="C13" s="21" t="s">
        <v>34</v>
      </c>
      <c r="D13" s="22">
        <f t="shared" ref="D13:E13" si="29">+AF13</f>
        <v>93486.55</v>
      </c>
      <c r="E13" s="22">
        <f t="shared" si="29"/>
        <v>102485.92</v>
      </c>
      <c r="F13" s="23">
        <f>+D13/D14</f>
        <v>0.3368908965</v>
      </c>
      <c r="G13" s="24">
        <v>0.0</v>
      </c>
      <c r="H13" s="24">
        <v>0.0</v>
      </c>
      <c r="I13" s="22">
        <v>288607.1110250521</v>
      </c>
      <c r="J13" s="22">
        <v>0.0</v>
      </c>
      <c r="K13" s="25">
        <f t="shared" si="30"/>
        <v>97229.10837</v>
      </c>
      <c r="L13" s="22">
        <f t="shared" si="31"/>
        <v>-0.45</v>
      </c>
      <c r="M13" s="24">
        <v>0.0</v>
      </c>
      <c r="N13" s="26">
        <v>0.0</v>
      </c>
      <c r="O13" s="24"/>
      <c r="P13" s="24">
        <f t="shared" si="32"/>
        <v>93486.55</v>
      </c>
      <c r="Q13" s="27">
        <f t="shared" si="33"/>
        <v>93487</v>
      </c>
      <c r="R13" s="22">
        <f t="shared" si="34"/>
        <v>93487</v>
      </c>
      <c r="S13" s="28">
        <f t="shared" si="12"/>
        <v>93486.55</v>
      </c>
      <c r="T13" s="29">
        <f t="shared" si="13"/>
        <v>0</v>
      </c>
      <c r="U13" s="22"/>
      <c r="V13" s="21"/>
      <c r="W13" s="21"/>
      <c r="X13" s="21"/>
      <c r="Y13" s="21"/>
      <c r="Z13" s="21"/>
      <c r="AA13" s="21"/>
      <c r="AB13" s="30"/>
      <c r="AC13" s="21" t="s">
        <v>38</v>
      </c>
      <c r="AD13" s="21" t="s">
        <v>33</v>
      </c>
      <c r="AE13" s="21" t="s">
        <v>34</v>
      </c>
      <c r="AF13" s="22">
        <v>93486.55</v>
      </c>
      <c r="AG13" s="22">
        <v>102485.92</v>
      </c>
    </row>
    <row r="14" hidden="1" outlineLevel="1">
      <c r="A14" s="31" t="s">
        <v>39</v>
      </c>
      <c r="B14" s="31"/>
      <c r="C14" s="31"/>
      <c r="D14" s="32">
        <f t="shared" ref="D14:F14" si="35">SUBTOTAL(9,D12:D13)</f>
        <v>277498</v>
      </c>
      <c r="E14" s="32">
        <f t="shared" si="35"/>
        <v>304211</v>
      </c>
      <c r="F14" s="32">
        <f t="shared" si="35"/>
        <v>1</v>
      </c>
      <c r="G14" s="33"/>
      <c r="H14" s="33"/>
      <c r="I14" s="32"/>
      <c r="J14" s="32">
        <f t="shared" ref="J14:L14" si="36">SUBTOTAL(9,J12:J13)</f>
        <v>0</v>
      </c>
      <c r="K14" s="34">
        <f t="shared" si="36"/>
        <v>288607.111</v>
      </c>
      <c r="L14" s="32">
        <f t="shared" si="36"/>
        <v>0</v>
      </c>
      <c r="M14" s="33"/>
      <c r="N14" s="35"/>
      <c r="O14" s="33"/>
      <c r="P14" s="33">
        <f t="shared" ref="P14:R14" si="37">SUBTOTAL(9,P12:P13)</f>
        <v>277498</v>
      </c>
      <c r="Q14" s="36">
        <f t="shared" si="37"/>
        <v>277498</v>
      </c>
      <c r="R14" s="32">
        <f t="shared" si="37"/>
        <v>277498</v>
      </c>
      <c r="S14" s="37">
        <f t="shared" si="12"/>
        <v>277498</v>
      </c>
      <c r="T14" s="38">
        <f t="shared" si="13"/>
        <v>0</v>
      </c>
      <c r="U14" s="32"/>
      <c r="V14" s="31"/>
      <c r="W14" s="31"/>
      <c r="X14" s="31"/>
      <c r="Y14" s="31"/>
      <c r="Z14" s="31"/>
      <c r="AA14" s="31"/>
      <c r="AB14" s="39"/>
      <c r="AC14" s="31"/>
      <c r="AD14" s="31"/>
      <c r="AE14" s="31"/>
      <c r="AF14" s="32"/>
      <c r="AG14" s="32"/>
    </row>
    <row r="15" ht="14.25" hidden="1" customHeight="1" outlineLevel="2">
      <c r="A15" s="21" t="s">
        <v>40</v>
      </c>
      <c r="B15" s="21" t="s">
        <v>27</v>
      </c>
      <c r="C15" s="21" t="s">
        <v>28</v>
      </c>
      <c r="D15" s="22">
        <f t="shared" ref="D15:E15" si="38">+AF15</f>
        <v>1590452</v>
      </c>
      <c r="E15" s="22">
        <f t="shared" si="38"/>
        <v>3939764</v>
      </c>
      <c r="F15" s="23">
        <f>+D15/D16</f>
        <v>1</v>
      </c>
      <c r="G15" s="24">
        <v>4.179712871569255E7</v>
      </c>
      <c r="H15" s="24">
        <v>3799738.9741538684</v>
      </c>
      <c r="I15" s="22">
        <v>3799738.9741538684</v>
      </c>
      <c r="J15" s="22">
        <v>0.0</v>
      </c>
      <c r="K15" s="25">
        <f>+I15*F15</f>
        <v>3799738.974</v>
      </c>
      <c r="L15" s="22">
        <f>+D15-Q15</f>
        <v>0</v>
      </c>
      <c r="M15" s="24">
        <v>1.749497922094332E7</v>
      </c>
      <c r="N15" s="26">
        <v>1590452.6564493927</v>
      </c>
      <c r="O15" s="24"/>
      <c r="P15" s="24">
        <f>+D15-J15</f>
        <v>1590452</v>
      </c>
      <c r="Q15" s="27">
        <f>+ROUND(P15,0)</f>
        <v>1590452</v>
      </c>
      <c r="R15" s="22">
        <f>+D15-L15</f>
        <v>1590452</v>
      </c>
      <c r="S15" s="28">
        <f t="shared" si="12"/>
        <v>1590452</v>
      </c>
      <c r="T15" s="29">
        <f t="shared" si="13"/>
        <v>0</v>
      </c>
      <c r="U15" s="22"/>
      <c r="V15" s="21"/>
      <c r="W15" s="21"/>
      <c r="X15" s="21"/>
      <c r="Y15" s="21"/>
      <c r="Z15" s="21"/>
      <c r="AA15" s="21"/>
      <c r="AB15" s="30"/>
      <c r="AC15" s="21" t="s">
        <v>40</v>
      </c>
      <c r="AD15" s="21" t="s">
        <v>27</v>
      </c>
      <c r="AE15" s="21" t="s">
        <v>28</v>
      </c>
      <c r="AF15" s="22">
        <v>1590452.0</v>
      </c>
      <c r="AG15" s="22">
        <v>3939764.0</v>
      </c>
    </row>
    <row r="16" ht="14.25" hidden="1" customHeight="1" outlineLevel="1">
      <c r="A16" s="31" t="s">
        <v>41</v>
      </c>
      <c r="B16" s="31"/>
      <c r="C16" s="31"/>
      <c r="D16" s="32">
        <f t="shared" ref="D16:F16" si="39">SUBTOTAL(9,D15)</f>
        <v>1590452</v>
      </c>
      <c r="E16" s="32">
        <f t="shared" si="39"/>
        <v>3939764</v>
      </c>
      <c r="F16" s="32">
        <f t="shared" si="39"/>
        <v>1</v>
      </c>
      <c r="G16" s="33"/>
      <c r="H16" s="33"/>
      <c r="I16" s="32"/>
      <c r="J16" s="32">
        <f t="shared" ref="J16:L16" si="40">SUBTOTAL(9,J15)</f>
        <v>0</v>
      </c>
      <c r="K16" s="34">
        <f t="shared" si="40"/>
        <v>3799738.974</v>
      </c>
      <c r="L16" s="32">
        <f t="shared" si="40"/>
        <v>0</v>
      </c>
      <c r="M16" s="33"/>
      <c r="N16" s="35"/>
      <c r="O16" s="33"/>
      <c r="P16" s="33">
        <f t="shared" ref="P16:R16" si="41">SUBTOTAL(9,P15)</f>
        <v>1590452</v>
      </c>
      <c r="Q16" s="36">
        <f t="shared" si="41"/>
        <v>1590452</v>
      </c>
      <c r="R16" s="32">
        <f t="shared" si="41"/>
        <v>1590452</v>
      </c>
      <c r="S16" s="37">
        <f t="shared" si="12"/>
        <v>1590452</v>
      </c>
      <c r="T16" s="38">
        <f t="shared" si="13"/>
        <v>0</v>
      </c>
      <c r="U16" s="32"/>
      <c r="V16" s="31"/>
      <c r="W16" s="31"/>
      <c r="X16" s="31"/>
      <c r="Y16" s="31"/>
      <c r="Z16" s="31"/>
      <c r="AA16" s="31"/>
      <c r="AB16" s="39"/>
      <c r="AC16" s="31"/>
      <c r="AD16" s="31"/>
      <c r="AE16" s="31"/>
      <c r="AF16" s="32"/>
      <c r="AG16" s="32"/>
    </row>
    <row r="17" hidden="1" outlineLevel="2">
      <c r="A17" s="21" t="s">
        <v>42</v>
      </c>
      <c r="B17" s="21" t="s">
        <v>27</v>
      </c>
      <c r="C17" s="21" t="s">
        <v>28</v>
      </c>
      <c r="D17" s="22">
        <f t="shared" ref="D17:E17" si="42">+AF17</f>
        <v>8525042.45</v>
      </c>
      <c r="E17" s="22">
        <f t="shared" si="42"/>
        <v>3731721.58</v>
      </c>
      <c r="F17" s="23">
        <f>+D17/D19</f>
        <v>0.3789032204</v>
      </c>
      <c r="G17" s="24">
        <v>8.469042666208276E7</v>
      </c>
      <c r="H17" s="24">
        <v>7699129.696552978</v>
      </c>
      <c r="I17" s="22">
        <v>7699129.696552978</v>
      </c>
      <c r="J17" s="22">
        <v>0.0</v>
      </c>
      <c r="K17" s="25">
        <f t="shared" ref="K17:K18" si="44">+I17*F17</f>
        <v>2917225.036</v>
      </c>
      <c r="L17" s="22">
        <f t="shared" ref="L17:L18" si="45">+D17-Q17</f>
        <v>0.4499999993</v>
      </c>
      <c r="M17" s="24">
        <v>2.4749187682748663E8</v>
      </c>
      <c r="N17" s="26">
        <v>2.249926152977151E7</v>
      </c>
      <c r="O17" s="24"/>
      <c r="P17" s="24">
        <f t="shared" ref="P17:P18" si="46">+D17-J17</f>
        <v>8525042.45</v>
      </c>
      <c r="Q17" s="27">
        <f t="shared" ref="Q17:Q18" si="47">+ROUND(P17,0)</f>
        <v>8525042</v>
      </c>
      <c r="R17" s="22">
        <f t="shared" ref="R17:R18" si="48">+D17-L17</f>
        <v>8525042</v>
      </c>
      <c r="S17" s="28">
        <f t="shared" si="12"/>
        <v>8525042.45</v>
      </c>
      <c r="T17" s="29">
        <f t="shared" si="13"/>
        <v>0</v>
      </c>
      <c r="U17" s="22"/>
      <c r="V17" s="21"/>
      <c r="W17" s="21"/>
      <c r="X17" s="21"/>
      <c r="Y17" s="21"/>
      <c r="Z17" s="21"/>
      <c r="AA17" s="21"/>
      <c r="AB17" s="30"/>
      <c r="AC17" s="21" t="s">
        <v>42</v>
      </c>
      <c r="AD17" s="21" t="s">
        <v>27</v>
      </c>
      <c r="AE17" s="21" t="s">
        <v>28</v>
      </c>
      <c r="AF17" s="22">
        <v>8525042.45</v>
      </c>
      <c r="AG17" s="22">
        <v>3731721.58</v>
      </c>
    </row>
    <row r="18" ht="14.25" hidden="1" customHeight="1" outlineLevel="2">
      <c r="A18" s="21" t="s">
        <v>42</v>
      </c>
      <c r="B18" s="21" t="s">
        <v>35</v>
      </c>
      <c r="C18" s="21" t="s">
        <v>36</v>
      </c>
      <c r="D18" s="22">
        <f t="shared" ref="D18:E18" si="43">+AF18</f>
        <v>13974218.55</v>
      </c>
      <c r="E18" s="22">
        <f t="shared" si="43"/>
        <v>6117024.42</v>
      </c>
      <c r="F18" s="23">
        <f>+D18/D19</f>
        <v>0.6210967796</v>
      </c>
      <c r="G18" s="24">
        <v>0.0</v>
      </c>
      <c r="H18" s="24">
        <v>0.0</v>
      </c>
      <c r="I18" s="22">
        <v>7699129.696552978</v>
      </c>
      <c r="J18" s="22">
        <v>0.0</v>
      </c>
      <c r="K18" s="25">
        <f t="shared" si="44"/>
        <v>4781904.66</v>
      </c>
      <c r="L18" s="22">
        <f t="shared" si="45"/>
        <v>-0.4499999993</v>
      </c>
      <c r="M18" s="24">
        <v>0.0</v>
      </c>
      <c r="N18" s="26">
        <v>0.0</v>
      </c>
      <c r="O18" s="24"/>
      <c r="P18" s="24">
        <f t="shared" si="46"/>
        <v>13974218.55</v>
      </c>
      <c r="Q18" s="27">
        <f t="shared" si="47"/>
        <v>13974219</v>
      </c>
      <c r="R18" s="22">
        <f t="shared" si="48"/>
        <v>13974219</v>
      </c>
      <c r="S18" s="28">
        <f t="shared" si="12"/>
        <v>13974218.55</v>
      </c>
      <c r="T18" s="29">
        <f t="shared" si="13"/>
        <v>0</v>
      </c>
      <c r="U18" s="22"/>
      <c r="V18" s="21"/>
      <c r="W18" s="21"/>
      <c r="X18" s="21"/>
      <c r="Y18" s="21"/>
      <c r="Z18" s="21"/>
      <c r="AA18" s="21"/>
      <c r="AB18" s="30"/>
      <c r="AC18" s="21" t="s">
        <v>42</v>
      </c>
      <c r="AD18" s="21" t="s">
        <v>35</v>
      </c>
      <c r="AE18" s="21" t="s">
        <v>36</v>
      </c>
      <c r="AF18" s="22">
        <v>1.397421855E7</v>
      </c>
      <c r="AG18" s="22">
        <v>6117024.42</v>
      </c>
    </row>
    <row r="19" ht="14.25" hidden="1" customHeight="1" outlineLevel="1">
      <c r="A19" s="31" t="s">
        <v>43</v>
      </c>
      <c r="B19" s="31"/>
      <c r="C19" s="31"/>
      <c r="D19" s="32">
        <f t="shared" ref="D19:F19" si="49">SUBTOTAL(9,D17:D18)</f>
        <v>22499261</v>
      </c>
      <c r="E19" s="32">
        <f t="shared" si="49"/>
        <v>9848746</v>
      </c>
      <c r="F19" s="32">
        <f t="shared" si="49"/>
        <v>1</v>
      </c>
      <c r="G19" s="33"/>
      <c r="H19" s="33"/>
      <c r="I19" s="32"/>
      <c r="J19" s="32">
        <f t="shared" ref="J19:L19" si="50">SUBTOTAL(9,J17:J18)</f>
        <v>0</v>
      </c>
      <c r="K19" s="34">
        <f t="shared" si="50"/>
        <v>7699129.697</v>
      </c>
      <c r="L19" s="32">
        <f t="shared" si="50"/>
        <v>0</v>
      </c>
      <c r="M19" s="33"/>
      <c r="N19" s="35"/>
      <c r="O19" s="33"/>
      <c r="P19" s="33">
        <f t="shared" ref="P19:R19" si="51">SUBTOTAL(9,P17:P18)</f>
        <v>22499261</v>
      </c>
      <c r="Q19" s="36">
        <f t="shared" si="51"/>
        <v>22499261</v>
      </c>
      <c r="R19" s="32">
        <f t="shared" si="51"/>
        <v>22499261</v>
      </c>
      <c r="S19" s="37">
        <f t="shared" si="12"/>
        <v>22499261</v>
      </c>
      <c r="T19" s="38">
        <f t="shared" si="13"/>
        <v>0</v>
      </c>
      <c r="U19" s="32"/>
      <c r="V19" s="31"/>
      <c r="W19" s="31"/>
      <c r="X19" s="31"/>
      <c r="Y19" s="31"/>
      <c r="Z19" s="31"/>
      <c r="AA19" s="31"/>
      <c r="AB19" s="39"/>
      <c r="AC19" s="31"/>
      <c r="AD19" s="31"/>
      <c r="AE19" s="31"/>
      <c r="AF19" s="32"/>
      <c r="AG19" s="32"/>
    </row>
    <row r="20" ht="14.25" hidden="1" customHeight="1" outlineLevel="2">
      <c r="A20" s="21" t="s">
        <v>44</v>
      </c>
      <c r="B20" s="21" t="s">
        <v>27</v>
      </c>
      <c r="C20" s="21" t="s">
        <v>28</v>
      </c>
      <c r="D20" s="22">
        <f t="shared" ref="D20:E20" si="52">+AF20</f>
        <v>22142409.35</v>
      </c>
      <c r="E20" s="22">
        <f t="shared" si="52"/>
        <v>791699.06</v>
      </c>
      <c r="F20" s="23">
        <f>+D20/D23</f>
        <v>0.1680796218</v>
      </c>
      <c r="G20" s="24">
        <v>1.19029448E8</v>
      </c>
      <c r="H20" s="24">
        <v>1.0820858909090908E7</v>
      </c>
      <c r="I20" s="22">
        <v>1.0820858909090908E7</v>
      </c>
      <c r="J20" s="22">
        <f t="shared" ref="J20:J22" si="54">+K20-E20</f>
        <v>1027066.813</v>
      </c>
      <c r="K20" s="25">
        <f t="shared" ref="K20:K22" si="55">+I20*F20</f>
        <v>1818765.873</v>
      </c>
      <c r="L20" s="22">
        <f t="shared" ref="L20:L22" si="56">+D20-Q20</f>
        <v>1027066.35</v>
      </c>
      <c r="M20" s="24">
        <v>1.381897264247873E9</v>
      </c>
      <c r="N20" s="26">
        <v>1.2562702402253391E8</v>
      </c>
      <c r="O20" s="24"/>
      <c r="P20" s="24">
        <f t="shared" ref="P20:P22" si="57">+D20-J20</f>
        <v>21115342.54</v>
      </c>
      <c r="Q20" s="27">
        <f t="shared" ref="Q20:Q22" si="58">+ROUND(P20,0)</f>
        <v>21115343</v>
      </c>
      <c r="R20" s="22">
        <f t="shared" ref="R20:R22" si="59">+D20-L20</f>
        <v>21115343</v>
      </c>
      <c r="S20" s="28">
        <f t="shared" si="12"/>
        <v>22142409.35</v>
      </c>
      <c r="T20" s="29">
        <f t="shared" si="13"/>
        <v>0</v>
      </c>
      <c r="U20" s="22"/>
      <c r="V20" s="21"/>
      <c r="W20" s="21"/>
      <c r="X20" s="21"/>
      <c r="Y20" s="21"/>
      <c r="Z20" s="21"/>
      <c r="AA20" s="21"/>
      <c r="AB20" s="30"/>
      <c r="AC20" s="21" t="s">
        <v>44</v>
      </c>
      <c r="AD20" s="21" t="s">
        <v>27</v>
      </c>
      <c r="AE20" s="21" t="s">
        <v>28</v>
      </c>
      <c r="AF20" s="22">
        <v>2.214240935E7</v>
      </c>
      <c r="AG20" s="22">
        <v>791699.06</v>
      </c>
    </row>
    <row r="21" ht="14.25" hidden="1" customHeight="1" outlineLevel="2">
      <c r="A21" s="21" t="s">
        <v>44</v>
      </c>
      <c r="B21" s="21" t="s">
        <v>33</v>
      </c>
      <c r="C21" s="21" t="s">
        <v>34</v>
      </c>
      <c r="D21" s="22">
        <f t="shared" ref="D21:E21" si="53">+AF21</f>
        <v>43565829.83</v>
      </c>
      <c r="E21" s="22">
        <f t="shared" si="53"/>
        <v>1557690.75</v>
      </c>
      <c r="F21" s="23">
        <f>+D21/D23</f>
        <v>0.3307015098</v>
      </c>
      <c r="G21" s="24">
        <v>0.0</v>
      </c>
      <c r="H21" s="24">
        <v>0.0</v>
      </c>
      <c r="I21" s="22">
        <v>1.0820858909090908E7</v>
      </c>
      <c r="J21" s="22">
        <f t="shared" si="54"/>
        <v>2020783.628</v>
      </c>
      <c r="K21" s="25">
        <f t="shared" si="55"/>
        <v>3578474.378</v>
      </c>
      <c r="L21" s="22">
        <f t="shared" si="56"/>
        <v>2020783.83</v>
      </c>
      <c r="M21" s="24">
        <v>0.0</v>
      </c>
      <c r="N21" s="26">
        <v>0.0</v>
      </c>
      <c r="O21" s="24"/>
      <c r="P21" s="24">
        <f t="shared" si="57"/>
        <v>41545046.2</v>
      </c>
      <c r="Q21" s="27">
        <f t="shared" si="58"/>
        <v>41545046</v>
      </c>
      <c r="R21" s="22">
        <f t="shared" si="59"/>
        <v>41545046</v>
      </c>
      <c r="S21" s="28">
        <f t="shared" si="12"/>
        <v>43565829.83</v>
      </c>
      <c r="T21" s="29">
        <f t="shared" si="13"/>
        <v>0</v>
      </c>
      <c r="U21" s="22"/>
      <c r="V21" s="21"/>
      <c r="W21" s="21"/>
      <c r="X21" s="21"/>
      <c r="Y21" s="21"/>
      <c r="Z21" s="21"/>
      <c r="AA21" s="21"/>
      <c r="AB21" s="30"/>
      <c r="AC21" s="21" t="s">
        <v>44</v>
      </c>
      <c r="AD21" s="21" t="s">
        <v>33</v>
      </c>
      <c r="AE21" s="21" t="s">
        <v>34</v>
      </c>
      <c r="AF21" s="22">
        <v>4.356582983E7</v>
      </c>
      <c r="AG21" s="22">
        <v>1557690.75</v>
      </c>
    </row>
    <row r="22" ht="14.25" hidden="1" customHeight="1" outlineLevel="2">
      <c r="A22" s="21" t="s">
        <v>44</v>
      </c>
      <c r="B22" s="21" t="s">
        <v>35</v>
      </c>
      <c r="C22" s="21" t="s">
        <v>36</v>
      </c>
      <c r="D22" s="22">
        <f t="shared" ref="D22:E22" si="60">+AF22</f>
        <v>66029380.82</v>
      </c>
      <c r="E22" s="22">
        <f t="shared" si="60"/>
        <v>2360872.19</v>
      </c>
      <c r="F22" s="23">
        <f>+D22/D23</f>
        <v>0.5012188684</v>
      </c>
      <c r="G22" s="24">
        <v>0.0</v>
      </c>
      <c r="H22" s="24">
        <v>0.0</v>
      </c>
      <c r="I22" s="22">
        <v>1.0820858909090908E7</v>
      </c>
      <c r="J22" s="22">
        <f t="shared" si="54"/>
        <v>3062746.467</v>
      </c>
      <c r="K22" s="25">
        <f t="shared" si="55"/>
        <v>5423618.657</v>
      </c>
      <c r="L22" s="22">
        <f t="shared" si="56"/>
        <v>3062746.82</v>
      </c>
      <c r="M22" s="24">
        <v>0.0</v>
      </c>
      <c r="N22" s="26">
        <v>0.0</v>
      </c>
      <c r="O22" s="24"/>
      <c r="P22" s="24">
        <f t="shared" si="57"/>
        <v>62966634.35</v>
      </c>
      <c r="Q22" s="27">
        <f t="shared" si="58"/>
        <v>62966634</v>
      </c>
      <c r="R22" s="22">
        <f t="shared" si="59"/>
        <v>62966634</v>
      </c>
      <c r="S22" s="28">
        <f t="shared" si="12"/>
        <v>66029380.82</v>
      </c>
      <c r="T22" s="29">
        <f t="shared" si="13"/>
        <v>0</v>
      </c>
      <c r="U22" s="22"/>
      <c r="V22" s="21"/>
      <c r="W22" s="21"/>
      <c r="X22" s="21"/>
      <c r="Y22" s="21"/>
      <c r="Z22" s="21"/>
      <c r="AA22" s="21"/>
      <c r="AB22" s="30"/>
      <c r="AC22" s="21" t="s">
        <v>44</v>
      </c>
      <c r="AD22" s="21" t="s">
        <v>35</v>
      </c>
      <c r="AE22" s="21" t="s">
        <v>36</v>
      </c>
      <c r="AF22" s="22">
        <v>6.602938082E7</v>
      </c>
      <c r="AG22" s="22">
        <v>2360872.19</v>
      </c>
    </row>
    <row r="23" ht="14.25" hidden="1" customHeight="1" outlineLevel="1">
      <c r="A23" s="31" t="s">
        <v>45</v>
      </c>
      <c r="B23" s="31"/>
      <c r="C23" s="31"/>
      <c r="D23" s="32">
        <f t="shared" ref="D23:F23" si="61">SUBTOTAL(9,D20:D22)</f>
        <v>131737620</v>
      </c>
      <c r="E23" s="32">
        <f t="shared" si="61"/>
        <v>4710262</v>
      </c>
      <c r="F23" s="32">
        <f t="shared" si="61"/>
        <v>1</v>
      </c>
      <c r="G23" s="33"/>
      <c r="H23" s="33"/>
      <c r="I23" s="32"/>
      <c r="J23" s="32">
        <f t="shared" ref="J23:L23" si="62">SUBTOTAL(9,J20:J22)</f>
        <v>6110596.909</v>
      </c>
      <c r="K23" s="34">
        <f t="shared" si="62"/>
        <v>10820858.91</v>
      </c>
      <c r="L23" s="32">
        <f t="shared" si="62"/>
        <v>6110597</v>
      </c>
      <c r="M23" s="33"/>
      <c r="N23" s="35"/>
      <c r="O23" s="33"/>
      <c r="P23" s="33">
        <f t="shared" ref="P23:R23" si="63">SUBTOTAL(9,P20:P22)</f>
        <v>125627023.1</v>
      </c>
      <c r="Q23" s="36">
        <f t="shared" si="63"/>
        <v>125627023</v>
      </c>
      <c r="R23" s="32">
        <f t="shared" si="63"/>
        <v>125627023</v>
      </c>
      <c r="S23" s="37">
        <f t="shared" si="12"/>
        <v>131737620</v>
      </c>
      <c r="T23" s="38">
        <f t="shared" si="13"/>
        <v>0</v>
      </c>
      <c r="U23" s="32"/>
      <c r="V23" s="31"/>
      <c r="W23" s="31"/>
      <c r="X23" s="31"/>
      <c r="Y23" s="31"/>
      <c r="Z23" s="31"/>
      <c r="AA23" s="31"/>
      <c r="AB23" s="39"/>
      <c r="AC23" s="31"/>
      <c r="AD23" s="31"/>
      <c r="AE23" s="31"/>
      <c r="AF23" s="32"/>
      <c r="AG23" s="32"/>
    </row>
    <row r="24" ht="15.75" hidden="1" customHeight="1" outlineLevel="2">
      <c r="A24" s="21" t="s">
        <v>46</v>
      </c>
      <c r="B24" s="21" t="s">
        <v>27</v>
      </c>
      <c r="C24" s="21" t="s">
        <v>28</v>
      </c>
      <c r="D24" s="22">
        <f t="shared" ref="D24:E24" si="64">+AF24</f>
        <v>85249072.5</v>
      </c>
      <c r="E24" s="22">
        <f t="shared" si="64"/>
        <v>10842521.86</v>
      </c>
      <c r="F24" s="23">
        <f>+D24/D27</f>
        <v>0.7252267339</v>
      </c>
      <c r="G24" s="24">
        <v>7.529638183188705E7</v>
      </c>
      <c r="H24" s="24">
        <v>6845125.621080641</v>
      </c>
      <c r="I24" s="22">
        <v>6845125.621080641</v>
      </c>
      <c r="J24" s="22">
        <v>0.0</v>
      </c>
      <c r="K24" s="25">
        <f t="shared" ref="K24:K26" si="66">+I24*F24</f>
        <v>4964268.097</v>
      </c>
      <c r="L24" s="22">
        <f t="shared" ref="L24:L26" si="67">+D24-Q24</f>
        <v>-0.5</v>
      </c>
      <c r="M24" s="24">
        <v>1.2930298285050755E9</v>
      </c>
      <c r="N24" s="26">
        <v>1.1754816622773413E8</v>
      </c>
      <c r="O24" s="24"/>
      <c r="P24" s="24">
        <f t="shared" ref="P24:P26" si="68">+D24-J24</f>
        <v>85249072.5</v>
      </c>
      <c r="Q24" s="27">
        <f t="shared" ref="Q24:Q26" si="69">+ROUND(P24,0)</f>
        <v>85249073</v>
      </c>
      <c r="R24" s="22">
        <f t="shared" ref="R24:R26" si="70">+D24-L24</f>
        <v>85249073</v>
      </c>
      <c r="S24" s="28">
        <f t="shared" si="12"/>
        <v>85249072.5</v>
      </c>
      <c r="T24" s="29">
        <f t="shared" si="13"/>
        <v>0</v>
      </c>
      <c r="U24" s="22"/>
      <c r="V24" s="21"/>
      <c r="W24" s="21"/>
      <c r="X24" s="21"/>
      <c r="Y24" s="21"/>
      <c r="Z24" s="21"/>
      <c r="AA24" s="21"/>
      <c r="AB24" s="30"/>
      <c r="AC24" s="21" t="s">
        <v>46</v>
      </c>
      <c r="AD24" s="21" t="s">
        <v>27</v>
      </c>
      <c r="AE24" s="21" t="s">
        <v>28</v>
      </c>
      <c r="AF24" s="22">
        <v>8.52490725E7</v>
      </c>
      <c r="AG24" s="22">
        <v>1.084252186E7</v>
      </c>
    </row>
    <row r="25" ht="14.25" hidden="1" customHeight="1" outlineLevel="2">
      <c r="A25" s="21" t="s">
        <v>46</v>
      </c>
      <c r="B25" s="21" t="s">
        <v>33</v>
      </c>
      <c r="C25" s="21" t="s">
        <v>34</v>
      </c>
      <c r="D25" s="22">
        <f t="shared" ref="D25:E25" si="65">+AF25</f>
        <v>21359130.99</v>
      </c>
      <c r="E25" s="22">
        <f t="shared" si="65"/>
        <v>2716590.79</v>
      </c>
      <c r="F25" s="23">
        <f>+D25/D27</f>
        <v>0.1817053529</v>
      </c>
      <c r="G25" s="24">
        <v>0.0</v>
      </c>
      <c r="H25" s="24">
        <v>0.0</v>
      </c>
      <c r="I25" s="22">
        <v>6845125.621080641</v>
      </c>
      <c r="J25" s="22">
        <v>0.0</v>
      </c>
      <c r="K25" s="25">
        <f t="shared" si="66"/>
        <v>1243795.967</v>
      </c>
      <c r="L25" s="22">
        <f t="shared" si="67"/>
        <v>-0.01000000164</v>
      </c>
      <c r="M25" s="24">
        <v>0.0</v>
      </c>
      <c r="N25" s="26">
        <v>0.0</v>
      </c>
      <c r="O25" s="24"/>
      <c r="P25" s="24">
        <f t="shared" si="68"/>
        <v>21359130.99</v>
      </c>
      <c r="Q25" s="27">
        <f t="shared" si="69"/>
        <v>21359131</v>
      </c>
      <c r="R25" s="22">
        <f t="shared" si="70"/>
        <v>21359131</v>
      </c>
      <c r="S25" s="28">
        <f t="shared" si="12"/>
        <v>21359130.99</v>
      </c>
      <c r="T25" s="29">
        <f t="shared" si="13"/>
        <v>0</v>
      </c>
      <c r="U25" s="22"/>
      <c r="V25" s="21"/>
      <c r="W25" s="21"/>
      <c r="X25" s="21"/>
      <c r="Y25" s="21"/>
      <c r="Z25" s="21"/>
      <c r="AA25" s="21"/>
      <c r="AB25" s="30"/>
      <c r="AC25" s="21" t="s">
        <v>46</v>
      </c>
      <c r="AD25" s="21" t="s">
        <v>33</v>
      </c>
      <c r="AE25" s="21" t="s">
        <v>34</v>
      </c>
      <c r="AF25" s="22">
        <v>2.135913099E7</v>
      </c>
      <c r="AG25" s="22">
        <v>2716590.79</v>
      </c>
    </row>
    <row r="26" ht="14.25" hidden="1" customHeight="1" outlineLevel="2">
      <c r="A26" s="21" t="s">
        <v>46</v>
      </c>
      <c r="B26" s="21" t="s">
        <v>47</v>
      </c>
      <c r="C26" s="21" t="s">
        <v>48</v>
      </c>
      <c r="D26" s="22">
        <f t="shared" ref="D26:E26" si="71">+AF26</f>
        <v>10939962.51</v>
      </c>
      <c r="E26" s="22">
        <f t="shared" si="71"/>
        <v>1391414.35</v>
      </c>
      <c r="F26" s="23">
        <f>+D26/D27</f>
        <v>0.0930679132</v>
      </c>
      <c r="G26" s="24">
        <v>0.0</v>
      </c>
      <c r="H26" s="24">
        <v>0.0</v>
      </c>
      <c r="I26" s="22">
        <v>6845125.621080641</v>
      </c>
      <c r="J26" s="22">
        <v>0.0</v>
      </c>
      <c r="K26" s="25">
        <f t="shared" si="66"/>
        <v>637061.5571</v>
      </c>
      <c r="L26" s="22">
        <f t="shared" si="67"/>
        <v>-0.4900000002</v>
      </c>
      <c r="M26" s="24">
        <v>0.0</v>
      </c>
      <c r="N26" s="26">
        <v>0.0</v>
      </c>
      <c r="O26" s="24"/>
      <c r="P26" s="24">
        <f t="shared" si="68"/>
        <v>10939962.51</v>
      </c>
      <c r="Q26" s="27">
        <f t="shared" si="69"/>
        <v>10939963</v>
      </c>
      <c r="R26" s="22">
        <f t="shared" si="70"/>
        <v>10939963</v>
      </c>
      <c r="S26" s="28">
        <f t="shared" si="12"/>
        <v>10939962.51</v>
      </c>
      <c r="T26" s="29">
        <f t="shared" si="13"/>
        <v>0</v>
      </c>
      <c r="U26" s="22"/>
      <c r="V26" s="21"/>
      <c r="W26" s="21"/>
      <c r="X26" s="21"/>
      <c r="Y26" s="21"/>
      <c r="Z26" s="21"/>
      <c r="AA26" s="21"/>
      <c r="AB26" s="30"/>
      <c r="AC26" s="21" t="s">
        <v>46</v>
      </c>
      <c r="AD26" s="21" t="s">
        <v>47</v>
      </c>
      <c r="AE26" s="21" t="s">
        <v>48</v>
      </c>
      <c r="AF26" s="22">
        <v>1.093996251E7</v>
      </c>
      <c r="AG26" s="22">
        <v>1391414.35</v>
      </c>
    </row>
    <row r="27" ht="14.25" hidden="1" customHeight="1" outlineLevel="1">
      <c r="A27" s="31" t="s">
        <v>49</v>
      </c>
      <c r="B27" s="31"/>
      <c r="C27" s="31"/>
      <c r="D27" s="32">
        <f t="shared" ref="D27:F27" si="72">SUBTOTAL(9,D24:D26)</f>
        <v>117548166</v>
      </c>
      <c r="E27" s="32">
        <f t="shared" si="72"/>
        <v>14950527</v>
      </c>
      <c r="F27" s="32">
        <f t="shared" si="72"/>
        <v>1</v>
      </c>
      <c r="G27" s="33"/>
      <c r="H27" s="33"/>
      <c r="I27" s="32"/>
      <c r="J27" s="32">
        <f t="shared" ref="J27:L27" si="73">SUBTOTAL(9,J24:J26)</f>
        <v>0</v>
      </c>
      <c r="K27" s="34">
        <f t="shared" si="73"/>
        <v>6845125.621</v>
      </c>
      <c r="L27" s="32">
        <f t="shared" si="73"/>
        <v>-1.000000002</v>
      </c>
      <c r="M27" s="33"/>
      <c r="N27" s="35"/>
      <c r="O27" s="33"/>
      <c r="P27" s="33">
        <f t="shared" ref="P27:R27" si="74">SUBTOTAL(9,P24:P26)</f>
        <v>117548166</v>
      </c>
      <c r="Q27" s="36">
        <f t="shared" si="74"/>
        <v>117548167</v>
      </c>
      <c r="R27" s="32">
        <f t="shared" si="74"/>
        <v>117548167</v>
      </c>
      <c r="S27" s="37">
        <f t="shared" si="12"/>
        <v>117548166</v>
      </c>
      <c r="T27" s="38">
        <f t="shared" si="13"/>
        <v>0</v>
      </c>
      <c r="U27" s="32"/>
      <c r="V27" s="31"/>
      <c r="W27" s="31"/>
      <c r="X27" s="31"/>
      <c r="Y27" s="31"/>
      <c r="Z27" s="31"/>
      <c r="AA27" s="31"/>
      <c r="AB27" s="39"/>
      <c r="AC27" s="31"/>
      <c r="AD27" s="31"/>
      <c r="AE27" s="31"/>
      <c r="AF27" s="32"/>
      <c r="AG27" s="32"/>
    </row>
    <row r="28" ht="14.25" hidden="1" customHeight="1" outlineLevel="2">
      <c r="A28" s="21" t="s">
        <v>50</v>
      </c>
      <c r="B28" s="21" t="s">
        <v>33</v>
      </c>
      <c r="C28" s="21" t="s">
        <v>34</v>
      </c>
      <c r="D28" s="22">
        <f t="shared" ref="D28:E28" si="75">+AF28</f>
        <v>25104.72</v>
      </c>
      <c r="E28" s="22">
        <f t="shared" si="75"/>
        <v>898.02</v>
      </c>
      <c r="F28" s="23">
        <f>+D28/D30</f>
        <v>0.001348065112</v>
      </c>
      <c r="G28" s="24">
        <v>1.440760337438391E7</v>
      </c>
      <c r="H28" s="24">
        <v>1309782.124943992</v>
      </c>
      <c r="I28" s="22">
        <v>1309782.124943992</v>
      </c>
      <c r="J28" s="22">
        <f t="shared" ref="J28:J29" si="77">+K28-E28</f>
        <v>867.6515865</v>
      </c>
      <c r="K28" s="25">
        <f t="shared" ref="K28:K29" si="78">+I28*F28</f>
        <v>1765.671587</v>
      </c>
      <c r="L28" s="22">
        <f t="shared" ref="L28:L29" si="79">+D28-Q28</f>
        <v>867.72</v>
      </c>
      <c r="M28" s="24">
        <v>1.977707086476394E8</v>
      </c>
      <c r="N28" s="26">
        <v>1.7979155331603583E7</v>
      </c>
      <c r="O28" s="24"/>
      <c r="P28" s="24">
        <f t="shared" ref="P28:P29" si="80">+D28-J28</f>
        <v>24237.06841</v>
      </c>
      <c r="Q28" s="27">
        <f t="shared" ref="Q28:Q29" si="81">+ROUND(P28,0)</f>
        <v>24237</v>
      </c>
      <c r="R28" s="22">
        <f t="shared" ref="R28:R29" si="82">+D28-L28</f>
        <v>24237</v>
      </c>
      <c r="S28" s="28">
        <f t="shared" si="12"/>
        <v>25104.72</v>
      </c>
      <c r="T28" s="29">
        <f t="shared" si="13"/>
        <v>0</v>
      </c>
      <c r="U28" s="22"/>
      <c r="V28" s="21"/>
      <c r="W28" s="21"/>
      <c r="X28" s="21"/>
      <c r="Y28" s="21"/>
      <c r="Z28" s="21"/>
      <c r="AA28" s="21"/>
      <c r="AB28" s="30"/>
      <c r="AC28" s="21" t="s">
        <v>50</v>
      </c>
      <c r="AD28" s="21" t="s">
        <v>33</v>
      </c>
      <c r="AE28" s="21" t="s">
        <v>34</v>
      </c>
      <c r="AF28" s="22">
        <v>25104.72</v>
      </c>
      <c r="AG28" s="22">
        <v>898.02</v>
      </c>
    </row>
    <row r="29" ht="14.25" hidden="1" customHeight="1" outlineLevel="2">
      <c r="A29" s="21" t="s">
        <v>50</v>
      </c>
      <c r="B29" s="21" t="s">
        <v>47</v>
      </c>
      <c r="C29" s="21" t="s">
        <v>48</v>
      </c>
      <c r="D29" s="22">
        <f t="shared" ref="D29:E29" si="76">+AF29</f>
        <v>18597675.28</v>
      </c>
      <c r="E29" s="22">
        <f t="shared" si="76"/>
        <v>665259.98</v>
      </c>
      <c r="F29" s="23">
        <f>+D29/D30</f>
        <v>0.9986519349</v>
      </c>
      <c r="G29" s="24">
        <v>0.0</v>
      </c>
      <c r="H29" s="24">
        <v>0.0</v>
      </c>
      <c r="I29" s="22">
        <v>1309782.124943992</v>
      </c>
      <c r="J29" s="22">
        <f t="shared" si="77"/>
        <v>642756.4734</v>
      </c>
      <c r="K29" s="25">
        <f t="shared" si="78"/>
        <v>1308016.453</v>
      </c>
      <c r="L29" s="22">
        <f t="shared" si="79"/>
        <v>642756.28</v>
      </c>
      <c r="M29" s="24">
        <v>0.0</v>
      </c>
      <c r="N29" s="26">
        <v>0.0</v>
      </c>
      <c r="O29" s="24"/>
      <c r="P29" s="24">
        <f t="shared" si="80"/>
        <v>17954918.81</v>
      </c>
      <c r="Q29" s="27">
        <f t="shared" si="81"/>
        <v>17954919</v>
      </c>
      <c r="R29" s="22">
        <f t="shared" si="82"/>
        <v>17954919</v>
      </c>
      <c r="S29" s="28">
        <f t="shared" si="12"/>
        <v>18597675.28</v>
      </c>
      <c r="T29" s="29">
        <f t="shared" si="13"/>
        <v>0</v>
      </c>
      <c r="U29" s="22"/>
      <c r="V29" s="21"/>
      <c r="W29" s="21"/>
      <c r="X29" s="21"/>
      <c r="Y29" s="21"/>
      <c r="Z29" s="21"/>
      <c r="AA29" s="21"/>
      <c r="AB29" s="30"/>
      <c r="AC29" s="21" t="s">
        <v>50</v>
      </c>
      <c r="AD29" s="21" t="s">
        <v>47</v>
      </c>
      <c r="AE29" s="21" t="s">
        <v>48</v>
      </c>
      <c r="AF29" s="22">
        <v>1.859767528E7</v>
      </c>
      <c r="AG29" s="22">
        <v>665259.98</v>
      </c>
    </row>
    <row r="30" ht="14.25" hidden="1" customHeight="1" outlineLevel="1">
      <c r="A30" s="31" t="s">
        <v>51</v>
      </c>
      <c r="B30" s="31"/>
      <c r="C30" s="31"/>
      <c r="D30" s="32">
        <f t="shared" ref="D30:F30" si="83">SUBTOTAL(9,D28:D29)</f>
        <v>18622780</v>
      </c>
      <c r="E30" s="32">
        <f t="shared" si="83"/>
        <v>666158</v>
      </c>
      <c r="F30" s="32">
        <f t="shared" si="83"/>
        <v>1</v>
      </c>
      <c r="G30" s="33"/>
      <c r="H30" s="33"/>
      <c r="I30" s="32"/>
      <c r="J30" s="32">
        <f t="shared" ref="J30:L30" si="84">SUBTOTAL(9,J28:J29)</f>
        <v>643624.1249</v>
      </c>
      <c r="K30" s="34">
        <f t="shared" si="84"/>
        <v>1309782.125</v>
      </c>
      <c r="L30" s="32">
        <f t="shared" si="84"/>
        <v>643624</v>
      </c>
      <c r="M30" s="33"/>
      <c r="N30" s="35"/>
      <c r="O30" s="33"/>
      <c r="P30" s="33">
        <f t="shared" ref="P30:R30" si="85">SUBTOTAL(9,P28:P29)</f>
        <v>17979155.88</v>
      </c>
      <c r="Q30" s="36">
        <f t="shared" si="85"/>
        <v>17979156</v>
      </c>
      <c r="R30" s="32">
        <f t="shared" si="85"/>
        <v>17979156</v>
      </c>
      <c r="S30" s="37">
        <f t="shared" si="12"/>
        <v>18622780</v>
      </c>
      <c r="T30" s="38">
        <f t="shared" si="13"/>
        <v>0</v>
      </c>
      <c r="U30" s="32"/>
      <c r="V30" s="31"/>
      <c r="W30" s="31"/>
      <c r="X30" s="31"/>
      <c r="Y30" s="31"/>
      <c r="Z30" s="31"/>
      <c r="AA30" s="31"/>
      <c r="AB30" s="39"/>
      <c r="AC30" s="31"/>
      <c r="AD30" s="31"/>
      <c r="AE30" s="31"/>
      <c r="AF30" s="32"/>
      <c r="AG30" s="32"/>
    </row>
    <row r="31" ht="14.25" hidden="1" customHeight="1" outlineLevel="2">
      <c r="A31" s="21" t="s">
        <v>52</v>
      </c>
      <c r="B31" s="21" t="s">
        <v>33</v>
      </c>
      <c r="C31" s="21" t="s">
        <v>34</v>
      </c>
      <c r="D31" s="22">
        <f t="shared" ref="D31:E31" si="86">+AF31</f>
        <v>3399987.68</v>
      </c>
      <c r="E31" s="22">
        <f t="shared" si="86"/>
        <v>247569.82</v>
      </c>
      <c r="F31" s="23">
        <f>+D31/D33</f>
        <v>0.08139128273</v>
      </c>
      <c r="G31" s="24">
        <v>4.9472427E7</v>
      </c>
      <c r="H31" s="24">
        <v>4497493.363636363</v>
      </c>
      <c r="I31" s="22">
        <v>4497493.363636363</v>
      </c>
      <c r="J31" s="22">
        <f t="shared" ref="J31:J32" si="88">+K31-E31</f>
        <v>118486.9339</v>
      </c>
      <c r="K31" s="25">
        <f t="shared" ref="K31:K32" si="89">+I31*F31</f>
        <v>366056.7539</v>
      </c>
      <c r="L31" s="22">
        <f t="shared" ref="L31:L32" si="90">+D31-Q31</f>
        <v>118486.68</v>
      </c>
      <c r="M31" s="24">
        <v>4.4349354524103755E8</v>
      </c>
      <c r="N31" s="26">
        <v>4.031759502191251E7</v>
      </c>
      <c r="O31" s="24"/>
      <c r="P31" s="24">
        <f t="shared" ref="P31:P32" si="91">+D31-J31</f>
        <v>3281500.746</v>
      </c>
      <c r="Q31" s="27">
        <f t="shared" ref="Q31:Q32" si="92">+ROUND(P31,0)</f>
        <v>3281501</v>
      </c>
      <c r="R31" s="22">
        <f t="shared" ref="R31:R32" si="93">+D31-L31</f>
        <v>3281501</v>
      </c>
      <c r="S31" s="28">
        <f t="shared" si="12"/>
        <v>3399987.68</v>
      </c>
      <c r="T31" s="29">
        <f t="shared" si="13"/>
        <v>0</v>
      </c>
      <c r="U31" s="22"/>
      <c r="V31" s="21"/>
      <c r="W31" s="21"/>
      <c r="X31" s="21"/>
      <c r="Y31" s="21"/>
      <c r="Z31" s="21"/>
      <c r="AA31" s="21"/>
      <c r="AB31" s="30"/>
      <c r="AC31" s="21" t="s">
        <v>52</v>
      </c>
      <c r="AD31" s="21" t="s">
        <v>33</v>
      </c>
      <c r="AE31" s="21" t="s">
        <v>34</v>
      </c>
      <c r="AF31" s="22">
        <v>3399987.68</v>
      </c>
      <c r="AG31" s="22">
        <v>247569.82</v>
      </c>
    </row>
    <row r="32" ht="14.25" hidden="1" customHeight="1" outlineLevel="2">
      <c r="A32" s="21" t="s">
        <v>52</v>
      </c>
      <c r="B32" s="21" t="s">
        <v>35</v>
      </c>
      <c r="C32" s="21" t="s">
        <v>36</v>
      </c>
      <c r="D32" s="22">
        <f t="shared" ref="D32:E32" si="87">+AF32</f>
        <v>38373376.32</v>
      </c>
      <c r="E32" s="22">
        <f t="shared" si="87"/>
        <v>2794154.18</v>
      </c>
      <c r="F32" s="23">
        <f>+D32/D33</f>
        <v>0.9186087173</v>
      </c>
      <c r="G32" s="24">
        <v>0.0</v>
      </c>
      <c r="H32" s="24">
        <v>0.0</v>
      </c>
      <c r="I32" s="22">
        <v>4497493.363636363</v>
      </c>
      <c r="J32" s="22">
        <f t="shared" si="88"/>
        <v>1337282.43</v>
      </c>
      <c r="K32" s="25">
        <f t="shared" si="89"/>
        <v>4131436.61</v>
      </c>
      <c r="L32" s="22">
        <f t="shared" si="90"/>
        <v>1337282.32</v>
      </c>
      <c r="M32" s="24">
        <v>0.0</v>
      </c>
      <c r="N32" s="26">
        <v>0.0</v>
      </c>
      <c r="O32" s="24"/>
      <c r="P32" s="24">
        <f t="shared" si="91"/>
        <v>37036093.89</v>
      </c>
      <c r="Q32" s="27">
        <f t="shared" si="92"/>
        <v>37036094</v>
      </c>
      <c r="R32" s="22">
        <f t="shared" si="93"/>
        <v>37036094</v>
      </c>
      <c r="S32" s="28">
        <f t="shared" si="12"/>
        <v>38373376.32</v>
      </c>
      <c r="T32" s="29">
        <f t="shared" si="13"/>
        <v>0</v>
      </c>
      <c r="U32" s="22"/>
      <c r="V32" s="21"/>
      <c r="W32" s="21"/>
      <c r="X32" s="21"/>
      <c r="Y32" s="21"/>
      <c r="Z32" s="21"/>
      <c r="AA32" s="21"/>
      <c r="AB32" s="30"/>
      <c r="AC32" s="21" t="s">
        <v>52</v>
      </c>
      <c r="AD32" s="21" t="s">
        <v>35</v>
      </c>
      <c r="AE32" s="21" t="s">
        <v>36</v>
      </c>
      <c r="AF32" s="22">
        <v>3.837337632E7</v>
      </c>
      <c r="AG32" s="22">
        <v>2794154.18</v>
      </c>
    </row>
    <row r="33" ht="14.25" hidden="1" customHeight="1" outlineLevel="1">
      <c r="A33" s="31" t="s">
        <v>53</v>
      </c>
      <c r="B33" s="31"/>
      <c r="C33" s="31"/>
      <c r="D33" s="32">
        <f t="shared" ref="D33:F33" si="94">SUBTOTAL(9,D31:D32)</f>
        <v>41773364</v>
      </c>
      <c r="E33" s="32">
        <f t="shared" si="94"/>
        <v>3041724</v>
      </c>
      <c r="F33" s="32">
        <f t="shared" si="94"/>
        <v>1</v>
      </c>
      <c r="G33" s="33"/>
      <c r="H33" s="33"/>
      <c r="I33" s="32"/>
      <c r="J33" s="32">
        <f t="shared" ref="J33:L33" si="95">SUBTOTAL(9,J31:J32)</f>
        <v>1455769.364</v>
      </c>
      <c r="K33" s="34">
        <f t="shared" si="95"/>
        <v>4497493.364</v>
      </c>
      <c r="L33" s="32">
        <f t="shared" si="95"/>
        <v>1455769</v>
      </c>
      <c r="M33" s="33"/>
      <c r="N33" s="35"/>
      <c r="O33" s="33"/>
      <c r="P33" s="33">
        <f t="shared" ref="P33:R33" si="96">SUBTOTAL(9,P31:P32)</f>
        <v>40317594.64</v>
      </c>
      <c r="Q33" s="36">
        <f t="shared" si="96"/>
        <v>40317595</v>
      </c>
      <c r="R33" s="32">
        <f t="shared" si="96"/>
        <v>40317595</v>
      </c>
      <c r="S33" s="37">
        <f t="shared" si="12"/>
        <v>41773364</v>
      </c>
      <c r="T33" s="38">
        <f t="shared" si="13"/>
        <v>0</v>
      </c>
      <c r="U33" s="32"/>
      <c r="V33" s="31"/>
      <c r="W33" s="31"/>
      <c r="X33" s="31"/>
      <c r="Y33" s="31"/>
      <c r="Z33" s="31"/>
      <c r="AA33" s="31"/>
      <c r="AB33" s="39"/>
      <c r="AC33" s="31"/>
      <c r="AD33" s="31"/>
      <c r="AE33" s="31"/>
      <c r="AF33" s="32"/>
      <c r="AG33" s="32"/>
    </row>
    <row r="34" ht="14.25" hidden="1" customHeight="1" outlineLevel="2">
      <c r="A34" s="21" t="s">
        <v>54</v>
      </c>
      <c r="B34" s="21" t="s">
        <v>27</v>
      </c>
      <c r="C34" s="21" t="s">
        <v>28</v>
      </c>
      <c r="D34" s="22">
        <f t="shared" ref="D34:E34" si="97">+AF34</f>
        <v>19229961.41</v>
      </c>
      <c r="E34" s="22">
        <f t="shared" si="97"/>
        <v>563879.77</v>
      </c>
      <c r="F34" s="23">
        <f>+D34/D37</f>
        <v>0.1907569928</v>
      </c>
      <c r="G34" s="24">
        <v>1.99665413E8</v>
      </c>
      <c r="H34" s="24">
        <v>1.8151401181818184E7</v>
      </c>
      <c r="I34" s="22">
        <v>1.8151401181818184E7</v>
      </c>
      <c r="J34" s="22">
        <f t="shared" ref="J34:J36" si="99">+K34-E34</f>
        <v>2898626.935</v>
      </c>
      <c r="K34" s="25">
        <f t="shared" ref="K34:K36" si="100">+I34*F34</f>
        <v>3462506.705</v>
      </c>
      <c r="L34" s="22">
        <f t="shared" ref="L34:L36" si="101">+D34-Q34</f>
        <v>2898627.41</v>
      </c>
      <c r="M34" s="24">
        <v>9.417462240480348E8</v>
      </c>
      <c r="N34" s="26">
        <v>8.56132930952759E7</v>
      </c>
      <c r="O34" s="24"/>
      <c r="P34" s="24">
        <f t="shared" ref="P34:P36" si="102">+D34-J34</f>
        <v>16331334.48</v>
      </c>
      <c r="Q34" s="27">
        <f t="shared" ref="Q34:Q36" si="103">+ROUND(P34,0)</f>
        <v>16331334</v>
      </c>
      <c r="R34" s="22">
        <f t="shared" ref="R34:R36" si="104">+D34-L34</f>
        <v>16331334</v>
      </c>
      <c r="S34" s="28">
        <f t="shared" si="12"/>
        <v>19229961.41</v>
      </c>
      <c r="T34" s="29">
        <f t="shared" si="13"/>
        <v>0</v>
      </c>
      <c r="U34" s="22"/>
      <c r="V34" s="21"/>
      <c r="W34" s="21"/>
      <c r="X34" s="21"/>
      <c r="Y34" s="21"/>
      <c r="Z34" s="21"/>
      <c r="AA34" s="21"/>
      <c r="AB34" s="30"/>
      <c r="AC34" s="21" t="s">
        <v>54</v>
      </c>
      <c r="AD34" s="21" t="s">
        <v>27</v>
      </c>
      <c r="AE34" s="21" t="s">
        <v>28</v>
      </c>
      <c r="AF34" s="22">
        <v>1.922996141E7</v>
      </c>
      <c r="AG34" s="22">
        <v>563879.77</v>
      </c>
    </row>
    <row r="35" ht="14.25" hidden="1" customHeight="1" outlineLevel="2">
      <c r="A35" s="21" t="s">
        <v>54</v>
      </c>
      <c r="B35" s="21" t="s">
        <v>33</v>
      </c>
      <c r="C35" s="21" t="s">
        <v>34</v>
      </c>
      <c r="D35" s="22">
        <f t="shared" ref="D35:E35" si="98">+AF35</f>
        <v>22860748.46</v>
      </c>
      <c r="E35" s="22">
        <f t="shared" si="98"/>
        <v>670345.26</v>
      </c>
      <c r="F35" s="22">
        <f>+D35/D37</f>
        <v>0.2267736028</v>
      </c>
      <c r="G35" s="24">
        <v>0.0</v>
      </c>
      <c r="H35" s="24">
        <v>0.0</v>
      </c>
      <c r="I35" s="22">
        <v>1.8151401181818184E7</v>
      </c>
      <c r="J35" s="22">
        <f t="shared" si="99"/>
        <v>3445913.381</v>
      </c>
      <c r="K35" s="25">
        <f t="shared" si="100"/>
        <v>4116258.641</v>
      </c>
      <c r="L35" s="22">
        <f t="shared" si="101"/>
        <v>3445913.46</v>
      </c>
      <c r="M35" s="24">
        <v>0.0</v>
      </c>
      <c r="N35" s="26">
        <v>0.0</v>
      </c>
      <c r="O35" s="24"/>
      <c r="P35" s="24">
        <f t="shared" si="102"/>
        <v>19414835.08</v>
      </c>
      <c r="Q35" s="27">
        <f t="shared" si="103"/>
        <v>19414835</v>
      </c>
      <c r="R35" s="22">
        <f t="shared" si="104"/>
        <v>19414835</v>
      </c>
      <c r="S35" s="28">
        <f t="shared" si="12"/>
        <v>22860748.46</v>
      </c>
      <c r="T35" s="29">
        <f t="shared" si="13"/>
        <v>0</v>
      </c>
      <c r="U35" s="22"/>
      <c r="V35" s="21"/>
      <c r="W35" s="21"/>
      <c r="X35" s="21"/>
      <c r="Y35" s="21"/>
      <c r="Z35" s="21"/>
      <c r="AA35" s="21"/>
      <c r="AB35" s="30"/>
      <c r="AC35" s="21" t="s">
        <v>54</v>
      </c>
      <c r="AD35" s="21" t="s">
        <v>33</v>
      </c>
      <c r="AE35" s="21" t="s">
        <v>34</v>
      </c>
      <c r="AF35" s="22">
        <v>2.286074846E7</v>
      </c>
      <c r="AG35" s="22">
        <v>670345.26</v>
      </c>
    </row>
    <row r="36" ht="14.25" hidden="1" customHeight="1" outlineLevel="2">
      <c r="A36" s="21" t="s">
        <v>54</v>
      </c>
      <c r="B36" s="21" t="s">
        <v>35</v>
      </c>
      <c r="C36" s="21" t="s">
        <v>36</v>
      </c>
      <c r="D36" s="22">
        <f t="shared" ref="D36:E36" si="105">+AF36</f>
        <v>58717974.13</v>
      </c>
      <c r="E36" s="22">
        <f t="shared" si="105"/>
        <v>1721785.97</v>
      </c>
      <c r="F36" s="23">
        <f>+D36/D37</f>
        <v>0.5824694044</v>
      </c>
      <c r="G36" s="24">
        <v>0.0</v>
      </c>
      <c r="H36" s="24">
        <v>0.0</v>
      </c>
      <c r="I36" s="22">
        <v>1.8151401181818184E7</v>
      </c>
      <c r="J36" s="22">
        <f t="shared" si="99"/>
        <v>8850849.866</v>
      </c>
      <c r="K36" s="25">
        <f t="shared" si="100"/>
        <v>10572635.84</v>
      </c>
      <c r="L36" s="22">
        <f t="shared" si="101"/>
        <v>8850850.13</v>
      </c>
      <c r="M36" s="24">
        <v>0.0</v>
      </c>
      <c r="N36" s="26">
        <v>0.0</v>
      </c>
      <c r="O36" s="24"/>
      <c r="P36" s="24">
        <f t="shared" si="102"/>
        <v>49867124.26</v>
      </c>
      <c r="Q36" s="27">
        <f t="shared" si="103"/>
        <v>49867124</v>
      </c>
      <c r="R36" s="22">
        <f t="shared" si="104"/>
        <v>49867124</v>
      </c>
      <c r="S36" s="28">
        <f t="shared" si="12"/>
        <v>58717974.13</v>
      </c>
      <c r="T36" s="29">
        <f t="shared" si="13"/>
        <v>0</v>
      </c>
      <c r="U36" s="22"/>
      <c r="V36" s="21"/>
      <c r="W36" s="21"/>
      <c r="X36" s="21"/>
      <c r="Y36" s="21"/>
      <c r="Z36" s="21"/>
      <c r="AA36" s="21"/>
      <c r="AB36" s="30"/>
      <c r="AC36" s="21" t="s">
        <v>54</v>
      </c>
      <c r="AD36" s="21" t="s">
        <v>35</v>
      </c>
      <c r="AE36" s="21" t="s">
        <v>36</v>
      </c>
      <c r="AF36" s="22">
        <v>5.871797413E7</v>
      </c>
      <c r="AG36" s="22">
        <v>1721785.97</v>
      </c>
    </row>
    <row r="37" ht="14.25" hidden="1" customHeight="1" outlineLevel="1">
      <c r="A37" s="31" t="s">
        <v>55</v>
      </c>
      <c r="B37" s="31"/>
      <c r="C37" s="31"/>
      <c r="D37" s="32">
        <f t="shared" ref="D37:F37" si="106">SUBTOTAL(9,D34:D36)</f>
        <v>100808684</v>
      </c>
      <c r="E37" s="32">
        <f t="shared" si="106"/>
        <v>2956011</v>
      </c>
      <c r="F37" s="32">
        <f t="shared" si="106"/>
        <v>1</v>
      </c>
      <c r="G37" s="33"/>
      <c r="H37" s="33"/>
      <c r="I37" s="32"/>
      <c r="J37" s="32">
        <f t="shared" ref="J37:L37" si="107">SUBTOTAL(9,J34:J36)</f>
        <v>15195390.18</v>
      </c>
      <c r="K37" s="34">
        <f t="shared" si="107"/>
        <v>18151401.18</v>
      </c>
      <c r="L37" s="32">
        <f t="shared" si="107"/>
        <v>15195391</v>
      </c>
      <c r="M37" s="33"/>
      <c r="N37" s="35"/>
      <c r="O37" s="33"/>
      <c r="P37" s="33">
        <f t="shared" ref="P37:R37" si="108">SUBTOTAL(9,P34:P36)</f>
        <v>85613293.82</v>
      </c>
      <c r="Q37" s="36">
        <f t="shared" si="108"/>
        <v>85613293</v>
      </c>
      <c r="R37" s="32">
        <f t="shared" si="108"/>
        <v>85613293</v>
      </c>
      <c r="S37" s="37">
        <f t="shared" si="12"/>
        <v>100808684</v>
      </c>
      <c r="T37" s="38">
        <f t="shared" si="13"/>
        <v>0</v>
      </c>
      <c r="U37" s="32"/>
      <c r="V37" s="31"/>
      <c r="W37" s="31"/>
      <c r="X37" s="31"/>
      <c r="Y37" s="31"/>
      <c r="Z37" s="31"/>
      <c r="AA37" s="31"/>
      <c r="AB37" s="39"/>
      <c r="AC37" s="31"/>
      <c r="AD37" s="31"/>
      <c r="AE37" s="31"/>
      <c r="AF37" s="32"/>
      <c r="AG37" s="32"/>
    </row>
    <row r="38" ht="14.25" hidden="1" customHeight="1" outlineLevel="2">
      <c r="A38" s="21" t="s">
        <v>56</v>
      </c>
      <c r="B38" s="21" t="s">
        <v>27</v>
      </c>
      <c r="C38" s="21" t="s">
        <v>28</v>
      </c>
      <c r="D38" s="22">
        <v>3.466621272E7</v>
      </c>
      <c r="E38" s="22">
        <v>2893471.66</v>
      </c>
      <c r="F38" s="23">
        <f>+D38/D41</f>
        <v>0.4263460506</v>
      </c>
      <c r="G38" s="24">
        <v>9.3203449E7</v>
      </c>
      <c r="H38" s="24">
        <v>8473040.818181818</v>
      </c>
      <c r="I38" s="22">
        <v>8473040.818181818</v>
      </c>
      <c r="J38" s="22">
        <f t="shared" ref="J38:J40" si="109">+K38-E38</f>
        <v>718975.8291</v>
      </c>
      <c r="K38" s="25">
        <f t="shared" ref="K38:K40" si="110">+I38*F38</f>
        <v>3612447.489</v>
      </c>
      <c r="L38" s="22">
        <f t="shared" ref="L38:L40" si="111">+D38-Q38</f>
        <v>718975.72</v>
      </c>
      <c r="M38" s="24">
        <v>8.75860371877333E8</v>
      </c>
      <c r="N38" s="26">
        <v>7.962367017066664E7</v>
      </c>
      <c r="O38" s="24"/>
      <c r="P38" s="24">
        <f t="shared" ref="P38:P40" si="112">+D38-J38</f>
        <v>33947236.89</v>
      </c>
      <c r="Q38" s="27">
        <f t="shared" ref="Q38:Q40" si="113">+ROUND(P38,0)</f>
        <v>33947237</v>
      </c>
      <c r="R38" s="22">
        <f t="shared" ref="R38:R40" si="114">+D38-L38</f>
        <v>33947237</v>
      </c>
      <c r="S38" s="28">
        <f t="shared" si="12"/>
        <v>34666212.72</v>
      </c>
      <c r="T38" s="29">
        <f t="shared" si="13"/>
        <v>0</v>
      </c>
      <c r="U38" s="22"/>
      <c r="V38" s="21"/>
      <c r="W38" s="21"/>
      <c r="X38" s="21"/>
      <c r="Y38" s="21"/>
      <c r="Z38" s="21"/>
      <c r="AA38" s="21"/>
      <c r="AB38" s="30"/>
      <c r="AC38" s="21" t="s">
        <v>56</v>
      </c>
      <c r="AD38" s="21" t="s">
        <v>27</v>
      </c>
      <c r="AE38" s="21" t="s">
        <v>28</v>
      </c>
      <c r="AF38" s="22">
        <v>3.466621272E7</v>
      </c>
      <c r="AG38" s="22">
        <v>2893471.66</v>
      </c>
    </row>
    <row r="39" ht="14.25" hidden="1" customHeight="1" outlineLevel="2">
      <c r="A39" s="21" t="s">
        <v>56</v>
      </c>
      <c r="B39" s="21" t="s">
        <v>35</v>
      </c>
      <c r="C39" s="21" t="s">
        <v>36</v>
      </c>
      <c r="D39" s="22">
        <v>4.553492018E7</v>
      </c>
      <c r="E39" s="22">
        <v>3800645.95</v>
      </c>
      <c r="F39" s="23">
        <f>+D39/D41</f>
        <v>0.5600159884</v>
      </c>
      <c r="G39" s="24">
        <v>0.0</v>
      </c>
      <c r="H39" s="24">
        <v>0.0</v>
      </c>
      <c r="I39" s="22">
        <v>8473040.818181818</v>
      </c>
      <c r="J39" s="22">
        <f t="shared" si="109"/>
        <v>944392.3788</v>
      </c>
      <c r="K39" s="25">
        <f t="shared" si="110"/>
        <v>4745038.329</v>
      </c>
      <c r="L39" s="22">
        <f t="shared" si="111"/>
        <v>944392.18</v>
      </c>
      <c r="M39" s="24">
        <v>0.0</v>
      </c>
      <c r="N39" s="26">
        <v>0.0</v>
      </c>
      <c r="O39" s="24"/>
      <c r="P39" s="24">
        <f t="shared" si="112"/>
        <v>44590527.8</v>
      </c>
      <c r="Q39" s="27">
        <f t="shared" si="113"/>
        <v>44590528</v>
      </c>
      <c r="R39" s="22">
        <f t="shared" si="114"/>
        <v>44590528</v>
      </c>
      <c r="S39" s="28">
        <f t="shared" si="12"/>
        <v>45534920.18</v>
      </c>
      <c r="T39" s="29">
        <f t="shared" si="13"/>
        <v>0</v>
      </c>
      <c r="U39" s="22"/>
      <c r="V39" s="21"/>
      <c r="W39" s="21"/>
      <c r="X39" s="21"/>
      <c r="Y39" s="21"/>
      <c r="Z39" s="21"/>
      <c r="AA39" s="21"/>
      <c r="AB39" s="30"/>
      <c r="AC39" s="21" t="s">
        <v>56</v>
      </c>
      <c r="AD39" s="21" t="s">
        <v>35</v>
      </c>
      <c r="AE39" s="21" t="s">
        <v>36</v>
      </c>
      <c r="AF39" s="22">
        <v>4.553492018E7</v>
      </c>
      <c r="AG39" s="22">
        <v>3800645.95</v>
      </c>
    </row>
    <row r="40" ht="14.25" hidden="1" customHeight="1" outlineLevel="2">
      <c r="A40" s="21" t="s">
        <v>56</v>
      </c>
      <c r="B40" s="21" t="s">
        <v>47</v>
      </c>
      <c r="C40" s="21" t="s">
        <v>48</v>
      </c>
      <c r="D40" s="22">
        <v>1108903.1</v>
      </c>
      <c r="E40" s="22">
        <v>92556.39</v>
      </c>
      <c r="F40" s="23">
        <f>+D40/D41</f>
        <v>0.013637961</v>
      </c>
      <c r="G40" s="24">
        <v>0.0</v>
      </c>
      <c r="H40" s="24">
        <v>0.0</v>
      </c>
      <c r="I40" s="22">
        <v>8473040.818181818</v>
      </c>
      <c r="J40" s="22">
        <f t="shared" si="109"/>
        <v>22998.61024</v>
      </c>
      <c r="K40" s="25">
        <f t="shared" si="110"/>
        <v>115555.0002</v>
      </c>
      <c r="L40" s="22">
        <f t="shared" si="111"/>
        <v>22999.1</v>
      </c>
      <c r="M40" s="24">
        <v>0.0</v>
      </c>
      <c r="N40" s="26">
        <v>0.0</v>
      </c>
      <c r="O40" s="24"/>
      <c r="P40" s="24">
        <f t="shared" si="112"/>
        <v>1085904.49</v>
      </c>
      <c r="Q40" s="27">
        <f t="shared" si="113"/>
        <v>1085904</v>
      </c>
      <c r="R40" s="22">
        <f t="shared" si="114"/>
        <v>1085904</v>
      </c>
      <c r="S40" s="28">
        <f t="shared" si="12"/>
        <v>1108903.1</v>
      </c>
      <c r="T40" s="29">
        <f t="shared" si="13"/>
        <v>0</v>
      </c>
      <c r="U40" s="22"/>
      <c r="V40" s="21"/>
      <c r="W40" s="21"/>
      <c r="X40" s="21"/>
      <c r="Y40" s="21"/>
      <c r="Z40" s="21"/>
      <c r="AA40" s="21"/>
      <c r="AB40" s="30"/>
      <c r="AC40" s="21" t="s">
        <v>56</v>
      </c>
      <c r="AD40" s="21" t="s">
        <v>47</v>
      </c>
      <c r="AE40" s="21" t="s">
        <v>48</v>
      </c>
      <c r="AF40" s="22">
        <v>1108903.1</v>
      </c>
      <c r="AG40" s="22">
        <v>92556.39</v>
      </c>
    </row>
    <row r="41" ht="14.25" hidden="1" customHeight="1" outlineLevel="1">
      <c r="A41" s="31" t="s">
        <v>57</v>
      </c>
      <c r="B41" s="31"/>
      <c r="C41" s="31"/>
      <c r="D41" s="32">
        <f t="shared" ref="D41:F41" si="115">SUBTOTAL(9,D38:D40)</f>
        <v>81310036</v>
      </c>
      <c r="E41" s="32">
        <f t="shared" si="115"/>
        <v>6786674</v>
      </c>
      <c r="F41" s="32">
        <f t="shared" si="115"/>
        <v>1</v>
      </c>
      <c r="G41" s="33"/>
      <c r="H41" s="33"/>
      <c r="I41" s="32"/>
      <c r="J41" s="32">
        <f t="shared" ref="J41:L41" si="116">SUBTOTAL(9,J38:J40)</f>
        <v>1686366.818</v>
      </c>
      <c r="K41" s="34">
        <f t="shared" si="116"/>
        <v>8473040.818</v>
      </c>
      <c r="L41" s="32">
        <f t="shared" si="116"/>
        <v>1686367</v>
      </c>
      <c r="M41" s="33"/>
      <c r="N41" s="35"/>
      <c r="O41" s="33"/>
      <c r="P41" s="33">
        <f t="shared" ref="P41:R41" si="117">SUBTOTAL(9,P38:P40)</f>
        <v>79623669.18</v>
      </c>
      <c r="Q41" s="36">
        <f t="shared" si="117"/>
        <v>79623669</v>
      </c>
      <c r="R41" s="32">
        <f t="shared" si="117"/>
        <v>79623669</v>
      </c>
      <c r="S41" s="37">
        <f t="shared" si="12"/>
        <v>81310036</v>
      </c>
      <c r="T41" s="38">
        <f t="shared" si="13"/>
        <v>0</v>
      </c>
      <c r="U41" s="32"/>
      <c r="V41" s="31"/>
      <c r="W41" s="31"/>
      <c r="X41" s="31"/>
      <c r="Y41" s="31"/>
      <c r="Z41" s="31"/>
      <c r="AA41" s="31"/>
      <c r="AB41" s="39"/>
      <c r="AC41" s="31"/>
      <c r="AD41" s="31"/>
      <c r="AE41" s="31"/>
      <c r="AF41" s="32"/>
      <c r="AG41" s="32"/>
    </row>
    <row r="42" ht="14.25" hidden="1" customHeight="1" outlineLevel="2">
      <c r="A42" s="21" t="s">
        <v>58</v>
      </c>
      <c r="B42" s="21" t="s">
        <v>27</v>
      </c>
      <c r="C42" s="21" t="s">
        <v>28</v>
      </c>
      <c r="D42" s="22">
        <v>103606.0</v>
      </c>
      <c r="E42" s="22">
        <v>2801527.0</v>
      </c>
      <c r="F42" s="23">
        <f>+D42/D43</f>
        <v>1</v>
      </c>
      <c r="G42" s="24">
        <v>3.1956469349861555E7</v>
      </c>
      <c r="H42" s="24">
        <v>2905133.5772601413</v>
      </c>
      <c r="I42" s="22">
        <v>2905133.5772601413</v>
      </c>
      <c r="J42" s="22">
        <f>+K42-E42</f>
        <v>103606.5773</v>
      </c>
      <c r="K42" s="25">
        <f>+I42*F42</f>
        <v>2905133.577</v>
      </c>
      <c r="L42" s="22">
        <f>+D42-Q42</f>
        <v>103607</v>
      </c>
      <c r="M42" s="24">
        <v>0.0</v>
      </c>
      <c r="N42" s="26">
        <v>0.0</v>
      </c>
      <c r="O42" s="24"/>
      <c r="P42" s="24">
        <f>+D42-J42</f>
        <v>-0.5772601413</v>
      </c>
      <c r="Q42" s="27">
        <f>+ROUND(P42,0)</f>
        <v>-1</v>
      </c>
      <c r="R42" s="22">
        <f>+D42-L42</f>
        <v>-1</v>
      </c>
      <c r="S42" s="28">
        <f t="shared" si="12"/>
        <v>103606</v>
      </c>
      <c r="T42" s="29">
        <f t="shared" si="13"/>
        <v>0</v>
      </c>
      <c r="U42" s="22"/>
      <c r="V42" s="21"/>
      <c r="W42" s="21"/>
      <c r="X42" s="21"/>
      <c r="Y42" s="21"/>
      <c r="Z42" s="21"/>
      <c r="AA42" s="21"/>
      <c r="AB42" s="30"/>
      <c r="AC42" s="21" t="s">
        <v>58</v>
      </c>
      <c r="AD42" s="21" t="s">
        <v>27</v>
      </c>
      <c r="AE42" s="21" t="s">
        <v>28</v>
      </c>
      <c r="AF42" s="22">
        <v>103606.0</v>
      </c>
      <c r="AG42" s="22">
        <v>2801527.0</v>
      </c>
    </row>
    <row r="43" ht="14.25" hidden="1" customHeight="1" outlineLevel="1">
      <c r="A43" s="31" t="s">
        <v>59</v>
      </c>
      <c r="B43" s="31"/>
      <c r="C43" s="31"/>
      <c r="D43" s="32">
        <f t="shared" ref="D43:F43" si="118">SUBTOTAL(9,D42)</f>
        <v>103606</v>
      </c>
      <c r="E43" s="32">
        <f t="shared" si="118"/>
        <v>2801527</v>
      </c>
      <c r="F43" s="32">
        <f t="shared" si="118"/>
        <v>1</v>
      </c>
      <c r="G43" s="33"/>
      <c r="H43" s="33"/>
      <c r="I43" s="32"/>
      <c r="J43" s="32">
        <f t="shared" ref="J43:L43" si="119">SUBTOTAL(9,J42)</f>
        <v>103606.5773</v>
      </c>
      <c r="K43" s="34">
        <f t="shared" si="119"/>
        <v>2905133.577</v>
      </c>
      <c r="L43" s="32">
        <f t="shared" si="119"/>
        <v>103607</v>
      </c>
      <c r="M43" s="33"/>
      <c r="N43" s="35"/>
      <c r="O43" s="33"/>
      <c r="P43" s="33">
        <f t="shared" ref="P43:R43" si="120">SUBTOTAL(9,P42)</f>
        <v>-0.5772601413</v>
      </c>
      <c r="Q43" s="36">
        <f t="shared" si="120"/>
        <v>-1</v>
      </c>
      <c r="R43" s="32">
        <f t="shared" si="120"/>
        <v>-1</v>
      </c>
      <c r="S43" s="37">
        <f t="shared" si="12"/>
        <v>103606</v>
      </c>
      <c r="T43" s="38">
        <f t="shared" si="13"/>
        <v>0</v>
      </c>
      <c r="U43" s="32"/>
      <c r="V43" s="31"/>
      <c r="W43" s="31"/>
      <c r="X43" s="31"/>
      <c r="Y43" s="31"/>
      <c r="Z43" s="31"/>
      <c r="AA43" s="31"/>
      <c r="AB43" s="39"/>
      <c r="AC43" s="31"/>
      <c r="AD43" s="31"/>
      <c r="AE43" s="31"/>
      <c r="AF43" s="32"/>
      <c r="AG43" s="32"/>
    </row>
    <row r="44" ht="14.25" hidden="1" customHeight="1" outlineLevel="2">
      <c r="A44" s="21" t="s">
        <v>60</v>
      </c>
      <c r="B44" s="21" t="s">
        <v>27</v>
      </c>
      <c r="C44" s="21" t="s">
        <v>28</v>
      </c>
      <c r="D44" s="22">
        <v>3.6929644384E8</v>
      </c>
      <c r="E44" s="22">
        <v>2.159241824E7</v>
      </c>
      <c r="F44" s="23">
        <f>+D44/D48</f>
        <v>0.9379035861</v>
      </c>
      <c r="G44" s="24">
        <v>2.65225E8</v>
      </c>
      <c r="H44" s="24">
        <v>2.4111363636363637E7</v>
      </c>
      <c r="I44" s="22">
        <v>2.4111363636363637E7</v>
      </c>
      <c r="J44" s="22">
        <f t="shared" ref="J44:J47" si="121">+K44-E44</f>
        <v>1021716.181</v>
      </c>
      <c r="K44" s="25">
        <f t="shared" ref="K44:K47" si="122">+I44*F44</f>
        <v>22614134.42</v>
      </c>
      <c r="L44" s="22">
        <f t="shared" ref="L44:L47" si="123">+D44-Q44</f>
        <v>1021715.84</v>
      </c>
      <c r="M44" s="24">
        <v>4.319230757677164E9</v>
      </c>
      <c r="N44" s="26">
        <v>3.926573416070149E8</v>
      </c>
      <c r="O44" s="24"/>
      <c r="P44" s="24">
        <f>+D44-J44</f>
        <v>368274727.7</v>
      </c>
      <c r="Q44" s="27">
        <f t="shared" ref="Q44:Q47" si="124">+ROUND(P44,0)</f>
        <v>368274728</v>
      </c>
      <c r="R44" s="22">
        <f t="shared" ref="R44:R47" si="125">+D44-L44</f>
        <v>368274728</v>
      </c>
      <c r="S44" s="28">
        <f t="shared" si="12"/>
        <v>369296443.8</v>
      </c>
      <c r="T44" s="29">
        <f t="shared" si="13"/>
        <v>0</v>
      </c>
      <c r="U44" s="22"/>
      <c r="V44" s="21"/>
      <c r="W44" s="21"/>
      <c r="X44" s="21"/>
      <c r="Y44" s="21"/>
      <c r="Z44" s="21"/>
      <c r="AA44" s="21"/>
      <c r="AB44" s="30"/>
      <c r="AC44" s="21" t="s">
        <v>60</v>
      </c>
      <c r="AD44" s="21" t="s">
        <v>27</v>
      </c>
      <c r="AE44" s="21" t="s">
        <v>28</v>
      </c>
      <c r="AF44" s="22">
        <v>3.6929644384E8</v>
      </c>
      <c r="AG44" s="22">
        <v>2.159241824E7</v>
      </c>
    </row>
    <row r="45" ht="14.25" hidden="1" customHeight="1" outlineLevel="2">
      <c r="A45" s="21" t="s">
        <v>60</v>
      </c>
      <c r="B45" s="21" t="s">
        <v>33</v>
      </c>
      <c r="C45" s="21" t="s">
        <v>34</v>
      </c>
      <c r="D45" s="22">
        <v>1.889528334E7</v>
      </c>
      <c r="E45" s="22">
        <v>1104789.57</v>
      </c>
      <c r="F45" s="23">
        <f>+D45/D48</f>
        <v>0.04798842313</v>
      </c>
      <c r="G45" s="24">
        <v>0.0</v>
      </c>
      <c r="H45" s="24">
        <v>0.0</v>
      </c>
      <c r="I45" s="22">
        <v>2.4111363636363637E7</v>
      </c>
      <c r="J45" s="22">
        <f t="shared" si="121"/>
        <v>52276.75032</v>
      </c>
      <c r="K45" s="25">
        <f t="shared" si="122"/>
        <v>1157066.32</v>
      </c>
      <c r="L45" s="22">
        <f t="shared" si="123"/>
        <v>-5059.66</v>
      </c>
      <c r="M45" s="24">
        <v>0.0</v>
      </c>
      <c r="N45" s="26">
        <v>0.0</v>
      </c>
      <c r="O45" s="24"/>
      <c r="P45" s="24">
        <v>1.890034272897215E7</v>
      </c>
      <c r="Q45" s="27">
        <f t="shared" si="124"/>
        <v>18900343</v>
      </c>
      <c r="R45" s="22">
        <f t="shared" si="125"/>
        <v>18900343</v>
      </c>
      <c r="S45" s="28">
        <f t="shared" si="12"/>
        <v>18895283.34</v>
      </c>
      <c r="T45" s="29">
        <f t="shared" si="13"/>
        <v>0</v>
      </c>
      <c r="U45" s="22"/>
      <c r="V45" s="21"/>
      <c r="W45" s="21"/>
      <c r="X45" s="21"/>
      <c r="Y45" s="21"/>
      <c r="Z45" s="21"/>
      <c r="AA45" s="21"/>
      <c r="AB45" s="30"/>
      <c r="AC45" s="21" t="s">
        <v>60</v>
      </c>
      <c r="AD45" s="21" t="s">
        <v>33</v>
      </c>
      <c r="AE45" s="21" t="s">
        <v>34</v>
      </c>
      <c r="AF45" s="22">
        <v>1.889528334E7</v>
      </c>
      <c r="AG45" s="22">
        <v>1104789.57</v>
      </c>
    </row>
    <row r="46" ht="14.25" hidden="1" customHeight="1" outlineLevel="2">
      <c r="A46" s="21" t="s">
        <v>60</v>
      </c>
      <c r="B46" s="21" t="s">
        <v>29</v>
      </c>
      <c r="C46" s="21" t="s">
        <v>30</v>
      </c>
      <c r="D46" s="22">
        <v>57495.21</v>
      </c>
      <c r="E46" s="22">
        <v>3361.69</v>
      </c>
      <c r="F46" s="23">
        <f>+D46/D48</f>
        <v>0.000146020804</v>
      </c>
      <c r="G46" s="24">
        <v>0.0</v>
      </c>
      <c r="H46" s="24"/>
      <c r="I46" s="22">
        <v>2.4111363636363637E7</v>
      </c>
      <c r="J46" s="22">
        <f t="shared" si="121"/>
        <v>159.0707038</v>
      </c>
      <c r="K46" s="25">
        <f t="shared" si="122"/>
        <v>3520.760704</v>
      </c>
      <c r="L46" s="22">
        <f t="shared" si="123"/>
        <v>57495.21</v>
      </c>
      <c r="M46" s="24"/>
      <c r="N46" s="26"/>
      <c r="O46" s="24"/>
      <c r="P46" s="24">
        <v>0.0</v>
      </c>
      <c r="Q46" s="27">
        <f t="shared" si="124"/>
        <v>0</v>
      </c>
      <c r="R46" s="22">
        <f t="shared" si="125"/>
        <v>0</v>
      </c>
      <c r="S46" s="28">
        <f t="shared" si="12"/>
        <v>57495.21</v>
      </c>
      <c r="T46" s="29">
        <f t="shared" si="13"/>
        <v>0</v>
      </c>
      <c r="U46" s="22"/>
      <c r="V46" s="21"/>
      <c r="W46" s="21"/>
      <c r="X46" s="21"/>
      <c r="Y46" s="21"/>
      <c r="Z46" s="21"/>
      <c r="AA46" s="21"/>
      <c r="AB46" s="30"/>
      <c r="AC46" s="21" t="s">
        <v>60</v>
      </c>
      <c r="AD46" s="21" t="s">
        <v>29</v>
      </c>
      <c r="AE46" s="21" t="s">
        <v>30</v>
      </c>
      <c r="AF46" s="22">
        <v>57495.21</v>
      </c>
      <c r="AG46" s="22">
        <v>3361.69</v>
      </c>
    </row>
    <row r="47" ht="14.25" hidden="1" customHeight="1" outlineLevel="2">
      <c r="A47" s="21" t="s">
        <v>60</v>
      </c>
      <c r="B47" s="21" t="s">
        <v>61</v>
      </c>
      <c r="C47" s="21" t="s">
        <v>62</v>
      </c>
      <c r="D47" s="22">
        <v>5497479.61</v>
      </c>
      <c r="E47" s="22">
        <v>321432.5</v>
      </c>
      <c r="F47" s="23">
        <f>+D47/D48</f>
        <v>0.01396196992</v>
      </c>
      <c r="G47" s="24">
        <v>0.0</v>
      </c>
      <c r="H47" s="24">
        <v>0.0</v>
      </c>
      <c r="I47" s="22">
        <v>2.4111363636363637E7</v>
      </c>
      <c r="J47" s="22">
        <f t="shared" si="121"/>
        <v>15209.63386</v>
      </c>
      <c r="K47" s="25">
        <f t="shared" si="122"/>
        <v>336642.1339</v>
      </c>
      <c r="L47" s="22">
        <f t="shared" si="123"/>
        <v>15209.61</v>
      </c>
      <c r="M47" s="24">
        <v>0.0</v>
      </c>
      <c r="N47" s="26">
        <v>0.0</v>
      </c>
      <c r="O47" s="24"/>
      <c r="P47" s="24">
        <f>+D47-J47</f>
        <v>5482269.976</v>
      </c>
      <c r="Q47" s="27">
        <f t="shared" si="124"/>
        <v>5482270</v>
      </c>
      <c r="R47" s="22">
        <f t="shared" si="125"/>
        <v>5482270</v>
      </c>
      <c r="S47" s="28">
        <f t="shared" si="12"/>
        <v>5497479.61</v>
      </c>
      <c r="T47" s="29">
        <f t="shared" si="13"/>
        <v>0</v>
      </c>
      <c r="U47" s="22"/>
      <c r="V47" s="21"/>
      <c r="W47" s="21"/>
      <c r="X47" s="21"/>
      <c r="Y47" s="21"/>
      <c r="Z47" s="21"/>
      <c r="AA47" s="21"/>
      <c r="AB47" s="30"/>
      <c r="AC47" s="21" t="s">
        <v>60</v>
      </c>
      <c r="AD47" s="21" t="s">
        <v>61</v>
      </c>
      <c r="AE47" s="21" t="s">
        <v>62</v>
      </c>
      <c r="AF47" s="22">
        <v>5497479.61</v>
      </c>
      <c r="AG47" s="22">
        <v>321432.5</v>
      </c>
    </row>
    <row r="48" ht="14.25" hidden="1" customHeight="1" outlineLevel="1">
      <c r="A48" s="31" t="s">
        <v>63</v>
      </c>
      <c r="B48" s="31"/>
      <c r="C48" s="31"/>
      <c r="D48" s="32">
        <f t="shared" ref="D48:F48" si="126">SUBTOTAL(9,D44:D47)</f>
        <v>393746702</v>
      </c>
      <c r="E48" s="32">
        <f t="shared" si="126"/>
        <v>23022002</v>
      </c>
      <c r="F48" s="32">
        <f t="shared" si="126"/>
        <v>1</v>
      </c>
      <c r="G48" s="33"/>
      <c r="H48" s="33"/>
      <c r="I48" s="32"/>
      <c r="J48" s="32">
        <f t="shared" ref="J48:L48" si="127">SUBTOTAL(9,J44:J47)</f>
        <v>1089361.636</v>
      </c>
      <c r="K48" s="34">
        <f t="shared" si="127"/>
        <v>24111363.64</v>
      </c>
      <c r="L48" s="32">
        <f t="shared" si="127"/>
        <v>1089361</v>
      </c>
      <c r="M48" s="33"/>
      <c r="N48" s="35"/>
      <c r="O48" s="33"/>
      <c r="P48" s="33">
        <f t="shared" ref="P48:R48" si="128">SUBTOTAL(9,P44:P47)</f>
        <v>392657340.4</v>
      </c>
      <c r="Q48" s="36">
        <f t="shared" si="128"/>
        <v>392657341</v>
      </c>
      <c r="R48" s="32">
        <f t="shared" si="128"/>
        <v>392657341</v>
      </c>
      <c r="S48" s="37">
        <f t="shared" si="12"/>
        <v>393746702</v>
      </c>
      <c r="T48" s="38">
        <f t="shared" si="13"/>
        <v>-0.00000005960464478</v>
      </c>
      <c r="U48" s="32"/>
      <c r="V48" s="31"/>
      <c r="W48" s="31"/>
      <c r="X48" s="31"/>
      <c r="Y48" s="31"/>
      <c r="Z48" s="31"/>
      <c r="AA48" s="31"/>
      <c r="AB48" s="39"/>
      <c r="AC48" s="31"/>
      <c r="AD48" s="31"/>
      <c r="AE48" s="31"/>
      <c r="AF48" s="32"/>
      <c r="AG48" s="32"/>
    </row>
    <row r="49" ht="14.25" hidden="1" customHeight="1" outlineLevel="2">
      <c r="A49" s="21" t="s">
        <v>64</v>
      </c>
      <c r="B49" s="21" t="s">
        <v>27</v>
      </c>
      <c r="C49" s="21" t="s">
        <v>28</v>
      </c>
      <c r="D49" s="22">
        <v>2.1394031911E8</v>
      </c>
      <c r="E49" s="22">
        <v>5185314.6</v>
      </c>
      <c r="F49" s="23">
        <f>+D49/D52</f>
        <v>0.9225110347</v>
      </c>
      <c r="G49" s="24">
        <v>3.91998091E8</v>
      </c>
      <c r="H49" s="24">
        <v>3.563619009090909E7</v>
      </c>
      <c r="I49" s="22">
        <v>3.563619009090909E7</v>
      </c>
      <c r="J49" s="22">
        <f t="shared" ref="J49:J51" si="129">+K49-E49</f>
        <v>27689463.99</v>
      </c>
      <c r="K49" s="25">
        <f t="shared" ref="K49:K51" si="130">+I49*F49</f>
        <v>32874778.59</v>
      </c>
      <c r="L49" s="22">
        <f t="shared" ref="L49:L51" si="131">+D49-Q49</f>
        <v>27689464.11</v>
      </c>
      <c r="M49" s="24">
        <v>2.220850832464694E9</v>
      </c>
      <c r="N49" s="26">
        <v>2.018955302240631E8</v>
      </c>
      <c r="O49" s="24"/>
      <c r="P49" s="24">
        <f t="shared" ref="P49:P51" si="132">+D49-J49</f>
        <v>186250855.1</v>
      </c>
      <c r="Q49" s="27">
        <f t="shared" ref="Q49:Q51" si="133">+ROUND(P49,0)</f>
        <v>186250855</v>
      </c>
      <c r="R49" s="22">
        <f t="shared" ref="R49:R51" si="134">+D49-L49</f>
        <v>186250855</v>
      </c>
      <c r="S49" s="28">
        <f t="shared" si="12"/>
        <v>213940319.1</v>
      </c>
      <c r="T49" s="29">
        <f t="shared" si="13"/>
        <v>0</v>
      </c>
      <c r="U49" s="22"/>
      <c r="V49" s="21"/>
      <c r="W49" s="21"/>
      <c r="X49" s="21"/>
      <c r="Y49" s="21"/>
      <c r="Z49" s="21"/>
      <c r="AA49" s="21"/>
      <c r="AB49" s="30"/>
      <c r="AC49" s="21" t="s">
        <v>64</v>
      </c>
      <c r="AD49" s="21" t="s">
        <v>27</v>
      </c>
      <c r="AE49" s="21" t="s">
        <v>28</v>
      </c>
      <c r="AF49" s="22">
        <v>2.1394031911E8</v>
      </c>
      <c r="AG49" s="22">
        <v>5185314.6</v>
      </c>
    </row>
    <row r="50" ht="14.25" hidden="1" customHeight="1" outlineLevel="2">
      <c r="A50" s="21" t="s">
        <v>64</v>
      </c>
      <c r="B50" s="21" t="s">
        <v>33</v>
      </c>
      <c r="C50" s="21" t="s">
        <v>34</v>
      </c>
      <c r="D50" s="22">
        <v>5137779.74</v>
      </c>
      <c r="E50" s="22">
        <v>124525.4</v>
      </c>
      <c r="F50" s="23">
        <f>+D50/D52</f>
        <v>0.02215411533</v>
      </c>
      <c r="G50" s="24">
        <v>0.0</v>
      </c>
      <c r="H50" s="24">
        <v>0.0</v>
      </c>
      <c r="I50" s="22">
        <v>3.563619009090909E7</v>
      </c>
      <c r="J50" s="22">
        <f t="shared" si="129"/>
        <v>664962.8653</v>
      </c>
      <c r="K50" s="25">
        <f t="shared" si="130"/>
        <v>789488.2653</v>
      </c>
      <c r="L50" s="22">
        <f t="shared" si="131"/>
        <v>664962.74</v>
      </c>
      <c r="M50" s="24">
        <v>0.0</v>
      </c>
      <c r="N50" s="26">
        <v>0.0</v>
      </c>
      <c r="O50" s="24"/>
      <c r="P50" s="24">
        <f t="shared" si="132"/>
        <v>4472816.875</v>
      </c>
      <c r="Q50" s="27">
        <f t="shared" si="133"/>
        <v>4472817</v>
      </c>
      <c r="R50" s="22">
        <f t="shared" si="134"/>
        <v>4472817</v>
      </c>
      <c r="S50" s="28">
        <f t="shared" si="12"/>
        <v>5137779.74</v>
      </c>
      <c r="T50" s="29">
        <f t="shared" si="13"/>
        <v>0</v>
      </c>
      <c r="U50" s="22"/>
      <c r="V50" s="21"/>
      <c r="W50" s="21"/>
      <c r="X50" s="21"/>
      <c r="Y50" s="21"/>
      <c r="Z50" s="21"/>
      <c r="AA50" s="21"/>
      <c r="AB50" s="30"/>
      <c r="AC50" s="21" t="s">
        <v>64</v>
      </c>
      <c r="AD50" s="21" t="s">
        <v>33</v>
      </c>
      <c r="AE50" s="21" t="s">
        <v>34</v>
      </c>
      <c r="AF50" s="22">
        <v>5137779.74</v>
      </c>
      <c r="AG50" s="22">
        <v>124525.4</v>
      </c>
    </row>
    <row r="51" ht="14.25" hidden="1" customHeight="1" outlineLevel="2">
      <c r="A51" s="21" t="s">
        <v>64</v>
      </c>
      <c r="B51" s="21" t="s">
        <v>61</v>
      </c>
      <c r="C51" s="21" t="s">
        <v>62</v>
      </c>
      <c r="D51" s="22">
        <v>1.283275215E7</v>
      </c>
      <c r="E51" s="22">
        <v>311030.0</v>
      </c>
      <c r="F51" s="23">
        <f>+D51/D52</f>
        <v>0.05533484999</v>
      </c>
      <c r="G51" s="24">
        <v>0.0</v>
      </c>
      <c r="H51" s="24">
        <v>0.0</v>
      </c>
      <c r="I51" s="22">
        <v>3.563619009090909E7</v>
      </c>
      <c r="J51" s="22">
        <f t="shared" si="129"/>
        <v>1660893.233</v>
      </c>
      <c r="K51" s="25">
        <f t="shared" si="130"/>
        <v>1971923.233</v>
      </c>
      <c r="L51" s="22">
        <f t="shared" si="131"/>
        <v>1660893.15</v>
      </c>
      <c r="M51" s="24">
        <v>0.0</v>
      </c>
      <c r="N51" s="26">
        <v>0.0</v>
      </c>
      <c r="O51" s="24"/>
      <c r="P51" s="24">
        <f t="shared" si="132"/>
        <v>11171858.92</v>
      </c>
      <c r="Q51" s="27">
        <f t="shared" si="133"/>
        <v>11171859</v>
      </c>
      <c r="R51" s="22">
        <f t="shared" si="134"/>
        <v>11171859</v>
      </c>
      <c r="S51" s="28">
        <f t="shared" si="12"/>
        <v>12832752.15</v>
      </c>
      <c r="T51" s="29">
        <f t="shared" si="13"/>
        <v>0</v>
      </c>
      <c r="U51" s="22"/>
      <c r="V51" s="21"/>
      <c r="W51" s="21"/>
      <c r="X51" s="21"/>
      <c r="Y51" s="21"/>
      <c r="Z51" s="21"/>
      <c r="AA51" s="21"/>
      <c r="AB51" s="30"/>
      <c r="AC51" s="21" t="s">
        <v>64</v>
      </c>
      <c r="AD51" s="21" t="s">
        <v>61</v>
      </c>
      <c r="AE51" s="21" t="s">
        <v>62</v>
      </c>
      <c r="AF51" s="22">
        <v>1.283275215E7</v>
      </c>
      <c r="AG51" s="22">
        <v>311030.0</v>
      </c>
    </row>
    <row r="52" ht="14.25" hidden="1" customHeight="1" outlineLevel="1">
      <c r="A52" s="31" t="s">
        <v>65</v>
      </c>
      <c r="B52" s="31"/>
      <c r="C52" s="31"/>
      <c r="D52" s="32">
        <f t="shared" ref="D52:F52" si="135">SUBTOTAL(9,D49:D51)</f>
        <v>231910851</v>
      </c>
      <c r="E52" s="32">
        <f t="shared" si="135"/>
        <v>5620870</v>
      </c>
      <c r="F52" s="32">
        <f t="shared" si="135"/>
        <v>1</v>
      </c>
      <c r="G52" s="33"/>
      <c r="H52" s="33"/>
      <c r="I52" s="32"/>
      <c r="J52" s="32">
        <f t="shared" ref="J52:L52" si="136">SUBTOTAL(9,J49:J51)</f>
        <v>30015320.09</v>
      </c>
      <c r="K52" s="34">
        <f t="shared" si="136"/>
        <v>35636190.09</v>
      </c>
      <c r="L52" s="32">
        <f t="shared" si="136"/>
        <v>30015320</v>
      </c>
      <c r="M52" s="33"/>
      <c r="N52" s="35"/>
      <c r="O52" s="33"/>
      <c r="P52" s="33">
        <f t="shared" ref="P52:R52" si="137">SUBTOTAL(9,P49:P51)</f>
        <v>201895530.9</v>
      </c>
      <c r="Q52" s="36">
        <f t="shared" si="137"/>
        <v>201895531</v>
      </c>
      <c r="R52" s="32">
        <f t="shared" si="137"/>
        <v>201895531</v>
      </c>
      <c r="S52" s="37">
        <f t="shared" si="12"/>
        <v>231910851</v>
      </c>
      <c r="T52" s="38">
        <f t="shared" si="13"/>
        <v>0.00000002980232239</v>
      </c>
      <c r="U52" s="32"/>
      <c r="V52" s="31"/>
      <c r="W52" s="31"/>
      <c r="X52" s="31"/>
      <c r="Y52" s="31"/>
      <c r="Z52" s="31"/>
      <c r="AA52" s="31"/>
      <c r="AB52" s="39"/>
      <c r="AC52" s="31"/>
      <c r="AD52" s="31"/>
      <c r="AE52" s="31"/>
      <c r="AF52" s="32"/>
      <c r="AG52" s="32"/>
    </row>
    <row r="53" ht="14.25" hidden="1" customHeight="1" outlineLevel="2">
      <c r="A53" s="21" t="s">
        <v>66</v>
      </c>
      <c r="B53" s="21" t="s">
        <v>27</v>
      </c>
      <c r="C53" s="21" t="s">
        <v>28</v>
      </c>
      <c r="D53" s="22">
        <v>6824970.24</v>
      </c>
      <c r="E53" s="22">
        <v>442751.26</v>
      </c>
      <c r="F53" s="23">
        <f>+D53/D56</f>
        <v>0.2907380152</v>
      </c>
      <c r="G53" s="24">
        <v>1.5060044556249468E7</v>
      </c>
      <c r="H53" s="24">
        <v>1369094.9596590425</v>
      </c>
      <c r="I53" s="22">
        <v>1369094.9596590425</v>
      </c>
      <c r="J53" s="22">
        <v>0.0</v>
      </c>
      <c r="K53" s="25">
        <f t="shared" ref="K53:K55" si="138">+I53*F53</f>
        <v>398047.9511</v>
      </c>
      <c r="L53" s="22">
        <f t="shared" ref="L53:L55" si="139">+D53-Q53</f>
        <v>0.2400000002</v>
      </c>
      <c r="M53" s="24">
        <v>2.5822106087468284E8</v>
      </c>
      <c r="N53" s="26">
        <v>2.347464189769844E7</v>
      </c>
      <c r="O53" s="24"/>
      <c r="P53" s="24">
        <f t="shared" ref="P53:P55" si="140">+D53-J53</f>
        <v>6824970.24</v>
      </c>
      <c r="Q53" s="27">
        <f t="shared" ref="Q53:Q55" si="141">+ROUND(P53,0)</f>
        <v>6824970</v>
      </c>
      <c r="R53" s="22">
        <f t="shared" ref="R53:R55" si="142">+D53-L53</f>
        <v>6824970</v>
      </c>
      <c r="S53" s="28">
        <f t="shared" si="12"/>
        <v>6824970.24</v>
      </c>
      <c r="T53" s="29">
        <f t="shared" si="13"/>
        <v>0</v>
      </c>
      <c r="U53" s="22"/>
      <c r="V53" s="21"/>
      <c r="W53" s="21"/>
      <c r="X53" s="21"/>
      <c r="Y53" s="21"/>
      <c r="Z53" s="21"/>
      <c r="AA53" s="21"/>
      <c r="AB53" s="30"/>
      <c r="AC53" s="21" t="s">
        <v>66</v>
      </c>
      <c r="AD53" s="21" t="s">
        <v>27</v>
      </c>
      <c r="AE53" s="21" t="s">
        <v>28</v>
      </c>
      <c r="AF53" s="22">
        <v>6824970.24</v>
      </c>
      <c r="AG53" s="22">
        <v>442751.26</v>
      </c>
    </row>
    <row r="54" ht="14.25" hidden="1" customHeight="1" outlineLevel="2">
      <c r="A54" s="21" t="s">
        <v>66</v>
      </c>
      <c r="B54" s="21" t="s">
        <v>33</v>
      </c>
      <c r="C54" s="21" t="s">
        <v>34</v>
      </c>
      <c r="D54" s="22">
        <v>1693550.77</v>
      </c>
      <c r="E54" s="22">
        <v>109864.47</v>
      </c>
      <c r="F54" s="23">
        <f>+D54/D56</f>
        <v>0.07214384417</v>
      </c>
      <c r="G54" s="24">
        <v>0.0</v>
      </c>
      <c r="H54" s="24">
        <v>0.0</v>
      </c>
      <c r="I54" s="22">
        <v>1369094.9596590425</v>
      </c>
      <c r="J54" s="22">
        <v>0.0</v>
      </c>
      <c r="K54" s="25">
        <f t="shared" si="138"/>
        <v>98771.77342</v>
      </c>
      <c r="L54" s="22">
        <f t="shared" si="139"/>
        <v>-0.23</v>
      </c>
      <c r="M54" s="24">
        <v>0.0</v>
      </c>
      <c r="N54" s="26">
        <v>0.0</v>
      </c>
      <c r="O54" s="24"/>
      <c r="P54" s="24">
        <f t="shared" si="140"/>
        <v>1693550.77</v>
      </c>
      <c r="Q54" s="27">
        <f t="shared" si="141"/>
        <v>1693551</v>
      </c>
      <c r="R54" s="22">
        <f t="shared" si="142"/>
        <v>1693551</v>
      </c>
      <c r="S54" s="28">
        <f t="shared" si="12"/>
        <v>1693550.77</v>
      </c>
      <c r="T54" s="29">
        <f t="shared" si="13"/>
        <v>0</v>
      </c>
      <c r="U54" s="22"/>
      <c r="V54" s="21"/>
      <c r="W54" s="21"/>
      <c r="X54" s="21"/>
      <c r="Y54" s="21"/>
      <c r="Z54" s="21"/>
      <c r="AA54" s="21"/>
      <c r="AB54" s="30"/>
      <c r="AC54" s="21" t="s">
        <v>66</v>
      </c>
      <c r="AD54" s="21" t="s">
        <v>33</v>
      </c>
      <c r="AE54" s="21" t="s">
        <v>34</v>
      </c>
      <c r="AF54" s="22">
        <v>1693550.77</v>
      </c>
      <c r="AG54" s="22">
        <v>109864.47</v>
      </c>
    </row>
    <row r="55" ht="15.75" hidden="1" customHeight="1" outlineLevel="2">
      <c r="A55" s="21" t="s">
        <v>66</v>
      </c>
      <c r="B55" s="21" t="s">
        <v>67</v>
      </c>
      <c r="C55" s="21" t="s">
        <v>68</v>
      </c>
      <c r="D55" s="22">
        <v>1.495611899E7</v>
      </c>
      <c r="E55" s="22">
        <v>970237.27</v>
      </c>
      <c r="F55" s="23">
        <f>+D55/D56</f>
        <v>0.6371181407</v>
      </c>
      <c r="G55" s="24">
        <v>0.0</v>
      </c>
      <c r="H55" s="24">
        <v>0.0</v>
      </c>
      <c r="I55" s="22">
        <v>1369094.9596590425</v>
      </c>
      <c r="J55" s="22">
        <v>0.0</v>
      </c>
      <c r="K55" s="25">
        <f t="shared" si="138"/>
        <v>872275.2351</v>
      </c>
      <c r="L55" s="22">
        <f t="shared" si="139"/>
        <v>-0.009999999776</v>
      </c>
      <c r="M55" s="24">
        <v>0.0</v>
      </c>
      <c r="N55" s="26">
        <v>0.0</v>
      </c>
      <c r="O55" s="24"/>
      <c r="P55" s="24">
        <f t="shared" si="140"/>
        <v>14956118.99</v>
      </c>
      <c r="Q55" s="27">
        <f t="shared" si="141"/>
        <v>14956119</v>
      </c>
      <c r="R55" s="22">
        <f t="shared" si="142"/>
        <v>14956119</v>
      </c>
      <c r="S55" s="28">
        <f t="shared" si="12"/>
        <v>14956118.99</v>
      </c>
      <c r="T55" s="29">
        <f t="shared" si="13"/>
        <v>0</v>
      </c>
      <c r="U55" s="22"/>
      <c r="V55" s="21"/>
      <c r="W55" s="21"/>
      <c r="X55" s="21"/>
      <c r="Y55" s="21"/>
      <c r="Z55" s="21"/>
      <c r="AA55" s="21"/>
      <c r="AB55" s="30"/>
      <c r="AC55" s="21" t="s">
        <v>66</v>
      </c>
      <c r="AD55" s="21" t="s">
        <v>67</v>
      </c>
      <c r="AE55" s="21" t="s">
        <v>68</v>
      </c>
      <c r="AF55" s="22">
        <v>1.495611899E7</v>
      </c>
      <c r="AG55" s="22">
        <v>970237.27</v>
      </c>
    </row>
    <row r="56" ht="15.75" hidden="1" customHeight="1" outlineLevel="1">
      <c r="A56" s="31" t="s">
        <v>69</v>
      </c>
      <c r="B56" s="31"/>
      <c r="C56" s="31"/>
      <c r="D56" s="32">
        <f t="shared" ref="D56:F56" si="143">SUBTOTAL(9,D53:D55)</f>
        <v>23474640</v>
      </c>
      <c r="E56" s="32">
        <f t="shared" si="143"/>
        <v>1522853</v>
      </c>
      <c r="F56" s="32">
        <f t="shared" si="143"/>
        <v>1</v>
      </c>
      <c r="G56" s="33"/>
      <c r="H56" s="33"/>
      <c r="I56" s="32"/>
      <c r="J56" s="32">
        <f t="shared" ref="J56:L56" si="144">SUBTOTAL(9,J53:J55)</f>
        <v>0</v>
      </c>
      <c r="K56" s="34">
        <f t="shared" si="144"/>
        <v>1369094.96</v>
      </c>
      <c r="L56" s="32">
        <f t="shared" si="144"/>
        <v>0.0000000004656612873</v>
      </c>
      <c r="M56" s="33"/>
      <c r="N56" s="35"/>
      <c r="O56" s="33"/>
      <c r="P56" s="33">
        <f t="shared" ref="P56:R56" si="145">SUBTOTAL(9,P53:P55)</f>
        <v>23474640</v>
      </c>
      <c r="Q56" s="36">
        <f t="shared" si="145"/>
        <v>23474640</v>
      </c>
      <c r="R56" s="32">
        <f t="shared" si="145"/>
        <v>23474640</v>
      </c>
      <c r="S56" s="37">
        <f t="shared" si="12"/>
        <v>23474640</v>
      </c>
      <c r="T56" s="38">
        <f t="shared" si="13"/>
        <v>0</v>
      </c>
      <c r="U56" s="32"/>
      <c r="V56" s="31"/>
      <c r="W56" s="31"/>
      <c r="X56" s="31"/>
      <c r="Y56" s="31"/>
      <c r="Z56" s="31"/>
      <c r="AA56" s="31"/>
      <c r="AB56" s="39"/>
      <c r="AC56" s="31"/>
      <c r="AD56" s="31"/>
      <c r="AE56" s="31"/>
      <c r="AF56" s="32"/>
      <c r="AG56" s="32"/>
    </row>
    <row r="57" ht="14.25" hidden="1" customHeight="1" outlineLevel="2">
      <c r="A57" s="21" t="s">
        <v>70</v>
      </c>
      <c r="B57" s="21" t="s">
        <v>27</v>
      </c>
      <c r="C57" s="21" t="s">
        <v>28</v>
      </c>
      <c r="D57" s="22">
        <v>2036413.05</v>
      </c>
      <c r="E57" s="22">
        <v>241328.41</v>
      </c>
      <c r="F57" s="23">
        <f>+D57/D61</f>
        <v>0.219425172</v>
      </c>
      <c r="G57" s="24">
        <v>7262479.779861152</v>
      </c>
      <c r="H57" s="24">
        <v>660225.434532832</v>
      </c>
      <c r="I57" s="22">
        <v>660225.434532832</v>
      </c>
      <c r="J57" s="22">
        <v>0.0</v>
      </c>
      <c r="K57" s="25">
        <f t="shared" ref="K57:K60" si="146">+I57*F57</f>
        <v>144870.0795</v>
      </c>
      <c r="L57" s="22">
        <f t="shared" ref="L57:L60" si="147">+D57-Q57</f>
        <v>0.05000000005</v>
      </c>
      <c r="M57" s="24">
        <v>1.020873962992081E8</v>
      </c>
      <c r="N57" s="26">
        <v>9280672.390837101</v>
      </c>
      <c r="O57" s="24"/>
      <c r="P57" s="24">
        <f t="shared" ref="P57:P60" si="148">+D57-J57</f>
        <v>2036413.05</v>
      </c>
      <c r="Q57" s="27">
        <f t="shared" ref="Q57:Q60" si="149">+ROUND(P57,0)</f>
        <v>2036413</v>
      </c>
      <c r="R57" s="22">
        <f t="shared" ref="R57:R60" si="150">+D57-L57</f>
        <v>2036413</v>
      </c>
      <c r="S57" s="28">
        <f t="shared" si="12"/>
        <v>2036413.05</v>
      </c>
      <c r="T57" s="29">
        <f t="shared" si="13"/>
        <v>0</v>
      </c>
      <c r="U57" s="22"/>
      <c r="V57" s="21"/>
      <c r="W57" s="21"/>
      <c r="X57" s="21"/>
      <c r="Y57" s="21"/>
      <c r="Z57" s="21"/>
      <c r="AA57" s="21"/>
      <c r="AB57" s="30"/>
      <c r="AC57" s="21" t="s">
        <v>70</v>
      </c>
      <c r="AD57" s="21" t="s">
        <v>27</v>
      </c>
      <c r="AE57" s="21" t="s">
        <v>28</v>
      </c>
      <c r="AF57" s="22">
        <v>2036413.05</v>
      </c>
      <c r="AG57" s="22">
        <v>241328.41</v>
      </c>
    </row>
    <row r="58" ht="15.75" hidden="1" customHeight="1" outlineLevel="2">
      <c r="A58" s="21" t="s">
        <v>70</v>
      </c>
      <c r="B58" s="21" t="s">
        <v>33</v>
      </c>
      <c r="C58" s="21" t="s">
        <v>34</v>
      </c>
      <c r="D58" s="22">
        <v>1571.27</v>
      </c>
      <c r="E58" s="22">
        <v>186.21</v>
      </c>
      <c r="F58" s="23">
        <f>+D58/D61</f>
        <v>0.0001693056279</v>
      </c>
      <c r="G58" s="24">
        <v>0.0</v>
      </c>
      <c r="H58" s="24"/>
      <c r="I58" s="22">
        <v>660225.434532832</v>
      </c>
      <c r="J58" s="22">
        <v>0.0</v>
      </c>
      <c r="K58" s="25">
        <f t="shared" si="146"/>
        <v>111.7798817</v>
      </c>
      <c r="L58" s="22">
        <f t="shared" si="147"/>
        <v>0.27</v>
      </c>
      <c r="M58" s="24"/>
      <c r="N58" s="26"/>
      <c r="O58" s="24"/>
      <c r="P58" s="24">
        <f t="shared" si="148"/>
        <v>1571.27</v>
      </c>
      <c r="Q58" s="27">
        <f t="shared" si="149"/>
        <v>1571</v>
      </c>
      <c r="R58" s="22">
        <f t="shared" si="150"/>
        <v>1571</v>
      </c>
      <c r="S58" s="28">
        <f t="shared" si="12"/>
        <v>1571.27</v>
      </c>
      <c r="T58" s="29">
        <f t="shared" si="13"/>
        <v>0</v>
      </c>
      <c r="U58" s="22"/>
      <c r="V58" s="21"/>
      <c r="W58" s="21"/>
      <c r="X58" s="21"/>
      <c r="Y58" s="21"/>
      <c r="Z58" s="21"/>
      <c r="AA58" s="21"/>
      <c r="AB58" s="30"/>
      <c r="AC58" s="21" t="s">
        <v>70</v>
      </c>
      <c r="AD58" s="21" t="s">
        <v>33</v>
      </c>
      <c r="AE58" s="21" t="s">
        <v>34</v>
      </c>
      <c r="AF58" s="22">
        <v>1571.27</v>
      </c>
      <c r="AG58" s="22">
        <v>186.21</v>
      </c>
    </row>
    <row r="59" ht="15.75" hidden="1" customHeight="1" outlineLevel="2">
      <c r="A59" s="21" t="s">
        <v>70</v>
      </c>
      <c r="B59" s="21" t="s">
        <v>71</v>
      </c>
      <c r="C59" s="21" t="s">
        <v>72</v>
      </c>
      <c r="D59" s="22">
        <v>10439.42</v>
      </c>
      <c r="E59" s="22">
        <v>1237.14</v>
      </c>
      <c r="F59" s="23">
        <f>+D59/D61</f>
        <v>0.001124856045</v>
      </c>
      <c r="G59" s="24">
        <v>0.0</v>
      </c>
      <c r="H59" s="24"/>
      <c r="I59" s="22">
        <v>660225.434532832</v>
      </c>
      <c r="J59" s="22">
        <v>0.0</v>
      </c>
      <c r="K59" s="25">
        <f t="shared" si="146"/>
        <v>742.658571</v>
      </c>
      <c r="L59" s="22">
        <f t="shared" si="147"/>
        <v>0.42</v>
      </c>
      <c r="M59" s="24"/>
      <c r="N59" s="26"/>
      <c r="O59" s="24"/>
      <c r="P59" s="24">
        <f t="shared" si="148"/>
        <v>10439.42</v>
      </c>
      <c r="Q59" s="27">
        <f t="shared" si="149"/>
        <v>10439</v>
      </c>
      <c r="R59" s="22">
        <f t="shared" si="150"/>
        <v>10439</v>
      </c>
      <c r="S59" s="28">
        <f t="shared" si="12"/>
        <v>10439.42</v>
      </c>
      <c r="T59" s="29">
        <f t="shared" si="13"/>
        <v>0</v>
      </c>
      <c r="U59" s="22"/>
      <c r="V59" s="21"/>
      <c r="W59" s="21"/>
      <c r="X59" s="21"/>
      <c r="Y59" s="21"/>
      <c r="Z59" s="21"/>
      <c r="AA59" s="21"/>
      <c r="AB59" s="30"/>
      <c r="AC59" s="21" t="s">
        <v>70</v>
      </c>
      <c r="AD59" s="21" t="s">
        <v>71</v>
      </c>
      <c r="AE59" s="21" t="s">
        <v>72</v>
      </c>
      <c r="AF59" s="22">
        <v>10439.42</v>
      </c>
      <c r="AG59" s="22">
        <v>1237.14</v>
      </c>
    </row>
    <row r="60" ht="15.75" hidden="1" customHeight="1" outlineLevel="2">
      <c r="A60" s="21" t="s">
        <v>70</v>
      </c>
      <c r="B60" s="21" t="s">
        <v>35</v>
      </c>
      <c r="C60" s="21" t="s">
        <v>36</v>
      </c>
      <c r="D60" s="22">
        <v>7232248.26</v>
      </c>
      <c r="E60" s="22">
        <v>857069.24</v>
      </c>
      <c r="F60" s="23">
        <f>+D60/D61</f>
        <v>0.7792806663</v>
      </c>
      <c r="G60" s="24">
        <v>0.0</v>
      </c>
      <c r="H60" s="24">
        <v>0.0</v>
      </c>
      <c r="I60" s="22">
        <v>660225.434532832</v>
      </c>
      <c r="J60" s="22">
        <v>0.0</v>
      </c>
      <c r="K60" s="25">
        <f t="shared" si="146"/>
        <v>514500.9165</v>
      </c>
      <c r="L60" s="22">
        <f t="shared" si="147"/>
        <v>0.2599999998</v>
      </c>
      <c r="M60" s="24">
        <v>0.0</v>
      </c>
      <c r="N60" s="26">
        <v>0.0</v>
      </c>
      <c r="O60" s="24"/>
      <c r="P60" s="24">
        <f t="shared" si="148"/>
        <v>7232248.26</v>
      </c>
      <c r="Q60" s="27">
        <f t="shared" si="149"/>
        <v>7232248</v>
      </c>
      <c r="R60" s="22">
        <f t="shared" si="150"/>
        <v>7232248</v>
      </c>
      <c r="S60" s="28">
        <f t="shared" si="12"/>
        <v>7232248.26</v>
      </c>
      <c r="T60" s="29">
        <f t="shared" si="13"/>
        <v>0</v>
      </c>
      <c r="U60" s="22"/>
      <c r="V60" s="21"/>
      <c r="W60" s="21"/>
      <c r="X60" s="21"/>
      <c r="Y60" s="21"/>
      <c r="Z60" s="21"/>
      <c r="AA60" s="21"/>
      <c r="AB60" s="30"/>
      <c r="AC60" s="21" t="s">
        <v>70</v>
      </c>
      <c r="AD60" s="21" t="s">
        <v>35</v>
      </c>
      <c r="AE60" s="21" t="s">
        <v>36</v>
      </c>
      <c r="AF60" s="22">
        <v>7232248.26</v>
      </c>
      <c r="AG60" s="22">
        <v>857069.24</v>
      </c>
    </row>
    <row r="61" ht="15.75" hidden="1" customHeight="1" outlineLevel="1">
      <c r="A61" s="31" t="s">
        <v>73</v>
      </c>
      <c r="B61" s="31"/>
      <c r="C61" s="31"/>
      <c r="D61" s="32">
        <f t="shared" ref="D61:F61" si="151">SUBTOTAL(9,D57:D60)</f>
        <v>9280672</v>
      </c>
      <c r="E61" s="32">
        <f t="shared" si="151"/>
        <v>1099821</v>
      </c>
      <c r="F61" s="32">
        <f t="shared" si="151"/>
        <v>1</v>
      </c>
      <c r="G61" s="33"/>
      <c r="H61" s="33"/>
      <c r="I61" s="32"/>
      <c r="J61" s="32">
        <f t="shared" ref="J61:L61" si="152">SUBTOTAL(9,J57:J60)</f>
        <v>0</v>
      </c>
      <c r="K61" s="34">
        <f t="shared" si="152"/>
        <v>660225.4345</v>
      </c>
      <c r="L61" s="32">
        <f t="shared" si="152"/>
        <v>0.9999999998</v>
      </c>
      <c r="M61" s="33"/>
      <c r="N61" s="35"/>
      <c r="O61" s="33"/>
      <c r="P61" s="33">
        <f t="shared" ref="P61:R61" si="153">SUBTOTAL(9,P57:P60)</f>
        <v>9280672</v>
      </c>
      <c r="Q61" s="36">
        <f t="shared" si="153"/>
        <v>9280671</v>
      </c>
      <c r="R61" s="32">
        <f t="shared" si="153"/>
        <v>9280671</v>
      </c>
      <c r="S61" s="37">
        <f t="shared" si="12"/>
        <v>9280672</v>
      </c>
      <c r="T61" s="38">
        <f t="shared" si="13"/>
        <v>0</v>
      </c>
      <c r="U61" s="32"/>
      <c r="V61" s="31"/>
      <c r="W61" s="31"/>
      <c r="X61" s="31"/>
      <c r="Y61" s="31"/>
      <c r="Z61" s="31"/>
      <c r="AA61" s="31"/>
      <c r="AB61" s="39"/>
      <c r="AC61" s="31"/>
      <c r="AD61" s="31"/>
      <c r="AE61" s="31"/>
      <c r="AF61" s="32"/>
      <c r="AG61" s="32"/>
    </row>
    <row r="62" ht="14.25" hidden="1" customHeight="1" outlineLevel="2">
      <c r="A62" s="21" t="s">
        <v>74</v>
      </c>
      <c r="B62" s="21" t="s">
        <v>27</v>
      </c>
      <c r="C62" s="21" t="s">
        <v>28</v>
      </c>
      <c r="D62" s="22">
        <v>4.1822768E7</v>
      </c>
      <c r="E62" s="22">
        <v>1.5574013E7</v>
      </c>
      <c r="F62" s="23">
        <f>+D62/D63</f>
        <v>1</v>
      </c>
      <c r="G62" s="24">
        <v>2.0883622E8</v>
      </c>
      <c r="H62" s="24">
        <v>1.898511090909091E7</v>
      </c>
      <c r="I62" s="22">
        <v>1.898511090909091E7</v>
      </c>
      <c r="J62" s="22">
        <f>+K62-E62</f>
        <v>3411097.909</v>
      </c>
      <c r="K62" s="25">
        <f>+I62*F62</f>
        <v>18985110.91</v>
      </c>
      <c r="L62" s="22">
        <f>+D62-Q62</f>
        <v>3411098</v>
      </c>
      <c r="M62" s="24">
        <v>4.225283917041611E8</v>
      </c>
      <c r="N62" s="26">
        <v>3.841167197310556E7</v>
      </c>
      <c r="O62" s="24"/>
      <c r="P62" s="24">
        <f>+D62-J62</f>
        <v>38411670.09</v>
      </c>
      <c r="Q62" s="27">
        <f>+ROUND(P62,0)</f>
        <v>38411670</v>
      </c>
      <c r="R62" s="22">
        <f>+D62-L62</f>
        <v>38411670</v>
      </c>
      <c r="S62" s="28">
        <f t="shared" si="12"/>
        <v>41822768</v>
      </c>
      <c r="T62" s="29">
        <f t="shared" si="13"/>
        <v>0</v>
      </c>
      <c r="U62" s="22"/>
      <c r="V62" s="21"/>
      <c r="W62" s="21"/>
      <c r="X62" s="21"/>
      <c r="Y62" s="21"/>
      <c r="Z62" s="21"/>
      <c r="AA62" s="21"/>
      <c r="AB62" s="30"/>
      <c r="AC62" s="21" t="s">
        <v>74</v>
      </c>
      <c r="AD62" s="21" t="s">
        <v>27</v>
      </c>
      <c r="AE62" s="21" t="s">
        <v>28</v>
      </c>
      <c r="AF62" s="22">
        <v>4.1822768E7</v>
      </c>
      <c r="AG62" s="22">
        <v>1.5574013E7</v>
      </c>
    </row>
    <row r="63" ht="14.25" hidden="1" customHeight="1" outlineLevel="1">
      <c r="A63" s="31" t="s">
        <v>75</v>
      </c>
      <c r="B63" s="31"/>
      <c r="C63" s="31"/>
      <c r="D63" s="32">
        <f t="shared" ref="D63:F63" si="154">SUBTOTAL(9,D62)</f>
        <v>41822768</v>
      </c>
      <c r="E63" s="32">
        <f t="shared" si="154"/>
        <v>15574013</v>
      </c>
      <c r="F63" s="32">
        <f t="shared" si="154"/>
        <v>1</v>
      </c>
      <c r="G63" s="33"/>
      <c r="H63" s="33"/>
      <c r="I63" s="32"/>
      <c r="J63" s="32">
        <f t="shared" ref="J63:L63" si="155">SUBTOTAL(9,J62)</f>
        <v>3411097.909</v>
      </c>
      <c r="K63" s="34">
        <f t="shared" si="155"/>
        <v>18985110.91</v>
      </c>
      <c r="L63" s="32">
        <f t="shared" si="155"/>
        <v>3411098</v>
      </c>
      <c r="M63" s="33"/>
      <c r="N63" s="35"/>
      <c r="O63" s="33"/>
      <c r="P63" s="33">
        <f t="shared" ref="P63:R63" si="156">SUBTOTAL(9,P62)</f>
        <v>38411670.09</v>
      </c>
      <c r="Q63" s="36">
        <f t="shared" si="156"/>
        <v>38411670</v>
      </c>
      <c r="R63" s="32">
        <f t="shared" si="156"/>
        <v>38411670</v>
      </c>
      <c r="S63" s="37">
        <f t="shared" si="12"/>
        <v>41822768</v>
      </c>
      <c r="T63" s="38">
        <f t="shared" si="13"/>
        <v>0</v>
      </c>
      <c r="U63" s="32"/>
      <c r="V63" s="31"/>
      <c r="W63" s="31"/>
      <c r="X63" s="31"/>
      <c r="Y63" s="31"/>
      <c r="Z63" s="31"/>
      <c r="AA63" s="31"/>
      <c r="AB63" s="39"/>
      <c r="AC63" s="31"/>
      <c r="AD63" s="31"/>
      <c r="AE63" s="31"/>
      <c r="AF63" s="32"/>
      <c r="AG63" s="32"/>
    </row>
    <row r="64" ht="14.25" hidden="1" customHeight="1" outlineLevel="2">
      <c r="A64" s="21" t="s">
        <v>76</v>
      </c>
      <c r="B64" s="21" t="s">
        <v>27</v>
      </c>
      <c r="C64" s="21" t="s">
        <v>28</v>
      </c>
      <c r="D64" s="22">
        <v>3.9001744E7</v>
      </c>
      <c r="E64" s="22">
        <v>594801.0</v>
      </c>
      <c r="F64" s="23">
        <f>+D64/D65</f>
        <v>1</v>
      </c>
      <c r="G64" s="24">
        <v>7866624.417705048</v>
      </c>
      <c r="H64" s="24">
        <v>715147.6743368226</v>
      </c>
      <c r="I64" s="22">
        <v>715147.6743368226</v>
      </c>
      <c r="J64" s="22">
        <f>+K64-E64</f>
        <v>120346.6743</v>
      </c>
      <c r="K64" s="25">
        <f>+I64*F64</f>
        <v>715147.6743</v>
      </c>
      <c r="L64" s="22">
        <f>+D64-Q64</f>
        <v>120347</v>
      </c>
      <c r="M64" s="24">
        <v>4.276953887334612E8</v>
      </c>
      <c r="N64" s="26">
        <v>3.88813989757692E7</v>
      </c>
      <c r="O64" s="24"/>
      <c r="P64" s="24">
        <f>+D64-J64</f>
        <v>38881397.33</v>
      </c>
      <c r="Q64" s="27">
        <f>+ROUND(P64,0)</f>
        <v>38881397</v>
      </c>
      <c r="R64" s="22">
        <f>+D64-L64</f>
        <v>38881397</v>
      </c>
      <c r="S64" s="28">
        <f t="shared" si="12"/>
        <v>39001744</v>
      </c>
      <c r="T64" s="29">
        <f t="shared" si="13"/>
        <v>0</v>
      </c>
      <c r="U64" s="22"/>
      <c r="V64" s="21"/>
      <c r="W64" s="21"/>
      <c r="X64" s="21"/>
      <c r="Y64" s="21"/>
      <c r="Z64" s="21"/>
      <c r="AA64" s="21"/>
      <c r="AB64" s="30"/>
      <c r="AC64" s="21" t="s">
        <v>76</v>
      </c>
      <c r="AD64" s="21" t="s">
        <v>27</v>
      </c>
      <c r="AE64" s="21" t="s">
        <v>28</v>
      </c>
      <c r="AF64" s="22">
        <v>3.9001744E7</v>
      </c>
      <c r="AG64" s="22">
        <v>594801.0</v>
      </c>
    </row>
    <row r="65" ht="14.25" hidden="1" customHeight="1" outlineLevel="1">
      <c r="A65" s="31" t="s">
        <v>77</v>
      </c>
      <c r="B65" s="31"/>
      <c r="C65" s="31"/>
      <c r="D65" s="32">
        <f t="shared" ref="D65:F65" si="157">SUBTOTAL(9,D64)</f>
        <v>39001744</v>
      </c>
      <c r="E65" s="32">
        <f t="shared" si="157"/>
        <v>594801</v>
      </c>
      <c r="F65" s="32">
        <f t="shared" si="157"/>
        <v>1</v>
      </c>
      <c r="G65" s="33"/>
      <c r="H65" s="33"/>
      <c r="I65" s="32"/>
      <c r="J65" s="32">
        <f t="shared" ref="J65:L65" si="158">SUBTOTAL(9,J64)</f>
        <v>120346.6743</v>
      </c>
      <c r="K65" s="34">
        <f t="shared" si="158"/>
        <v>715147.6743</v>
      </c>
      <c r="L65" s="32">
        <f t="shared" si="158"/>
        <v>120347</v>
      </c>
      <c r="M65" s="33"/>
      <c r="N65" s="35"/>
      <c r="O65" s="33"/>
      <c r="P65" s="33">
        <f t="shared" ref="P65:R65" si="159">SUBTOTAL(9,P64)</f>
        <v>38881397.33</v>
      </c>
      <c r="Q65" s="36">
        <f t="shared" si="159"/>
        <v>38881397</v>
      </c>
      <c r="R65" s="32">
        <f t="shared" si="159"/>
        <v>38881397</v>
      </c>
      <c r="S65" s="37">
        <f t="shared" si="12"/>
        <v>39001744</v>
      </c>
      <c r="T65" s="38">
        <f t="shared" si="13"/>
        <v>0</v>
      </c>
      <c r="U65" s="32"/>
      <c r="V65" s="31"/>
      <c r="W65" s="31"/>
      <c r="X65" s="31"/>
      <c r="Y65" s="31"/>
      <c r="Z65" s="31"/>
      <c r="AA65" s="31"/>
      <c r="AB65" s="39"/>
      <c r="AC65" s="31"/>
      <c r="AD65" s="31"/>
      <c r="AE65" s="31"/>
      <c r="AF65" s="32"/>
      <c r="AG65" s="32"/>
    </row>
    <row r="66" ht="14.25" hidden="1" customHeight="1" outlineLevel="2">
      <c r="A66" s="21" t="s">
        <v>78</v>
      </c>
      <c r="B66" s="21" t="s">
        <v>27</v>
      </c>
      <c r="C66" s="21" t="s">
        <v>28</v>
      </c>
      <c r="D66" s="22">
        <v>1.709416302E7</v>
      </c>
      <c r="E66" s="22">
        <v>4.671775689E7</v>
      </c>
      <c r="F66" s="23">
        <f>+D66/D69</f>
        <v>0.8153367618</v>
      </c>
      <c r="G66" s="24">
        <v>8.609094578768148E8</v>
      </c>
      <c r="H66" s="24">
        <v>7.826449617061953E7</v>
      </c>
      <c r="I66" s="22">
        <v>7.826449617061953E7</v>
      </c>
      <c r="J66" s="22">
        <f t="shared" ref="J66:J68" si="160">+K66-E66</f>
        <v>17094163.98</v>
      </c>
      <c r="K66" s="25">
        <f t="shared" ref="K66:K68" si="161">+I66*F66</f>
        <v>63811920.87</v>
      </c>
      <c r="L66" s="22">
        <f t="shared" ref="L66:L68" si="162">+D66-Q66</f>
        <v>17094164.02</v>
      </c>
      <c r="M66" s="24">
        <v>0.0</v>
      </c>
      <c r="N66" s="26">
        <v>0.0</v>
      </c>
      <c r="O66" s="24"/>
      <c r="P66" s="24">
        <f t="shared" ref="P66:P68" si="163">+D66-J66</f>
        <v>-0.9600055479</v>
      </c>
      <c r="Q66" s="27">
        <f t="shared" ref="Q66:Q68" si="164">+ROUND(P66,0)</f>
        <v>-1</v>
      </c>
      <c r="R66" s="22">
        <f t="shared" ref="R66:R68" si="165">+D66-L66</f>
        <v>-1</v>
      </c>
      <c r="S66" s="28">
        <f t="shared" si="12"/>
        <v>17094163.02</v>
      </c>
      <c r="T66" s="29">
        <f t="shared" si="13"/>
        <v>0</v>
      </c>
      <c r="U66" s="22"/>
      <c r="V66" s="21"/>
      <c r="W66" s="21"/>
      <c r="X66" s="21"/>
      <c r="Y66" s="21"/>
      <c r="Z66" s="21"/>
      <c r="AA66" s="21"/>
      <c r="AB66" s="30"/>
      <c r="AC66" s="21" t="s">
        <v>78</v>
      </c>
      <c r="AD66" s="21" t="s">
        <v>27</v>
      </c>
      <c r="AE66" s="21" t="s">
        <v>28</v>
      </c>
      <c r="AF66" s="22">
        <v>1.709416302E7</v>
      </c>
      <c r="AG66" s="22">
        <v>4.671775689E7</v>
      </c>
    </row>
    <row r="67" ht="14.25" hidden="1" customHeight="1" outlineLevel="2">
      <c r="A67" s="21" t="s">
        <v>78</v>
      </c>
      <c r="B67" s="21" t="s">
        <v>33</v>
      </c>
      <c r="C67" s="21" t="s">
        <v>34</v>
      </c>
      <c r="D67" s="22">
        <v>3870721.24</v>
      </c>
      <c r="E67" s="22">
        <v>1.057854741E7</v>
      </c>
      <c r="F67" s="23">
        <f>+D67/D69</f>
        <v>0.1846209913</v>
      </c>
      <c r="G67" s="24">
        <v>0.0</v>
      </c>
      <c r="H67" s="24">
        <v>0.0</v>
      </c>
      <c r="I67" s="22">
        <v>7.826449617061953E7</v>
      </c>
      <c r="J67" s="22">
        <f t="shared" si="160"/>
        <v>3870721.454</v>
      </c>
      <c r="K67" s="25">
        <f t="shared" si="161"/>
        <v>14449268.86</v>
      </c>
      <c r="L67" s="22">
        <f t="shared" si="162"/>
        <v>3870721.24</v>
      </c>
      <c r="M67" s="24">
        <v>0.0</v>
      </c>
      <c r="N67" s="26">
        <v>0.0</v>
      </c>
      <c r="O67" s="24"/>
      <c r="P67" s="24">
        <f t="shared" si="163"/>
        <v>-0.2137486599</v>
      </c>
      <c r="Q67" s="27">
        <f t="shared" si="164"/>
        <v>0</v>
      </c>
      <c r="R67" s="22">
        <f t="shared" si="165"/>
        <v>0</v>
      </c>
      <c r="S67" s="28">
        <f t="shared" si="12"/>
        <v>3870721.24</v>
      </c>
      <c r="T67" s="29">
        <f t="shared" si="13"/>
        <v>0</v>
      </c>
      <c r="U67" s="22"/>
      <c r="V67" s="21"/>
      <c r="W67" s="21"/>
      <c r="X67" s="21"/>
      <c r="Y67" s="21"/>
      <c r="Z67" s="21"/>
      <c r="AA67" s="21"/>
      <c r="AB67" s="30"/>
      <c r="AC67" s="21" t="s">
        <v>78</v>
      </c>
      <c r="AD67" s="21" t="s">
        <v>33</v>
      </c>
      <c r="AE67" s="21" t="s">
        <v>34</v>
      </c>
      <c r="AF67" s="22">
        <v>3870721.24</v>
      </c>
      <c r="AG67" s="22">
        <v>1.057854741E7</v>
      </c>
    </row>
    <row r="68" ht="14.25" hidden="1" customHeight="1" outlineLevel="2">
      <c r="A68" s="21" t="s">
        <v>78</v>
      </c>
      <c r="B68" s="21" t="s">
        <v>29</v>
      </c>
      <c r="C68" s="21" t="s">
        <v>30</v>
      </c>
      <c r="D68" s="22">
        <v>885.74</v>
      </c>
      <c r="E68" s="22">
        <v>2420.7</v>
      </c>
      <c r="F68" s="23">
        <f>+D68/D69</f>
        <v>0.00004224695778</v>
      </c>
      <c r="G68" s="24">
        <v>0.0</v>
      </c>
      <c r="H68" s="24">
        <v>0.0</v>
      </c>
      <c r="I68" s="22">
        <v>7.826449617061953E7</v>
      </c>
      <c r="J68" s="22">
        <f t="shared" si="160"/>
        <v>885.7368653</v>
      </c>
      <c r="K68" s="25">
        <f t="shared" si="161"/>
        <v>3306.436865</v>
      </c>
      <c r="L68" s="22">
        <f t="shared" si="162"/>
        <v>885.74</v>
      </c>
      <c r="M68" s="24">
        <v>0.0</v>
      </c>
      <c r="N68" s="26">
        <v>0.0</v>
      </c>
      <c r="O68" s="24"/>
      <c r="P68" s="24">
        <f t="shared" si="163"/>
        <v>0.00313466357</v>
      </c>
      <c r="Q68" s="27">
        <f t="shared" si="164"/>
        <v>0</v>
      </c>
      <c r="R68" s="22">
        <f t="shared" si="165"/>
        <v>0</v>
      </c>
      <c r="S68" s="28">
        <f t="shared" si="12"/>
        <v>885.74</v>
      </c>
      <c r="T68" s="29">
        <f t="shared" si="13"/>
        <v>0</v>
      </c>
      <c r="U68" s="22"/>
      <c r="V68" s="21"/>
      <c r="W68" s="21"/>
      <c r="X68" s="21"/>
      <c r="Y68" s="21"/>
      <c r="Z68" s="21"/>
      <c r="AA68" s="21"/>
      <c r="AB68" s="30"/>
      <c r="AC68" s="21" t="s">
        <v>78</v>
      </c>
      <c r="AD68" s="21" t="s">
        <v>29</v>
      </c>
      <c r="AE68" s="21" t="s">
        <v>30</v>
      </c>
      <c r="AF68" s="22">
        <v>885.74</v>
      </c>
      <c r="AG68" s="22">
        <v>2420.7</v>
      </c>
    </row>
    <row r="69" ht="14.25" hidden="1" customHeight="1" outlineLevel="1">
      <c r="A69" s="31" t="s">
        <v>79</v>
      </c>
      <c r="B69" s="31"/>
      <c r="C69" s="31"/>
      <c r="D69" s="32">
        <f t="shared" ref="D69:F69" si="166">SUBTOTAL(9,D66:D68)</f>
        <v>20965770</v>
      </c>
      <c r="E69" s="32">
        <f t="shared" si="166"/>
        <v>57298725</v>
      </c>
      <c r="F69" s="32">
        <f t="shared" si="166"/>
        <v>1</v>
      </c>
      <c r="G69" s="33"/>
      <c r="H69" s="33"/>
      <c r="I69" s="32"/>
      <c r="J69" s="32">
        <f t="shared" ref="J69:L69" si="167">SUBTOTAL(9,J66:J68)</f>
        <v>20965771.17</v>
      </c>
      <c r="K69" s="34">
        <f t="shared" si="167"/>
        <v>78264496.17</v>
      </c>
      <c r="L69" s="32">
        <f t="shared" si="167"/>
        <v>20965771</v>
      </c>
      <c r="M69" s="33"/>
      <c r="N69" s="35"/>
      <c r="O69" s="33"/>
      <c r="P69" s="33">
        <f t="shared" ref="P69:R69" si="168">SUBTOTAL(9,P66:P68)</f>
        <v>-1.170619544</v>
      </c>
      <c r="Q69" s="36">
        <f t="shared" si="168"/>
        <v>-1</v>
      </c>
      <c r="R69" s="32">
        <f t="shared" si="168"/>
        <v>-1</v>
      </c>
      <c r="S69" s="37">
        <f t="shared" si="12"/>
        <v>20965770</v>
      </c>
      <c r="T69" s="38">
        <f t="shared" si="13"/>
        <v>0</v>
      </c>
      <c r="U69" s="32"/>
      <c r="V69" s="31"/>
      <c r="W69" s="31"/>
      <c r="X69" s="31"/>
      <c r="Y69" s="31"/>
      <c r="Z69" s="31"/>
      <c r="AA69" s="31"/>
      <c r="AB69" s="39"/>
      <c r="AC69" s="31"/>
      <c r="AD69" s="31"/>
      <c r="AE69" s="31"/>
      <c r="AF69" s="32"/>
      <c r="AG69" s="32"/>
    </row>
    <row r="70" ht="14.25" hidden="1" customHeight="1" outlineLevel="2">
      <c r="A70" s="21" t="s">
        <v>80</v>
      </c>
      <c r="B70" s="21" t="s">
        <v>27</v>
      </c>
      <c r="C70" s="21" t="s">
        <v>28</v>
      </c>
      <c r="D70" s="22">
        <v>1.971941783E7</v>
      </c>
      <c r="E70" s="22">
        <v>1861911.04</v>
      </c>
      <c r="F70" s="23">
        <f>+D70/D72</f>
        <v>0.5351616999</v>
      </c>
      <c r="G70" s="24">
        <v>7.21E7</v>
      </c>
      <c r="H70" s="24">
        <v>6554545.454545454</v>
      </c>
      <c r="I70" s="22">
        <v>6554545.454545454</v>
      </c>
      <c r="J70" s="22">
        <f t="shared" ref="J70:J71" si="169">+K70-E70</f>
        <v>1645830.647</v>
      </c>
      <c r="K70" s="25">
        <f t="shared" ref="K70:K71" si="170">+I70*F70</f>
        <v>3507741.687</v>
      </c>
      <c r="L70" s="22">
        <f t="shared" ref="L70:L71" si="171">+D70-Q70</f>
        <v>1645830.83</v>
      </c>
      <c r="M70" s="24">
        <v>3.714941977534962E8</v>
      </c>
      <c r="N70" s="26">
        <v>3.377219979577238E7</v>
      </c>
      <c r="O70" s="24"/>
      <c r="P70" s="24">
        <f t="shared" ref="P70:P71" si="172">+D70-J70</f>
        <v>18073587.18</v>
      </c>
      <c r="Q70" s="27">
        <f t="shared" ref="Q70:Q71" si="173">+ROUND(P70,0)</f>
        <v>18073587</v>
      </c>
      <c r="R70" s="22">
        <f t="shared" ref="R70:R71" si="174">+D70-L70</f>
        <v>18073587</v>
      </c>
      <c r="S70" s="28">
        <f t="shared" si="12"/>
        <v>19719417.83</v>
      </c>
      <c r="T70" s="29">
        <f t="shared" si="13"/>
        <v>0</v>
      </c>
      <c r="U70" s="22"/>
      <c r="V70" s="21"/>
      <c r="W70" s="21"/>
      <c r="X70" s="21"/>
      <c r="Y70" s="21"/>
      <c r="Z70" s="21"/>
      <c r="AA70" s="21"/>
      <c r="AB70" s="30"/>
      <c r="AC70" s="21" t="s">
        <v>80</v>
      </c>
      <c r="AD70" s="21" t="s">
        <v>27</v>
      </c>
      <c r="AE70" s="21" t="s">
        <v>28</v>
      </c>
      <c r="AF70" s="22">
        <v>1.971941783E7</v>
      </c>
      <c r="AG70" s="22">
        <v>1861911.04</v>
      </c>
    </row>
    <row r="71" ht="14.25" hidden="1" customHeight="1" outlineLevel="2">
      <c r="A71" s="21" t="s">
        <v>80</v>
      </c>
      <c r="B71" s="21" t="s">
        <v>47</v>
      </c>
      <c r="C71" s="21" t="s">
        <v>48</v>
      </c>
      <c r="D71" s="22">
        <v>1.712817017E7</v>
      </c>
      <c r="E71" s="22">
        <v>1617244.96</v>
      </c>
      <c r="F71" s="23">
        <f>+D71/D72</f>
        <v>0.4648383001</v>
      </c>
      <c r="G71" s="24">
        <v>0.0</v>
      </c>
      <c r="H71" s="24">
        <v>0.0</v>
      </c>
      <c r="I71" s="22">
        <v>6554545.454545454</v>
      </c>
      <c r="J71" s="22">
        <f t="shared" si="169"/>
        <v>1429558.807</v>
      </c>
      <c r="K71" s="25">
        <f t="shared" si="170"/>
        <v>3046803.767</v>
      </c>
      <c r="L71" s="22">
        <f t="shared" si="171"/>
        <v>1429559.17</v>
      </c>
      <c r="M71" s="24">
        <v>0.0</v>
      </c>
      <c r="N71" s="26">
        <v>0.0</v>
      </c>
      <c r="O71" s="24"/>
      <c r="P71" s="24">
        <f t="shared" si="172"/>
        <v>15698611.36</v>
      </c>
      <c r="Q71" s="27">
        <f t="shared" si="173"/>
        <v>15698611</v>
      </c>
      <c r="R71" s="22">
        <f t="shared" si="174"/>
        <v>15698611</v>
      </c>
      <c r="S71" s="28">
        <f t="shared" si="12"/>
        <v>17128170.17</v>
      </c>
      <c r="T71" s="29">
        <f t="shared" si="13"/>
        <v>0</v>
      </c>
      <c r="U71" s="22"/>
      <c r="V71" s="21"/>
      <c r="W71" s="21"/>
      <c r="X71" s="21"/>
      <c r="Y71" s="21"/>
      <c r="Z71" s="21"/>
      <c r="AA71" s="21"/>
      <c r="AB71" s="30"/>
      <c r="AC71" s="21" t="s">
        <v>80</v>
      </c>
      <c r="AD71" s="21" t="s">
        <v>47</v>
      </c>
      <c r="AE71" s="21" t="s">
        <v>48</v>
      </c>
      <c r="AF71" s="22">
        <v>1.712817017E7</v>
      </c>
      <c r="AG71" s="22">
        <v>1617244.96</v>
      </c>
    </row>
    <row r="72" ht="14.25" hidden="1" customHeight="1" outlineLevel="1">
      <c r="A72" s="31" t="s">
        <v>81</v>
      </c>
      <c r="B72" s="31"/>
      <c r="C72" s="31"/>
      <c r="D72" s="32">
        <f t="shared" ref="D72:F72" si="175">SUBTOTAL(9,D70:D71)</f>
        <v>36847588</v>
      </c>
      <c r="E72" s="32">
        <f t="shared" si="175"/>
        <v>3479156</v>
      </c>
      <c r="F72" s="32">
        <f t="shared" si="175"/>
        <v>1</v>
      </c>
      <c r="G72" s="33"/>
      <c r="H72" s="33"/>
      <c r="I72" s="32"/>
      <c r="J72" s="32">
        <f t="shared" ref="J72:L72" si="176">SUBTOTAL(9,J70:J71)</f>
        <v>3075389.455</v>
      </c>
      <c r="K72" s="34">
        <f t="shared" si="176"/>
        <v>6554545.455</v>
      </c>
      <c r="L72" s="32">
        <f t="shared" si="176"/>
        <v>3075390</v>
      </c>
      <c r="M72" s="33"/>
      <c r="N72" s="35"/>
      <c r="O72" s="33"/>
      <c r="P72" s="33">
        <f t="shared" ref="P72:R72" si="177">SUBTOTAL(9,P70:P71)</f>
        <v>33772198.55</v>
      </c>
      <c r="Q72" s="36">
        <f t="shared" si="177"/>
        <v>33772198</v>
      </c>
      <c r="R72" s="32">
        <f t="shared" si="177"/>
        <v>33772198</v>
      </c>
      <c r="S72" s="37">
        <f t="shared" si="12"/>
        <v>36847588</v>
      </c>
      <c r="T72" s="38">
        <f t="shared" si="13"/>
        <v>0</v>
      </c>
      <c r="U72" s="32"/>
      <c r="V72" s="31"/>
      <c r="W72" s="31"/>
      <c r="X72" s="31"/>
      <c r="Y72" s="31"/>
      <c r="Z72" s="31"/>
      <c r="AA72" s="31"/>
      <c r="AB72" s="39"/>
      <c r="AC72" s="31"/>
      <c r="AD72" s="31"/>
      <c r="AE72" s="31"/>
      <c r="AF72" s="32"/>
      <c r="AG72" s="32"/>
    </row>
    <row r="73" ht="14.25" hidden="1" customHeight="1" outlineLevel="2">
      <c r="A73" s="21" t="s">
        <v>82</v>
      </c>
      <c r="B73" s="21" t="s">
        <v>27</v>
      </c>
      <c r="C73" s="21" t="s">
        <v>28</v>
      </c>
      <c r="D73" s="22">
        <v>5.153844444E7</v>
      </c>
      <c r="E73" s="22">
        <v>6423432.02</v>
      </c>
      <c r="F73" s="23">
        <f>+D73/D75</f>
        <v>0.9671853683</v>
      </c>
      <c r="G73" s="24">
        <v>9.910374591762878E7</v>
      </c>
      <c r="H73" s="24">
        <v>9009431.447057161</v>
      </c>
      <c r="I73" s="22">
        <v>9009431.447057161</v>
      </c>
      <c r="J73" s="22">
        <f t="shared" ref="J73:J74" si="178">+K73-E73</f>
        <v>2290358.252</v>
      </c>
      <c r="K73" s="25">
        <f t="shared" ref="K73:K74" si="179">+I73*F73</f>
        <v>8713790.272</v>
      </c>
      <c r="L73" s="22">
        <f t="shared" ref="L73:L74" si="180">+D73-Q73</f>
        <v>2290358.44</v>
      </c>
      <c r="M73" s="24">
        <v>5.601087266421361E8</v>
      </c>
      <c r="N73" s="26">
        <v>5.09189751492851E7</v>
      </c>
      <c r="O73" s="24"/>
      <c r="P73" s="24">
        <f t="shared" ref="P73:P74" si="181">+D73-J73</f>
        <v>49248086.19</v>
      </c>
      <c r="Q73" s="27">
        <f t="shared" ref="Q73:Q74" si="182">+ROUND(P73,0)</f>
        <v>49248086</v>
      </c>
      <c r="R73" s="22">
        <f t="shared" ref="R73:R74" si="183">+D73-L73</f>
        <v>49248086</v>
      </c>
      <c r="S73" s="28">
        <f t="shared" si="12"/>
        <v>51538444.44</v>
      </c>
      <c r="T73" s="29">
        <f t="shared" si="13"/>
        <v>0</v>
      </c>
      <c r="U73" s="22"/>
      <c r="V73" s="21"/>
      <c r="W73" s="21"/>
      <c r="X73" s="21"/>
      <c r="Y73" s="21"/>
      <c r="Z73" s="21"/>
      <c r="AA73" s="21"/>
      <c r="AB73" s="30"/>
      <c r="AC73" s="21" t="s">
        <v>82</v>
      </c>
      <c r="AD73" s="21" t="s">
        <v>27</v>
      </c>
      <c r="AE73" s="21" t="s">
        <v>28</v>
      </c>
      <c r="AF73" s="22">
        <v>5.153844444E7</v>
      </c>
      <c r="AG73" s="22">
        <v>6423432.02</v>
      </c>
    </row>
    <row r="74" ht="14.25" hidden="1" customHeight="1" outlineLevel="2">
      <c r="A74" s="21" t="s">
        <v>82</v>
      </c>
      <c r="B74" s="21" t="s">
        <v>33</v>
      </c>
      <c r="C74" s="21" t="s">
        <v>34</v>
      </c>
      <c r="D74" s="22">
        <v>1748594.56</v>
      </c>
      <c r="E74" s="22">
        <v>217933.98</v>
      </c>
      <c r="F74" s="23">
        <f>+D74/D75</f>
        <v>0.03281463172</v>
      </c>
      <c r="G74" s="24">
        <v>0.0</v>
      </c>
      <c r="H74" s="24">
        <v>0.0</v>
      </c>
      <c r="I74" s="22">
        <v>9009431.447057161</v>
      </c>
      <c r="J74" s="22">
        <f t="shared" si="178"/>
        <v>77707.1949</v>
      </c>
      <c r="K74" s="25">
        <f t="shared" si="179"/>
        <v>295641.1749</v>
      </c>
      <c r="L74" s="22">
        <f t="shared" si="180"/>
        <v>77707.56</v>
      </c>
      <c r="M74" s="24">
        <v>0.0</v>
      </c>
      <c r="N74" s="26">
        <v>0.0</v>
      </c>
      <c r="O74" s="24"/>
      <c r="P74" s="24">
        <f t="shared" si="181"/>
        <v>1670887.365</v>
      </c>
      <c r="Q74" s="27">
        <f t="shared" si="182"/>
        <v>1670887</v>
      </c>
      <c r="R74" s="22">
        <f t="shared" si="183"/>
        <v>1670887</v>
      </c>
      <c r="S74" s="28">
        <f t="shared" si="12"/>
        <v>1748594.56</v>
      </c>
      <c r="T74" s="29">
        <f t="shared" si="13"/>
        <v>0</v>
      </c>
      <c r="U74" s="22"/>
      <c r="V74" s="21"/>
      <c r="W74" s="21"/>
      <c r="X74" s="21"/>
      <c r="Y74" s="21"/>
      <c r="Z74" s="21"/>
      <c r="AA74" s="21"/>
      <c r="AB74" s="30"/>
      <c r="AC74" s="21" t="s">
        <v>82</v>
      </c>
      <c r="AD74" s="21" t="s">
        <v>33</v>
      </c>
      <c r="AE74" s="21" t="s">
        <v>34</v>
      </c>
      <c r="AF74" s="22">
        <v>1748594.56</v>
      </c>
      <c r="AG74" s="22">
        <v>217933.98</v>
      </c>
    </row>
    <row r="75" ht="14.25" hidden="1" customHeight="1" outlineLevel="1">
      <c r="A75" s="31" t="s">
        <v>83</v>
      </c>
      <c r="B75" s="31"/>
      <c r="C75" s="31"/>
      <c r="D75" s="32">
        <f t="shared" ref="D75:F75" si="184">SUBTOTAL(9,D73:D74)</f>
        <v>53287039</v>
      </c>
      <c r="E75" s="32">
        <f t="shared" si="184"/>
        <v>6641366</v>
      </c>
      <c r="F75" s="32">
        <f t="shared" si="184"/>
        <v>1</v>
      </c>
      <c r="G75" s="33"/>
      <c r="H75" s="33"/>
      <c r="I75" s="32"/>
      <c r="J75" s="32">
        <f t="shared" ref="J75:L75" si="185">SUBTOTAL(9,J73:J74)</f>
        <v>2368065.447</v>
      </c>
      <c r="K75" s="34">
        <f t="shared" si="185"/>
        <v>9009431.447</v>
      </c>
      <c r="L75" s="32">
        <f t="shared" si="185"/>
        <v>2368066</v>
      </c>
      <c r="M75" s="33"/>
      <c r="N75" s="35"/>
      <c r="O75" s="33"/>
      <c r="P75" s="33">
        <f t="shared" ref="P75:R75" si="186">SUBTOTAL(9,P73:P74)</f>
        <v>50918973.55</v>
      </c>
      <c r="Q75" s="36">
        <f t="shared" si="186"/>
        <v>50918973</v>
      </c>
      <c r="R75" s="32">
        <f t="shared" si="186"/>
        <v>50918973</v>
      </c>
      <c r="S75" s="37">
        <f t="shared" si="12"/>
        <v>53287039</v>
      </c>
      <c r="T75" s="38">
        <f t="shared" si="13"/>
        <v>0</v>
      </c>
      <c r="U75" s="32"/>
      <c r="V75" s="31"/>
      <c r="W75" s="31"/>
      <c r="X75" s="31"/>
      <c r="Y75" s="31"/>
      <c r="Z75" s="31"/>
      <c r="AA75" s="31"/>
      <c r="AB75" s="39"/>
      <c r="AC75" s="31"/>
      <c r="AD75" s="31"/>
      <c r="AE75" s="31"/>
      <c r="AF75" s="32"/>
      <c r="AG75" s="32"/>
    </row>
    <row r="76" ht="14.25" hidden="1" customHeight="1" outlineLevel="2">
      <c r="A76" s="21" t="s">
        <v>84</v>
      </c>
      <c r="B76" s="21" t="s">
        <v>27</v>
      </c>
      <c r="C76" s="21" t="s">
        <v>28</v>
      </c>
      <c r="D76" s="22">
        <v>3.376629321E7</v>
      </c>
      <c r="E76" s="22">
        <v>2890175.75</v>
      </c>
      <c r="F76" s="23">
        <f>+D76/D79</f>
        <v>0.4132742701</v>
      </c>
      <c r="G76" s="24">
        <v>7.14671160713112E7</v>
      </c>
      <c r="H76" s="24">
        <v>6497010.551937383</v>
      </c>
      <c r="I76" s="22">
        <v>6497010.551937383</v>
      </c>
      <c r="J76" s="22">
        <v>0.0</v>
      </c>
      <c r="K76" s="25">
        <f t="shared" ref="K76:K78" si="187">+I76*F76</f>
        <v>2685047.294</v>
      </c>
      <c r="L76" s="22">
        <f t="shared" ref="L76:L78" si="188">+D76-Q76</f>
        <v>0.2100000009</v>
      </c>
      <c r="M76" s="24">
        <v>8.987475262859881E8</v>
      </c>
      <c r="N76" s="26">
        <v>8.170432057145347E7</v>
      </c>
      <c r="O76" s="24"/>
      <c r="P76" s="24">
        <f t="shared" ref="P76:P78" si="189">+D76-J76</f>
        <v>33766293.21</v>
      </c>
      <c r="Q76" s="27">
        <f t="shared" ref="Q76:Q78" si="190">+ROUND(P76,0)</f>
        <v>33766293</v>
      </c>
      <c r="R76" s="22">
        <f t="shared" ref="R76:R78" si="191">+D76-L76</f>
        <v>33766293</v>
      </c>
      <c r="S76" s="28">
        <f t="shared" si="12"/>
        <v>33766293.21</v>
      </c>
      <c r="T76" s="29">
        <f t="shared" si="13"/>
        <v>0</v>
      </c>
      <c r="U76" s="22"/>
      <c r="V76" s="21"/>
      <c r="W76" s="21"/>
      <c r="X76" s="21"/>
      <c r="Y76" s="21"/>
      <c r="Z76" s="21"/>
      <c r="AA76" s="21"/>
      <c r="AB76" s="30"/>
      <c r="AC76" s="21" t="s">
        <v>84</v>
      </c>
      <c r="AD76" s="21" t="s">
        <v>27</v>
      </c>
      <c r="AE76" s="21" t="s">
        <v>28</v>
      </c>
      <c r="AF76" s="22">
        <v>3.376629321E7</v>
      </c>
      <c r="AG76" s="22">
        <v>2890175.75</v>
      </c>
    </row>
    <row r="77" ht="14.25" hidden="1" customHeight="1" outlineLevel="2">
      <c r="A77" s="21" t="s">
        <v>84</v>
      </c>
      <c r="B77" s="21" t="s">
        <v>33</v>
      </c>
      <c r="C77" s="21" t="s">
        <v>34</v>
      </c>
      <c r="D77" s="22">
        <v>7833770.16</v>
      </c>
      <c r="E77" s="22">
        <v>670519.93</v>
      </c>
      <c r="F77" s="23">
        <f>+D77/D79</f>
        <v>0.09587950992</v>
      </c>
      <c r="G77" s="24">
        <v>0.0</v>
      </c>
      <c r="H77" s="24">
        <v>0.0</v>
      </c>
      <c r="I77" s="22">
        <v>6497010.551937383</v>
      </c>
      <c r="J77" s="22">
        <v>0.0</v>
      </c>
      <c r="K77" s="25">
        <f t="shared" si="187"/>
        <v>622930.1877</v>
      </c>
      <c r="L77" s="22">
        <f t="shared" si="188"/>
        <v>0.1600000001</v>
      </c>
      <c r="M77" s="24">
        <v>0.0</v>
      </c>
      <c r="N77" s="26">
        <v>0.0</v>
      </c>
      <c r="O77" s="24"/>
      <c r="P77" s="24">
        <f t="shared" si="189"/>
        <v>7833770.16</v>
      </c>
      <c r="Q77" s="27">
        <f t="shared" si="190"/>
        <v>7833770</v>
      </c>
      <c r="R77" s="22">
        <f t="shared" si="191"/>
        <v>7833770</v>
      </c>
      <c r="S77" s="28">
        <f t="shared" si="12"/>
        <v>7833770.16</v>
      </c>
      <c r="T77" s="29">
        <f t="shared" si="13"/>
        <v>0</v>
      </c>
      <c r="U77" s="22"/>
      <c r="V77" s="21"/>
      <c r="W77" s="21"/>
      <c r="X77" s="21"/>
      <c r="Y77" s="21"/>
      <c r="Z77" s="21"/>
      <c r="AA77" s="21"/>
      <c r="AB77" s="30"/>
      <c r="AC77" s="21" t="s">
        <v>84</v>
      </c>
      <c r="AD77" s="21" t="s">
        <v>33</v>
      </c>
      <c r="AE77" s="21" t="s">
        <v>34</v>
      </c>
      <c r="AF77" s="22">
        <v>7833770.16</v>
      </c>
      <c r="AG77" s="22">
        <v>670519.93</v>
      </c>
    </row>
    <row r="78" ht="15.75" hidden="1" customHeight="1" outlineLevel="2">
      <c r="A78" s="21" t="s">
        <v>84</v>
      </c>
      <c r="B78" s="21" t="s">
        <v>35</v>
      </c>
      <c r="C78" s="21" t="s">
        <v>36</v>
      </c>
      <c r="D78" s="22">
        <v>4.010425663E7</v>
      </c>
      <c r="E78" s="22">
        <v>3432664.32</v>
      </c>
      <c r="F78" s="23">
        <f>+D78/D79</f>
        <v>0.49084622</v>
      </c>
      <c r="G78" s="24">
        <v>0.0</v>
      </c>
      <c r="H78" s="24">
        <v>0.0</v>
      </c>
      <c r="I78" s="22">
        <v>6497010.551937383</v>
      </c>
      <c r="J78" s="22">
        <v>0.0</v>
      </c>
      <c r="K78" s="25">
        <f t="shared" si="187"/>
        <v>3189033.071</v>
      </c>
      <c r="L78" s="22">
        <f t="shared" si="188"/>
        <v>-0.3699999973</v>
      </c>
      <c r="M78" s="24">
        <v>0.0</v>
      </c>
      <c r="N78" s="26">
        <v>0.0</v>
      </c>
      <c r="O78" s="24"/>
      <c r="P78" s="24">
        <f t="shared" si="189"/>
        <v>40104256.63</v>
      </c>
      <c r="Q78" s="27">
        <f t="shared" si="190"/>
        <v>40104257</v>
      </c>
      <c r="R78" s="22">
        <f t="shared" si="191"/>
        <v>40104257</v>
      </c>
      <c r="S78" s="28">
        <f t="shared" si="12"/>
        <v>40104256.63</v>
      </c>
      <c r="T78" s="29">
        <f t="shared" si="13"/>
        <v>0</v>
      </c>
      <c r="U78" s="22"/>
      <c r="V78" s="21"/>
      <c r="W78" s="21"/>
      <c r="X78" s="21"/>
      <c r="Y78" s="21"/>
      <c r="Z78" s="21"/>
      <c r="AA78" s="21"/>
      <c r="AB78" s="30"/>
      <c r="AC78" s="21" t="s">
        <v>84</v>
      </c>
      <c r="AD78" s="21" t="s">
        <v>35</v>
      </c>
      <c r="AE78" s="21" t="s">
        <v>36</v>
      </c>
      <c r="AF78" s="22">
        <v>4.010425663E7</v>
      </c>
      <c r="AG78" s="22">
        <v>3432664.32</v>
      </c>
    </row>
    <row r="79" ht="15.75" hidden="1" customHeight="1" outlineLevel="1">
      <c r="A79" s="31" t="s">
        <v>85</v>
      </c>
      <c r="B79" s="31"/>
      <c r="C79" s="31"/>
      <c r="D79" s="32">
        <f t="shared" ref="D79:F79" si="192">SUBTOTAL(9,D76:D78)</f>
        <v>81704320</v>
      </c>
      <c r="E79" s="32">
        <f t="shared" si="192"/>
        <v>6993360</v>
      </c>
      <c r="F79" s="32">
        <f t="shared" si="192"/>
        <v>1</v>
      </c>
      <c r="G79" s="33"/>
      <c r="H79" s="33"/>
      <c r="I79" s="32"/>
      <c r="J79" s="32">
        <f t="shared" ref="J79:L79" si="193">SUBTOTAL(9,J76:J78)</f>
        <v>0</v>
      </c>
      <c r="K79" s="34">
        <f t="shared" si="193"/>
        <v>6497010.552</v>
      </c>
      <c r="L79" s="32">
        <f t="shared" si="193"/>
        <v>0.000000003725290298</v>
      </c>
      <c r="M79" s="33"/>
      <c r="N79" s="35"/>
      <c r="O79" s="33"/>
      <c r="P79" s="33">
        <f t="shared" ref="P79:R79" si="194">SUBTOTAL(9,P76:P78)</f>
        <v>81704320</v>
      </c>
      <c r="Q79" s="36">
        <f t="shared" si="194"/>
        <v>81704320</v>
      </c>
      <c r="R79" s="32">
        <f t="shared" si="194"/>
        <v>81704320</v>
      </c>
      <c r="S79" s="37">
        <f t="shared" si="12"/>
        <v>81704320</v>
      </c>
      <c r="T79" s="38">
        <f t="shared" si="13"/>
        <v>0</v>
      </c>
      <c r="U79" s="32"/>
      <c r="V79" s="31"/>
      <c r="W79" s="31"/>
      <c r="X79" s="31"/>
      <c r="Y79" s="31"/>
      <c r="Z79" s="31"/>
      <c r="AA79" s="31"/>
      <c r="AB79" s="39"/>
      <c r="AC79" s="31"/>
      <c r="AD79" s="31"/>
      <c r="AE79" s="31"/>
      <c r="AF79" s="32"/>
      <c r="AG79" s="32"/>
    </row>
    <row r="80" ht="14.25" hidden="1" customHeight="1" outlineLevel="2">
      <c r="A80" s="21" t="s">
        <v>86</v>
      </c>
      <c r="B80" s="21" t="s">
        <v>27</v>
      </c>
      <c r="C80" s="21" t="s">
        <v>28</v>
      </c>
      <c r="D80" s="22">
        <v>1.150948734E7</v>
      </c>
      <c r="E80" s="22">
        <v>517268.93</v>
      </c>
      <c r="F80" s="23">
        <f>+D80/D83</f>
        <v>0.3463667322</v>
      </c>
      <c r="G80" s="24">
        <v>1.6131531409686636E7</v>
      </c>
      <c r="H80" s="24">
        <v>1466502.855426058</v>
      </c>
      <c r="I80" s="22">
        <v>1466502.855426058</v>
      </c>
      <c r="J80" s="22">
        <v>0.0</v>
      </c>
      <c r="K80" s="25">
        <f t="shared" ref="K80:K82" si="195">+I80*F80</f>
        <v>507947.8018</v>
      </c>
      <c r="L80" s="22">
        <f t="shared" ref="L80:L82" si="196">+D80-Q80</f>
        <v>0.3399999999</v>
      </c>
      <c r="M80" s="24">
        <v>3.6552114271637523E8</v>
      </c>
      <c r="N80" s="26">
        <v>3.322919479239775E7</v>
      </c>
      <c r="O80" s="24"/>
      <c r="P80" s="24">
        <f t="shared" ref="P80:P82" si="197">+D80-J80</f>
        <v>11509487.34</v>
      </c>
      <c r="Q80" s="27">
        <f t="shared" ref="Q80:Q82" si="198">+ROUND(P80,0)</f>
        <v>11509487</v>
      </c>
      <c r="R80" s="22">
        <f t="shared" ref="R80:R82" si="199">+D80-L80</f>
        <v>11509487</v>
      </c>
      <c r="S80" s="28">
        <f t="shared" si="12"/>
        <v>11509487.34</v>
      </c>
      <c r="T80" s="29">
        <f t="shared" si="13"/>
        <v>0</v>
      </c>
      <c r="U80" s="22"/>
      <c r="V80" s="21"/>
      <c r="W80" s="21"/>
      <c r="X80" s="21"/>
      <c r="Y80" s="21"/>
      <c r="Z80" s="21"/>
      <c r="AA80" s="21"/>
      <c r="AB80" s="30"/>
      <c r="AC80" s="21" t="s">
        <v>86</v>
      </c>
      <c r="AD80" s="21" t="s">
        <v>27</v>
      </c>
      <c r="AE80" s="21" t="s">
        <v>28</v>
      </c>
      <c r="AF80" s="22">
        <v>1.150948734E7</v>
      </c>
      <c r="AG80" s="22">
        <v>517268.93</v>
      </c>
    </row>
    <row r="81" ht="14.25" hidden="1" customHeight="1" outlineLevel="2">
      <c r="A81" s="21" t="s">
        <v>86</v>
      </c>
      <c r="B81" s="21" t="s">
        <v>33</v>
      </c>
      <c r="C81" s="21" t="s">
        <v>34</v>
      </c>
      <c r="D81" s="22">
        <v>2751240.23</v>
      </c>
      <c r="E81" s="22">
        <v>123648.52</v>
      </c>
      <c r="F81" s="23">
        <f>+D81/D83</f>
        <v>0.08279587612</v>
      </c>
      <c r="G81" s="24">
        <v>0.0</v>
      </c>
      <c r="H81" s="24">
        <v>0.0</v>
      </c>
      <c r="I81" s="22">
        <v>1466502.855426058</v>
      </c>
      <c r="J81" s="22">
        <v>0.0</v>
      </c>
      <c r="K81" s="25">
        <f t="shared" si="195"/>
        <v>121420.3887</v>
      </c>
      <c r="L81" s="22">
        <f t="shared" si="196"/>
        <v>0.23</v>
      </c>
      <c r="M81" s="24">
        <v>0.0</v>
      </c>
      <c r="N81" s="26">
        <v>0.0</v>
      </c>
      <c r="O81" s="24"/>
      <c r="P81" s="24">
        <f t="shared" si="197"/>
        <v>2751240.23</v>
      </c>
      <c r="Q81" s="27">
        <f t="shared" si="198"/>
        <v>2751240</v>
      </c>
      <c r="R81" s="22">
        <f t="shared" si="199"/>
        <v>2751240</v>
      </c>
      <c r="S81" s="28">
        <f t="shared" si="12"/>
        <v>2751240.23</v>
      </c>
      <c r="T81" s="29">
        <f t="shared" si="13"/>
        <v>0</v>
      </c>
      <c r="U81" s="22"/>
      <c r="V81" s="21"/>
      <c r="W81" s="21"/>
      <c r="X81" s="21"/>
      <c r="Y81" s="21"/>
      <c r="Z81" s="21"/>
      <c r="AA81" s="21"/>
      <c r="AB81" s="30"/>
      <c r="AC81" s="21" t="s">
        <v>86</v>
      </c>
      <c r="AD81" s="21" t="s">
        <v>33</v>
      </c>
      <c r="AE81" s="21" t="s">
        <v>34</v>
      </c>
      <c r="AF81" s="22">
        <v>2751240.23</v>
      </c>
      <c r="AG81" s="22">
        <v>123648.52</v>
      </c>
    </row>
    <row r="82" ht="15.75" hidden="1" customHeight="1" outlineLevel="2">
      <c r="A82" s="21" t="s">
        <v>86</v>
      </c>
      <c r="B82" s="21" t="s">
        <v>35</v>
      </c>
      <c r="C82" s="21" t="s">
        <v>36</v>
      </c>
      <c r="D82" s="22">
        <v>1.896846643E7</v>
      </c>
      <c r="E82" s="22">
        <v>852496.55</v>
      </c>
      <c r="F82" s="23">
        <f>+D82/D83</f>
        <v>0.5708373917</v>
      </c>
      <c r="G82" s="24">
        <v>0.0</v>
      </c>
      <c r="H82" s="24">
        <v>0.0</v>
      </c>
      <c r="I82" s="22">
        <v>1466502.855426058</v>
      </c>
      <c r="J82" s="22">
        <v>0.0</v>
      </c>
      <c r="K82" s="25">
        <f t="shared" si="195"/>
        <v>837134.6649</v>
      </c>
      <c r="L82" s="22">
        <f t="shared" si="196"/>
        <v>0.4299999997</v>
      </c>
      <c r="M82" s="24">
        <v>0.0</v>
      </c>
      <c r="N82" s="26">
        <v>0.0</v>
      </c>
      <c r="O82" s="24"/>
      <c r="P82" s="24">
        <f t="shared" si="197"/>
        <v>18968466.43</v>
      </c>
      <c r="Q82" s="27">
        <f t="shared" si="198"/>
        <v>18968466</v>
      </c>
      <c r="R82" s="22">
        <f t="shared" si="199"/>
        <v>18968466</v>
      </c>
      <c r="S82" s="28">
        <f t="shared" si="12"/>
        <v>18968466.43</v>
      </c>
      <c r="T82" s="29">
        <f t="shared" si="13"/>
        <v>0</v>
      </c>
      <c r="U82" s="22"/>
      <c r="V82" s="21"/>
      <c r="W82" s="21"/>
      <c r="X82" s="21"/>
      <c r="Y82" s="21"/>
      <c r="Z82" s="21"/>
      <c r="AA82" s="21"/>
      <c r="AB82" s="30"/>
      <c r="AC82" s="21" t="s">
        <v>86</v>
      </c>
      <c r="AD82" s="21" t="s">
        <v>35</v>
      </c>
      <c r="AE82" s="21" t="s">
        <v>36</v>
      </c>
      <c r="AF82" s="22">
        <v>1.896846643E7</v>
      </c>
      <c r="AG82" s="22">
        <v>852496.55</v>
      </c>
    </row>
    <row r="83" ht="15.75" hidden="1" customHeight="1" outlineLevel="1">
      <c r="A83" s="31" t="s">
        <v>87</v>
      </c>
      <c r="B83" s="31"/>
      <c r="C83" s="31"/>
      <c r="D83" s="32">
        <f t="shared" ref="D83:F83" si="200">SUBTOTAL(9,D80:D82)</f>
        <v>33229194</v>
      </c>
      <c r="E83" s="32">
        <f t="shared" si="200"/>
        <v>1493414</v>
      </c>
      <c r="F83" s="32">
        <f t="shared" si="200"/>
        <v>1</v>
      </c>
      <c r="G83" s="33"/>
      <c r="H83" s="33"/>
      <c r="I83" s="32"/>
      <c r="J83" s="32">
        <f t="shared" ref="J83:L83" si="201">SUBTOTAL(9,J80:J82)</f>
        <v>0</v>
      </c>
      <c r="K83" s="34">
        <f t="shared" si="201"/>
        <v>1466502.855</v>
      </c>
      <c r="L83" s="32">
        <f t="shared" si="201"/>
        <v>0.9999999995</v>
      </c>
      <c r="M83" s="33"/>
      <c r="N83" s="35"/>
      <c r="O83" s="33"/>
      <c r="P83" s="33">
        <f t="shared" ref="P83:R83" si="202">SUBTOTAL(9,P80:P82)</f>
        <v>33229194</v>
      </c>
      <c r="Q83" s="36">
        <f t="shared" si="202"/>
        <v>33229193</v>
      </c>
      <c r="R83" s="32">
        <f t="shared" si="202"/>
        <v>33229193</v>
      </c>
      <c r="S83" s="37">
        <f t="shared" si="12"/>
        <v>33229194</v>
      </c>
      <c r="T83" s="38">
        <f t="shared" si="13"/>
        <v>0</v>
      </c>
      <c r="U83" s="32"/>
      <c r="V83" s="31"/>
      <c r="W83" s="31"/>
      <c r="X83" s="31"/>
      <c r="Y83" s="31"/>
      <c r="Z83" s="31"/>
      <c r="AA83" s="31"/>
      <c r="AB83" s="39"/>
      <c r="AC83" s="31"/>
      <c r="AD83" s="31"/>
      <c r="AE83" s="31"/>
      <c r="AF83" s="32"/>
      <c r="AG83" s="32"/>
    </row>
    <row r="84" ht="14.25" hidden="1" customHeight="1" outlineLevel="2">
      <c r="A84" s="21" t="s">
        <v>88</v>
      </c>
      <c r="B84" s="21" t="s">
        <v>27</v>
      </c>
      <c r="C84" s="21" t="s">
        <v>28</v>
      </c>
      <c r="D84" s="22">
        <v>1.736035667E7</v>
      </c>
      <c r="E84" s="22">
        <v>830623.49</v>
      </c>
      <c r="F84" s="23">
        <f>+D84/D87</f>
        <v>0.7206826298</v>
      </c>
      <c r="G84" s="24">
        <v>1.132671E7</v>
      </c>
      <c r="H84" s="24">
        <v>1029700.9090909091</v>
      </c>
      <c r="I84" s="22">
        <v>1029700.9090909091</v>
      </c>
      <c r="J84" s="22">
        <v>0.0</v>
      </c>
      <c r="K84" s="25">
        <f t="shared" ref="K84:K86" si="203">+I84*F84</f>
        <v>742087.559</v>
      </c>
      <c r="L84" s="22">
        <f t="shared" ref="L84:L86" si="204">+D84-Q84</f>
        <v>-0.3299999982</v>
      </c>
      <c r="M84" s="24">
        <v>2.6497644640214705E8</v>
      </c>
      <c r="N84" s="26">
        <v>2.4088767854740642E7</v>
      </c>
      <c r="O84" s="24"/>
      <c r="P84" s="24">
        <f t="shared" ref="P84:P86" si="205">+D84-J84</f>
        <v>17360356.67</v>
      </c>
      <c r="Q84" s="27">
        <f t="shared" ref="Q84:Q86" si="206">+ROUND(P84,0)</f>
        <v>17360357</v>
      </c>
      <c r="R84" s="22">
        <f t="shared" ref="R84:R86" si="207">+D84-L84</f>
        <v>17360357</v>
      </c>
      <c r="S84" s="28">
        <f t="shared" si="12"/>
        <v>17360356.67</v>
      </c>
      <c r="T84" s="29">
        <f t="shared" si="13"/>
        <v>0</v>
      </c>
      <c r="U84" s="22"/>
      <c r="V84" s="21"/>
      <c r="W84" s="21"/>
      <c r="X84" s="21"/>
      <c r="Y84" s="21"/>
      <c r="Z84" s="21"/>
      <c r="AA84" s="21"/>
      <c r="AB84" s="30"/>
      <c r="AC84" s="21" t="s">
        <v>88</v>
      </c>
      <c r="AD84" s="21" t="s">
        <v>27</v>
      </c>
      <c r="AE84" s="21" t="s">
        <v>28</v>
      </c>
      <c r="AF84" s="22">
        <v>1.736035667E7</v>
      </c>
      <c r="AG84" s="22">
        <v>830623.49</v>
      </c>
    </row>
    <row r="85" ht="14.25" hidden="1" customHeight="1" outlineLevel="2">
      <c r="A85" s="21" t="s">
        <v>88</v>
      </c>
      <c r="B85" s="21" t="s">
        <v>33</v>
      </c>
      <c r="C85" s="21" t="s">
        <v>34</v>
      </c>
      <c r="D85" s="22">
        <v>3279233.38</v>
      </c>
      <c r="E85" s="22">
        <v>156898.17</v>
      </c>
      <c r="F85" s="23">
        <f>+D85/D87</f>
        <v>0.1361312202</v>
      </c>
      <c r="G85" s="24">
        <v>0.0</v>
      </c>
      <c r="H85" s="24">
        <v>0.0</v>
      </c>
      <c r="I85" s="22">
        <v>1029700.9090909091</v>
      </c>
      <c r="J85" s="22">
        <v>0.0</v>
      </c>
      <c r="K85" s="25">
        <f t="shared" si="203"/>
        <v>140174.4412</v>
      </c>
      <c r="L85" s="22">
        <f t="shared" si="204"/>
        <v>0.3799999999</v>
      </c>
      <c r="M85" s="24">
        <v>0.0</v>
      </c>
      <c r="N85" s="26">
        <v>0.0</v>
      </c>
      <c r="O85" s="24"/>
      <c r="P85" s="24">
        <f t="shared" si="205"/>
        <v>3279233.38</v>
      </c>
      <c r="Q85" s="27">
        <f t="shared" si="206"/>
        <v>3279233</v>
      </c>
      <c r="R85" s="22">
        <f t="shared" si="207"/>
        <v>3279233</v>
      </c>
      <c r="S85" s="28">
        <f t="shared" si="12"/>
        <v>3279233.38</v>
      </c>
      <c r="T85" s="29">
        <f t="shared" si="13"/>
        <v>0</v>
      </c>
      <c r="U85" s="22"/>
      <c r="V85" s="21"/>
      <c r="W85" s="21"/>
      <c r="X85" s="21"/>
      <c r="Y85" s="21"/>
      <c r="Z85" s="21"/>
      <c r="AA85" s="21"/>
      <c r="AB85" s="30"/>
      <c r="AC85" s="21" t="s">
        <v>88</v>
      </c>
      <c r="AD85" s="21" t="s">
        <v>33</v>
      </c>
      <c r="AE85" s="21" t="s">
        <v>34</v>
      </c>
      <c r="AF85" s="22">
        <v>3279233.38</v>
      </c>
      <c r="AG85" s="22">
        <v>156898.17</v>
      </c>
    </row>
    <row r="86" ht="14.25" hidden="1" customHeight="1" outlineLevel="2">
      <c r="A86" s="21" t="s">
        <v>88</v>
      </c>
      <c r="B86" s="21" t="s">
        <v>47</v>
      </c>
      <c r="C86" s="21" t="s">
        <v>48</v>
      </c>
      <c r="D86" s="22">
        <v>3449177.95</v>
      </c>
      <c r="E86" s="22">
        <v>165029.34</v>
      </c>
      <c r="F86" s="23">
        <f>+D86/D87</f>
        <v>0.1431861501</v>
      </c>
      <c r="G86" s="24">
        <v>0.0</v>
      </c>
      <c r="H86" s="24">
        <v>0.0</v>
      </c>
      <c r="I86" s="22">
        <v>1029700.9090909091</v>
      </c>
      <c r="J86" s="22">
        <v>0.0</v>
      </c>
      <c r="K86" s="25">
        <f t="shared" si="203"/>
        <v>147438.9089</v>
      </c>
      <c r="L86" s="22">
        <f t="shared" si="204"/>
        <v>-0.04999999981</v>
      </c>
      <c r="M86" s="24">
        <v>0.0</v>
      </c>
      <c r="N86" s="26">
        <v>0.0</v>
      </c>
      <c r="O86" s="24"/>
      <c r="P86" s="24">
        <f t="shared" si="205"/>
        <v>3449177.95</v>
      </c>
      <c r="Q86" s="27">
        <f t="shared" si="206"/>
        <v>3449178</v>
      </c>
      <c r="R86" s="22">
        <f t="shared" si="207"/>
        <v>3449178</v>
      </c>
      <c r="S86" s="28">
        <f t="shared" si="12"/>
        <v>3449177.95</v>
      </c>
      <c r="T86" s="29">
        <f t="shared" si="13"/>
        <v>0</v>
      </c>
      <c r="U86" s="22"/>
      <c r="V86" s="21"/>
      <c r="W86" s="21"/>
      <c r="X86" s="21"/>
      <c r="Y86" s="21"/>
      <c r="Z86" s="21"/>
      <c r="AA86" s="21"/>
      <c r="AB86" s="30"/>
      <c r="AC86" s="21" t="s">
        <v>88</v>
      </c>
      <c r="AD86" s="21" t="s">
        <v>47</v>
      </c>
      <c r="AE86" s="21" t="s">
        <v>48</v>
      </c>
      <c r="AF86" s="22">
        <v>3449177.95</v>
      </c>
      <c r="AG86" s="22">
        <v>165029.34</v>
      </c>
    </row>
    <row r="87" ht="14.25" hidden="1" customHeight="1" outlineLevel="1">
      <c r="A87" s="31" t="s">
        <v>89</v>
      </c>
      <c r="B87" s="31"/>
      <c r="C87" s="31"/>
      <c r="D87" s="32">
        <f t="shared" ref="D87:F87" si="208">SUBTOTAL(9,D84:D86)</f>
        <v>24088768</v>
      </c>
      <c r="E87" s="32">
        <f t="shared" si="208"/>
        <v>1152551</v>
      </c>
      <c r="F87" s="32">
        <f t="shared" si="208"/>
        <v>1</v>
      </c>
      <c r="G87" s="33"/>
      <c r="H87" s="33"/>
      <c r="I87" s="32"/>
      <c r="J87" s="32">
        <f t="shared" ref="J87:L87" si="209">SUBTOTAL(9,J84:J86)</f>
        <v>0</v>
      </c>
      <c r="K87" s="34">
        <f t="shared" si="209"/>
        <v>1029700.909</v>
      </c>
      <c r="L87" s="32">
        <f t="shared" si="209"/>
        <v>0.000000001862645149</v>
      </c>
      <c r="M87" s="33"/>
      <c r="N87" s="35"/>
      <c r="O87" s="33"/>
      <c r="P87" s="33">
        <f t="shared" ref="P87:R87" si="210">SUBTOTAL(9,P84:P86)</f>
        <v>24088768</v>
      </c>
      <c r="Q87" s="36">
        <f t="shared" si="210"/>
        <v>24088768</v>
      </c>
      <c r="R87" s="32">
        <f t="shared" si="210"/>
        <v>24088768</v>
      </c>
      <c r="S87" s="37">
        <f t="shared" si="12"/>
        <v>24088768</v>
      </c>
      <c r="T87" s="38">
        <f t="shared" si="13"/>
        <v>0</v>
      </c>
      <c r="U87" s="32"/>
      <c r="V87" s="31"/>
      <c r="W87" s="31"/>
      <c r="X87" s="31"/>
      <c r="Y87" s="31"/>
      <c r="Z87" s="31"/>
      <c r="AA87" s="31"/>
      <c r="AB87" s="39"/>
      <c r="AC87" s="31"/>
      <c r="AD87" s="31"/>
      <c r="AE87" s="31"/>
      <c r="AF87" s="32"/>
      <c r="AG87" s="32"/>
    </row>
    <row r="88" ht="15.75" hidden="1" customHeight="1" outlineLevel="2">
      <c r="A88" s="21" t="s">
        <v>90</v>
      </c>
      <c r="B88" s="21" t="s">
        <v>33</v>
      </c>
      <c r="C88" s="21" t="s">
        <v>34</v>
      </c>
      <c r="D88" s="22">
        <v>3.037213099E7</v>
      </c>
      <c r="E88" s="22">
        <v>1433952.78</v>
      </c>
      <c r="F88" s="23">
        <f>+D88/D91</f>
        <v>0.2097658714</v>
      </c>
      <c r="G88" s="24">
        <v>6.61642772131702E7</v>
      </c>
      <c r="H88" s="24">
        <v>6014934.292106382</v>
      </c>
      <c r="I88" s="22">
        <v>6014934.292106382</v>
      </c>
      <c r="J88" s="22">
        <v>0.0</v>
      </c>
      <c r="K88" s="25">
        <f t="shared" ref="K88:K90" si="211">+I88*F88</f>
        <v>1261727.933</v>
      </c>
      <c r="L88" s="22">
        <f t="shared" ref="L88:L90" si="212">+D88-Q88</f>
        <v>-0.01000000164</v>
      </c>
      <c r="M88" s="24">
        <v>1.5926968324938717E9</v>
      </c>
      <c r="N88" s="26">
        <v>1.4479062113580653E8</v>
      </c>
      <c r="O88" s="24"/>
      <c r="P88" s="24">
        <f t="shared" ref="P88:P90" si="213">+D88-J88</f>
        <v>30372130.99</v>
      </c>
      <c r="Q88" s="27">
        <f t="shared" ref="Q88:Q90" si="214">+ROUND(P88,0)</f>
        <v>30372131</v>
      </c>
      <c r="R88" s="22">
        <f t="shared" ref="R88:R90" si="215">+D88-L88</f>
        <v>30372131</v>
      </c>
      <c r="S88" s="28">
        <f t="shared" si="12"/>
        <v>30372130.99</v>
      </c>
      <c r="T88" s="29">
        <f t="shared" si="13"/>
        <v>0</v>
      </c>
      <c r="U88" s="22"/>
      <c r="V88" s="21"/>
      <c r="W88" s="21"/>
      <c r="X88" s="21"/>
      <c r="Y88" s="21"/>
      <c r="Z88" s="21"/>
      <c r="AA88" s="21"/>
      <c r="AB88" s="30"/>
      <c r="AC88" s="21" t="s">
        <v>90</v>
      </c>
      <c r="AD88" s="21" t="s">
        <v>33</v>
      </c>
      <c r="AE88" s="21" t="s">
        <v>34</v>
      </c>
      <c r="AF88" s="22">
        <v>3.037213099E7</v>
      </c>
      <c r="AG88" s="22">
        <v>1433952.78</v>
      </c>
    </row>
    <row r="89" ht="15.75" hidden="1" customHeight="1" outlineLevel="2">
      <c r="A89" s="21" t="s">
        <v>90</v>
      </c>
      <c r="B89" s="21" t="s">
        <v>61</v>
      </c>
      <c r="C89" s="21" t="s">
        <v>62</v>
      </c>
      <c r="D89" s="22">
        <v>8914633.91</v>
      </c>
      <c r="E89" s="22">
        <v>420884.66</v>
      </c>
      <c r="F89" s="23">
        <f>+D89/D91</f>
        <v>0.06156913885</v>
      </c>
      <c r="G89" s="24">
        <v>0.0</v>
      </c>
      <c r="H89" s="24">
        <v>0.0</v>
      </c>
      <c r="I89" s="22">
        <v>6014934.292106382</v>
      </c>
      <c r="J89" s="22">
        <v>0.0</v>
      </c>
      <c r="K89" s="25">
        <f t="shared" si="211"/>
        <v>370334.3246</v>
      </c>
      <c r="L89" s="22">
        <f t="shared" si="212"/>
        <v>-0.08999999985</v>
      </c>
      <c r="M89" s="24">
        <v>0.0</v>
      </c>
      <c r="N89" s="26">
        <v>0.0</v>
      </c>
      <c r="O89" s="24"/>
      <c r="P89" s="24">
        <f t="shared" si="213"/>
        <v>8914633.91</v>
      </c>
      <c r="Q89" s="27">
        <f t="shared" si="214"/>
        <v>8914634</v>
      </c>
      <c r="R89" s="22">
        <f t="shared" si="215"/>
        <v>8914634</v>
      </c>
      <c r="S89" s="28">
        <f t="shared" si="12"/>
        <v>8914633.91</v>
      </c>
      <c r="T89" s="29">
        <f t="shared" si="13"/>
        <v>0</v>
      </c>
      <c r="U89" s="22"/>
      <c r="V89" s="21"/>
      <c r="W89" s="21"/>
      <c r="X89" s="21"/>
      <c r="Y89" s="21"/>
      <c r="Z89" s="21"/>
      <c r="AA89" s="21"/>
      <c r="AB89" s="30"/>
      <c r="AC89" s="21" t="s">
        <v>90</v>
      </c>
      <c r="AD89" s="21" t="s">
        <v>61</v>
      </c>
      <c r="AE89" s="21" t="s">
        <v>62</v>
      </c>
      <c r="AF89" s="22">
        <v>8914633.91</v>
      </c>
      <c r="AG89" s="22">
        <v>420884.66</v>
      </c>
    </row>
    <row r="90" ht="14.25" hidden="1" customHeight="1" outlineLevel="2">
      <c r="A90" s="21" t="s">
        <v>90</v>
      </c>
      <c r="B90" s="21" t="s">
        <v>35</v>
      </c>
      <c r="C90" s="21" t="s">
        <v>36</v>
      </c>
      <c r="D90" s="22">
        <v>1.055038571E8</v>
      </c>
      <c r="E90" s="22">
        <v>4981130.56</v>
      </c>
      <c r="F90" s="23">
        <f>+D90/D91</f>
        <v>0.7286649898</v>
      </c>
      <c r="G90" s="24">
        <v>0.0</v>
      </c>
      <c r="H90" s="24">
        <v>0.0</v>
      </c>
      <c r="I90" s="22">
        <v>6014934.292106382</v>
      </c>
      <c r="J90" s="22">
        <v>0.0</v>
      </c>
      <c r="K90" s="25">
        <f t="shared" si="211"/>
        <v>4382872.034</v>
      </c>
      <c r="L90" s="22">
        <f t="shared" si="212"/>
        <v>0.09999999404</v>
      </c>
      <c r="M90" s="24">
        <v>0.0</v>
      </c>
      <c r="N90" s="26">
        <v>0.0</v>
      </c>
      <c r="O90" s="24"/>
      <c r="P90" s="24">
        <f t="shared" si="213"/>
        <v>105503857.1</v>
      </c>
      <c r="Q90" s="27">
        <f t="shared" si="214"/>
        <v>105503857</v>
      </c>
      <c r="R90" s="22">
        <f t="shared" si="215"/>
        <v>105503857</v>
      </c>
      <c r="S90" s="28">
        <f t="shared" si="12"/>
        <v>105503857.1</v>
      </c>
      <c r="T90" s="29">
        <f t="shared" si="13"/>
        <v>0</v>
      </c>
      <c r="U90" s="22"/>
      <c r="V90" s="21"/>
      <c r="W90" s="21"/>
      <c r="X90" s="21"/>
      <c r="Y90" s="21"/>
      <c r="Z90" s="21"/>
      <c r="AA90" s="21"/>
      <c r="AB90" s="30"/>
      <c r="AC90" s="21" t="s">
        <v>90</v>
      </c>
      <c r="AD90" s="21" t="s">
        <v>35</v>
      </c>
      <c r="AE90" s="21" t="s">
        <v>36</v>
      </c>
      <c r="AF90" s="22">
        <v>1.055038571E8</v>
      </c>
      <c r="AG90" s="22">
        <v>4981130.56</v>
      </c>
    </row>
    <row r="91" ht="14.25" hidden="1" customHeight="1" outlineLevel="1">
      <c r="A91" s="31" t="s">
        <v>91</v>
      </c>
      <c r="B91" s="31"/>
      <c r="C91" s="31"/>
      <c r="D91" s="32">
        <f t="shared" ref="D91:F91" si="216">SUBTOTAL(9,D88:D90)</f>
        <v>144790622</v>
      </c>
      <c r="E91" s="32">
        <f t="shared" si="216"/>
        <v>6835968</v>
      </c>
      <c r="F91" s="32">
        <f t="shared" si="216"/>
        <v>1</v>
      </c>
      <c r="G91" s="33"/>
      <c r="H91" s="33"/>
      <c r="I91" s="32"/>
      <c r="J91" s="32">
        <f t="shared" ref="J91:L91" si="217">SUBTOTAL(9,J88:J90)</f>
        <v>0</v>
      </c>
      <c r="K91" s="34">
        <f t="shared" si="217"/>
        <v>6014934.292</v>
      </c>
      <c r="L91" s="32">
        <f t="shared" si="217"/>
        <v>-0.000000007450580597</v>
      </c>
      <c r="M91" s="33"/>
      <c r="N91" s="35"/>
      <c r="O91" s="33"/>
      <c r="P91" s="33">
        <f t="shared" ref="P91:R91" si="218">SUBTOTAL(9,P88:P90)</f>
        <v>144790622</v>
      </c>
      <c r="Q91" s="36">
        <f t="shared" si="218"/>
        <v>144790622</v>
      </c>
      <c r="R91" s="32">
        <f t="shared" si="218"/>
        <v>144790622</v>
      </c>
      <c r="S91" s="37">
        <f t="shared" si="12"/>
        <v>144790622</v>
      </c>
      <c r="T91" s="38">
        <f t="shared" si="13"/>
        <v>0</v>
      </c>
      <c r="U91" s="32"/>
      <c r="V91" s="31"/>
      <c r="W91" s="31"/>
      <c r="X91" s="31"/>
      <c r="Y91" s="31"/>
      <c r="Z91" s="31"/>
      <c r="AA91" s="31"/>
      <c r="AB91" s="39"/>
      <c r="AC91" s="31"/>
      <c r="AD91" s="31"/>
      <c r="AE91" s="31"/>
      <c r="AF91" s="32"/>
      <c r="AG91" s="32"/>
    </row>
    <row r="92" ht="14.25" hidden="1" customHeight="1" outlineLevel="2">
      <c r="A92" s="21" t="s">
        <v>92</v>
      </c>
      <c r="B92" s="21" t="s">
        <v>27</v>
      </c>
      <c r="C92" s="21" t="s">
        <v>28</v>
      </c>
      <c r="D92" s="22">
        <v>5.9652886E7</v>
      </c>
      <c r="E92" s="22">
        <v>3038017.0</v>
      </c>
      <c r="F92" s="23">
        <f>+D92/D93</f>
        <v>1</v>
      </c>
      <c r="G92" s="24">
        <v>3.152966335242457E7</v>
      </c>
      <c r="H92" s="24">
        <v>2866333.0320385974</v>
      </c>
      <c r="I92" s="22">
        <v>2866333.0320385974</v>
      </c>
      <c r="J92" s="22">
        <v>0.0</v>
      </c>
      <c r="K92" s="25">
        <f>+I92*F92</f>
        <v>2866333.032</v>
      </c>
      <c r="L92" s="22">
        <f>+D92-Q92</f>
        <v>0</v>
      </c>
      <c r="M92" s="24">
        <v>6.56181753121453E8</v>
      </c>
      <c r="N92" s="26">
        <v>5.965288664740482E7</v>
      </c>
      <c r="O92" s="24"/>
      <c r="P92" s="24">
        <f>+D92-J92</f>
        <v>59652886</v>
      </c>
      <c r="Q92" s="27">
        <f>+ROUND(P92,0)</f>
        <v>59652886</v>
      </c>
      <c r="R92" s="22">
        <f>+D92-L92</f>
        <v>59652886</v>
      </c>
      <c r="S92" s="28">
        <f t="shared" si="12"/>
        <v>59652886</v>
      </c>
      <c r="T92" s="29">
        <f t="shared" si="13"/>
        <v>0</v>
      </c>
      <c r="U92" s="22"/>
      <c r="V92" s="21"/>
      <c r="W92" s="21"/>
      <c r="X92" s="21"/>
      <c r="Y92" s="21"/>
      <c r="Z92" s="21"/>
      <c r="AA92" s="21"/>
      <c r="AB92" s="30"/>
      <c r="AC92" s="21" t="s">
        <v>92</v>
      </c>
      <c r="AD92" s="21" t="s">
        <v>27</v>
      </c>
      <c r="AE92" s="21" t="s">
        <v>28</v>
      </c>
      <c r="AF92" s="22">
        <v>5.9652886E7</v>
      </c>
      <c r="AG92" s="22">
        <v>3038017.0</v>
      </c>
    </row>
    <row r="93" ht="14.25" hidden="1" customHeight="1" outlineLevel="1">
      <c r="A93" s="31" t="s">
        <v>93</v>
      </c>
      <c r="B93" s="31"/>
      <c r="C93" s="31"/>
      <c r="D93" s="32">
        <f t="shared" ref="D93:F93" si="219">SUBTOTAL(9,D92)</f>
        <v>59652886</v>
      </c>
      <c r="E93" s="32">
        <f t="shared" si="219"/>
        <v>3038017</v>
      </c>
      <c r="F93" s="32">
        <f t="shared" si="219"/>
        <v>1</v>
      </c>
      <c r="G93" s="33"/>
      <c r="H93" s="33"/>
      <c r="I93" s="32"/>
      <c r="J93" s="32">
        <f t="shared" ref="J93:L93" si="220">SUBTOTAL(9,J92)</f>
        <v>0</v>
      </c>
      <c r="K93" s="34">
        <f t="shared" si="220"/>
        <v>2866333.032</v>
      </c>
      <c r="L93" s="32">
        <f t="shared" si="220"/>
        <v>0</v>
      </c>
      <c r="M93" s="33"/>
      <c r="N93" s="35"/>
      <c r="O93" s="33"/>
      <c r="P93" s="33">
        <f t="shared" ref="P93:R93" si="221">SUBTOTAL(9,P92)</f>
        <v>59652886</v>
      </c>
      <c r="Q93" s="36">
        <f t="shared" si="221"/>
        <v>59652886</v>
      </c>
      <c r="R93" s="32">
        <f t="shared" si="221"/>
        <v>59652886</v>
      </c>
      <c r="S93" s="37">
        <f t="shared" si="12"/>
        <v>59652886</v>
      </c>
      <c r="T93" s="38">
        <f t="shared" si="13"/>
        <v>0</v>
      </c>
      <c r="U93" s="32"/>
      <c r="V93" s="31"/>
      <c r="W93" s="31"/>
      <c r="X93" s="31"/>
      <c r="Y93" s="31"/>
      <c r="Z93" s="31"/>
      <c r="AA93" s="31"/>
      <c r="AB93" s="39"/>
      <c r="AC93" s="31"/>
      <c r="AD93" s="31"/>
      <c r="AE93" s="31"/>
      <c r="AF93" s="32"/>
      <c r="AG93" s="32"/>
    </row>
    <row r="94" ht="14.25" hidden="1" customHeight="1" outlineLevel="2">
      <c r="A94" s="21" t="s">
        <v>94</v>
      </c>
      <c r="B94" s="21" t="s">
        <v>27</v>
      </c>
      <c r="C94" s="21" t="s">
        <v>28</v>
      </c>
      <c r="D94" s="22">
        <v>1.3464686991E8</v>
      </c>
      <c r="E94" s="22">
        <v>3.261785661E7</v>
      </c>
      <c r="F94" s="23">
        <f>+D94/D96</f>
        <v>0.9926821436</v>
      </c>
      <c r="G94" s="24">
        <v>6.67163701E8</v>
      </c>
      <c r="H94" s="24">
        <v>6.065124554545455E7</v>
      </c>
      <c r="I94" s="22">
        <v>6.065124554545455E7</v>
      </c>
      <c r="J94" s="22">
        <f t="shared" ref="J94:J95" si="222">+K94-E94</f>
        <v>27589551.83</v>
      </c>
      <c r="K94" s="25">
        <f t="shared" ref="K94:K95" si="223">+I94*F94</f>
        <v>60207408.44</v>
      </c>
      <c r="L94" s="22">
        <f t="shared" ref="L94:L95" si="224">+D94-Q94</f>
        <v>27589551.91</v>
      </c>
      <c r="M94" s="24">
        <v>1.186311764618129E9</v>
      </c>
      <c r="N94" s="26">
        <v>1.0784652405619355E8</v>
      </c>
      <c r="O94" s="24"/>
      <c r="P94" s="24">
        <f t="shared" ref="P94:P95" si="225">+D94-J94</f>
        <v>107057318.1</v>
      </c>
      <c r="Q94" s="27">
        <f t="shared" ref="Q94:Q95" si="226">+ROUND(P94,0)</f>
        <v>107057318</v>
      </c>
      <c r="R94" s="22">
        <f t="shared" ref="R94:R95" si="227">+D94-L94</f>
        <v>107057318</v>
      </c>
      <c r="S94" s="28">
        <f t="shared" si="12"/>
        <v>134646869.9</v>
      </c>
      <c r="T94" s="29">
        <f t="shared" si="13"/>
        <v>0</v>
      </c>
      <c r="U94" s="22"/>
      <c r="V94" s="21"/>
      <c r="W94" s="21"/>
      <c r="X94" s="21"/>
      <c r="Y94" s="21"/>
      <c r="Z94" s="21"/>
      <c r="AA94" s="21"/>
      <c r="AB94" s="30"/>
      <c r="AC94" s="21" t="s">
        <v>94</v>
      </c>
      <c r="AD94" s="21" t="s">
        <v>27</v>
      </c>
      <c r="AE94" s="21" t="s">
        <v>28</v>
      </c>
      <c r="AF94" s="22">
        <v>1.3464686991E8</v>
      </c>
      <c r="AG94" s="22">
        <v>3.261785661E7</v>
      </c>
    </row>
    <row r="95" ht="14.25" hidden="1" customHeight="1" outlineLevel="2">
      <c r="A95" s="21" t="s">
        <v>94</v>
      </c>
      <c r="B95" s="21" t="s">
        <v>33</v>
      </c>
      <c r="C95" s="21" t="s">
        <v>34</v>
      </c>
      <c r="D95" s="22">
        <v>992590.09</v>
      </c>
      <c r="E95" s="22">
        <v>240452.39</v>
      </c>
      <c r="F95" s="23">
        <f>+D95/D96</f>
        <v>0.007317856397</v>
      </c>
      <c r="G95" s="24">
        <v>0.0</v>
      </c>
      <c r="H95" s="24">
        <v>0.0</v>
      </c>
      <c r="I95" s="22">
        <v>6.065124554545455E7</v>
      </c>
      <c r="J95" s="22">
        <f t="shared" si="222"/>
        <v>203384.7152</v>
      </c>
      <c r="K95" s="25">
        <f t="shared" si="223"/>
        <v>443837.1052</v>
      </c>
      <c r="L95" s="22">
        <f t="shared" si="224"/>
        <v>203385.09</v>
      </c>
      <c r="M95" s="24">
        <v>0.0</v>
      </c>
      <c r="N95" s="26">
        <v>0.0</v>
      </c>
      <c r="O95" s="24"/>
      <c r="P95" s="24">
        <f t="shared" si="225"/>
        <v>789205.3748</v>
      </c>
      <c r="Q95" s="27">
        <f t="shared" si="226"/>
        <v>789205</v>
      </c>
      <c r="R95" s="22">
        <f t="shared" si="227"/>
        <v>789205</v>
      </c>
      <c r="S95" s="28">
        <f t="shared" si="12"/>
        <v>992590.09</v>
      </c>
      <c r="T95" s="29">
        <f t="shared" si="13"/>
        <v>0</v>
      </c>
      <c r="U95" s="22"/>
      <c r="V95" s="21"/>
      <c r="W95" s="21"/>
      <c r="X95" s="21"/>
      <c r="Y95" s="21"/>
      <c r="Z95" s="21"/>
      <c r="AA95" s="21"/>
      <c r="AB95" s="30"/>
      <c r="AC95" s="21" t="s">
        <v>94</v>
      </c>
      <c r="AD95" s="21" t="s">
        <v>33</v>
      </c>
      <c r="AE95" s="21" t="s">
        <v>34</v>
      </c>
      <c r="AF95" s="22">
        <v>992590.09</v>
      </c>
      <c r="AG95" s="22">
        <v>240452.39</v>
      </c>
    </row>
    <row r="96" ht="14.25" hidden="1" customHeight="1" outlineLevel="1">
      <c r="A96" s="31" t="s">
        <v>95</v>
      </c>
      <c r="B96" s="31"/>
      <c r="C96" s="31"/>
      <c r="D96" s="32">
        <f t="shared" ref="D96:F96" si="228">SUBTOTAL(9,D94:D95)</f>
        <v>135639460</v>
      </c>
      <c r="E96" s="32">
        <f t="shared" si="228"/>
        <v>32858309</v>
      </c>
      <c r="F96" s="32">
        <f t="shared" si="228"/>
        <v>1</v>
      </c>
      <c r="G96" s="33"/>
      <c r="H96" s="33"/>
      <c r="I96" s="32"/>
      <c r="J96" s="32">
        <f t="shared" ref="J96:L96" si="229">SUBTOTAL(9,J94:J95)</f>
        <v>27792936.55</v>
      </c>
      <c r="K96" s="34">
        <f t="shared" si="229"/>
        <v>60651245.55</v>
      </c>
      <c r="L96" s="32">
        <f t="shared" si="229"/>
        <v>27792937</v>
      </c>
      <c r="M96" s="33"/>
      <c r="N96" s="35"/>
      <c r="O96" s="33"/>
      <c r="P96" s="33">
        <f t="shared" ref="P96:R96" si="230">SUBTOTAL(9,P94:P95)</f>
        <v>107846523.5</v>
      </c>
      <c r="Q96" s="36">
        <f t="shared" si="230"/>
        <v>107846523</v>
      </c>
      <c r="R96" s="32">
        <f t="shared" si="230"/>
        <v>107846523</v>
      </c>
      <c r="S96" s="37">
        <f t="shared" si="12"/>
        <v>135639460</v>
      </c>
      <c r="T96" s="38">
        <f t="shared" si="13"/>
        <v>0</v>
      </c>
      <c r="U96" s="32"/>
      <c r="V96" s="31"/>
      <c r="W96" s="31"/>
      <c r="X96" s="31"/>
      <c r="Y96" s="31"/>
      <c r="Z96" s="31"/>
      <c r="AA96" s="31"/>
      <c r="AB96" s="39"/>
      <c r="AC96" s="31"/>
      <c r="AD96" s="31"/>
      <c r="AE96" s="31"/>
      <c r="AF96" s="32"/>
      <c r="AG96" s="32"/>
    </row>
    <row r="97" ht="14.25" hidden="1" customHeight="1" outlineLevel="2">
      <c r="A97" s="21" t="s">
        <v>96</v>
      </c>
      <c r="B97" s="21" t="s">
        <v>27</v>
      </c>
      <c r="C97" s="21" t="s">
        <v>28</v>
      </c>
      <c r="D97" s="22">
        <v>1.250132861E7</v>
      </c>
      <c r="E97" s="22">
        <v>855139.78</v>
      </c>
      <c r="F97" s="23">
        <f>+D97/D99</f>
        <v>0.5984962207</v>
      </c>
      <c r="G97" s="24">
        <v>2.2048175E7</v>
      </c>
      <c r="H97" s="24">
        <v>2004379.5454545454</v>
      </c>
      <c r="I97" s="22">
        <v>2004379.5454545454</v>
      </c>
      <c r="J97" s="22">
        <f t="shared" ref="J97:J98" si="231">+K97-E97</f>
        <v>344473.8028</v>
      </c>
      <c r="K97" s="25">
        <f t="shared" ref="K97:K98" si="232">+I97*F97</f>
        <v>1199613.583</v>
      </c>
      <c r="L97" s="22">
        <f t="shared" ref="L97:L98" si="233">+D97-Q97</f>
        <v>344473.61</v>
      </c>
      <c r="M97" s="24">
        <v>2.234356819639551E8</v>
      </c>
      <c r="N97" s="26">
        <v>2.031233472399592E7</v>
      </c>
      <c r="O97" s="24"/>
      <c r="P97" s="24">
        <f t="shared" ref="P97:P98" si="234">+D97-J97</f>
        <v>12156854.81</v>
      </c>
      <c r="Q97" s="27">
        <f t="shared" ref="Q97:Q98" si="235">+ROUND(P97,0)</f>
        <v>12156855</v>
      </c>
      <c r="R97" s="22">
        <f t="shared" ref="R97:R98" si="236">+D97-L97</f>
        <v>12156855</v>
      </c>
      <c r="S97" s="28">
        <f t="shared" si="12"/>
        <v>12501328.61</v>
      </c>
      <c r="T97" s="29">
        <f t="shared" si="13"/>
        <v>0</v>
      </c>
      <c r="U97" s="22"/>
      <c r="V97" s="21"/>
      <c r="W97" s="21"/>
      <c r="X97" s="21"/>
      <c r="Y97" s="21"/>
      <c r="Z97" s="21"/>
      <c r="AA97" s="21"/>
      <c r="AB97" s="30"/>
      <c r="AC97" s="21" t="s">
        <v>96</v>
      </c>
      <c r="AD97" s="21" t="s">
        <v>27</v>
      </c>
      <c r="AE97" s="21" t="s">
        <v>28</v>
      </c>
      <c r="AF97" s="22">
        <v>1.250132861E7</v>
      </c>
      <c r="AG97" s="22">
        <v>855139.78</v>
      </c>
    </row>
    <row r="98" ht="14.25" hidden="1" customHeight="1" outlineLevel="2">
      <c r="A98" s="21" t="s">
        <v>96</v>
      </c>
      <c r="B98" s="21" t="s">
        <v>33</v>
      </c>
      <c r="C98" s="21" t="s">
        <v>34</v>
      </c>
      <c r="D98" s="22">
        <v>8386570.39</v>
      </c>
      <c r="E98" s="22">
        <v>573674.22</v>
      </c>
      <c r="F98" s="23">
        <f>+D98/D99</f>
        <v>0.4015037793</v>
      </c>
      <c r="G98" s="24">
        <v>0.0</v>
      </c>
      <c r="H98" s="24">
        <v>0.0</v>
      </c>
      <c r="I98" s="22">
        <v>2004379.5454545454</v>
      </c>
      <c r="J98" s="22">
        <f t="shared" si="231"/>
        <v>231091.7426</v>
      </c>
      <c r="K98" s="25">
        <f t="shared" si="232"/>
        <v>804765.9626</v>
      </c>
      <c r="L98" s="22">
        <f t="shared" si="233"/>
        <v>231091.39</v>
      </c>
      <c r="M98" s="24">
        <v>0.0</v>
      </c>
      <c r="N98" s="26">
        <v>0.0</v>
      </c>
      <c r="O98" s="24"/>
      <c r="P98" s="24">
        <f t="shared" si="234"/>
        <v>8155478.647</v>
      </c>
      <c r="Q98" s="27">
        <f t="shared" si="235"/>
        <v>8155479</v>
      </c>
      <c r="R98" s="22">
        <f t="shared" si="236"/>
        <v>8155479</v>
      </c>
      <c r="S98" s="28">
        <f t="shared" si="12"/>
        <v>8386570.39</v>
      </c>
      <c r="T98" s="29">
        <f t="shared" si="13"/>
        <v>0</v>
      </c>
      <c r="U98" s="22"/>
      <c r="V98" s="21"/>
      <c r="W98" s="21"/>
      <c r="X98" s="21"/>
      <c r="Y98" s="21"/>
      <c r="Z98" s="21"/>
      <c r="AA98" s="21"/>
      <c r="AB98" s="30"/>
      <c r="AC98" s="21" t="s">
        <v>96</v>
      </c>
      <c r="AD98" s="21" t="s">
        <v>33</v>
      </c>
      <c r="AE98" s="21" t="s">
        <v>34</v>
      </c>
      <c r="AF98" s="22">
        <v>8386570.39</v>
      </c>
      <c r="AG98" s="22">
        <v>573674.22</v>
      </c>
    </row>
    <row r="99" ht="14.25" hidden="1" customHeight="1" outlineLevel="1">
      <c r="A99" s="31" t="s">
        <v>97</v>
      </c>
      <c r="B99" s="31"/>
      <c r="C99" s="31"/>
      <c r="D99" s="32">
        <f t="shared" ref="D99:F99" si="237">SUBTOTAL(9,D97:D98)</f>
        <v>20887899</v>
      </c>
      <c r="E99" s="32">
        <f t="shared" si="237"/>
        <v>1428814</v>
      </c>
      <c r="F99" s="32">
        <f t="shared" si="237"/>
        <v>1</v>
      </c>
      <c r="G99" s="33"/>
      <c r="H99" s="33"/>
      <c r="I99" s="32"/>
      <c r="J99" s="32">
        <f t="shared" ref="J99:L99" si="238">SUBTOTAL(9,J97:J98)</f>
        <v>575565.5455</v>
      </c>
      <c r="K99" s="34">
        <f t="shared" si="238"/>
        <v>2004379.545</v>
      </c>
      <c r="L99" s="32">
        <f t="shared" si="238"/>
        <v>575565</v>
      </c>
      <c r="M99" s="33"/>
      <c r="N99" s="35"/>
      <c r="O99" s="33"/>
      <c r="P99" s="33">
        <f t="shared" ref="P99:R99" si="239">SUBTOTAL(9,P97:P98)</f>
        <v>20312333.45</v>
      </c>
      <c r="Q99" s="36">
        <f t="shared" si="239"/>
        <v>20312334</v>
      </c>
      <c r="R99" s="32">
        <f t="shared" si="239"/>
        <v>20312334</v>
      </c>
      <c r="S99" s="37">
        <f t="shared" si="12"/>
        <v>20887899</v>
      </c>
      <c r="T99" s="38">
        <f t="shared" si="13"/>
        <v>0</v>
      </c>
      <c r="U99" s="32"/>
      <c r="V99" s="31"/>
      <c r="W99" s="31"/>
      <c r="X99" s="31"/>
      <c r="Y99" s="31"/>
      <c r="Z99" s="31"/>
      <c r="AA99" s="31"/>
      <c r="AB99" s="39"/>
      <c r="AC99" s="31"/>
      <c r="AD99" s="31"/>
      <c r="AE99" s="31"/>
      <c r="AF99" s="32"/>
      <c r="AG99" s="32"/>
    </row>
    <row r="100" ht="14.25" hidden="1" customHeight="1" outlineLevel="2">
      <c r="A100" s="21" t="s">
        <v>98</v>
      </c>
      <c r="B100" s="21" t="s">
        <v>27</v>
      </c>
      <c r="C100" s="21" t="s">
        <v>28</v>
      </c>
      <c r="D100" s="22">
        <v>2.3135289E7</v>
      </c>
      <c r="E100" s="22">
        <v>4294401.0</v>
      </c>
      <c r="F100" s="23">
        <f>+D100/D101</f>
        <v>1</v>
      </c>
      <c r="G100" s="24">
        <v>4.056343659978929E7</v>
      </c>
      <c r="H100" s="24">
        <v>3687585.14543539</v>
      </c>
      <c r="I100" s="22">
        <v>3687585.14543539</v>
      </c>
      <c r="J100" s="22">
        <v>0.0</v>
      </c>
      <c r="K100" s="25">
        <f>+I100*F100</f>
        <v>3687585.145</v>
      </c>
      <c r="L100" s="22">
        <f>+D100-Q100</f>
        <v>0</v>
      </c>
      <c r="M100" s="24">
        <v>2.5448818690226743E8</v>
      </c>
      <c r="N100" s="26">
        <v>2.3135289718387946E7</v>
      </c>
      <c r="O100" s="24"/>
      <c r="P100" s="24">
        <f>+D100-J100</f>
        <v>23135289</v>
      </c>
      <c r="Q100" s="27">
        <f>+ROUND(P100,0)</f>
        <v>23135289</v>
      </c>
      <c r="R100" s="22">
        <f>+D100-L100</f>
        <v>23135289</v>
      </c>
      <c r="S100" s="28">
        <f t="shared" si="12"/>
        <v>23135289</v>
      </c>
      <c r="T100" s="29">
        <f t="shared" si="13"/>
        <v>0</v>
      </c>
      <c r="U100" s="22"/>
      <c r="V100" s="21"/>
      <c r="W100" s="21"/>
      <c r="X100" s="21"/>
      <c r="Y100" s="21"/>
      <c r="Z100" s="21"/>
      <c r="AA100" s="21"/>
      <c r="AB100" s="30"/>
      <c r="AC100" s="21" t="s">
        <v>98</v>
      </c>
      <c r="AD100" s="21" t="s">
        <v>27</v>
      </c>
      <c r="AE100" s="21" t="s">
        <v>28</v>
      </c>
      <c r="AF100" s="22">
        <v>2.3135289E7</v>
      </c>
      <c r="AG100" s="22">
        <v>4294401.0</v>
      </c>
    </row>
    <row r="101" ht="14.25" hidden="1" customHeight="1" outlineLevel="1">
      <c r="A101" s="31" t="s">
        <v>99</v>
      </c>
      <c r="B101" s="31"/>
      <c r="C101" s="31"/>
      <c r="D101" s="32">
        <f t="shared" ref="D101:F101" si="240">SUBTOTAL(9,D100)</f>
        <v>23135289</v>
      </c>
      <c r="E101" s="32">
        <f t="shared" si="240"/>
        <v>4294401</v>
      </c>
      <c r="F101" s="32">
        <f t="shared" si="240"/>
        <v>1</v>
      </c>
      <c r="G101" s="33"/>
      <c r="H101" s="33"/>
      <c r="I101" s="32"/>
      <c r="J101" s="32">
        <f t="shared" ref="J101:L101" si="241">SUBTOTAL(9,J100)</f>
        <v>0</v>
      </c>
      <c r="K101" s="34">
        <f t="shared" si="241"/>
        <v>3687585.145</v>
      </c>
      <c r="L101" s="32">
        <f t="shared" si="241"/>
        <v>0</v>
      </c>
      <c r="M101" s="33"/>
      <c r="N101" s="35"/>
      <c r="O101" s="33"/>
      <c r="P101" s="33">
        <f t="shared" ref="P101:R101" si="242">SUBTOTAL(9,P100)</f>
        <v>23135289</v>
      </c>
      <c r="Q101" s="36">
        <f t="shared" si="242"/>
        <v>23135289</v>
      </c>
      <c r="R101" s="32">
        <f t="shared" si="242"/>
        <v>23135289</v>
      </c>
      <c r="S101" s="37">
        <f t="shared" si="12"/>
        <v>23135289</v>
      </c>
      <c r="T101" s="38">
        <f t="shared" si="13"/>
        <v>0</v>
      </c>
      <c r="U101" s="32"/>
      <c r="V101" s="31"/>
      <c r="W101" s="31"/>
      <c r="X101" s="31"/>
      <c r="Y101" s="31"/>
      <c r="Z101" s="31"/>
      <c r="AA101" s="31"/>
      <c r="AB101" s="39"/>
      <c r="AC101" s="31"/>
      <c r="AD101" s="31"/>
      <c r="AE101" s="31"/>
      <c r="AF101" s="32"/>
      <c r="AG101" s="32"/>
    </row>
    <row r="102" ht="14.25" hidden="1" customHeight="1" outlineLevel="2">
      <c r="A102" s="21" t="s">
        <v>100</v>
      </c>
      <c r="B102" s="21" t="s">
        <v>27</v>
      </c>
      <c r="C102" s="21" t="s">
        <v>28</v>
      </c>
      <c r="D102" s="22">
        <v>8349262.85</v>
      </c>
      <c r="E102" s="22">
        <v>792665.92</v>
      </c>
      <c r="F102" s="23">
        <f>+D102/D104</f>
        <v>0.9990395032</v>
      </c>
      <c r="G102" s="24">
        <v>1.1500815E7</v>
      </c>
      <c r="H102" s="24">
        <v>1045528.6363636364</v>
      </c>
      <c r="I102" s="22">
        <v>1045528.6363636364</v>
      </c>
      <c r="J102" s="22">
        <f t="shared" ref="J102:J103" si="243">+K102-E102</f>
        <v>251858.4895</v>
      </c>
      <c r="K102" s="25">
        <f t="shared" ref="K102:K103" si="244">+I102*F102</f>
        <v>1044524.409</v>
      </c>
      <c r="L102" s="22">
        <f t="shared" ref="L102:L103" si="245">+D102-Q102</f>
        <v>251858.85</v>
      </c>
      <c r="M102" s="24">
        <v>9.056419729349653E7</v>
      </c>
      <c r="N102" s="26">
        <v>8233108.844863322</v>
      </c>
      <c r="O102" s="24"/>
      <c r="P102" s="24">
        <f t="shared" ref="P102:P103" si="246">+D102-J102</f>
        <v>8097404.361</v>
      </c>
      <c r="Q102" s="27">
        <f t="shared" ref="Q102:Q103" si="247">+ROUND(P102,0)</f>
        <v>8097404</v>
      </c>
      <c r="R102" s="22">
        <f t="shared" ref="R102:R103" si="248">+D102-L102</f>
        <v>8097404</v>
      </c>
      <c r="S102" s="28">
        <f t="shared" si="12"/>
        <v>8349262.85</v>
      </c>
      <c r="T102" s="29">
        <f t="shared" si="13"/>
        <v>0</v>
      </c>
      <c r="U102" s="22"/>
      <c r="V102" s="21"/>
      <c r="W102" s="21"/>
      <c r="X102" s="21"/>
      <c r="Y102" s="21"/>
      <c r="Z102" s="21"/>
      <c r="AA102" s="21"/>
      <c r="AB102" s="30"/>
      <c r="AC102" s="21" t="s">
        <v>100</v>
      </c>
      <c r="AD102" s="21" t="s">
        <v>27</v>
      </c>
      <c r="AE102" s="21" t="s">
        <v>28</v>
      </c>
      <c r="AF102" s="22">
        <v>8349262.85</v>
      </c>
      <c r="AG102" s="22">
        <v>792665.92</v>
      </c>
    </row>
    <row r="103" ht="14.25" hidden="1" customHeight="1" outlineLevel="2">
      <c r="A103" s="21" t="s">
        <v>100</v>
      </c>
      <c r="B103" s="21"/>
      <c r="C103" s="21" t="s">
        <v>34</v>
      </c>
      <c r="D103" s="22">
        <v>8027.15</v>
      </c>
      <c r="E103" s="22">
        <v>762.08</v>
      </c>
      <c r="F103" s="23">
        <f>+D103/D104</f>
        <v>0.0009604967639</v>
      </c>
      <c r="G103" s="24">
        <v>0.0</v>
      </c>
      <c r="H103" s="24"/>
      <c r="I103" s="22">
        <v>1045528.6363636364</v>
      </c>
      <c r="J103" s="22">
        <f t="shared" si="243"/>
        <v>242.1468718</v>
      </c>
      <c r="K103" s="25">
        <f t="shared" si="244"/>
        <v>1004.226872</v>
      </c>
      <c r="L103" s="22">
        <f t="shared" si="245"/>
        <v>242.15</v>
      </c>
      <c r="M103" s="24"/>
      <c r="N103" s="26"/>
      <c r="O103" s="24"/>
      <c r="P103" s="24">
        <f t="shared" si="246"/>
        <v>7785.003128</v>
      </c>
      <c r="Q103" s="27">
        <f t="shared" si="247"/>
        <v>7785</v>
      </c>
      <c r="R103" s="22">
        <f t="shared" si="248"/>
        <v>7785</v>
      </c>
      <c r="S103" s="28">
        <f t="shared" si="12"/>
        <v>8027.15</v>
      </c>
      <c r="T103" s="29">
        <f t="shared" si="13"/>
        <v>0</v>
      </c>
      <c r="U103" s="22"/>
      <c r="V103" s="21"/>
      <c r="W103" s="21"/>
      <c r="X103" s="21"/>
      <c r="Y103" s="21"/>
      <c r="Z103" s="21"/>
      <c r="AA103" s="21"/>
      <c r="AB103" s="30"/>
      <c r="AC103" s="21" t="s">
        <v>100</v>
      </c>
      <c r="AD103" s="21" t="s">
        <v>33</v>
      </c>
      <c r="AE103" s="21" t="s">
        <v>34</v>
      </c>
      <c r="AF103" s="22">
        <v>8027.15</v>
      </c>
      <c r="AG103" s="22">
        <v>762.08</v>
      </c>
    </row>
    <row r="104" ht="14.25" hidden="1" customHeight="1" outlineLevel="1">
      <c r="A104" s="31" t="s">
        <v>101</v>
      </c>
      <c r="B104" s="31"/>
      <c r="C104" s="31"/>
      <c r="D104" s="32">
        <f t="shared" ref="D104:F104" si="249">SUBTOTAL(9,D102:D103)</f>
        <v>8357290</v>
      </c>
      <c r="E104" s="32">
        <f t="shared" si="249"/>
        <v>793428</v>
      </c>
      <c r="F104" s="32">
        <f t="shared" si="249"/>
        <v>1</v>
      </c>
      <c r="G104" s="33"/>
      <c r="H104" s="33"/>
      <c r="I104" s="32"/>
      <c r="J104" s="32">
        <f t="shared" ref="J104:L104" si="250">SUBTOTAL(9,J102:J103)</f>
        <v>252100.6364</v>
      </c>
      <c r="K104" s="34">
        <f t="shared" si="250"/>
        <v>1045528.636</v>
      </c>
      <c r="L104" s="32">
        <f t="shared" si="250"/>
        <v>252101</v>
      </c>
      <c r="M104" s="33"/>
      <c r="N104" s="35"/>
      <c r="O104" s="33"/>
      <c r="P104" s="33">
        <f t="shared" ref="P104:R104" si="251">SUBTOTAL(9,P102:P103)</f>
        <v>8105189.364</v>
      </c>
      <c r="Q104" s="36">
        <f t="shared" si="251"/>
        <v>8105189</v>
      </c>
      <c r="R104" s="32">
        <f t="shared" si="251"/>
        <v>8105189</v>
      </c>
      <c r="S104" s="37">
        <f t="shared" si="12"/>
        <v>8357290</v>
      </c>
      <c r="T104" s="38">
        <f t="shared" si="13"/>
        <v>0</v>
      </c>
      <c r="U104" s="32"/>
      <c r="V104" s="31"/>
      <c r="W104" s="31"/>
      <c r="X104" s="31"/>
      <c r="Y104" s="31"/>
      <c r="Z104" s="31"/>
      <c r="AA104" s="31"/>
      <c r="AB104" s="39"/>
      <c r="AC104" s="31"/>
      <c r="AD104" s="31"/>
      <c r="AE104" s="31"/>
      <c r="AF104" s="32"/>
      <c r="AG104" s="32"/>
    </row>
    <row r="105" ht="14.25" hidden="1" customHeight="1" outlineLevel="2">
      <c r="A105" s="21" t="s">
        <v>102</v>
      </c>
      <c r="B105" s="21" t="s">
        <v>27</v>
      </c>
      <c r="C105" s="21" t="s">
        <v>28</v>
      </c>
      <c r="D105" s="22">
        <v>7961883.29</v>
      </c>
      <c r="E105" s="22">
        <v>825549.74</v>
      </c>
      <c r="F105" s="23">
        <f>+D105/D107</f>
        <v>0.9984564317</v>
      </c>
      <c r="G105" s="24">
        <v>2.408227E7</v>
      </c>
      <c r="H105" s="24">
        <v>2189297.272727273</v>
      </c>
      <c r="I105" s="22">
        <v>2189297.272727273</v>
      </c>
      <c r="J105" s="22">
        <f t="shared" ref="J105:J106" si="252">+K105-E105</f>
        <v>1360368.203</v>
      </c>
      <c r="K105" s="25">
        <f t="shared" ref="K105:K106" si="253">+I105*F105</f>
        <v>2185917.943</v>
      </c>
      <c r="L105" s="22">
        <f t="shared" ref="L105:L106" si="254">+D105-Q105</f>
        <v>1360368.29</v>
      </c>
      <c r="M105" s="24">
        <v>7.272892937395522E7</v>
      </c>
      <c r="N105" s="26">
        <v>6611720.8521777475</v>
      </c>
      <c r="O105" s="24"/>
      <c r="P105" s="24">
        <f t="shared" ref="P105:P106" si="255">+D105-J105</f>
        <v>6601515.087</v>
      </c>
      <c r="Q105" s="27">
        <f t="shared" ref="Q105:Q106" si="256">+ROUND(P105,0)</f>
        <v>6601515</v>
      </c>
      <c r="R105" s="22">
        <f t="shared" ref="R105:R106" si="257">+D105-L105</f>
        <v>6601515</v>
      </c>
      <c r="S105" s="28">
        <f t="shared" si="12"/>
        <v>7961883.29</v>
      </c>
      <c r="T105" s="29">
        <f t="shared" si="13"/>
        <v>0</v>
      </c>
      <c r="U105" s="22"/>
      <c r="V105" s="21"/>
      <c r="W105" s="21"/>
      <c r="X105" s="21"/>
      <c r="Y105" s="21"/>
      <c r="Z105" s="21"/>
      <c r="AA105" s="21"/>
      <c r="AB105" s="30"/>
      <c r="AC105" s="21" t="s">
        <v>102</v>
      </c>
      <c r="AD105" s="21" t="s">
        <v>27</v>
      </c>
      <c r="AE105" s="21" t="s">
        <v>28</v>
      </c>
      <c r="AF105" s="22">
        <v>7961883.29</v>
      </c>
      <c r="AG105" s="22">
        <v>825549.74</v>
      </c>
    </row>
    <row r="106" ht="14.25" hidden="1" customHeight="1" outlineLevel="2">
      <c r="A106" s="21" t="s">
        <v>102</v>
      </c>
      <c r="B106" s="21" t="s">
        <v>33</v>
      </c>
      <c r="C106" s="21" t="s">
        <v>34</v>
      </c>
      <c r="D106" s="22">
        <v>12308.71</v>
      </c>
      <c r="E106" s="22">
        <v>1276.26</v>
      </c>
      <c r="F106" s="23">
        <f>+D106/D107</f>
        <v>0.001543568301</v>
      </c>
      <c r="G106" s="24">
        <v>0.0</v>
      </c>
      <c r="H106" s="24">
        <v>0.0</v>
      </c>
      <c r="I106" s="22">
        <v>2189297.272727273</v>
      </c>
      <c r="J106" s="22">
        <f t="shared" si="252"/>
        <v>2103.069872</v>
      </c>
      <c r="K106" s="25">
        <f t="shared" si="253"/>
        <v>3379.329872</v>
      </c>
      <c r="L106" s="22">
        <f t="shared" si="254"/>
        <v>2102.71</v>
      </c>
      <c r="M106" s="24">
        <v>0.0</v>
      </c>
      <c r="N106" s="26">
        <v>0.0</v>
      </c>
      <c r="O106" s="24"/>
      <c r="P106" s="24">
        <f t="shared" si="255"/>
        <v>10205.64013</v>
      </c>
      <c r="Q106" s="27">
        <f t="shared" si="256"/>
        <v>10206</v>
      </c>
      <c r="R106" s="22">
        <f t="shared" si="257"/>
        <v>10206</v>
      </c>
      <c r="S106" s="28">
        <f t="shared" si="12"/>
        <v>12308.71</v>
      </c>
      <c r="T106" s="29">
        <f t="shared" si="13"/>
        <v>0</v>
      </c>
      <c r="U106" s="22"/>
      <c r="V106" s="21"/>
      <c r="W106" s="21"/>
      <c r="X106" s="21"/>
      <c r="Y106" s="21"/>
      <c r="Z106" s="21"/>
      <c r="AA106" s="21"/>
      <c r="AB106" s="30"/>
      <c r="AC106" s="21" t="s">
        <v>102</v>
      </c>
      <c r="AD106" s="21" t="s">
        <v>33</v>
      </c>
      <c r="AE106" s="21" t="s">
        <v>34</v>
      </c>
      <c r="AF106" s="22">
        <v>12308.71</v>
      </c>
      <c r="AG106" s="22">
        <v>1276.26</v>
      </c>
    </row>
    <row r="107" ht="14.25" hidden="1" customHeight="1" outlineLevel="1">
      <c r="A107" s="31" t="s">
        <v>103</v>
      </c>
      <c r="B107" s="31"/>
      <c r="C107" s="31"/>
      <c r="D107" s="32">
        <f t="shared" ref="D107:F107" si="258">SUBTOTAL(9,D105:D106)</f>
        <v>7974192</v>
      </c>
      <c r="E107" s="32">
        <f t="shared" si="258"/>
        <v>826826</v>
      </c>
      <c r="F107" s="32">
        <f t="shared" si="258"/>
        <v>1</v>
      </c>
      <c r="G107" s="33"/>
      <c r="H107" s="33"/>
      <c r="I107" s="32"/>
      <c r="J107" s="32">
        <f t="shared" ref="J107:L107" si="259">SUBTOTAL(9,J105:J106)</f>
        <v>1362471.273</v>
      </c>
      <c r="K107" s="34">
        <f t="shared" si="259"/>
        <v>2189297.273</v>
      </c>
      <c r="L107" s="32">
        <f t="shared" si="259"/>
        <v>1362471</v>
      </c>
      <c r="M107" s="33"/>
      <c r="N107" s="35"/>
      <c r="O107" s="33"/>
      <c r="P107" s="33">
        <f t="shared" ref="P107:R107" si="260">SUBTOTAL(9,P105:P106)</f>
        <v>6611720.727</v>
      </c>
      <c r="Q107" s="36">
        <f t="shared" si="260"/>
        <v>6611721</v>
      </c>
      <c r="R107" s="32">
        <f t="shared" si="260"/>
        <v>6611721</v>
      </c>
      <c r="S107" s="37">
        <f t="shared" si="12"/>
        <v>7974192</v>
      </c>
      <c r="T107" s="38">
        <f t="shared" si="13"/>
        <v>0</v>
      </c>
      <c r="U107" s="32"/>
      <c r="V107" s="31"/>
      <c r="W107" s="31"/>
      <c r="X107" s="31"/>
      <c r="Y107" s="31"/>
      <c r="Z107" s="31"/>
      <c r="AA107" s="31"/>
      <c r="AB107" s="39"/>
      <c r="AC107" s="31"/>
      <c r="AD107" s="31"/>
      <c r="AE107" s="31"/>
      <c r="AF107" s="32"/>
      <c r="AG107" s="32"/>
    </row>
    <row r="108" ht="14.25" hidden="1" customHeight="1" outlineLevel="2">
      <c r="A108" s="21" t="s">
        <v>104</v>
      </c>
      <c r="B108" s="21" t="s">
        <v>27</v>
      </c>
      <c r="C108" s="21" t="s">
        <v>28</v>
      </c>
      <c r="D108" s="22">
        <v>9.126513063E7</v>
      </c>
      <c r="E108" s="22">
        <v>7225699.44</v>
      </c>
      <c r="F108" s="23">
        <f>+D108/D111</f>
        <v>0.9174071265</v>
      </c>
      <c r="G108" s="24">
        <v>1.1473544943732724E8</v>
      </c>
      <c r="H108" s="24">
        <v>1.0430495403393386E7</v>
      </c>
      <c r="I108" s="22">
        <v>1.0430495403393386E7</v>
      </c>
      <c r="J108" s="22">
        <f t="shared" ref="J108:J110" si="261">+K108-E108</f>
        <v>2343311.376</v>
      </c>
      <c r="K108" s="25">
        <f t="shared" ref="K108:K110" si="262">+I108*F108</f>
        <v>9569010.816</v>
      </c>
      <c r="L108" s="22">
        <f t="shared" ref="L108:L110" si="263">+D108-Q108</f>
        <v>2343311.63</v>
      </c>
      <c r="M108" s="24">
        <v>1.0662005922587548E9</v>
      </c>
      <c r="N108" s="26">
        <v>9.692732656897771E7</v>
      </c>
      <c r="O108" s="24"/>
      <c r="P108" s="24">
        <f>+D108-J108</f>
        <v>88921819.25</v>
      </c>
      <c r="Q108" s="27">
        <f t="shared" ref="Q108:Q110" si="264">+ROUND(P108,0)</f>
        <v>88921819</v>
      </c>
      <c r="R108" s="22">
        <f t="shared" ref="R108:R110" si="265">+D108-L108</f>
        <v>88921819</v>
      </c>
      <c r="S108" s="28">
        <f t="shared" si="12"/>
        <v>91265130.63</v>
      </c>
      <c r="T108" s="29">
        <f t="shared" si="13"/>
        <v>0</v>
      </c>
      <c r="U108" s="22"/>
      <c r="V108" s="21"/>
      <c r="W108" s="21"/>
      <c r="X108" s="21"/>
      <c r="Y108" s="21"/>
      <c r="Z108" s="21"/>
      <c r="AA108" s="21"/>
      <c r="AB108" s="30"/>
      <c r="AC108" s="21" t="s">
        <v>104</v>
      </c>
      <c r="AD108" s="21" t="s">
        <v>27</v>
      </c>
      <c r="AE108" s="21" t="s">
        <v>28</v>
      </c>
      <c r="AF108" s="22">
        <v>9.126513063E7</v>
      </c>
      <c r="AG108" s="22">
        <v>7225699.44</v>
      </c>
    </row>
    <row r="109" ht="14.25" hidden="1" customHeight="1" outlineLevel="2">
      <c r="A109" s="21" t="s">
        <v>104</v>
      </c>
      <c r="B109" s="21" t="s">
        <v>33</v>
      </c>
      <c r="C109" s="21" t="s">
        <v>34</v>
      </c>
      <c r="D109" s="22">
        <v>8176431.29</v>
      </c>
      <c r="E109" s="22">
        <v>647349.48</v>
      </c>
      <c r="F109" s="23">
        <f>+D109/D111</f>
        <v>0.08219038622</v>
      </c>
      <c r="G109" s="24">
        <v>0.0</v>
      </c>
      <c r="H109" s="24">
        <v>0.0</v>
      </c>
      <c r="I109" s="22">
        <v>1.0430495403393386E7</v>
      </c>
      <c r="J109" s="22">
        <f t="shared" si="261"/>
        <v>209936.9657</v>
      </c>
      <c r="K109" s="25">
        <f t="shared" si="262"/>
        <v>857286.4457</v>
      </c>
      <c r="L109" s="22">
        <f t="shared" si="263"/>
        <v>170925.29</v>
      </c>
      <c r="M109" s="24">
        <v>0.0</v>
      </c>
      <c r="N109" s="26">
        <v>0.0</v>
      </c>
      <c r="O109" s="24"/>
      <c r="P109" s="24">
        <v>8005506.342559417</v>
      </c>
      <c r="Q109" s="27">
        <f t="shared" si="264"/>
        <v>8005506</v>
      </c>
      <c r="R109" s="22">
        <f t="shared" si="265"/>
        <v>8005506</v>
      </c>
      <c r="S109" s="28">
        <f t="shared" si="12"/>
        <v>8176431.29</v>
      </c>
      <c r="T109" s="29">
        <f t="shared" si="13"/>
        <v>0</v>
      </c>
      <c r="U109" s="22"/>
      <c r="V109" s="21"/>
      <c r="W109" s="21"/>
      <c r="X109" s="21"/>
      <c r="Y109" s="21"/>
      <c r="Z109" s="21"/>
      <c r="AA109" s="21"/>
      <c r="AB109" s="30"/>
      <c r="AC109" s="21" t="s">
        <v>104</v>
      </c>
      <c r="AD109" s="21" t="s">
        <v>33</v>
      </c>
      <c r="AE109" s="21" t="s">
        <v>34</v>
      </c>
      <c r="AF109" s="22">
        <v>8176431.29</v>
      </c>
      <c r="AG109" s="22">
        <v>647349.48</v>
      </c>
    </row>
    <row r="110" ht="14.25" hidden="1" customHeight="1" outlineLevel="2">
      <c r="A110" s="21" t="s">
        <v>104</v>
      </c>
      <c r="B110" s="21" t="s">
        <v>29</v>
      </c>
      <c r="C110" s="21" t="s">
        <v>30</v>
      </c>
      <c r="D110" s="22">
        <v>40040.08</v>
      </c>
      <c r="E110" s="22">
        <v>3170.08</v>
      </c>
      <c r="F110" s="23">
        <f>+D110/D111</f>
        <v>0.000402487286</v>
      </c>
      <c r="G110" s="24">
        <v>0.0</v>
      </c>
      <c r="H110" s="24"/>
      <c r="I110" s="22">
        <v>1.0430495403393386E7</v>
      </c>
      <c r="J110" s="22">
        <f t="shared" si="261"/>
        <v>1028.061787</v>
      </c>
      <c r="K110" s="25">
        <f t="shared" si="262"/>
        <v>4198.141787</v>
      </c>
      <c r="L110" s="22">
        <f t="shared" si="263"/>
        <v>40040.08</v>
      </c>
      <c r="M110" s="24"/>
      <c r="N110" s="26"/>
      <c r="O110" s="24"/>
      <c r="P110" s="24">
        <v>0.0</v>
      </c>
      <c r="Q110" s="27">
        <f t="shared" si="264"/>
        <v>0</v>
      </c>
      <c r="R110" s="22">
        <f t="shared" si="265"/>
        <v>0</v>
      </c>
      <c r="S110" s="28">
        <f t="shared" si="12"/>
        <v>40040.08</v>
      </c>
      <c r="T110" s="29">
        <f t="shared" si="13"/>
        <v>0</v>
      </c>
      <c r="U110" s="22"/>
      <c r="V110" s="21"/>
      <c r="W110" s="21"/>
      <c r="X110" s="21"/>
      <c r="Y110" s="21"/>
      <c r="Z110" s="21"/>
      <c r="AA110" s="21"/>
      <c r="AB110" s="30"/>
      <c r="AC110" s="21" t="s">
        <v>104</v>
      </c>
      <c r="AD110" s="21" t="s">
        <v>29</v>
      </c>
      <c r="AE110" s="21" t="s">
        <v>30</v>
      </c>
      <c r="AF110" s="22">
        <v>40040.08</v>
      </c>
      <c r="AG110" s="22">
        <v>3170.08</v>
      </c>
    </row>
    <row r="111" ht="14.25" hidden="1" customHeight="1" outlineLevel="1">
      <c r="A111" s="31" t="s">
        <v>105</v>
      </c>
      <c r="B111" s="31"/>
      <c r="C111" s="31"/>
      <c r="D111" s="32">
        <f t="shared" ref="D111:F111" si="266">SUBTOTAL(9,D108:D110)</f>
        <v>99481602</v>
      </c>
      <c r="E111" s="32">
        <f t="shared" si="266"/>
        <v>7876219</v>
      </c>
      <c r="F111" s="32">
        <f t="shared" si="266"/>
        <v>1</v>
      </c>
      <c r="G111" s="33"/>
      <c r="H111" s="33"/>
      <c r="I111" s="32"/>
      <c r="J111" s="32">
        <f t="shared" ref="J111:L111" si="267">SUBTOTAL(9,J108:J110)</f>
        <v>2554276.403</v>
      </c>
      <c r="K111" s="34">
        <f t="shared" si="267"/>
        <v>10430495.4</v>
      </c>
      <c r="L111" s="32">
        <f t="shared" si="267"/>
        <v>2554277</v>
      </c>
      <c r="M111" s="33"/>
      <c r="N111" s="35"/>
      <c r="O111" s="33"/>
      <c r="P111" s="33">
        <f t="shared" ref="P111:R111" si="268">SUBTOTAL(9,P108:P110)</f>
        <v>96927325.6</v>
      </c>
      <c r="Q111" s="36">
        <f t="shared" si="268"/>
        <v>96927325</v>
      </c>
      <c r="R111" s="32">
        <f t="shared" si="268"/>
        <v>96927325</v>
      </c>
      <c r="S111" s="37">
        <f t="shared" si="12"/>
        <v>99481602</v>
      </c>
      <c r="T111" s="38">
        <f t="shared" si="13"/>
        <v>0</v>
      </c>
      <c r="U111" s="32"/>
      <c r="V111" s="31"/>
      <c r="W111" s="31"/>
      <c r="X111" s="31"/>
      <c r="Y111" s="31"/>
      <c r="Z111" s="31"/>
      <c r="AA111" s="31"/>
      <c r="AB111" s="39"/>
      <c r="AC111" s="31"/>
      <c r="AD111" s="31"/>
      <c r="AE111" s="31"/>
      <c r="AF111" s="32"/>
      <c r="AG111" s="32"/>
    </row>
    <row r="112" ht="15.75" hidden="1" customHeight="1" outlineLevel="2">
      <c r="A112" s="21" t="s">
        <v>106</v>
      </c>
      <c r="B112" s="21" t="s">
        <v>27</v>
      </c>
      <c r="C112" s="21" t="s">
        <v>28</v>
      </c>
      <c r="D112" s="22">
        <v>2.168304054E7</v>
      </c>
      <c r="E112" s="22">
        <v>1.167805172E7</v>
      </c>
      <c r="F112" s="23">
        <f>+D112/D114</f>
        <v>0.7965236669</v>
      </c>
      <c r="G112" s="24">
        <v>1.07416125E8</v>
      </c>
      <c r="H112" s="24">
        <v>9765102.272727273</v>
      </c>
      <c r="I112" s="22">
        <v>9765102.272727273</v>
      </c>
      <c r="J112" s="22">
        <v>0.0</v>
      </c>
      <c r="K112" s="25">
        <f t="shared" ref="K112:K113" si="269">+I112*F112</f>
        <v>7778135.07</v>
      </c>
      <c r="L112" s="22">
        <f t="shared" ref="L112:L113" si="270">+D112-Q112</f>
        <v>-0.4600000009</v>
      </c>
      <c r="M112" s="24">
        <v>2.9944301790278137E8</v>
      </c>
      <c r="N112" s="26">
        <v>2.722209253661649E7</v>
      </c>
      <c r="O112" s="24"/>
      <c r="P112" s="24">
        <f t="shared" ref="P112:P113" si="271">+D112-J112</f>
        <v>21683040.54</v>
      </c>
      <c r="Q112" s="27">
        <f t="shared" ref="Q112:Q113" si="272">+ROUND(P112,0)</f>
        <v>21683041</v>
      </c>
      <c r="R112" s="22">
        <f t="shared" ref="R112:R113" si="273">+D112-L112</f>
        <v>21683041</v>
      </c>
      <c r="S112" s="28">
        <f t="shared" si="12"/>
        <v>21683040.54</v>
      </c>
      <c r="T112" s="29">
        <f t="shared" si="13"/>
        <v>0</v>
      </c>
      <c r="U112" s="22"/>
      <c r="V112" s="21"/>
      <c r="W112" s="21"/>
      <c r="X112" s="21"/>
      <c r="Y112" s="21"/>
      <c r="Z112" s="21"/>
      <c r="AA112" s="21"/>
      <c r="AB112" s="30"/>
      <c r="AC112" s="21" t="s">
        <v>106</v>
      </c>
      <c r="AD112" s="21" t="s">
        <v>27</v>
      </c>
      <c r="AE112" s="21" t="s">
        <v>28</v>
      </c>
      <c r="AF112" s="22">
        <v>2.168304054E7</v>
      </c>
      <c r="AG112" s="22">
        <v>1.167805172E7</v>
      </c>
    </row>
    <row r="113" ht="14.25" hidden="1" customHeight="1" outlineLevel="2">
      <c r="A113" s="21" t="s">
        <v>106</v>
      </c>
      <c r="B113" s="21" t="s">
        <v>47</v>
      </c>
      <c r="C113" s="21" t="s">
        <v>48</v>
      </c>
      <c r="D113" s="22">
        <v>5539051.46</v>
      </c>
      <c r="E113" s="22">
        <v>2983222.28</v>
      </c>
      <c r="F113" s="23">
        <f>+D113/D114</f>
        <v>0.2034763331</v>
      </c>
      <c r="G113" s="24">
        <v>0.0</v>
      </c>
      <c r="H113" s="24">
        <v>0.0</v>
      </c>
      <c r="I113" s="22">
        <v>9765102.272727273</v>
      </c>
      <c r="J113" s="22">
        <v>0.0</v>
      </c>
      <c r="K113" s="25">
        <f t="shared" si="269"/>
        <v>1986967.203</v>
      </c>
      <c r="L113" s="22">
        <f t="shared" si="270"/>
        <v>0.46</v>
      </c>
      <c r="M113" s="24">
        <v>0.0</v>
      </c>
      <c r="N113" s="26">
        <v>0.0</v>
      </c>
      <c r="O113" s="24"/>
      <c r="P113" s="24">
        <f t="shared" si="271"/>
        <v>5539051.46</v>
      </c>
      <c r="Q113" s="27">
        <f t="shared" si="272"/>
        <v>5539051</v>
      </c>
      <c r="R113" s="22">
        <f t="shared" si="273"/>
        <v>5539051</v>
      </c>
      <c r="S113" s="28">
        <f t="shared" si="12"/>
        <v>5539051.46</v>
      </c>
      <c r="T113" s="29">
        <f t="shared" si="13"/>
        <v>0</v>
      </c>
      <c r="U113" s="22"/>
      <c r="V113" s="21"/>
      <c r="W113" s="21"/>
      <c r="X113" s="21"/>
      <c r="Y113" s="21"/>
      <c r="Z113" s="21"/>
      <c r="AA113" s="21"/>
      <c r="AB113" s="30"/>
      <c r="AC113" s="21" t="s">
        <v>106</v>
      </c>
      <c r="AD113" s="21" t="s">
        <v>47</v>
      </c>
      <c r="AE113" s="21" t="s">
        <v>48</v>
      </c>
      <c r="AF113" s="22">
        <v>5539051.46</v>
      </c>
      <c r="AG113" s="22">
        <v>2983222.28</v>
      </c>
    </row>
    <row r="114" ht="14.25" hidden="1" customHeight="1" outlineLevel="1">
      <c r="A114" s="31" t="s">
        <v>107</v>
      </c>
      <c r="B114" s="31"/>
      <c r="C114" s="31"/>
      <c r="D114" s="32">
        <f t="shared" ref="D114:F114" si="274">SUBTOTAL(9,D112:D113)</f>
        <v>27222092</v>
      </c>
      <c r="E114" s="32">
        <f t="shared" si="274"/>
        <v>14661274</v>
      </c>
      <c r="F114" s="32">
        <f t="shared" si="274"/>
        <v>1</v>
      </c>
      <c r="G114" s="33"/>
      <c r="H114" s="33"/>
      <c r="I114" s="32"/>
      <c r="J114" s="32">
        <f t="shared" ref="J114:L114" si="275">SUBTOTAL(9,J112:J113)</f>
        <v>0</v>
      </c>
      <c r="K114" s="34">
        <f t="shared" si="275"/>
        <v>9765102.273</v>
      </c>
      <c r="L114" s="32">
        <f t="shared" si="275"/>
        <v>-0.0000000009313225746</v>
      </c>
      <c r="M114" s="33"/>
      <c r="N114" s="35"/>
      <c r="O114" s="33"/>
      <c r="P114" s="33">
        <f t="shared" ref="P114:R114" si="276">SUBTOTAL(9,P112:P113)</f>
        <v>27222092</v>
      </c>
      <c r="Q114" s="36">
        <f t="shared" si="276"/>
        <v>27222092</v>
      </c>
      <c r="R114" s="32">
        <f t="shared" si="276"/>
        <v>27222092</v>
      </c>
      <c r="S114" s="37">
        <f t="shared" si="12"/>
        <v>27222092</v>
      </c>
      <c r="T114" s="38">
        <f t="shared" si="13"/>
        <v>0</v>
      </c>
      <c r="U114" s="32"/>
      <c r="V114" s="31"/>
      <c r="W114" s="31"/>
      <c r="X114" s="31"/>
      <c r="Y114" s="31"/>
      <c r="Z114" s="31"/>
      <c r="AA114" s="31"/>
      <c r="AB114" s="39"/>
      <c r="AC114" s="31"/>
      <c r="AD114" s="31"/>
      <c r="AE114" s="31"/>
      <c r="AF114" s="32"/>
      <c r="AG114" s="32"/>
    </row>
    <row r="115" ht="14.25" hidden="1" customHeight="1" outlineLevel="2">
      <c r="A115" s="21" t="s">
        <v>108</v>
      </c>
      <c r="B115" s="21" t="s">
        <v>27</v>
      </c>
      <c r="C115" s="21" t="s">
        <v>28</v>
      </c>
      <c r="D115" s="22">
        <v>4265129.0</v>
      </c>
      <c r="E115" s="22">
        <v>293111.0</v>
      </c>
      <c r="F115" s="23">
        <f>+D115/D116</f>
        <v>1</v>
      </c>
      <c r="G115" s="24">
        <v>6770183.468325293</v>
      </c>
      <c r="H115" s="24">
        <v>615471.2243932084</v>
      </c>
      <c r="I115" s="22">
        <v>615471.2243932084</v>
      </c>
      <c r="J115" s="22">
        <f>+K115-E115</f>
        <v>322360.2244</v>
      </c>
      <c r="K115" s="25">
        <f>+I115*F115</f>
        <v>615471.2244</v>
      </c>
      <c r="L115" s="22">
        <f>+D115-Q115</f>
        <v>322360</v>
      </c>
      <c r="M115" s="24">
        <v>4.337046244870232E7</v>
      </c>
      <c r="N115" s="26">
        <v>3942769.313518393</v>
      </c>
      <c r="O115" s="24"/>
      <c r="P115" s="24">
        <f>+D115-J115</f>
        <v>3942768.776</v>
      </c>
      <c r="Q115" s="27">
        <f>+ROUND(P115,0)</f>
        <v>3942769</v>
      </c>
      <c r="R115" s="22">
        <f>+D115-L115</f>
        <v>3942769</v>
      </c>
      <c r="S115" s="28">
        <f t="shared" si="12"/>
        <v>4265129</v>
      </c>
      <c r="T115" s="29">
        <f t="shared" si="13"/>
        <v>0</v>
      </c>
      <c r="U115" s="22"/>
      <c r="V115" s="21"/>
      <c r="W115" s="21"/>
      <c r="X115" s="21"/>
      <c r="Y115" s="21"/>
      <c r="Z115" s="21"/>
      <c r="AA115" s="21"/>
      <c r="AB115" s="30"/>
      <c r="AC115" s="21" t="s">
        <v>108</v>
      </c>
      <c r="AD115" s="21" t="s">
        <v>27</v>
      </c>
      <c r="AE115" s="21" t="s">
        <v>28</v>
      </c>
      <c r="AF115" s="22">
        <v>4265129.0</v>
      </c>
      <c r="AG115" s="22">
        <v>293111.0</v>
      </c>
    </row>
    <row r="116" ht="14.25" hidden="1" customHeight="1" outlineLevel="1">
      <c r="A116" s="31" t="s">
        <v>109</v>
      </c>
      <c r="B116" s="31"/>
      <c r="C116" s="31"/>
      <c r="D116" s="32">
        <f t="shared" ref="D116:F116" si="277">SUBTOTAL(9,D115)</f>
        <v>4265129</v>
      </c>
      <c r="E116" s="32">
        <f t="shared" si="277"/>
        <v>293111</v>
      </c>
      <c r="F116" s="32">
        <f t="shared" si="277"/>
        <v>1</v>
      </c>
      <c r="G116" s="33"/>
      <c r="H116" s="33"/>
      <c r="I116" s="32"/>
      <c r="J116" s="32">
        <f t="shared" ref="J116:L116" si="278">SUBTOTAL(9,J115)</f>
        <v>322360.2244</v>
      </c>
      <c r="K116" s="34">
        <f t="shared" si="278"/>
        <v>615471.2244</v>
      </c>
      <c r="L116" s="32">
        <f t="shared" si="278"/>
        <v>322360</v>
      </c>
      <c r="M116" s="33"/>
      <c r="N116" s="35"/>
      <c r="O116" s="33"/>
      <c r="P116" s="33">
        <f t="shared" ref="P116:R116" si="279">SUBTOTAL(9,P115)</f>
        <v>3942768.776</v>
      </c>
      <c r="Q116" s="36">
        <f t="shared" si="279"/>
        <v>3942769</v>
      </c>
      <c r="R116" s="32">
        <f t="shared" si="279"/>
        <v>3942769</v>
      </c>
      <c r="S116" s="37">
        <f t="shared" si="12"/>
        <v>4265129</v>
      </c>
      <c r="T116" s="38">
        <f t="shared" si="13"/>
        <v>0</v>
      </c>
      <c r="U116" s="32"/>
      <c r="V116" s="31"/>
      <c r="W116" s="31"/>
      <c r="X116" s="31"/>
      <c r="Y116" s="31"/>
      <c r="Z116" s="31"/>
      <c r="AA116" s="31"/>
      <c r="AB116" s="39"/>
      <c r="AC116" s="31"/>
      <c r="AD116" s="31"/>
      <c r="AE116" s="31"/>
      <c r="AF116" s="32"/>
      <c r="AG116" s="32"/>
    </row>
    <row r="117" ht="14.25" hidden="1" customHeight="1" outlineLevel="2">
      <c r="A117" s="21" t="s">
        <v>110</v>
      </c>
      <c r="B117" s="21" t="s">
        <v>27</v>
      </c>
      <c r="C117" s="21" t="s">
        <v>28</v>
      </c>
      <c r="D117" s="22">
        <v>1.6120898626E8</v>
      </c>
      <c r="E117" s="22">
        <v>6312305.85</v>
      </c>
      <c r="F117" s="23">
        <f>+D117/D122</f>
        <v>0.390593698</v>
      </c>
      <c r="G117" s="24">
        <v>2.35176784E8</v>
      </c>
      <c r="H117" s="24">
        <v>2.1379707636363637E7</v>
      </c>
      <c r="I117" s="22">
        <v>2.1379707636363637E7</v>
      </c>
      <c r="J117" s="22">
        <f t="shared" ref="J117:J121" si="280">+K117-E117</f>
        <v>2038473.218</v>
      </c>
      <c r="K117" s="25">
        <f t="shared" ref="K117:K121" si="281">+I117*F117</f>
        <v>8350779.068</v>
      </c>
      <c r="L117" s="22">
        <f t="shared" ref="L117:L121" si="282">+D117-Q117</f>
        <v>2038473.26</v>
      </c>
      <c r="M117" s="24">
        <v>4.48260086775639E9</v>
      </c>
      <c r="N117" s="26">
        <v>4.075091697960354E8</v>
      </c>
      <c r="O117" s="24"/>
      <c r="P117" s="24">
        <f>+D117-J117</f>
        <v>159170513</v>
      </c>
      <c r="Q117" s="27">
        <f t="shared" ref="Q117:Q121" si="283">+ROUND(P117,0)</f>
        <v>159170513</v>
      </c>
      <c r="R117" s="22">
        <f t="shared" ref="R117:R121" si="284">+D117-L117</f>
        <v>159170513</v>
      </c>
      <c r="S117" s="28">
        <f t="shared" si="12"/>
        <v>161208986.3</v>
      </c>
      <c r="T117" s="29">
        <f t="shared" si="13"/>
        <v>0</v>
      </c>
      <c r="U117" s="22"/>
      <c r="V117" s="21"/>
      <c r="W117" s="21"/>
      <c r="X117" s="21"/>
      <c r="Y117" s="21"/>
      <c r="Z117" s="21"/>
      <c r="AA117" s="21"/>
      <c r="AB117" s="30"/>
      <c r="AC117" s="21" t="s">
        <v>110</v>
      </c>
      <c r="AD117" s="21" t="s">
        <v>27</v>
      </c>
      <c r="AE117" s="21" t="s">
        <v>28</v>
      </c>
      <c r="AF117" s="22">
        <v>1.6120898626E8</v>
      </c>
      <c r="AG117" s="22">
        <v>6312305.85</v>
      </c>
    </row>
    <row r="118" ht="14.25" hidden="1" customHeight="1" outlineLevel="2">
      <c r="A118" s="21" t="s">
        <v>110</v>
      </c>
      <c r="B118" s="21" t="s">
        <v>33</v>
      </c>
      <c r="C118" s="21" t="s">
        <v>34</v>
      </c>
      <c r="D118" s="22">
        <v>5.328993941E7</v>
      </c>
      <c r="E118" s="22">
        <v>2086623.11</v>
      </c>
      <c r="F118" s="23">
        <f>+D118/D122</f>
        <v>0.1291163414</v>
      </c>
      <c r="G118" s="24">
        <v>0.0</v>
      </c>
      <c r="H118" s="24">
        <v>0.0</v>
      </c>
      <c r="I118" s="22">
        <v>2.1379707636363637E7</v>
      </c>
      <c r="J118" s="22">
        <f t="shared" si="280"/>
        <v>673846.5195</v>
      </c>
      <c r="K118" s="25">
        <f t="shared" si="281"/>
        <v>2760469.629</v>
      </c>
      <c r="L118" s="22">
        <f t="shared" si="282"/>
        <v>589534.41</v>
      </c>
      <c r="M118" s="24">
        <v>0.0</v>
      </c>
      <c r="N118" s="26">
        <v>0.0</v>
      </c>
      <c r="O118" s="24"/>
      <c r="P118" s="24">
        <v>5.270040472430724E7</v>
      </c>
      <c r="Q118" s="27">
        <f t="shared" si="283"/>
        <v>52700405</v>
      </c>
      <c r="R118" s="22">
        <f t="shared" si="284"/>
        <v>52700405</v>
      </c>
      <c r="S118" s="28">
        <f t="shared" si="12"/>
        <v>53289939.41</v>
      </c>
      <c r="T118" s="29">
        <f t="shared" si="13"/>
        <v>0</v>
      </c>
      <c r="U118" s="22"/>
      <c r="V118" s="21"/>
      <c r="W118" s="21"/>
      <c r="X118" s="21"/>
      <c r="Y118" s="21"/>
      <c r="Z118" s="21"/>
      <c r="AA118" s="21"/>
      <c r="AB118" s="30"/>
      <c r="AC118" s="21" t="s">
        <v>110</v>
      </c>
      <c r="AD118" s="21" t="s">
        <v>33</v>
      </c>
      <c r="AE118" s="21" t="s">
        <v>34</v>
      </c>
      <c r="AF118" s="22">
        <v>5.328993941E7</v>
      </c>
      <c r="AG118" s="22">
        <v>2086623.11</v>
      </c>
    </row>
    <row r="119" ht="14.25" hidden="1" customHeight="1" outlineLevel="2">
      <c r="A119" s="21" t="s">
        <v>110</v>
      </c>
      <c r="B119" s="21" t="s">
        <v>29</v>
      </c>
      <c r="C119" s="21" t="s">
        <v>30</v>
      </c>
      <c r="D119" s="22">
        <v>85391.6</v>
      </c>
      <c r="E119" s="22">
        <v>3343.6</v>
      </c>
      <c r="F119" s="23">
        <f>+D119/D122</f>
        <v>0.0002068955435</v>
      </c>
      <c r="G119" s="24">
        <v>0.0</v>
      </c>
      <c r="H119" s="24"/>
      <c r="I119" s="22">
        <v>2.1379707636363637E7</v>
      </c>
      <c r="J119" s="22">
        <f t="shared" si="280"/>
        <v>1079.76623</v>
      </c>
      <c r="K119" s="25">
        <f t="shared" si="281"/>
        <v>4423.36623</v>
      </c>
      <c r="L119" s="22">
        <f t="shared" si="282"/>
        <v>85391.6</v>
      </c>
      <c r="M119" s="24"/>
      <c r="N119" s="26"/>
      <c r="O119" s="24"/>
      <c r="P119" s="24"/>
      <c r="Q119" s="27">
        <f t="shared" si="283"/>
        <v>0</v>
      </c>
      <c r="R119" s="22">
        <f t="shared" si="284"/>
        <v>0</v>
      </c>
      <c r="S119" s="28">
        <f t="shared" si="12"/>
        <v>85391.6</v>
      </c>
      <c r="T119" s="29">
        <f t="shared" si="13"/>
        <v>0</v>
      </c>
      <c r="U119" s="22"/>
      <c r="V119" s="21"/>
      <c r="W119" s="21"/>
      <c r="X119" s="21"/>
      <c r="Y119" s="21"/>
      <c r="Z119" s="21"/>
      <c r="AA119" s="21"/>
      <c r="AB119" s="30"/>
      <c r="AC119" s="21" t="s">
        <v>110</v>
      </c>
      <c r="AD119" s="21" t="s">
        <v>29</v>
      </c>
      <c r="AE119" s="21" t="s">
        <v>30</v>
      </c>
      <c r="AF119" s="22">
        <v>85391.6</v>
      </c>
      <c r="AG119" s="22">
        <v>3343.6</v>
      </c>
    </row>
    <row r="120" ht="14.25" hidden="1" customHeight="1" outlineLevel="2">
      <c r="A120" s="21" t="s">
        <v>110</v>
      </c>
      <c r="B120" s="21" t="s">
        <v>61</v>
      </c>
      <c r="C120" s="21" t="s">
        <v>62</v>
      </c>
      <c r="D120" s="22">
        <v>1.377427344E7</v>
      </c>
      <c r="E120" s="22">
        <v>539346.03</v>
      </c>
      <c r="F120" s="23">
        <f>+D120/D122</f>
        <v>0.03337372516</v>
      </c>
      <c r="G120" s="24">
        <v>0.0</v>
      </c>
      <c r="H120" s="24">
        <v>0.0</v>
      </c>
      <c r="I120" s="22">
        <v>2.1379707636363637E7</v>
      </c>
      <c r="J120" s="22">
        <f t="shared" si="280"/>
        <v>174174.4566</v>
      </c>
      <c r="K120" s="25">
        <f t="shared" si="281"/>
        <v>713520.4866</v>
      </c>
      <c r="L120" s="22">
        <f t="shared" si="282"/>
        <v>174174.44</v>
      </c>
      <c r="M120" s="24">
        <v>0.0</v>
      </c>
      <c r="N120" s="26">
        <v>0.0</v>
      </c>
      <c r="O120" s="24"/>
      <c r="P120" s="24">
        <f t="shared" ref="P120:P121" si="285">+D120-J120</f>
        <v>13600098.98</v>
      </c>
      <c r="Q120" s="27">
        <f t="shared" si="283"/>
        <v>13600099</v>
      </c>
      <c r="R120" s="22">
        <f t="shared" si="284"/>
        <v>13600099</v>
      </c>
      <c r="S120" s="28">
        <f t="shared" si="12"/>
        <v>13774273.44</v>
      </c>
      <c r="T120" s="29">
        <f t="shared" si="13"/>
        <v>0</v>
      </c>
      <c r="U120" s="22"/>
      <c r="V120" s="21"/>
      <c r="W120" s="21"/>
      <c r="X120" s="21"/>
      <c r="Y120" s="21"/>
      <c r="Z120" s="21"/>
      <c r="AA120" s="21"/>
      <c r="AB120" s="30"/>
      <c r="AC120" s="21" t="s">
        <v>110</v>
      </c>
      <c r="AD120" s="21" t="s">
        <v>61</v>
      </c>
      <c r="AE120" s="21" t="s">
        <v>62</v>
      </c>
      <c r="AF120" s="22">
        <v>1.377427344E7</v>
      </c>
      <c r="AG120" s="22">
        <v>539346.03</v>
      </c>
    </row>
    <row r="121" ht="14.25" hidden="1" customHeight="1" outlineLevel="2">
      <c r="A121" s="21" t="s">
        <v>110</v>
      </c>
      <c r="B121" s="21" t="s">
        <v>35</v>
      </c>
      <c r="C121" s="21" t="s">
        <v>36</v>
      </c>
      <c r="D121" s="22">
        <v>1.8436948729E8</v>
      </c>
      <c r="E121" s="22">
        <v>7219179.41</v>
      </c>
      <c r="F121" s="23">
        <f>+D121/D122</f>
        <v>0.4467093399</v>
      </c>
      <c r="G121" s="24">
        <v>0.0</v>
      </c>
      <c r="H121" s="24">
        <v>0.0</v>
      </c>
      <c r="I121" s="22">
        <v>2.1379707636363637E7</v>
      </c>
      <c r="J121" s="22">
        <f t="shared" si="280"/>
        <v>2331335.676</v>
      </c>
      <c r="K121" s="25">
        <f t="shared" si="281"/>
        <v>9550515.086</v>
      </c>
      <c r="L121" s="22">
        <f t="shared" si="282"/>
        <v>2331335.29</v>
      </c>
      <c r="M121" s="24">
        <v>0.0</v>
      </c>
      <c r="N121" s="26">
        <v>0.0</v>
      </c>
      <c r="O121" s="24"/>
      <c r="P121" s="24">
        <f t="shared" si="285"/>
        <v>182038151.6</v>
      </c>
      <c r="Q121" s="27">
        <f t="shared" si="283"/>
        <v>182038152</v>
      </c>
      <c r="R121" s="22">
        <f t="shared" si="284"/>
        <v>182038152</v>
      </c>
      <c r="S121" s="28">
        <f t="shared" si="12"/>
        <v>184369487.3</v>
      </c>
      <c r="T121" s="29">
        <f t="shared" si="13"/>
        <v>0</v>
      </c>
      <c r="U121" s="22"/>
      <c r="V121" s="21"/>
      <c r="W121" s="21"/>
      <c r="X121" s="21"/>
      <c r="Y121" s="21"/>
      <c r="Z121" s="21"/>
      <c r="AA121" s="21"/>
      <c r="AB121" s="30"/>
      <c r="AC121" s="21" t="s">
        <v>110</v>
      </c>
      <c r="AD121" s="21" t="s">
        <v>35</v>
      </c>
      <c r="AE121" s="21" t="s">
        <v>36</v>
      </c>
      <c r="AF121" s="22">
        <v>1.8436948729E8</v>
      </c>
      <c r="AG121" s="22">
        <v>7219179.41</v>
      </c>
    </row>
    <row r="122" ht="14.25" hidden="1" customHeight="1" outlineLevel="1">
      <c r="A122" s="31" t="s">
        <v>111</v>
      </c>
      <c r="B122" s="31"/>
      <c r="C122" s="31"/>
      <c r="D122" s="32">
        <f t="shared" ref="D122:F122" si="286">SUBTOTAL(9,D117:D121)</f>
        <v>412728078</v>
      </c>
      <c r="E122" s="32">
        <f t="shared" si="286"/>
        <v>16160798</v>
      </c>
      <c r="F122" s="32">
        <f t="shared" si="286"/>
        <v>1</v>
      </c>
      <c r="G122" s="33"/>
      <c r="H122" s="33"/>
      <c r="I122" s="32"/>
      <c r="J122" s="32">
        <f t="shared" ref="J122:L122" si="287">SUBTOTAL(9,J117:J121)</f>
        <v>5218909.636</v>
      </c>
      <c r="K122" s="34">
        <f t="shared" si="287"/>
        <v>21379707.64</v>
      </c>
      <c r="L122" s="32">
        <f t="shared" si="287"/>
        <v>5218909</v>
      </c>
      <c r="M122" s="33"/>
      <c r="N122" s="35"/>
      <c r="O122" s="33"/>
      <c r="P122" s="33">
        <f t="shared" ref="P122:R122" si="288">SUBTOTAL(9,P117:P121)</f>
        <v>407509168.4</v>
      </c>
      <c r="Q122" s="36">
        <f t="shared" si="288"/>
        <v>407509169</v>
      </c>
      <c r="R122" s="32">
        <f t="shared" si="288"/>
        <v>407509169</v>
      </c>
      <c r="S122" s="37">
        <f t="shared" si="12"/>
        <v>412728078</v>
      </c>
      <c r="T122" s="38">
        <f t="shared" si="13"/>
        <v>0</v>
      </c>
      <c r="U122" s="32"/>
      <c r="V122" s="31"/>
      <c r="W122" s="31"/>
      <c r="X122" s="31"/>
      <c r="Y122" s="31"/>
      <c r="Z122" s="31"/>
      <c r="AA122" s="31"/>
      <c r="AB122" s="39"/>
      <c r="AC122" s="31"/>
      <c r="AD122" s="31"/>
      <c r="AE122" s="31"/>
      <c r="AF122" s="32"/>
      <c r="AG122" s="32"/>
    </row>
    <row r="123" ht="14.25" hidden="1" customHeight="1" outlineLevel="2">
      <c r="A123" s="21" t="s">
        <v>112</v>
      </c>
      <c r="B123" s="21" t="s">
        <v>27</v>
      </c>
      <c r="C123" s="21" t="s">
        <v>28</v>
      </c>
      <c r="D123" s="22">
        <v>1.1250301192E8</v>
      </c>
      <c r="E123" s="22">
        <v>6542427.46</v>
      </c>
      <c r="F123" s="23">
        <f>+D123/D127</f>
        <v>0.8529267429</v>
      </c>
      <c r="G123" s="24">
        <v>9.51327883139019E7</v>
      </c>
      <c r="H123" s="24">
        <v>8648435.30126381</v>
      </c>
      <c r="I123" s="22">
        <v>8648435.30126381</v>
      </c>
      <c r="J123" s="22">
        <f t="shared" ref="J123:J126" si="289">+K123-E123</f>
        <v>834054.2931</v>
      </c>
      <c r="K123" s="25">
        <f t="shared" ref="K123:K126" si="290">+I123*F123</f>
        <v>7376481.753</v>
      </c>
      <c r="L123" s="22">
        <f t="shared" ref="L123:L126" si="291">+D123-Q123</f>
        <v>834053.92</v>
      </c>
      <c r="M123" s="24">
        <v>1.4401688679137645E9</v>
      </c>
      <c r="N123" s="26">
        <v>1.3092444253761496E8</v>
      </c>
      <c r="O123" s="24"/>
      <c r="P123" s="24">
        <f>+D123-J123</f>
        <v>111668957.6</v>
      </c>
      <c r="Q123" s="27">
        <f t="shared" ref="Q123:Q126" si="292">+ROUND(P123,0)</f>
        <v>111668958</v>
      </c>
      <c r="R123" s="22">
        <f t="shared" ref="R123:R126" si="293">+D123-L123</f>
        <v>111668958</v>
      </c>
      <c r="S123" s="28">
        <f t="shared" si="12"/>
        <v>112503011.9</v>
      </c>
      <c r="T123" s="29">
        <f t="shared" si="13"/>
        <v>0</v>
      </c>
      <c r="U123" s="22"/>
      <c r="V123" s="21"/>
      <c r="W123" s="21"/>
      <c r="X123" s="21"/>
      <c r="Y123" s="21"/>
      <c r="Z123" s="21"/>
      <c r="AA123" s="21"/>
      <c r="AB123" s="30"/>
      <c r="AC123" s="21" t="s">
        <v>112</v>
      </c>
      <c r="AD123" s="21" t="s">
        <v>27</v>
      </c>
      <c r="AE123" s="21" t="s">
        <v>28</v>
      </c>
      <c r="AF123" s="22">
        <v>1.1250301192E8</v>
      </c>
      <c r="AG123" s="22">
        <v>6542427.46</v>
      </c>
    </row>
    <row r="124" ht="14.25" hidden="1" customHeight="1" outlineLevel="2">
      <c r="A124" s="21" t="s">
        <v>112</v>
      </c>
      <c r="B124" s="21" t="s">
        <v>33</v>
      </c>
      <c r="C124" s="21" t="s">
        <v>34</v>
      </c>
      <c r="D124" s="22">
        <v>1.305606931E7</v>
      </c>
      <c r="E124" s="22">
        <v>759254.22</v>
      </c>
      <c r="F124" s="23">
        <f>+D124/D127</f>
        <v>0.09898286706</v>
      </c>
      <c r="G124" s="24">
        <v>0.0</v>
      </c>
      <c r="H124" s="24">
        <v>0.0</v>
      </c>
      <c r="I124" s="22">
        <v>8648435.30126381</v>
      </c>
      <c r="J124" s="22">
        <f t="shared" si="289"/>
        <v>96792.70167</v>
      </c>
      <c r="K124" s="25">
        <f t="shared" si="290"/>
        <v>856046.9217</v>
      </c>
      <c r="L124" s="22">
        <f t="shared" si="291"/>
        <v>94080.31</v>
      </c>
      <c r="M124" s="24">
        <v>0.0</v>
      </c>
      <c r="N124" s="26">
        <v>0.0</v>
      </c>
      <c r="O124" s="24"/>
      <c r="P124" s="24">
        <v>1.2961989241013957E7</v>
      </c>
      <c r="Q124" s="27">
        <f t="shared" si="292"/>
        <v>12961989</v>
      </c>
      <c r="R124" s="22">
        <f t="shared" si="293"/>
        <v>12961989</v>
      </c>
      <c r="S124" s="28">
        <f t="shared" si="12"/>
        <v>13056069.31</v>
      </c>
      <c r="T124" s="29">
        <f t="shared" si="13"/>
        <v>0</v>
      </c>
      <c r="U124" s="22"/>
      <c r="V124" s="21"/>
      <c r="W124" s="21"/>
      <c r="X124" s="21"/>
      <c r="Y124" s="21"/>
      <c r="Z124" s="21"/>
      <c r="AA124" s="21"/>
      <c r="AB124" s="30"/>
      <c r="AC124" s="21" t="s">
        <v>112</v>
      </c>
      <c r="AD124" s="21" t="s">
        <v>33</v>
      </c>
      <c r="AE124" s="21" t="s">
        <v>34</v>
      </c>
      <c r="AF124" s="22">
        <v>1.305606931E7</v>
      </c>
      <c r="AG124" s="22">
        <v>759254.22</v>
      </c>
    </row>
    <row r="125" ht="14.25" hidden="1" customHeight="1" outlineLevel="2">
      <c r="A125" s="21" t="s">
        <v>112</v>
      </c>
      <c r="B125" s="21" t="s">
        <v>29</v>
      </c>
      <c r="C125" s="21" t="s">
        <v>30</v>
      </c>
      <c r="D125" s="22">
        <v>2732.89</v>
      </c>
      <c r="E125" s="22">
        <v>158.93</v>
      </c>
      <c r="F125" s="23">
        <f>+D125/D127</f>
        <v>0.000020719045</v>
      </c>
      <c r="G125" s="24">
        <v>0.0</v>
      </c>
      <c r="H125" s="24"/>
      <c r="I125" s="22">
        <v>8648435.30126381</v>
      </c>
      <c r="J125" s="22">
        <f t="shared" si="289"/>
        <v>20.25732018</v>
      </c>
      <c r="K125" s="25">
        <f t="shared" si="290"/>
        <v>179.1873202</v>
      </c>
      <c r="L125" s="22">
        <f t="shared" si="291"/>
        <v>2732.89</v>
      </c>
      <c r="M125" s="24"/>
      <c r="N125" s="26"/>
      <c r="O125" s="24"/>
      <c r="P125" s="24">
        <v>0.0</v>
      </c>
      <c r="Q125" s="27">
        <f t="shared" si="292"/>
        <v>0</v>
      </c>
      <c r="R125" s="22">
        <f t="shared" si="293"/>
        <v>0</v>
      </c>
      <c r="S125" s="28">
        <f t="shared" si="12"/>
        <v>2732.89</v>
      </c>
      <c r="T125" s="29">
        <f t="shared" si="13"/>
        <v>0</v>
      </c>
      <c r="U125" s="22"/>
      <c r="V125" s="21"/>
      <c r="W125" s="21"/>
      <c r="X125" s="21"/>
      <c r="Y125" s="21"/>
      <c r="Z125" s="21"/>
      <c r="AA125" s="21"/>
      <c r="AB125" s="30"/>
      <c r="AC125" s="21" t="s">
        <v>112</v>
      </c>
      <c r="AD125" s="21" t="s">
        <v>29</v>
      </c>
      <c r="AE125" s="21" t="s">
        <v>30</v>
      </c>
      <c r="AF125" s="22">
        <v>2732.89</v>
      </c>
      <c r="AG125" s="22">
        <v>158.93</v>
      </c>
    </row>
    <row r="126" ht="14.25" hidden="1" customHeight="1" outlineLevel="2">
      <c r="A126" s="21" t="s">
        <v>112</v>
      </c>
      <c r="B126" s="21" t="s">
        <v>61</v>
      </c>
      <c r="C126" s="21" t="s">
        <v>62</v>
      </c>
      <c r="D126" s="22">
        <v>6340500.88</v>
      </c>
      <c r="E126" s="22">
        <v>368721.39</v>
      </c>
      <c r="F126" s="23">
        <f>+D126/D127</f>
        <v>0.04806967095</v>
      </c>
      <c r="G126" s="24">
        <v>0.0</v>
      </c>
      <c r="H126" s="24">
        <v>0.0</v>
      </c>
      <c r="I126" s="22">
        <v>8648435.30126381</v>
      </c>
      <c r="J126" s="22">
        <f t="shared" si="289"/>
        <v>47006.04919</v>
      </c>
      <c r="K126" s="25">
        <f t="shared" si="290"/>
        <v>415727.4392</v>
      </c>
      <c r="L126" s="22">
        <f t="shared" si="291"/>
        <v>47005.88</v>
      </c>
      <c r="M126" s="24">
        <v>0.0</v>
      </c>
      <c r="N126" s="26">
        <v>0.0</v>
      </c>
      <c r="O126" s="24"/>
      <c r="P126" s="24">
        <f>+D126-J126</f>
        <v>6293494.831</v>
      </c>
      <c r="Q126" s="27">
        <f t="shared" si="292"/>
        <v>6293495</v>
      </c>
      <c r="R126" s="22">
        <f t="shared" si="293"/>
        <v>6293495</v>
      </c>
      <c r="S126" s="28">
        <f t="shared" si="12"/>
        <v>6340500.88</v>
      </c>
      <c r="T126" s="29">
        <f t="shared" si="13"/>
        <v>0</v>
      </c>
      <c r="U126" s="22"/>
      <c r="V126" s="21"/>
      <c r="W126" s="21"/>
      <c r="X126" s="21"/>
      <c r="Y126" s="21"/>
      <c r="Z126" s="21"/>
      <c r="AA126" s="21"/>
      <c r="AB126" s="30"/>
      <c r="AC126" s="21" t="s">
        <v>112</v>
      </c>
      <c r="AD126" s="21" t="s">
        <v>61</v>
      </c>
      <c r="AE126" s="21" t="s">
        <v>62</v>
      </c>
      <c r="AF126" s="22">
        <v>6340500.88</v>
      </c>
      <c r="AG126" s="22">
        <v>368721.39</v>
      </c>
    </row>
    <row r="127" ht="14.25" hidden="1" customHeight="1" outlineLevel="1">
      <c r="A127" s="31" t="s">
        <v>113</v>
      </c>
      <c r="B127" s="31"/>
      <c r="C127" s="31"/>
      <c r="D127" s="32">
        <f t="shared" ref="D127:F127" si="294">SUBTOTAL(9,D123:D126)</f>
        <v>131902315</v>
      </c>
      <c r="E127" s="32">
        <f t="shared" si="294"/>
        <v>7670562</v>
      </c>
      <c r="F127" s="32">
        <f t="shared" si="294"/>
        <v>1</v>
      </c>
      <c r="G127" s="33"/>
      <c r="H127" s="33"/>
      <c r="I127" s="32"/>
      <c r="J127" s="32">
        <f t="shared" ref="J127:L127" si="295">SUBTOTAL(9,J123:J126)</f>
        <v>977873.3013</v>
      </c>
      <c r="K127" s="34">
        <f t="shared" si="295"/>
        <v>8648435.301</v>
      </c>
      <c r="L127" s="32">
        <f t="shared" si="295"/>
        <v>977873</v>
      </c>
      <c r="M127" s="33"/>
      <c r="N127" s="35"/>
      <c r="O127" s="33"/>
      <c r="P127" s="33">
        <f t="shared" ref="P127:R127" si="296">SUBTOTAL(9,P123:P126)</f>
        <v>130924441.7</v>
      </c>
      <c r="Q127" s="36">
        <f t="shared" si="296"/>
        <v>130924442</v>
      </c>
      <c r="R127" s="32">
        <f t="shared" si="296"/>
        <v>130924442</v>
      </c>
      <c r="S127" s="37">
        <f t="shared" si="12"/>
        <v>131902315</v>
      </c>
      <c r="T127" s="38">
        <f t="shared" si="13"/>
        <v>0</v>
      </c>
      <c r="U127" s="32"/>
      <c r="V127" s="31"/>
      <c r="W127" s="31"/>
      <c r="X127" s="31"/>
      <c r="Y127" s="31"/>
      <c r="Z127" s="31"/>
      <c r="AA127" s="31"/>
      <c r="AB127" s="39"/>
      <c r="AC127" s="31"/>
      <c r="AD127" s="31"/>
      <c r="AE127" s="31"/>
      <c r="AF127" s="32"/>
      <c r="AG127" s="32"/>
    </row>
    <row r="128" ht="14.25" hidden="1" customHeight="1" outlineLevel="2">
      <c r="A128" s="21" t="s">
        <v>114</v>
      </c>
      <c r="B128" s="21" t="s">
        <v>27</v>
      </c>
      <c r="C128" s="21" t="s">
        <v>28</v>
      </c>
      <c r="D128" s="22">
        <v>2.817398347E7</v>
      </c>
      <c r="E128" s="22">
        <v>7792817.8</v>
      </c>
      <c r="F128" s="23">
        <f>+D128/D130</f>
        <v>0.9992744481</v>
      </c>
      <c r="G128" s="24">
        <v>6.960116979545897E7</v>
      </c>
      <c r="H128" s="24">
        <v>6327379.072314452</v>
      </c>
      <c r="I128" s="22">
        <v>6327379.072314452</v>
      </c>
      <c r="J128" s="22">
        <v>0.0</v>
      </c>
      <c r="K128" s="25">
        <f t="shared" ref="K128:K129" si="297">+I128*F128</f>
        <v>6322788.23</v>
      </c>
      <c r="L128" s="22">
        <f t="shared" ref="L128:L129" si="298">+D128-Q128</f>
        <v>0.4699999988</v>
      </c>
      <c r="M128" s="24">
        <v>3.101388431111521E8</v>
      </c>
      <c r="N128" s="26">
        <v>2.819444028283201E7</v>
      </c>
      <c r="O128" s="24"/>
      <c r="P128" s="24">
        <f t="shared" ref="P128:P129" si="299">+D128-J128</f>
        <v>28173983.47</v>
      </c>
      <c r="Q128" s="27">
        <f t="shared" ref="Q128:Q129" si="300">+ROUND(P128,0)</f>
        <v>28173983</v>
      </c>
      <c r="R128" s="22">
        <f t="shared" ref="R128:R129" si="301">+D128-L128</f>
        <v>28173983</v>
      </c>
      <c r="S128" s="28">
        <f t="shared" si="12"/>
        <v>28173983.47</v>
      </c>
      <c r="T128" s="29">
        <f t="shared" si="13"/>
        <v>0</v>
      </c>
      <c r="U128" s="22"/>
      <c r="V128" s="21"/>
      <c r="W128" s="21"/>
      <c r="X128" s="21"/>
      <c r="Y128" s="21"/>
      <c r="Z128" s="21"/>
      <c r="AA128" s="21"/>
      <c r="AB128" s="30"/>
      <c r="AC128" s="21" t="s">
        <v>114</v>
      </c>
      <c r="AD128" s="21" t="s">
        <v>27</v>
      </c>
      <c r="AE128" s="21" t="s">
        <v>28</v>
      </c>
      <c r="AF128" s="22">
        <v>2.817398347E7</v>
      </c>
      <c r="AG128" s="22">
        <v>7792817.8</v>
      </c>
    </row>
    <row r="129" ht="14.25" hidden="1" customHeight="1" outlineLevel="2">
      <c r="A129" s="21" t="s">
        <v>114</v>
      </c>
      <c r="B129" s="21" t="s">
        <v>33</v>
      </c>
      <c r="C129" s="21" t="s">
        <v>34</v>
      </c>
      <c r="D129" s="22">
        <v>20456.53</v>
      </c>
      <c r="E129" s="22">
        <v>5658.2</v>
      </c>
      <c r="F129" s="23">
        <f>+D129/D130</f>
        <v>0.0007255519173</v>
      </c>
      <c r="G129" s="24">
        <v>0.0</v>
      </c>
      <c r="H129" s="24">
        <v>0.0</v>
      </c>
      <c r="I129" s="22">
        <v>6327379.072314452</v>
      </c>
      <c r="J129" s="22">
        <v>0.0</v>
      </c>
      <c r="K129" s="25">
        <f t="shared" si="297"/>
        <v>4590.842018</v>
      </c>
      <c r="L129" s="22">
        <f t="shared" si="298"/>
        <v>-0.47</v>
      </c>
      <c r="M129" s="24">
        <v>0.0</v>
      </c>
      <c r="N129" s="26">
        <v>0.0</v>
      </c>
      <c r="O129" s="24"/>
      <c r="P129" s="24">
        <f t="shared" si="299"/>
        <v>20456.53</v>
      </c>
      <c r="Q129" s="27">
        <f t="shared" si="300"/>
        <v>20457</v>
      </c>
      <c r="R129" s="22">
        <f t="shared" si="301"/>
        <v>20457</v>
      </c>
      <c r="S129" s="28">
        <f t="shared" si="12"/>
        <v>20456.53</v>
      </c>
      <c r="T129" s="29">
        <f t="shared" si="13"/>
        <v>0</v>
      </c>
      <c r="U129" s="22"/>
      <c r="V129" s="21"/>
      <c r="W129" s="21"/>
      <c r="X129" s="21"/>
      <c r="Y129" s="21"/>
      <c r="Z129" s="21"/>
      <c r="AA129" s="21"/>
      <c r="AB129" s="30"/>
      <c r="AC129" s="21" t="s">
        <v>114</v>
      </c>
      <c r="AD129" s="21" t="s">
        <v>33</v>
      </c>
      <c r="AE129" s="21" t="s">
        <v>34</v>
      </c>
      <c r="AF129" s="22">
        <v>20456.53</v>
      </c>
      <c r="AG129" s="22">
        <v>5658.2</v>
      </c>
    </row>
    <row r="130" ht="14.25" hidden="1" customHeight="1" outlineLevel="1">
      <c r="A130" s="31" t="s">
        <v>115</v>
      </c>
      <c r="B130" s="31"/>
      <c r="C130" s="31"/>
      <c r="D130" s="32">
        <f t="shared" ref="D130:F130" si="302">SUBTOTAL(9,D128:D129)</f>
        <v>28194440</v>
      </c>
      <c r="E130" s="32">
        <f t="shared" si="302"/>
        <v>7798476</v>
      </c>
      <c r="F130" s="32">
        <f t="shared" si="302"/>
        <v>1</v>
      </c>
      <c r="G130" s="33"/>
      <c r="H130" s="33"/>
      <c r="I130" s="32"/>
      <c r="J130" s="32">
        <f t="shared" ref="J130:L130" si="303">SUBTOTAL(9,J128:J129)</f>
        <v>0</v>
      </c>
      <c r="K130" s="34">
        <f t="shared" si="303"/>
        <v>6327379.072</v>
      </c>
      <c r="L130" s="32">
        <f t="shared" si="303"/>
        <v>-0.000000001193257049</v>
      </c>
      <c r="M130" s="33"/>
      <c r="N130" s="35"/>
      <c r="O130" s="33"/>
      <c r="P130" s="33">
        <f t="shared" ref="P130:R130" si="304">SUBTOTAL(9,P128:P129)</f>
        <v>28194440</v>
      </c>
      <c r="Q130" s="36">
        <f t="shared" si="304"/>
        <v>28194440</v>
      </c>
      <c r="R130" s="32">
        <f t="shared" si="304"/>
        <v>28194440</v>
      </c>
      <c r="S130" s="37">
        <f t="shared" si="12"/>
        <v>28194440</v>
      </c>
      <c r="T130" s="38">
        <f t="shared" si="13"/>
        <v>0</v>
      </c>
      <c r="U130" s="32"/>
      <c r="V130" s="31"/>
      <c r="W130" s="31"/>
      <c r="X130" s="31"/>
      <c r="Y130" s="31"/>
      <c r="Z130" s="31"/>
      <c r="AA130" s="31"/>
      <c r="AB130" s="39"/>
      <c r="AC130" s="31"/>
      <c r="AD130" s="31"/>
      <c r="AE130" s="31"/>
      <c r="AF130" s="32"/>
      <c r="AG130" s="32"/>
    </row>
    <row r="131" ht="15.75" hidden="1" customHeight="1" outlineLevel="2">
      <c r="A131" s="21" t="s">
        <v>116</v>
      </c>
      <c r="B131" s="21" t="s">
        <v>27</v>
      </c>
      <c r="C131" s="21" t="s">
        <v>28</v>
      </c>
      <c r="D131" s="22">
        <v>3.068738249E7</v>
      </c>
      <c r="E131" s="22">
        <v>3713119.42</v>
      </c>
      <c r="F131" s="23">
        <f>+D131/D133</f>
        <v>0.7528321375</v>
      </c>
      <c r="G131" s="24">
        <v>4.356654793028782E7</v>
      </c>
      <c r="H131" s="24">
        <v>3960595.266389802</v>
      </c>
      <c r="I131" s="22">
        <v>3960595.266389802</v>
      </c>
      <c r="J131" s="22">
        <v>0.0</v>
      </c>
      <c r="K131" s="25">
        <f t="shared" ref="K131:K132" si="305">+I131*F131</f>
        <v>2981663.4</v>
      </c>
      <c r="L131" s="22">
        <f t="shared" ref="L131:L132" si="306">+D131-Q131</f>
        <v>0.4899999984</v>
      </c>
      <c r="M131" s="24">
        <v>4.4838841996514046E8</v>
      </c>
      <c r="N131" s="26">
        <v>4.076258363319459E7</v>
      </c>
      <c r="O131" s="24"/>
      <c r="P131" s="24">
        <f t="shared" ref="P131:P132" si="307">+D131-J131</f>
        <v>30687382.49</v>
      </c>
      <c r="Q131" s="27">
        <f t="shared" ref="Q131:Q132" si="308">+ROUND(P131,0)</f>
        <v>30687382</v>
      </c>
      <c r="R131" s="22">
        <f t="shared" ref="R131:R132" si="309">+D131-L131</f>
        <v>30687382</v>
      </c>
      <c r="S131" s="28">
        <f t="shared" si="12"/>
        <v>30687382.49</v>
      </c>
      <c r="T131" s="29">
        <f t="shared" si="13"/>
        <v>0</v>
      </c>
      <c r="U131" s="22"/>
      <c r="V131" s="21"/>
      <c r="W131" s="21"/>
      <c r="X131" s="21"/>
      <c r="Y131" s="21"/>
      <c r="Z131" s="21"/>
      <c r="AA131" s="21"/>
      <c r="AB131" s="30"/>
      <c r="AC131" s="21" t="s">
        <v>116</v>
      </c>
      <c r="AD131" s="21" t="s">
        <v>27</v>
      </c>
      <c r="AE131" s="21" t="s">
        <v>28</v>
      </c>
      <c r="AF131" s="22">
        <v>3.068738249E7</v>
      </c>
      <c r="AG131" s="22">
        <v>3713119.42</v>
      </c>
    </row>
    <row r="132" ht="14.25" hidden="1" customHeight="1" outlineLevel="2">
      <c r="A132" s="21" t="s">
        <v>116</v>
      </c>
      <c r="B132" s="21" t="s">
        <v>47</v>
      </c>
      <c r="C132" s="21" t="s">
        <v>48</v>
      </c>
      <c r="D132" s="22">
        <v>1.007520051E7</v>
      </c>
      <c r="E132" s="22">
        <v>1219081.58</v>
      </c>
      <c r="F132" s="23">
        <f>+D132/D133</f>
        <v>0.2471678625</v>
      </c>
      <c r="G132" s="24">
        <v>0.0</v>
      </c>
      <c r="H132" s="24">
        <v>0.0</v>
      </c>
      <c r="I132" s="22">
        <v>3960595.266389802</v>
      </c>
      <c r="J132" s="22">
        <v>0.0</v>
      </c>
      <c r="K132" s="25">
        <f t="shared" si="305"/>
        <v>978931.8662</v>
      </c>
      <c r="L132" s="22">
        <f t="shared" si="306"/>
        <v>-0.4900000002</v>
      </c>
      <c r="M132" s="24">
        <v>0.0</v>
      </c>
      <c r="N132" s="26">
        <v>0.0</v>
      </c>
      <c r="O132" s="24"/>
      <c r="P132" s="24">
        <f t="shared" si="307"/>
        <v>10075200.51</v>
      </c>
      <c r="Q132" s="27">
        <f t="shared" si="308"/>
        <v>10075201</v>
      </c>
      <c r="R132" s="22">
        <f t="shared" si="309"/>
        <v>10075201</v>
      </c>
      <c r="S132" s="28">
        <f t="shared" si="12"/>
        <v>10075200.51</v>
      </c>
      <c r="T132" s="29">
        <f t="shared" si="13"/>
        <v>0</v>
      </c>
      <c r="U132" s="22"/>
      <c r="V132" s="21"/>
      <c r="W132" s="21"/>
      <c r="X132" s="21"/>
      <c r="Y132" s="21"/>
      <c r="Z132" s="21"/>
      <c r="AA132" s="21"/>
      <c r="AB132" s="30"/>
      <c r="AC132" s="21" t="s">
        <v>116</v>
      </c>
      <c r="AD132" s="21" t="s">
        <v>47</v>
      </c>
      <c r="AE132" s="21" t="s">
        <v>48</v>
      </c>
      <c r="AF132" s="22">
        <v>1.007520051E7</v>
      </c>
      <c r="AG132" s="22">
        <v>1219081.58</v>
      </c>
    </row>
    <row r="133" ht="14.25" hidden="1" customHeight="1" outlineLevel="1">
      <c r="A133" s="31" t="s">
        <v>117</v>
      </c>
      <c r="B133" s="31"/>
      <c r="C133" s="31"/>
      <c r="D133" s="32">
        <f t="shared" ref="D133:F133" si="310">SUBTOTAL(9,D131:D132)</f>
        <v>40762583</v>
      </c>
      <c r="E133" s="32">
        <f t="shared" si="310"/>
        <v>4932201</v>
      </c>
      <c r="F133" s="32">
        <f t="shared" si="310"/>
        <v>1</v>
      </c>
      <c r="G133" s="33"/>
      <c r="H133" s="33"/>
      <c r="I133" s="32"/>
      <c r="J133" s="32">
        <f t="shared" ref="J133:L133" si="311">SUBTOTAL(9,J131:J132)</f>
        <v>0</v>
      </c>
      <c r="K133" s="34">
        <f t="shared" si="311"/>
        <v>3960595.266</v>
      </c>
      <c r="L133" s="32">
        <f t="shared" si="311"/>
        <v>-0.000000001862645149</v>
      </c>
      <c r="M133" s="33"/>
      <c r="N133" s="35"/>
      <c r="O133" s="33"/>
      <c r="P133" s="33">
        <f t="shared" ref="P133:R133" si="312">SUBTOTAL(9,P131:P132)</f>
        <v>40762583</v>
      </c>
      <c r="Q133" s="36">
        <f t="shared" si="312"/>
        <v>40762583</v>
      </c>
      <c r="R133" s="32">
        <f t="shared" si="312"/>
        <v>40762583</v>
      </c>
      <c r="S133" s="37">
        <f t="shared" si="12"/>
        <v>40762583</v>
      </c>
      <c r="T133" s="38">
        <f t="shared" si="13"/>
        <v>0</v>
      </c>
      <c r="U133" s="32"/>
      <c r="V133" s="31"/>
      <c r="W133" s="31"/>
      <c r="X133" s="31"/>
      <c r="Y133" s="31"/>
      <c r="Z133" s="31"/>
      <c r="AA133" s="31"/>
      <c r="AB133" s="39"/>
      <c r="AC133" s="31"/>
      <c r="AD133" s="31"/>
      <c r="AE133" s="31"/>
      <c r="AF133" s="32"/>
      <c r="AG133" s="32"/>
    </row>
    <row r="134" ht="14.25" hidden="1" customHeight="1" outlineLevel="2">
      <c r="A134" s="21" t="s">
        <v>118</v>
      </c>
      <c r="B134" s="21" t="s">
        <v>27</v>
      </c>
      <c r="C134" s="21" t="s">
        <v>28</v>
      </c>
      <c r="D134" s="22">
        <v>4347081.12</v>
      </c>
      <c r="E134" s="22">
        <v>741977.4</v>
      </c>
      <c r="F134" s="23">
        <f>+D134/D137</f>
        <v>0.7260280144</v>
      </c>
      <c r="G134" s="24">
        <v>2.13896E7</v>
      </c>
      <c r="H134" s="24">
        <v>1944509.0909090908</v>
      </c>
      <c r="I134" s="22">
        <v>1944509.0909090908</v>
      </c>
      <c r="J134" s="22">
        <f t="shared" ref="J134:J136" si="313">+K134-E134</f>
        <v>669790.6743</v>
      </c>
      <c r="K134" s="25">
        <f t="shared" ref="K134:K136" si="314">+I134*F134</f>
        <v>1411768.074</v>
      </c>
      <c r="L134" s="22">
        <f t="shared" ref="L134:L136" si="315">+D134-Q134</f>
        <v>669791.12</v>
      </c>
      <c r="M134" s="24">
        <v>5.5714362524575196E7</v>
      </c>
      <c r="N134" s="26">
        <v>5064942.047688655</v>
      </c>
      <c r="O134" s="24"/>
      <c r="P134" s="24">
        <f t="shared" ref="P134:P136" si="316">+D134-J134</f>
        <v>3677290.446</v>
      </c>
      <c r="Q134" s="27">
        <f t="shared" ref="Q134:Q136" si="317">+ROUND(P134,0)</f>
        <v>3677290</v>
      </c>
      <c r="R134" s="22">
        <f t="shared" ref="R134:R136" si="318">+D134-L134</f>
        <v>3677290</v>
      </c>
      <c r="S134" s="28">
        <f t="shared" si="12"/>
        <v>4347081.12</v>
      </c>
      <c r="T134" s="29">
        <f t="shared" si="13"/>
        <v>0</v>
      </c>
      <c r="U134" s="22"/>
      <c r="V134" s="21"/>
      <c r="W134" s="21"/>
      <c r="X134" s="21"/>
      <c r="Y134" s="21"/>
      <c r="Z134" s="21"/>
      <c r="AA134" s="21"/>
      <c r="AB134" s="30"/>
      <c r="AC134" s="21" t="s">
        <v>118</v>
      </c>
      <c r="AD134" s="21" t="s">
        <v>27</v>
      </c>
      <c r="AE134" s="21" t="s">
        <v>28</v>
      </c>
      <c r="AF134" s="22">
        <v>4347081.12</v>
      </c>
      <c r="AG134" s="22">
        <v>741977.4</v>
      </c>
    </row>
    <row r="135" ht="14.25" hidden="1" customHeight="1" outlineLevel="2">
      <c r="A135" s="21" t="s">
        <v>118</v>
      </c>
      <c r="B135" s="21" t="s">
        <v>33</v>
      </c>
      <c r="C135" s="21" t="s">
        <v>34</v>
      </c>
      <c r="D135" s="22">
        <v>44376.81</v>
      </c>
      <c r="E135" s="22">
        <v>7574.41</v>
      </c>
      <c r="F135" s="23">
        <f>+D135/D137</f>
        <v>0.007411595588</v>
      </c>
      <c r="G135" s="24">
        <v>0.0</v>
      </c>
      <c r="H135" s="24">
        <v>0.0</v>
      </c>
      <c r="I135" s="22">
        <v>1944509.0909090908</v>
      </c>
      <c r="J135" s="22">
        <f t="shared" si="313"/>
        <v>6837.505</v>
      </c>
      <c r="K135" s="25">
        <f t="shared" si="314"/>
        <v>14411.915</v>
      </c>
      <c r="L135" s="22">
        <f t="shared" si="315"/>
        <v>6837.81</v>
      </c>
      <c r="M135" s="24">
        <v>0.0</v>
      </c>
      <c r="N135" s="26">
        <v>0.0</v>
      </c>
      <c r="O135" s="24"/>
      <c r="P135" s="24">
        <f t="shared" si="316"/>
        <v>37539.305</v>
      </c>
      <c r="Q135" s="27">
        <f t="shared" si="317"/>
        <v>37539</v>
      </c>
      <c r="R135" s="22">
        <f t="shared" si="318"/>
        <v>37539</v>
      </c>
      <c r="S135" s="28">
        <f t="shared" si="12"/>
        <v>44376.81</v>
      </c>
      <c r="T135" s="29">
        <f t="shared" si="13"/>
        <v>0</v>
      </c>
      <c r="U135" s="22"/>
      <c r="V135" s="21"/>
      <c r="W135" s="21"/>
      <c r="X135" s="21"/>
      <c r="Y135" s="21"/>
      <c r="Z135" s="21"/>
      <c r="AA135" s="21"/>
      <c r="AB135" s="30"/>
      <c r="AC135" s="21" t="s">
        <v>118</v>
      </c>
      <c r="AD135" s="21" t="s">
        <v>33</v>
      </c>
      <c r="AE135" s="21" t="s">
        <v>34</v>
      </c>
      <c r="AF135" s="22">
        <v>44376.81</v>
      </c>
      <c r="AG135" s="22">
        <v>7574.41</v>
      </c>
    </row>
    <row r="136" ht="14.25" hidden="1" customHeight="1" outlineLevel="2">
      <c r="A136" s="21" t="s">
        <v>118</v>
      </c>
      <c r="B136" s="21" t="s">
        <v>47</v>
      </c>
      <c r="C136" s="21" t="s">
        <v>48</v>
      </c>
      <c r="D136" s="22">
        <v>1596026.07</v>
      </c>
      <c r="E136" s="22">
        <v>272416.19</v>
      </c>
      <c r="F136" s="23">
        <f>+D136/D137</f>
        <v>0.26656039</v>
      </c>
      <c r="G136" s="24">
        <v>0.0</v>
      </c>
      <c r="H136" s="24">
        <v>0.0</v>
      </c>
      <c r="I136" s="22">
        <v>1944509.0909090908</v>
      </c>
      <c r="J136" s="22">
        <f t="shared" si="313"/>
        <v>245912.9116</v>
      </c>
      <c r="K136" s="25">
        <f t="shared" si="314"/>
        <v>518329.1016</v>
      </c>
      <c r="L136" s="22">
        <f t="shared" si="315"/>
        <v>245913.07</v>
      </c>
      <c r="M136" s="24">
        <v>0.0</v>
      </c>
      <c r="N136" s="26">
        <v>0.0</v>
      </c>
      <c r="O136" s="24"/>
      <c r="P136" s="24">
        <f t="shared" si="316"/>
        <v>1350113.158</v>
      </c>
      <c r="Q136" s="27">
        <f t="shared" si="317"/>
        <v>1350113</v>
      </c>
      <c r="R136" s="22">
        <f t="shared" si="318"/>
        <v>1350113</v>
      </c>
      <c r="S136" s="28">
        <f t="shared" si="12"/>
        <v>1596026.07</v>
      </c>
      <c r="T136" s="29">
        <f t="shared" si="13"/>
        <v>0</v>
      </c>
      <c r="U136" s="22"/>
      <c r="V136" s="21"/>
      <c r="W136" s="21"/>
      <c r="X136" s="21"/>
      <c r="Y136" s="21"/>
      <c r="Z136" s="21"/>
      <c r="AA136" s="21"/>
      <c r="AB136" s="30"/>
      <c r="AC136" s="21" t="s">
        <v>118</v>
      </c>
      <c r="AD136" s="21" t="s">
        <v>47</v>
      </c>
      <c r="AE136" s="21" t="s">
        <v>48</v>
      </c>
      <c r="AF136" s="22">
        <v>1596026.07</v>
      </c>
      <c r="AG136" s="22">
        <v>272416.19</v>
      </c>
    </row>
    <row r="137" ht="14.25" hidden="1" customHeight="1" outlineLevel="1">
      <c r="A137" s="31" t="s">
        <v>119</v>
      </c>
      <c r="B137" s="31"/>
      <c r="C137" s="31"/>
      <c r="D137" s="32">
        <f t="shared" ref="D137:F137" si="319">SUBTOTAL(9,D134:D136)</f>
        <v>5987484</v>
      </c>
      <c r="E137" s="32">
        <f t="shared" si="319"/>
        <v>1021968</v>
      </c>
      <c r="F137" s="32">
        <f t="shared" si="319"/>
        <v>1</v>
      </c>
      <c r="G137" s="33"/>
      <c r="H137" s="33"/>
      <c r="I137" s="32"/>
      <c r="J137" s="32">
        <f t="shared" ref="J137:L137" si="320">SUBTOTAL(9,J134:J136)</f>
        <v>922541.0909</v>
      </c>
      <c r="K137" s="34">
        <f t="shared" si="320"/>
        <v>1944509.091</v>
      </c>
      <c r="L137" s="32">
        <f t="shared" si="320"/>
        <v>922542</v>
      </c>
      <c r="M137" s="33"/>
      <c r="N137" s="35"/>
      <c r="O137" s="33"/>
      <c r="P137" s="33">
        <f t="shared" ref="P137:R137" si="321">SUBTOTAL(9,P134:P136)</f>
        <v>5064942.909</v>
      </c>
      <c r="Q137" s="36">
        <f t="shared" si="321"/>
        <v>5064942</v>
      </c>
      <c r="R137" s="32">
        <f t="shared" si="321"/>
        <v>5064942</v>
      </c>
      <c r="S137" s="37">
        <f t="shared" si="12"/>
        <v>5987484</v>
      </c>
      <c r="T137" s="38">
        <f t="shared" si="13"/>
        <v>0</v>
      </c>
      <c r="U137" s="32"/>
      <c r="V137" s="31"/>
      <c r="W137" s="31"/>
      <c r="X137" s="31"/>
      <c r="Y137" s="31"/>
      <c r="Z137" s="31"/>
      <c r="AA137" s="31"/>
      <c r="AB137" s="39"/>
      <c r="AC137" s="31"/>
      <c r="AD137" s="31"/>
      <c r="AE137" s="31"/>
      <c r="AF137" s="32"/>
      <c r="AG137" s="32"/>
    </row>
    <row r="138" ht="15.75" hidden="1" customHeight="1" outlineLevel="2">
      <c r="A138" s="21" t="s">
        <v>120</v>
      </c>
      <c r="B138" s="21" t="s">
        <v>27</v>
      </c>
      <c r="C138" s="21" t="s">
        <v>28</v>
      </c>
      <c r="D138" s="22">
        <v>4.308970079E7</v>
      </c>
      <c r="E138" s="22">
        <v>9025038.32</v>
      </c>
      <c r="F138" s="23">
        <f>+D138/D141</f>
        <v>0.8760047755</v>
      </c>
      <c r="G138" s="24">
        <v>8.58718429675017E7</v>
      </c>
      <c r="H138" s="24">
        <v>7806531.178863791</v>
      </c>
      <c r="I138" s="22">
        <v>7806531.178863791</v>
      </c>
      <c r="J138" s="22">
        <v>0.0</v>
      </c>
      <c r="K138" s="25">
        <f t="shared" ref="K138:K140" si="322">+I138*F138</f>
        <v>6838558.593</v>
      </c>
      <c r="L138" s="22">
        <f t="shared" ref="L138:L140" si="323">+D138-Q138</f>
        <v>-0.2100000009</v>
      </c>
      <c r="M138" s="24">
        <v>5.410777729311846E8</v>
      </c>
      <c r="N138" s="26">
        <v>4.918888844828951E7</v>
      </c>
      <c r="O138" s="24"/>
      <c r="P138" s="24">
        <f t="shared" ref="P138:P140" si="324">+D138-J138</f>
        <v>43089700.79</v>
      </c>
      <c r="Q138" s="27">
        <f t="shared" ref="Q138:Q140" si="325">+ROUND(P138,0)</f>
        <v>43089701</v>
      </c>
      <c r="R138" s="22">
        <f t="shared" ref="R138:R140" si="326">+D138-L138</f>
        <v>43089701</v>
      </c>
      <c r="S138" s="28">
        <f t="shared" si="12"/>
        <v>43089700.79</v>
      </c>
      <c r="T138" s="29">
        <f t="shared" si="13"/>
        <v>0</v>
      </c>
      <c r="U138" s="22"/>
      <c r="V138" s="21"/>
      <c r="W138" s="21"/>
      <c r="X138" s="21"/>
      <c r="Y138" s="21"/>
      <c r="Z138" s="21"/>
      <c r="AA138" s="21"/>
      <c r="AB138" s="30"/>
      <c r="AC138" s="21" t="s">
        <v>120</v>
      </c>
      <c r="AD138" s="21" t="s">
        <v>27</v>
      </c>
      <c r="AE138" s="21" t="s">
        <v>28</v>
      </c>
      <c r="AF138" s="22">
        <v>4.308970079E7</v>
      </c>
      <c r="AG138" s="22">
        <v>9025038.32</v>
      </c>
    </row>
    <row r="139" ht="14.25" hidden="1" customHeight="1" outlineLevel="2">
      <c r="A139" s="21" t="s">
        <v>120</v>
      </c>
      <c r="B139" s="21" t="s">
        <v>33</v>
      </c>
      <c r="C139" s="21" t="s">
        <v>34</v>
      </c>
      <c r="D139" s="22">
        <v>174067.75</v>
      </c>
      <c r="E139" s="22">
        <v>36458.09</v>
      </c>
      <c r="F139" s="23">
        <f>+D139/D141</f>
        <v>0.003538761641</v>
      </c>
      <c r="G139" s="24">
        <v>0.0</v>
      </c>
      <c r="H139" s="24">
        <v>0.0</v>
      </c>
      <c r="I139" s="22">
        <v>7806531.178863791</v>
      </c>
      <c r="J139" s="22">
        <v>0.0</v>
      </c>
      <c r="K139" s="25">
        <f t="shared" si="322"/>
        <v>27625.45308</v>
      </c>
      <c r="L139" s="22">
        <f t="shared" si="323"/>
        <v>-0.25</v>
      </c>
      <c r="M139" s="24">
        <v>0.0</v>
      </c>
      <c r="N139" s="26">
        <v>0.0</v>
      </c>
      <c r="O139" s="24"/>
      <c r="P139" s="24">
        <f t="shared" si="324"/>
        <v>174067.75</v>
      </c>
      <c r="Q139" s="27">
        <f t="shared" si="325"/>
        <v>174068</v>
      </c>
      <c r="R139" s="22">
        <f t="shared" si="326"/>
        <v>174068</v>
      </c>
      <c r="S139" s="28">
        <f t="shared" si="12"/>
        <v>174067.75</v>
      </c>
      <c r="T139" s="29">
        <f t="shared" si="13"/>
        <v>0</v>
      </c>
      <c r="U139" s="22"/>
      <c r="V139" s="21"/>
      <c r="W139" s="21"/>
      <c r="X139" s="21"/>
      <c r="Y139" s="21"/>
      <c r="Z139" s="21"/>
      <c r="AA139" s="21"/>
      <c r="AB139" s="30"/>
      <c r="AC139" s="21" t="s">
        <v>120</v>
      </c>
      <c r="AD139" s="21" t="s">
        <v>33</v>
      </c>
      <c r="AE139" s="21" t="s">
        <v>34</v>
      </c>
      <c r="AF139" s="22">
        <v>174067.75</v>
      </c>
      <c r="AG139" s="22">
        <v>36458.09</v>
      </c>
    </row>
    <row r="140" ht="14.25" hidden="1" customHeight="1" outlineLevel="2">
      <c r="A140" s="21" t="s">
        <v>120</v>
      </c>
      <c r="B140" s="21" t="s">
        <v>47</v>
      </c>
      <c r="C140" s="21" t="s">
        <v>48</v>
      </c>
      <c r="D140" s="22">
        <v>5925119.46</v>
      </c>
      <c r="E140" s="22">
        <v>1241002.59</v>
      </c>
      <c r="F140" s="23">
        <f>+D140/D141</f>
        <v>0.1204564628</v>
      </c>
      <c r="G140" s="24">
        <v>0.0</v>
      </c>
      <c r="H140" s="24">
        <v>0.0</v>
      </c>
      <c r="I140" s="22">
        <v>7806531.178863791</v>
      </c>
      <c r="J140" s="22">
        <v>0.0</v>
      </c>
      <c r="K140" s="25">
        <f t="shared" si="322"/>
        <v>940347.1329</v>
      </c>
      <c r="L140" s="22">
        <f t="shared" si="323"/>
        <v>0.46</v>
      </c>
      <c r="M140" s="24">
        <v>0.0</v>
      </c>
      <c r="N140" s="26">
        <v>0.0</v>
      </c>
      <c r="O140" s="24"/>
      <c r="P140" s="24">
        <f t="shared" si="324"/>
        <v>5925119.46</v>
      </c>
      <c r="Q140" s="27">
        <f t="shared" si="325"/>
        <v>5925119</v>
      </c>
      <c r="R140" s="22">
        <f t="shared" si="326"/>
        <v>5925119</v>
      </c>
      <c r="S140" s="28">
        <f t="shared" si="12"/>
        <v>5925119.46</v>
      </c>
      <c r="T140" s="29">
        <f t="shared" si="13"/>
        <v>0</v>
      </c>
      <c r="U140" s="22"/>
      <c r="V140" s="21"/>
      <c r="W140" s="21"/>
      <c r="X140" s="21"/>
      <c r="Y140" s="21"/>
      <c r="Z140" s="21"/>
      <c r="AA140" s="21"/>
      <c r="AB140" s="30"/>
      <c r="AC140" s="21" t="s">
        <v>120</v>
      </c>
      <c r="AD140" s="21" t="s">
        <v>47</v>
      </c>
      <c r="AE140" s="21" t="s">
        <v>48</v>
      </c>
      <c r="AF140" s="22">
        <v>5925119.46</v>
      </c>
      <c r="AG140" s="22">
        <v>1241002.59</v>
      </c>
    </row>
    <row r="141" ht="14.25" hidden="1" customHeight="1" outlineLevel="1">
      <c r="A141" s="31" t="s">
        <v>121</v>
      </c>
      <c r="B141" s="31"/>
      <c r="C141" s="31"/>
      <c r="D141" s="32">
        <f t="shared" ref="D141:F141" si="327">SUBTOTAL(9,D138:D140)</f>
        <v>49188888</v>
      </c>
      <c r="E141" s="32">
        <f t="shared" si="327"/>
        <v>10302499</v>
      </c>
      <c r="F141" s="32">
        <f t="shared" si="327"/>
        <v>1</v>
      </c>
      <c r="G141" s="33"/>
      <c r="H141" s="33"/>
      <c r="I141" s="32"/>
      <c r="J141" s="32">
        <f t="shared" ref="J141:L141" si="328">SUBTOTAL(9,J138:J140)</f>
        <v>0</v>
      </c>
      <c r="K141" s="34">
        <f t="shared" si="328"/>
        <v>7806531.179</v>
      </c>
      <c r="L141" s="32">
        <f t="shared" si="328"/>
        <v>-0.0000000009313225746</v>
      </c>
      <c r="M141" s="33"/>
      <c r="N141" s="35"/>
      <c r="O141" s="33"/>
      <c r="P141" s="33">
        <f t="shared" ref="P141:R141" si="329">SUBTOTAL(9,P138:P140)</f>
        <v>49188888</v>
      </c>
      <c r="Q141" s="36">
        <f t="shared" si="329"/>
        <v>49188888</v>
      </c>
      <c r="R141" s="32">
        <f t="shared" si="329"/>
        <v>49188888</v>
      </c>
      <c r="S141" s="37">
        <f t="shared" si="12"/>
        <v>49188888</v>
      </c>
      <c r="T141" s="38">
        <f t="shared" si="13"/>
        <v>0</v>
      </c>
      <c r="U141" s="32"/>
      <c r="V141" s="31"/>
      <c r="W141" s="31"/>
      <c r="X141" s="31"/>
      <c r="Y141" s="31"/>
      <c r="Z141" s="31"/>
      <c r="AA141" s="31"/>
      <c r="AB141" s="39"/>
      <c r="AC141" s="31"/>
      <c r="AD141" s="31"/>
      <c r="AE141" s="31"/>
      <c r="AF141" s="32"/>
      <c r="AG141" s="32"/>
    </row>
    <row r="142" ht="14.25" hidden="1" customHeight="1" outlineLevel="2">
      <c r="A142" s="21" t="s">
        <v>122</v>
      </c>
      <c r="B142" s="21" t="s">
        <v>27</v>
      </c>
      <c r="C142" s="21" t="s">
        <v>28</v>
      </c>
      <c r="D142" s="22">
        <v>5.9397523E7</v>
      </c>
      <c r="E142" s="22">
        <v>2765344.0</v>
      </c>
      <c r="F142" s="23">
        <f>+D142/D143</f>
        <v>1</v>
      </c>
      <c r="G142" s="24">
        <v>2.32845495E8</v>
      </c>
      <c r="H142" s="24">
        <v>2.1167772272727273E7</v>
      </c>
      <c r="I142" s="22">
        <v>2.1167772272727273E7</v>
      </c>
      <c r="J142" s="22">
        <f>+K142-E142</f>
        <v>18402428.27</v>
      </c>
      <c r="K142" s="25">
        <f>+I142*F142</f>
        <v>21167772.27</v>
      </c>
      <c r="L142" s="22">
        <f>+D142-Q142</f>
        <v>18402428</v>
      </c>
      <c r="M142" s="24">
        <v>4.509460532670939E8</v>
      </c>
      <c r="N142" s="26">
        <v>4.099509575155399E7</v>
      </c>
      <c r="O142" s="24"/>
      <c r="P142" s="24">
        <f>+D142-J142</f>
        <v>40995094.73</v>
      </c>
      <c r="Q142" s="27">
        <f>+ROUND(P142,0)</f>
        <v>40995095</v>
      </c>
      <c r="R142" s="22">
        <f>+D142-L142</f>
        <v>40995095</v>
      </c>
      <c r="S142" s="28">
        <f t="shared" si="12"/>
        <v>59397523</v>
      </c>
      <c r="T142" s="29">
        <f t="shared" si="13"/>
        <v>0</v>
      </c>
      <c r="U142" s="22"/>
      <c r="V142" s="21"/>
      <c r="W142" s="21"/>
      <c r="X142" s="21"/>
      <c r="Y142" s="21"/>
      <c r="Z142" s="21"/>
      <c r="AA142" s="21"/>
      <c r="AB142" s="30"/>
      <c r="AC142" s="21" t="s">
        <v>122</v>
      </c>
      <c r="AD142" s="21" t="s">
        <v>27</v>
      </c>
      <c r="AE142" s="21" t="s">
        <v>28</v>
      </c>
      <c r="AF142" s="22">
        <v>5.9397523E7</v>
      </c>
      <c r="AG142" s="22">
        <v>2765344.0</v>
      </c>
    </row>
    <row r="143" ht="14.25" hidden="1" customHeight="1" outlineLevel="1">
      <c r="A143" s="31" t="s">
        <v>123</v>
      </c>
      <c r="B143" s="31"/>
      <c r="C143" s="31"/>
      <c r="D143" s="32">
        <f t="shared" ref="D143:F143" si="330">SUBTOTAL(9,D142)</f>
        <v>59397523</v>
      </c>
      <c r="E143" s="32">
        <f t="shared" si="330"/>
        <v>2765344</v>
      </c>
      <c r="F143" s="32">
        <f t="shared" si="330"/>
        <v>1</v>
      </c>
      <c r="G143" s="33"/>
      <c r="H143" s="33"/>
      <c r="I143" s="32"/>
      <c r="J143" s="32">
        <f t="shared" ref="J143:L143" si="331">SUBTOTAL(9,J142)</f>
        <v>18402428.27</v>
      </c>
      <c r="K143" s="34">
        <f t="shared" si="331"/>
        <v>21167772.27</v>
      </c>
      <c r="L143" s="32">
        <f t="shared" si="331"/>
        <v>18402428</v>
      </c>
      <c r="M143" s="33"/>
      <c r="N143" s="35"/>
      <c r="O143" s="33"/>
      <c r="P143" s="33">
        <f t="shared" ref="P143:R143" si="332">SUBTOTAL(9,P142)</f>
        <v>40995094.73</v>
      </c>
      <c r="Q143" s="36">
        <f t="shared" si="332"/>
        <v>40995095</v>
      </c>
      <c r="R143" s="32">
        <f t="shared" si="332"/>
        <v>40995095</v>
      </c>
      <c r="S143" s="37">
        <f t="shared" si="12"/>
        <v>59397523</v>
      </c>
      <c r="T143" s="38">
        <f t="shared" si="13"/>
        <v>0</v>
      </c>
      <c r="U143" s="32"/>
      <c r="V143" s="31"/>
      <c r="W143" s="31"/>
      <c r="X143" s="31"/>
      <c r="Y143" s="31"/>
      <c r="Z143" s="31"/>
      <c r="AA143" s="31"/>
      <c r="AB143" s="39"/>
      <c r="AC143" s="31"/>
      <c r="AD143" s="31"/>
      <c r="AE143" s="31"/>
      <c r="AF143" s="32"/>
      <c r="AG143" s="32"/>
    </row>
    <row r="144" ht="15.75" hidden="1" customHeight="1" outlineLevel="2">
      <c r="A144" s="21" t="s">
        <v>124</v>
      </c>
      <c r="B144" s="21" t="s">
        <v>33</v>
      </c>
      <c r="C144" s="21" t="s">
        <v>34</v>
      </c>
      <c r="D144" s="22">
        <v>265406.7</v>
      </c>
      <c r="E144" s="22">
        <v>538365.27</v>
      </c>
      <c r="F144" s="23">
        <f>+D144/D147</f>
        <v>0.1201133128</v>
      </c>
      <c r="G144" s="24">
        <v>3.968207662619074E7</v>
      </c>
      <c r="H144" s="24">
        <v>3607461.5114718853</v>
      </c>
      <c r="I144" s="22">
        <v>3607461.5114718853</v>
      </c>
      <c r="J144" s="22">
        <v>0.0</v>
      </c>
      <c r="K144" s="25">
        <f t="shared" ref="K144:K146" si="333">+I144*F144</f>
        <v>433304.1529</v>
      </c>
      <c r="L144" s="22">
        <f t="shared" ref="L144:L146" si="334">+D144-Q144</f>
        <v>-0.3</v>
      </c>
      <c r="M144" s="24">
        <v>2.4306001189692732E7</v>
      </c>
      <c r="N144" s="26">
        <v>2209636.4717902485</v>
      </c>
      <c r="O144" s="24"/>
      <c r="P144" s="24">
        <f t="shared" ref="P144:P146" si="335">+D144-J144</f>
        <v>265406.7</v>
      </c>
      <c r="Q144" s="27">
        <f t="shared" ref="Q144:Q146" si="336">+ROUND(P144,0)</f>
        <v>265407</v>
      </c>
      <c r="R144" s="22">
        <f t="shared" ref="R144:R146" si="337">+D144-L144</f>
        <v>265407</v>
      </c>
      <c r="S144" s="28">
        <f t="shared" si="12"/>
        <v>265406.7</v>
      </c>
      <c r="T144" s="29">
        <f t="shared" si="13"/>
        <v>0</v>
      </c>
      <c r="U144" s="22"/>
      <c r="V144" s="21"/>
      <c r="W144" s="21"/>
      <c r="X144" s="21"/>
      <c r="Y144" s="21"/>
      <c r="Z144" s="21"/>
      <c r="AA144" s="21"/>
      <c r="AB144" s="30"/>
      <c r="AC144" s="21" t="s">
        <v>124</v>
      </c>
      <c r="AD144" s="21" t="s">
        <v>33</v>
      </c>
      <c r="AE144" s="21" t="s">
        <v>34</v>
      </c>
      <c r="AF144" s="22">
        <v>265406.7</v>
      </c>
      <c r="AG144" s="22">
        <v>538365.27</v>
      </c>
    </row>
    <row r="145" ht="15.75" hidden="1" customHeight="1" outlineLevel="2">
      <c r="A145" s="21" t="s">
        <v>124</v>
      </c>
      <c r="B145" s="21" t="s">
        <v>61</v>
      </c>
      <c r="C145" s="21" t="s">
        <v>62</v>
      </c>
      <c r="D145" s="22">
        <v>311421.53</v>
      </c>
      <c r="E145" s="22">
        <v>631704.26</v>
      </c>
      <c r="F145" s="23">
        <f>+D145/D147</f>
        <v>0.1409379328</v>
      </c>
      <c r="G145" s="24">
        <v>0.0</v>
      </c>
      <c r="H145" s="24">
        <v>0.0</v>
      </c>
      <c r="I145" s="22">
        <v>3607461.5114718853</v>
      </c>
      <c r="J145" s="22">
        <v>0.0</v>
      </c>
      <c r="K145" s="25">
        <f t="shared" si="333"/>
        <v>508428.168</v>
      </c>
      <c r="L145" s="22">
        <f t="shared" si="334"/>
        <v>-0.47</v>
      </c>
      <c r="M145" s="24">
        <v>0.0</v>
      </c>
      <c r="N145" s="26">
        <v>0.0</v>
      </c>
      <c r="O145" s="24"/>
      <c r="P145" s="24">
        <f t="shared" si="335"/>
        <v>311421.53</v>
      </c>
      <c r="Q145" s="27">
        <f t="shared" si="336"/>
        <v>311422</v>
      </c>
      <c r="R145" s="22">
        <f t="shared" si="337"/>
        <v>311422</v>
      </c>
      <c r="S145" s="28">
        <f t="shared" si="12"/>
        <v>311421.53</v>
      </c>
      <c r="T145" s="29">
        <f t="shared" si="13"/>
        <v>0</v>
      </c>
      <c r="U145" s="22"/>
      <c r="V145" s="21"/>
      <c r="W145" s="21"/>
      <c r="X145" s="21"/>
      <c r="Y145" s="21"/>
      <c r="Z145" s="21"/>
      <c r="AA145" s="21"/>
      <c r="AB145" s="30"/>
      <c r="AC145" s="21" t="s">
        <v>124</v>
      </c>
      <c r="AD145" s="21" t="s">
        <v>61</v>
      </c>
      <c r="AE145" s="21" t="s">
        <v>62</v>
      </c>
      <c r="AF145" s="22">
        <v>311421.53</v>
      </c>
      <c r="AG145" s="22">
        <v>631704.26</v>
      </c>
    </row>
    <row r="146" ht="14.25" hidden="1" customHeight="1" outlineLevel="2">
      <c r="A146" s="21" t="s">
        <v>124</v>
      </c>
      <c r="B146" s="21" t="s">
        <v>35</v>
      </c>
      <c r="C146" s="21" t="s">
        <v>36</v>
      </c>
      <c r="D146" s="22">
        <v>1632807.77</v>
      </c>
      <c r="E146" s="22">
        <v>3312075.47</v>
      </c>
      <c r="F146" s="23">
        <f>+D146/D147</f>
        <v>0.7389487545</v>
      </c>
      <c r="G146" s="24">
        <v>0.0</v>
      </c>
      <c r="H146" s="24">
        <v>0.0</v>
      </c>
      <c r="I146" s="22">
        <v>3607461.5114718853</v>
      </c>
      <c r="J146" s="22">
        <v>0.0</v>
      </c>
      <c r="K146" s="25">
        <f t="shared" si="333"/>
        <v>2665729.191</v>
      </c>
      <c r="L146" s="22">
        <f t="shared" si="334"/>
        <v>-0.23</v>
      </c>
      <c r="M146" s="24">
        <v>0.0</v>
      </c>
      <c r="N146" s="26">
        <v>0.0</v>
      </c>
      <c r="O146" s="24"/>
      <c r="P146" s="24">
        <f t="shared" si="335"/>
        <v>1632807.77</v>
      </c>
      <c r="Q146" s="27">
        <f t="shared" si="336"/>
        <v>1632808</v>
      </c>
      <c r="R146" s="22">
        <f t="shared" si="337"/>
        <v>1632808</v>
      </c>
      <c r="S146" s="28">
        <f t="shared" si="12"/>
        <v>1632807.77</v>
      </c>
      <c r="T146" s="29">
        <f t="shared" si="13"/>
        <v>0</v>
      </c>
      <c r="U146" s="22"/>
      <c r="V146" s="21"/>
      <c r="W146" s="21"/>
      <c r="X146" s="21"/>
      <c r="Y146" s="21"/>
      <c r="Z146" s="21"/>
      <c r="AA146" s="21"/>
      <c r="AB146" s="30"/>
      <c r="AC146" s="21" t="s">
        <v>124</v>
      </c>
      <c r="AD146" s="21" t="s">
        <v>35</v>
      </c>
      <c r="AE146" s="21" t="s">
        <v>36</v>
      </c>
      <c r="AF146" s="22">
        <v>1632807.77</v>
      </c>
      <c r="AG146" s="22">
        <v>3312075.47</v>
      </c>
    </row>
    <row r="147" ht="14.25" hidden="1" customHeight="1" outlineLevel="1">
      <c r="A147" s="31" t="s">
        <v>125</v>
      </c>
      <c r="B147" s="31"/>
      <c r="C147" s="31"/>
      <c r="D147" s="32">
        <f t="shared" ref="D147:F147" si="338">SUBTOTAL(9,D144:D146)</f>
        <v>2209636</v>
      </c>
      <c r="E147" s="32">
        <f t="shared" si="338"/>
        <v>4482145</v>
      </c>
      <c r="F147" s="32">
        <f t="shared" si="338"/>
        <v>1</v>
      </c>
      <c r="G147" s="33"/>
      <c r="H147" s="33"/>
      <c r="I147" s="32"/>
      <c r="J147" s="32">
        <f t="shared" ref="J147:L147" si="339">SUBTOTAL(9,J144:J146)</f>
        <v>0</v>
      </c>
      <c r="K147" s="34">
        <f t="shared" si="339"/>
        <v>3607461.511</v>
      </c>
      <c r="L147" s="32">
        <f t="shared" si="339"/>
        <v>-0.9999999999</v>
      </c>
      <c r="M147" s="33"/>
      <c r="N147" s="35"/>
      <c r="O147" s="33"/>
      <c r="P147" s="33">
        <f t="shared" ref="P147:R147" si="340">SUBTOTAL(9,P144:P146)</f>
        <v>2209636</v>
      </c>
      <c r="Q147" s="36">
        <f t="shared" si="340"/>
        <v>2209637</v>
      </c>
      <c r="R147" s="32">
        <f t="shared" si="340"/>
        <v>2209637</v>
      </c>
      <c r="S147" s="37">
        <f t="shared" si="12"/>
        <v>2209636</v>
      </c>
      <c r="T147" s="38">
        <f t="shared" si="13"/>
        <v>0</v>
      </c>
      <c r="U147" s="32"/>
      <c r="V147" s="31"/>
      <c r="W147" s="31"/>
      <c r="X147" s="31"/>
      <c r="Y147" s="31"/>
      <c r="Z147" s="31"/>
      <c r="AA147" s="31"/>
      <c r="AB147" s="39"/>
      <c r="AC147" s="31"/>
      <c r="AD147" s="31"/>
      <c r="AE147" s="31"/>
      <c r="AF147" s="32"/>
      <c r="AG147" s="32"/>
    </row>
    <row r="148" ht="14.25" hidden="1" customHeight="1" outlineLevel="2">
      <c r="A148" s="21" t="s">
        <v>126</v>
      </c>
      <c r="B148" s="21" t="s">
        <v>27</v>
      </c>
      <c r="C148" s="21" t="s">
        <v>28</v>
      </c>
      <c r="D148" s="22">
        <v>3.4469682E7</v>
      </c>
      <c r="E148" s="22">
        <v>9584042.0</v>
      </c>
      <c r="F148" s="23">
        <f>+D148/D149</f>
        <v>1</v>
      </c>
      <c r="G148" s="24">
        <v>1.1171842662483469E8</v>
      </c>
      <c r="H148" s="24">
        <v>1.0156220602257699E7</v>
      </c>
      <c r="I148" s="22">
        <v>1.0156220602257699E7</v>
      </c>
      <c r="J148" s="22">
        <f>+K148-E148</f>
        <v>572178.6023</v>
      </c>
      <c r="K148" s="25">
        <f>+I148*F148</f>
        <v>10156220.6</v>
      </c>
      <c r="L148" s="22">
        <f>+D148-Q148</f>
        <v>572179</v>
      </c>
      <c r="M148" s="24">
        <v>3.72872547652543E8</v>
      </c>
      <c r="N148" s="26">
        <v>3.389750433204936E7</v>
      </c>
      <c r="O148" s="24"/>
      <c r="P148" s="24">
        <f>+D148-J148</f>
        <v>33897503.4</v>
      </c>
      <c r="Q148" s="27">
        <f>+ROUND(P148,0)</f>
        <v>33897503</v>
      </c>
      <c r="R148" s="22">
        <f>+D148-L148</f>
        <v>33897503</v>
      </c>
      <c r="S148" s="28">
        <f t="shared" si="12"/>
        <v>34469682</v>
      </c>
      <c r="T148" s="29">
        <f t="shared" si="13"/>
        <v>0</v>
      </c>
      <c r="U148" s="22"/>
      <c r="V148" s="21"/>
      <c r="W148" s="21"/>
      <c r="X148" s="21"/>
      <c r="Y148" s="21"/>
      <c r="Z148" s="21"/>
      <c r="AA148" s="21"/>
      <c r="AB148" s="30"/>
      <c r="AC148" s="21" t="s">
        <v>126</v>
      </c>
      <c r="AD148" s="21" t="s">
        <v>27</v>
      </c>
      <c r="AE148" s="21" t="s">
        <v>28</v>
      </c>
      <c r="AF148" s="22">
        <v>3.4469682E7</v>
      </c>
      <c r="AG148" s="22">
        <v>9584042.0</v>
      </c>
    </row>
    <row r="149" ht="14.25" hidden="1" customHeight="1" outlineLevel="1">
      <c r="A149" s="31" t="s">
        <v>127</v>
      </c>
      <c r="B149" s="31"/>
      <c r="C149" s="31"/>
      <c r="D149" s="32">
        <f t="shared" ref="D149:F149" si="341">SUBTOTAL(9,D148)</f>
        <v>34469682</v>
      </c>
      <c r="E149" s="32">
        <f t="shared" si="341"/>
        <v>9584042</v>
      </c>
      <c r="F149" s="32">
        <f t="shared" si="341"/>
        <v>1</v>
      </c>
      <c r="G149" s="33"/>
      <c r="H149" s="33"/>
      <c r="I149" s="32"/>
      <c r="J149" s="32">
        <f t="shared" ref="J149:L149" si="342">SUBTOTAL(9,J148)</f>
        <v>572178.6023</v>
      </c>
      <c r="K149" s="34">
        <f t="shared" si="342"/>
        <v>10156220.6</v>
      </c>
      <c r="L149" s="32">
        <f t="shared" si="342"/>
        <v>572179</v>
      </c>
      <c r="M149" s="33"/>
      <c r="N149" s="35"/>
      <c r="O149" s="33"/>
      <c r="P149" s="33">
        <f t="shared" ref="P149:R149" si="343">SUBTOTAL(9,P148)</f>
        <v>33897503.4</v>
      </c>
      <c r="Q149" s="36">
        <f t="shared" si="343"/>
        <v>33897503</v>
      </c>
      <c r="R149" s="32">
        <f t="shared" si="343"/>
        <v>33897503</v>
      </c>
      <c r="S149" s="37">
        <f t="shared" si="12"/>
        <v>34469682</v>
      </c>
      <c r="T149" s="38">
        <f t="shared" si="13"/>
        <v>0</v>
      </c>
      <c r="U149" s="32"/>
      <c r="V149" s="31"/>
      <c r="W149" s="31"/>
      <c r="X149" s="31"/>
      <c r="Y149" s="31"/>
      <c r="Z149" s="31"/>
      <c r="AA149" s="31"/>
      <c r="AB149" s="39"/>
      <c r="AC149" s="31"/>
      <c r="AD149" s="31"/>
      <c r="AE149" s="31"/>
      <c r="AF149" s="32"/>
      <c r="AG149" s="32"/>
    </row>
    <row r="150" ht="14.25" hidden="1" customHeight="1" outlineLevel="2">
      <c r="A150" s="21" t="s">
        <v>128</v>
      </c>
      <c r="B150" s="21" t="s">
        <v>27</v>
      </c>
      <c r="C150" s="21" t="s">
        <v>28</v>
      </c>
      <c r="D150" s="22">
        <v>5.3166728E7</v>
      </c>
      <c r="E150" s="22">
        <v>0.0</v>
      </c>
      <c r="F150" s="23">
        <f>+D150/D151</f>
        <v>1</v>
      </c>
      <c r="G150" s="24">
        <v>2.86660693E8</v>
      </c>
      <c r="H150" s="24">
        <v>2.6060063E7</v>
      </c>
      <c r="I150" s="22">
        <v>2.6060063E7</v>
      </c>
      <c r="J150" s="22">
        <f>+K150-E150</f>
        <v>26060063</v>
      </c>
      <c r="K150" s="25">
        <f>+I150*F150</f>
        <v>26060063</v>
      </c>
      <c r="L150" s="22">
        <f>+D150-Q150</f>
        <v>26060063</v>
      </c>
      <c r="M150" s="24">
        <v>5.848340063175722E8</v>
      </c>
      <c r="N150" s="26">
        <v>5.316672784705202E7</v>
      </c>
      <c r="O150" s="24"/>
      <c r="P150" s="24">
        <f>+D150-J150</f>
        <v>27106665</v>
      </c>
      <c r="Q150" s="27">
        <f>+ROUND(P150,0)</f>
        <v>27106665</v>
      </c>
      <c r="R150" s="22">
        <f>+D150-L150</f>
        <v>27106665</v>
      </c>
      <c r="S150" s="28">
        <f t="shared" si="12"/>
        <v>53166728</v>
      </c>
      <c r="T150" s="29">
        <f t="shared" si="13"/>
        <v>0</v>
      </c>
      <c r="U150" s="22"/>
      <c r="V150" s="21"/>
      <c r="W150" s="21"/>
      <c r="X150" s="21"/>
      <c r="Y150" s="21"/>
      <c r="Z150" s="21"/>
      <c r="AA150" s="21"/>
      <c r="AB150" s="30"/>
      <c r="AC150" s="21" t="s">
        <v>128</v>
      </c>
      <c r="AD150" s="21" t="s">
        <v>27</v>
      </c>
      <c r="AE150" s="21" t="s">
        <v>28</v>
      </c>
      <c r="AF150" s="40">
        <v>5.3166728E7</v>
      </c>
      <c r="AG150" s="40">
        <v>0.0</v>
      </c>
    </row>
    <row r="151" ht="14.25" hidden="1" customHeight="1" outlineLevel="1">
      <c r="A151" s="31" t="s">
        <v>129</v>
      </c>
      <c r="B151" s="31"/>
      <c r="C151" s="31"/>
      <c r="D151" s="32">
        <f t="shared" ref="D151:F151" si="344">SUBTOTAL(9,D150)</f>
        <v>53166728</v>
      </c>
      <c r="E151" s="32">
        <f t="shared" si="344"/>
        <v>0</v>
      </c>
      <c r="F151" s="32">
        <f t="shared" si="344"/>
        <v>1</v>
      </c>
      <c r="G151" s="33"/>
      <c r="H151" s="33"/>
      <c r="I151" s="32"/>
      <c r="J151" s="32">
        <f t="shared" ref="J151:L151" si="345">SUBTOTAL(9,J150)</f>
        <v>26060063</v>
      </c>
      <c r="K151" s="34">
        <f t="shared" si="345"/>
        <v>26060063</v>
      </c>
      <c r="L151" s="32">
        <f t="shared" si="345"/>
        <v>26060063</v>
      </c>
      <c r="M151" s="33"/>
      <c r="N151" s="35"/>
      <c r="O151" s="33"/>
      <c r="P151" s="33">
        <f t="shared" ref="P151:R151" si="346">SUBTOTAL(9,P150)</f>
        <v>27106665</v>
      </c>
      <c r="Q151" s="36">
        <f t="shared" si="346"/>
        <v>27106665</v>
      </c>
      <c r="R151" s="32">
        <f t="shared" si="346"/>
        <v>27106665</v>
      </c>
      <c r="S151" s="37">
        <f t="shared" si="12"/>
        <v>53166728</v>
      </c>
      <c r="T151" s="38">
        <f t="shared" si="13"/>
        <v>0</v>
      </c>
      <c r="U151" s="32"/>
      <c r="V151" s="31"/>
      <c r="W151" s="31"/>
      <c r="X151" s="31"/>
      <c r="Y151" s="31"/>
      <c r="Z151" s="31"/>
      <c r="AA151" s="31"/>
      <c r="AB151" s="39"/>
      <c r="AC151" s="31"/>
      <c r="AD151" s="31"/>
      <c r="AE151" s="31"/>
      <c r="AF151" s="41"/>
      <c r="AG151" s="41"/>
    </row>
    <row r="152" ht="15.75" hidden="1" customHeight="1" outlineLevel="2">
      <c r="A152" s="21" t="s">
        <v>130</v>
      </c>
      <c r="B152" s="21" t="s">
        <v>27</v>
      </c>
      <c r="C152" s="21" t="s">
        <v>28</v>
      </c>
      <c r="D152" s="22">
        <v>1.174932126E7</v>
      </c>
      <c r="E152" s="22">
        <v>781973.33</v>
      </c>
      <c r="F152" s="23">
        <f>+D152/D157</f>
        <v>0.0594895071</v>
      </c>
      <c r="G152" s="24">
        <v>1.1371518954563609E8</v>
      </c>
      <c r="H152" s="24">
        <v>1.0337744504148735E7</v>
      </c>
      <c r="I152" s="22">
        <v>1.0337744504148735E7</v>
      </c>
      <c r="J152" s="22">
        <v>0.0</v>
      </c>
      <c r="K152" s="25">
        <f t="shared" ref="K152:K156" si="347">+I152*F152</f>
        <v>614987.3251</v>
      </c>
      <c r="L152" s="22">
        <f t="shared" ref="L152:L156" si="348">+D152-Q152</f>
        <v>0.2599999998</v>
      </c>
      <c r="M152" s="24">
        <v>2.1725265560665183E9</v>
      </c>
      <c r="N152" s="26">
        <v>1.975024141878653E8</v>
      </c>
      <c r="O152" s="24"/>
      <c r="P152" s="24">
        <f>+D152-J152</f>
        <v>11749321.26</v>
      </c>
      <c r="Q152" s="27">
        <f t="shared" ref="Q152:Q156" si="349">+ROUND(P152,0)</f>
        <v>11749321</v>
      </c>
      <c r="R152" s="22">
        <f t="shared" ref="R152:R156" si="350">+D152-L152</f>
        <v>11749321</v>
      </c>
      <c r="S152" s="28">
        <f t="shared" si="12"/>
        <v>11749321.26</v>
      </c>
      <c r="T152" s="29">
        <f t="shared" si="13"/>
        <v>0</v>
      </c>
      <c r="U152" s="22"/>
      <c r="V152" s="21"/>
      <c r="W152" s="21"/>
      <c r="X152" s="21"/>
      <c r="Y152" s="21"/>
      <c r="Z152" s="21"/>
      <c r="AA152" s="21"/>
      <c r="AB152" s="30"/>
      <c r="AC152" s="21" t="s">
        <v>130</v>
      </c>
      <c r="AD152" s="21" t="s">
        <v>27</v>
      </c>
      <c r="AE152" s="21" t="s">
        <v>28</v>
      </c>
      <c r="AF152" s="22">
        <v>1.174932126E7</v>
      </c>
      <c r="AG152" s="22">
        <v>781973.33</v>
      </c>
    </row>
    <row r="153" ht="15.75" hidden="1" customHeight="1" outlineLevel="2">
      <c r="A153" s="21" t="s">
        <v>130</v>
      </c>
      <c r="B153" s="21" t="s">
        <v>33</v>
      </c>
      <c r="C153" s="21" t="s">
        <v>34</v>
      </c>
      <c r="D153" s="22">
        <v>2.489391043E7</v>
      </c>
      <c r="E153" s="22">
        <v>1656808.39</v>
      </c>
      <c r="F153" s="23">
        <f>+D153/D157</f>
        <v>0.1260435755</v>
      </c>
      <c r="G153" s="24">
        <v>0.0</v>
      </c>
      <c r="H153" s="24">
        <v>0.0</v>
      </c>
      <c r="I153" s="22">
        <v>1.0337744504148735E7</v>
      </c>
      <c r="J153" s="22">
        <v>0.0</v>
      </c>
      <c r="K153" s="25">
        <f t="shared" si="347"/>
        <v>1303006.28</v>
      </c>
      <c r="L153" s="22">
        <f t="shared" si="348"/>
        <v>-24076.57</v>
      </c>
      <c r="M153" s="24">
        <v>0.0</v>
      </c>
      <c r="N153" s="26">
        <v>0.0</v>
      </c>
      <c r="O153" s="24"/>
      <c r="P153" s="24">
        <v>2.491798748E7</v>
      </c>
      <c r="Q153" s="27">
        <f t="shared" si="349"/>
        <v>24917987</v>
      </c>
      <c r="R153" s="22">
        <f t="shared" si="350"/>
        <v>24917987</v>
      </c>
      <c r="S153" s="28">
        <f t="shared" si="12"/>
        <v>24893910.43</v>
      </c>
      <c r="T153" s="29">
        <f t="shared" si="13"/>
        <v>0</v>
      </c>
      <c r="U153" s="22"/>
      <c r="V153" s="21"/>
      <c r="W153" s="21"/>
      <c r="X153" s="21"/>
      <c r="Y153" s="21"/>
      <c r="Z153" s="21"/>
      <c r="AA153" s="21"/>
      <c r="AB153" s="30"/>
      <c r="AC153" s="21" t="s">
        <v>130</v>
      </c>
      <c r="AD153" s="21" t="s">
        <v>33</v>
      </c>
      <c r="AE153" s="21" t="s">
        <v>34</v>
      </c>
      <c r="AF153" s="22">
        <v>2.489391043E7</v>
      </c>
      <c r="AG153" s="22">
        <v>1656808.39</v>
      </c>
    </row>
    <row r="154" ht="14.25" hidden="1" customHeight="1" outlineLevel="2">
      <c r="A154" s="21" t="s">
        <v>130</v>
      </c>
      <c r="B154" s="21" t="s">
        <v>29</v>
      </c>
      <c r="C154" s="21" t="s">
        <v>30</v>
      </c>
      <c r="D154" s="22">
        <v>24077.05</v>
      </c>
      <c r="E154" s="22">
        <v>1602.44</v>
      </c>
      <c r="F154" s="23">
        <f>+D154/D157</f>
        <v>0.0001219076239</v>
      </c>
      <c r="G154" s="24">
        <v>0.0</v>
      </c>
      <c r="H154" s="24"/>
      <c r="I154" s="22">
        <v>1.0337744504148735E7</v>
      </c>
      <c r="J154" s="22">
        <v>0.0</v>
      </c>
      <c r="K154" s="25">
        <f t="shared" si="347"/>
        <v>1260.249869</v>
      </c>
      <c r="L154" s="22">
        <f t="shared" si="348"/>
        <v>24077.05</v>
      </c>
      <c r="M154" s="24"/>
      <c r="N154" s="26"/>
      <c r="O154" s="24"/>
      <c r="P154" s="24">
        <v>0.0</v>
      </c>
      <c r="Q154" s="27">
        <f t="shared" si="349"/>
        <v>0</v>
      </c>
      <c r="R154" s="22">
        <f t="shared" si="350"/>
        <v>0</v>
      </c>
      <c r="S154" s="28">
        <f t="shared" si="12"/>
        <v>24077.05</v>
      </c>
      <c r="T154" s="29">
        <f t="shared" si="13"/>
        <v>0</v>
      </c>
      <c r="U154" s="22"/>
      <c r="V154" s="21"/>
      <c r="W154" s="21"/>
      <c r="X154" s="21"/>
      <c r="Y154" s="21"/>
      <c r="Z154" s="21"/>
      <c r="AA154" s="21"/>
      <c r="AB154" s="30"/>
      <c r="AC154" s="21" t="s">
        <v>130</v>
      </c>
      <c r="AD154" s="21" t="s">
        <v>29</v>
      </c>
      <c r="AE154" s="21" t="s">
        <v>30</v>
      </c>
      <c r="AF154" s="22">
        <v>24077.05</v>
      </c>
      <c r="AG154" s="22">
        <v>1602.44</v>
      </c>
    </row>
    <row r="155" ht="15.75" hidden="1" customHeight="1" outlineLevel="2">
      <c r="A155" s="21" t="s">
        <v>130</v>
      </c>
      <c r="B155" s="21" t="s">
        <v>61</v>
      </c>
      <c r="C155" s="21" t="s">
        <v>62</v>
      </c>
      <c r="D155" s="22">
        <v>5389718.14</v>
      </c>
      <c r="E155" s="22">
        <v>358711.43</v>
      </c>
      <c r="F155" s="23">
        <f>+D155/D157</f>
        <v>0.02728937855</v>
      </c>
      <c r="G155" s="24">
        <v>0.0</v>
      </c>
      <c r="H155" s="24">
        <v>0.0</v>
      </c>
      <c r="I155" s="22">
        <v>1.0337744504148735E7</v>
      </c>
      <c r="J155" s="22">
        <v>0.0</v>
      </c>
      <c r="K155" s="25">
        <f t="shared" si="347"/>
        <v>282110.6231</v>
      </c>
      <c r="L155" s="22">
        <f t="shared" si="348"/>
        <v>0.1399999997</v>
      </c>
      <c r="M155" s="24">
        <v>0.0</v>
      </c>
      <c r="N155" s="26">
        <v>0.0</v>
      </c>
      <c r="O155" s="24"/>
      <c r="P155" s="24">
        <f t="shared" ref="P155:P156" si="351">+D155-J155</f>
        <v>5389718.14</v>
      </c>
      <c r="Q155" s="27">
        <f t="shared" si="349"/>
        <v>5389718</v>
      </c>
      <c r="R155" s="22">
        <f t="shared" si="350"/>
        <v>5389718</v>
      </c>
      <c r="S155" s="28">
        <f t="shared" si="12"/>
        <v>5389718.14</v>
      </c>
      <c r="T155" s="29">
        <f t="shared" si="13"/>
        <v>0</v>
      </c>
      <c r="U155" s="22"/>
      <c r="V155" s="21"/>
      <c r="W155" s="21"/>
      <c r="X155" s="21"/>
      <c r="Y155" s="21"/>
      <c r="Z155" s="21"/>
      <c r="AA155" s="21"/>
      <c r="AB155" s="30"/>
      <c r="AC155" s="21" t="s">
        <v>130</v>
      </c>
      <c r="AD155" s="21" t="s">
        <v>61</v>
      </c>
      <c r="AE155" s="21" t="s">
        <v>62</v>
      </c>
      <c r="AF155" s="22">
        <v>5389718.14</v>
      </c>
      <c r="AG155" s="22">
        <v>358711.43</v>
      </c>
    </row>
    <row r="156" ht="14.25" hidden="1" customHeight="1" outlineLevel="2">
      <c r="A156" s="21" t="s">
        <v>130</v>
      </c>
      <c r="B156" s="21" t="s">
        <v>35</v>
      </c>
      <c r="C156" s="21" t="s">
        <v>36</v>
      </c>
      <c r="D156" s="22">
        <v>1.5544538712E8</v>
      </c>
      <c r="E156" s="22">
        <v>1.034563141E7</v>
      </c>
      <c r="F156" s="23">
        <f>+D156/D157</f>
        <v>0.7870556312</v>
      </c>
      <c r="G156" s="24">
        <v>0.0</v>
      </c>
      <c r="H156" s="24">
        <v>0.0</v>
      </c>
      <c r="I156" s="22">
        <v>1.0337744504148735E7</v>
      </c>
      <c r="J156" s="22">
        <v>0.0</v>
      </c>
      <c r="K156" s="25">
        <f t="shared" si="347"/>
        <v>8136380.026</v>
      </c>
      <c r="L156" s="22">
        <f t="shared" si="348"/>
        <v>0.1200000048</v>
      </c>
      <c r="M156" s="24">
        <v>0.0</v>
      </c>
      <c r="N156" s="26">
        <v>0.0</v>
      </c>
      <c r="O156" s="24"/>
      <c r="P156" s="24">
        <f t="shared" si="351"/>
        <v>155445387.1</v>
      </c>
      <c r="Q156" s="27">
        <f t="shared" si="349"/>
        <v>155445387</v>
      </c>
      <c r="R156" s="22">
        <f t="shared" si="350"/>
        <v>155445387</v>
      </c>
      <c r="S156" s="28">
        <f t="shared" si="12"/>
        <v>155445387.1</v>
      </c>
      <c r="T156" s="29">
        <f t="shared" si="13"/>
        <v>0</v>
      </c>
      <c r="U156" s="22"/>
      <c r="V156" s="21"/>
      <c r="W156" s="21"/>
      <c r="X156" s="21"/>
      <c r="Y156" s="21"/>
      <c r="Z156" s="21"/>
      <c r="AA156" s="21"/>
      <c r="AB156" s="30"/>
      <c r="AC156" s="21" t="s">
        <v>130</v>
      </c>
      <c r="AD156" s="21" t="s">
        <v>35</v>
      </c>
      <c r="AE156" s="21" t="s">
        <v>36</v>
      </c>
      <c r="AF156" s="22">
        <v>1.5544538712E8</v>
      </c>
      <c r="AG156" s="22">
        <v>1.034563141E7</v>
      </c>
    </row>
    <row r="157" ht="14.25" hidden="1" customHeight="1" outlineLevel="1">
      <c r="A157" s="31" t="s">
        <v>131</v>
      </c>
      <c r="B157" s="31"/>
      <c r="C157" s="31"/>
      <c r="D157" s="32">
        <f t="shared" ref="D157:F157" si="352">SUBTOTAL(9,D152:D156)</f>
        <v>197502414</v>
      </c>
      <c r="E157" s="32">
        <f t="shared" si="352"/>
        <v>13144727</v>
      </c>
      <c r="F157" s="32">
        <f t="shared" si="352"/>
        <v>1</v>
      </c>
      <c r="G157" s="33"/>
      <c r="H157" s="33"/>
      <c r="I157" s="32"/>
      <c r="J157" s="32">
        <f t="shared" ref="J157:L157" si="353">SUBTOTAL(9,J152:J156)</f>
        <v>0</v>
      </c>
      <c r="K157" s="34">
        <f t="shared" si="353"/>
        <v>10337744.5</v>
      </c>
      <c r="L157" s="32">
        <f t="shared" si="353"/>
        <v>1.000000004</v>
      </c>
      <c r="M157" s="33"/>
      <c r="N157" s="35"/>
      <c r="O157" s="33"/>
      <c r="P157" s="33">
        <f t="shared" ref="P157:R157" si="354">SUBTOTAL(9,P152:P156)</f>
        <v>197502414</v>
      </c>
      <c r="Q157" s="36">
        <f t="shared" si="354"/>
        <v>197502413</v>
      </c>
      <c r="R157" s="32">
        <f t="shared" si="354"/>
        <v>197502413</v>
      </c>
      <c r="S157" s="37">
        <f t="shared" si="12"/>
        <v>197502414</v>
      </c>
      <c r="T157" s="38">
        <f t="shared" si="13"/>
        <v>0</v>
      </c>
      <c r="U157" s="32"/>
      <c r="V157" s="31"/>
      <c r="W157" s="31"/>
      <c r="X157" s="31"/>
      <c r="Y157" s="31"/>
      <c r="Z157" s="31"/>
      <c r="AA157" s="31"/>
      <c r="AB157" s="39"/>
      <c r="AC157" s="31"/>
      <c r="AD157" s="31"/>
      <c r="AE157" s="31"/>
      <c r="AF157" s="32"/>
      <c r="AG157" s="32"/>
    </row>
    <row r="158" ht="14.25" hidden="1" customHeight="1" outlineLevel="2">
      <c r="A158" s="21" t="s">
        <v>132</v>
      </c>
      <c r="B158" s="21" t="s">
        <v>27</v>
      </c>
      <c r="C158" s="21" t="s">
        <v>28</v>
      </c>
      <c r="D158" s="22">
        <v>2739790.0</v>
      </c>
      <c r="E158" s="22">
        <v>386706.0</v>
      </c>
      <c r="F158" s="23">
        <f>+D158/D159</f>
        <v>1</v>
      </c>
      <c r="G158" s="24">
        <v>8369175.0</v>
      </c>
      <c r="H158" s="24">
        <v>760834.0909090909</v>
      </c>
      <c r="I158" s="22">
        <v>760834.0909090909</v>
      </c>
      <c r="J158" s="22">
        <f>+K158-E158</f>
        <v>374128.0909</v>
      </c>
      <c r="K158" s="25">
        <f>+I158*F158</f>
        <v>760834.0909</v>
      </c>
      <c r="L158" s="22">
        <f>+D158-Q158</f>
        <v>374128</v>
      </c>
      <c r="M158" s="24">
        <v>2.6022277229367793E7</v>
      </c>
      <c r="N158" s="26">
        <v>2365661.566306163</v>
      </c>
      <c r="O158" s="24"/>
      <c r="P158" s="24">
        <f>+D158-J158</f>
        <v>2365661.909</v>
      </c>
      <c r="Q158" s="27">
        <f>+ROUND(P158,0)</f>
        <v>2365662</v>
      </c>
      <c r="R158" s="22">
        <f>+D158-L158</f>
        <v>2365662</v>
      </c>
      <c r="S158" s="28">
        <f t="shared" si="12"/>
        <v>2739790</v>
      </c>
      <c r="T158" s="29">
        <f t="shared" si="13"/>
        <v>0</v>
      </c>
      <c r="U158" s="22"/>
      <c r="V158" s="21"/>
      <c r="W158" s="21"/>
      <c r="X158" s="21"/>
      <c r="Y158" s="21"/>
      <c r="Z158" s="21"/>
      <c r="AA158" s="21"/>
      <c r="AB158" s="30"/>
      <c r="AC158" s="21" t="s">
        <v>132</v>
      </c>
      <c r="AD158" s="21" t="s">
        <v>27</v>
      </c>
      <c r="AE158" s="21" t="s">
        <v>28</v>
      </c>
      <c r="AF158" s="22">
        <v>2739790.0</v>
      </c>
      <c r="AG158" s="22">
        <v>386706.0</v>
      </c>
    </row>
    <row r="159" ht="14.25" hidden="1" customHeight="1" outlineLevel="1">
      <c r="A159" s="31" t="s">
        <v>133</v>
      </c>
      <c r="B159" s="31"/>
      <c r="C159" s="31"/>
      <c r="D159" s="32">
        <f t="shared" ref="D159:F159" si="355">SUBTOTAL(9,D158)</f>
        <v>2739790</v>
      </c>
      <c r="E159" s="32">
        <f t="shared" si="355"/>
        <v>386706</v>
      </c>
      <c r="F159" s="32">
        <f t="shared" si="355"/>
        <v>1</v>
      </c>
      <c r="G159" s="33"/>
      <c r="H159" s="33"/>
      <c r="I159" s="32"/>
      <c r="J159" s="32">
        <f t="shared" ref="J159:L159" si="356">SUBTOTAL(9,J158)</f>
        <v>374128.0909</v>
      </c>
      <c r="K159" s="34">
        <f t="shared" si="356"/>
        <v>760834.0909</v>
      </c>
      <c r="L159" s="32">
        <f t="shared" si="356"/>
        <v>374128</v>
      </c>
      <c r="M159" s="33"/>
      <c r="N159" s="35"/>
      <c r="O159" s="33"/>
      <c r="P159" s="33">
        <f t="shared" ref="P159:R159" si="357">SUBTOTAL(9,P158)</f>
        <v>2365661.909</v>
      </c>
      <c r="Q159" s="36">
        <f t="shared" si="357"/>
        <v>2365662</v>
      </c>
      <c r="R159" s="32">
        <f t="shared" si="357"/>
        <v>2365662</v>
      </c>
      <c r="S159" s="37">
        <f t="shared" si="12"/>
        <v>2739790</v>
      </c>
      <c r="T159" s="38">
        <f t="shared" si="13"/>
        <v>0</v>
      </c>
      <c r="U159" s="32"/>
      <c r="V159" s="31"/>
      <c r="W159" s="31"/>
      <c r="X159" s="31"/>
      <c r="Y159" s="31"/>
      <c r="Z159" s="31"/>
      <c r="AA159" s="31"/>
      <c r="AB159" s="39"/>
      <c r="AC159" s="31"/>
      <c r="AD159" s="31"/>
      <c r="AE159" s="31"/>
      <c r="AF159" s="32"/>
      <c r="AG159" s="32"/>
    </row>
    <row r="160" ht="14.25" hidden="1" customHeight="1" outlineLevel="2">
      <c r="A160" s="21" t="s">
        <v>134</v>
      </c>
      <c r="B160" s="21" t="s">
        <v>27</v>
      </c>
      <c r="C160" s="21" t="s">
        <v>28</v>
      </c>
      <c r="D160" s="22">
        <v>4684095.27</v>
      </c>
      <c r="E160" s="22">
        <v>3.227054898E7</v>
      </c>
      <c r="F160" s="23">
        <f>+D160/D164</f>
        <v>0.9865267845</v>
      </c>
      <c r="G160" s="24">
        <v>4.120527669323125E8</v>
      </c>
      <c r="H160" s="24">
        <v>3.745934244839204E7</v>
      </c>
      <c r="I160" s="22">
        <v>3.745934244839204E7</v>
      </c>
      <c r="J160" s="22">
        <f t="shared" ref="J160:J163" si="358">+K160-E160</f>
        <v>4684095.674</v>
      </c>
      <c r="K160" s="25">
        <f t="shared" ref="K160:K163" si="359">+I160*F160</f>
        <v>36954644.65</v>
      </c>
      <c r="L160" s="22">
        <f t="shared" ref="L160:L163" si="360">+D160-Q160</f>
        <v>4684095.27</v>
      </c>
      <c r="M160" s="24">
        <v>0.0</v>
      </c>
      <c r="N160" s="26">
        <v>0.0</v>
      </c>
      <c r="O160" s="24"/>
      <c r="P160" s="24">
        <f t="shared" ref="P160:P163" si="361">+D160-J160</f>
        <v>-0.4043031931</v>
      </c>
      <c r="Q160" s="27">
        <f t="shared" ref="Q160:Q163" si="362">+ROUND(P160,0)</f>
        <v>0</v>
      </c>
      <c r="R160" s="22">
        <f t="shared" ref="R160:R163" si="363">+D160-L160</f>
        <v>0</v>
      </c>
      <c r="S160" s="28">
        <f t="shared" si="12"/>
        <v>4684095.27</v>
      </c>
      <c r="T160" s="29">
        <f t="shared" si="13"/>
        <v>0</v>
      </c>
      <c r="U160" s="22"/>
      <c r="V160" s="21"/>
      <c r="W160" s="21"/>
      <c r="X160" s="21"/>
      <c r="Y160" s="21"/>
      <c r="Z160" s="21"/>
      <c r="AA160" s="21"/>
      <c r="AB160" s="30"/>
      <c r="AC160" s="21" t="s">
        <v>134</v>
      </c>
      <c r="AD160" s="21" t="s">
        <v>27</v>
      </c>
      <c r="AE160" s="21" t="s">
        <v>28</v>
      </c>
      <c r="AF160" s="22">
        <v>4684095.27</v>
      </c>
      <c r="AG160" s="22">
        <v>3.227054898E7</v>
      </c>
    </row>
    <row r="161" ht="14.25" hidden="1" customHeight="1" outlineLevel="2">
      <c r="A161" s="21" t="s">
        <v>134</v>
      </c>
      <c r="B161" s="21" t="s">
        <v>33</v>
      </c>
      <c r="C161" s="21" t="s">
        <v>34</v>
      </c>
      <c r="D161" s="22">
        <v>60409.35</v>
      </c>
      <c r="E161" s="22">
        <v>416183.46</v>
      </c>
      <c r="F161" s="23">
        <f>+D161/D164</f>
        <v>0.01272293546</v>
      </c>
      <c r="G161" s="24">
        <v>0.0</v>
      </c>
      <c r="H161" s="24">
        <v>0.0</v>
      </c>
      <c r="I161" s="22">
        <v>3.745934244839204E7</v>
      </c>
      <c r="J161" s="22">
        <f t="shared" si="358"/>
        <v>60409.33634</v>
      </c>
      <c r="K161" s="25">
        <f t="shared" si="359"/>
        <v>476592.7963</v>
      </c>
      <c r="L161" s="22">
        <f t="shared" si="360"/>
        <v>60409.35</v>
      </c>
      <c r="M161" s="24">
        <v>0.0</v>
      </c>
      <c r="N161" s="26">
        <v>0.0</v>
      </c>
      <c r="O161" s="24"/>
      <c r="P161" s="24">
        <f t="shared" si="361"/>
        <v>0.01366103256</v>
      </c>
      <c r="Q161" s="27">
        <f t="shared" si="362"/>
        <v>0</v>
      </c>
      <c r="R161" s="22">
        <f t="shared" si="363"/>
        <v>0</v>
      </c>
      <c r="S161" s="28">
        <f t="shared" si="12"/>
        <v>60409.35</v>
      </c>
      <c r="T161" s="29">
        <f t="shared" si="13"/>
        <v>0</v>
      </c>
      <c r="U161" s="22"/>
      <c r="V161" s="21"/>
      <c r="W161" s="21"/>
      <c r="X161" s="21"/>
      <c r="Y161" s="21"/>
      <c r="Z161" s="21"/>
      <c r="AA161" s="21"/>
      <c r="AB161" s="30"/>
      <c r="AC161" s="21" t="s">
        <v>134</v>
      </c>
      <c r="AD161" s="21" t="s">
        <v>33</v>
      </c>
      <c r="AE161" s="21" t="s">
        <v>34</v>
      </c>
      <c r="AF161" s="22">
        <v>60409.35</v>
      </c>
      <c r="AG161" s="22">
        <v>416183.46</v>
      </c>
    </row>
    <row r="162" ht="14.25" hidden="1" customHeight="1" outlineLevel="2">
      <c r="A162" s="21" t="s">
        <v>134</v>
      </c>
      <c r="B162" s="21" t="s">
        <v>29</v>
      </c>
      <c r="C162" s="21" t="s">
        <v>30</v>
      </c>
      <c r="D162" s="22">
        <v>3201.63</v>
      </c>
      <c r="E162" s="22">
        <v>22057.24</v>
      </c>
      <c r="F162" s="23">
        <f>+D162/D164</f>
        <v>0.0006743017738</v>
      </c>
      <c r="G162" s="24">
        <v>0.0</v>
      </c>
      <c r="H162" s="24"/>
      <c r="I162" s="22">
        <v>3.745934244839204E7</v>
      </c>
      <c r="J162" s="22">
        <f t="shared" si="358"/>
        <v>3201.661057</v>
      </c>
      <c r="K162" s="25">
        <f t="shared" si="359"/>
        <v>25258.90106</v>
      </c>
      <c r="L162" s="22">
        <f t="shared" si="360"/>
        <v>3201.63</v>
      </c>
      <c r="M162" s="24"/>
      <c r="N162" s="26"/>
      <c r="O162" s="24"/>
      <c r="P162" s="24">
        <f t="shared" si="361"/>
        <v>-0.0310565869</v>
      </c>
      <c r="Q162" s="27">
        <f t="shared" si="362"/>
        <v>0</v>
      </c>
      <c r="R162" s="22">
        <f t="shared" si="363"/>
        <v>0</v>
      </c>
      <c r="S162" s="28">
        <f t="shared" si="12"/>
        <v>3201.63</v>
      </c>
      <c r="T162" s="29">
        <f t="shared" si="13"/>
        <v>0</v>
      </c>
      <c r="U162" s="22"/>
      <c r="V162" s="21"/>
      <c r="W162" s="21"/>
      <c r="X162" s="21"/>
      <c r="Y162" s="21"/>
      <c r="Z162" s="21"/>
      <c r="AA162" s="21"/>
      <c r="AB162" s="30"/>
      <c r="AC162" s="21" t="s">
        <v>134</v>
      </c>
      <c r="AD162" s="21" t="s">
        <v>29</v>
      </c>
      <c r="AE162" s="21" t="s">
        <v>30</v>
      </c>
      <c r="AF162" s="22">
        <v>3201.63</v>
      </c>
      <c r="AG162" s="22">
        <v>22057.24</v>
      </c>
    </row>
    <row r="163" ht="14.25" hidden="1" customHeight="1" outlineLevel="2">
      <c r="A163" s="21" t="s">
        <v>134</v>
      </c>
      <c r="B163" s="21" t="s">
        <v>47</v>
      </c>
      <c r="C163" s="21" t="s">
        <v>48</v>
      </c>
      <c r="D163" s="22">
        <v>360.75</v>
      </c>
      <c r="E163" s="22">
        <v>2485.32</v>
      </c>
      <c r="F163" s="23">
        <f>+D163/D164</f>
        <v>0.00007597828759</v>
      </c>
      <c r="G163" s="24">
        <v>0.0</v>
      </c>
      <c r="H163" s="24"/>
      <c r="I163" s="22">
        <v>3.745934244839204E7</v>
      </c>
      <c r="J163" s="22">
        <f t="shared" si="358"/>
        <v>360.7766933</v>
      </c>
      <c r="K163" s="25">
        <f t="shared" si="359"/>
        <v>2846.096693</v>
      </c>
      <c r="L163" s="22">
        <f t="shared" si="360"/>
        <v>360.75</v>
      </c>
      <c r="M163" s="24"/>
      <c r="N163" s="26"/>
      <c r="O163" s="24"/>
      <c r="P163" s="24">
        <f t="shared" si="361"/>
        <v>-0.02669329802</v>
      </c>
      <c r="Q163" s="27">
        <f t="shared" si="362"/>
        <v>0</v>
      </c>
      <c r="R163" s="22">
        <f t="shared" si="363"/>
        <v>0</v>
      </c>
      <c r="S163" s="28">
        <f t="shared" si="12"/>
        <v>360.75</v>
      </c>
      <c r="T163" s="29">
        <f t="shared" si="13"/>
        <v>0</v>
      </c>
      <c r="U163" s="22"/>
      <c r="V163" s="21"/>
      <c r="W163" s="21"/>
      <c r="X163" s="21"/>
      <c r="Y163" s="21"/>
      <c r="Z163" s="21"/>
      <c r="AA163" s="21"/>
      <c r="AB163" s="30"/>
      <c r="AC163" s="21" t="s">
        <v>134</v>
      </c>
      <c r="AD163" s="21" t="s">
        <v>47</v>
      </c>
      <c r="AE163" s="21" t="s">
        <v>48</v>
      </c>
      <c r="AF163" s="22">
        <v>360.75</v>
      </c>
      <c r="AG163" s="22">
        <v>2485.32</v>
      </c>
    </row>
    <row r="164" ht="14.25" hidden="1" customHeight="1" outlineLevel="1">
      <c r="A164" s="31" t="s">
        <v>135</v>
      </c>
      <c r="B164" s="31"/>
      <c r="C164" s="31"/>
      <c r="D164" s="32">
        <f t="shared" ref="D164:F164" si="364">SUBTOTAL(9,D160:D163)</f>
        <v>4748067</v>
      </c>
      <c r="E164" s="32">
        <f t="shared" si="364"/>
        <v>32711275</v>
      </c>
      <c r="F164" s="32">
        <f t="shared" si="364"/>
        <v>1</v>
      </c>
      <c r="G164" s="33"/>
      <c r="H164" s="33"/>
      <c r="I164" s="32"/>
      <c r="J164" s="32">
        <f t="shared" ref="J164:L164" si="365">SUBTOTAL(9,J160:J163)</f>
        <v>4748067.448</v>
      </c>
      <c r="K164" s="34">
        <f t="shared" si="365"/>
        <v>37459342.45</v>
      </c>
      <c r="L164" s="32">
        <f t="shared" si="365"/>
        <v>4748067</v>
      </c>
      <c r="M164" s="33"/>
      <c r="N164" s="35"/>
      <c r="O164" s="33"/>
      <c r="P164" s="33">
        <f t="shared" ref="P164:R164" si="366">SUBTOTAL(9,P160:P163)</f>
        <v>-0.4483920454</v>
      </c>
      <c r="Q164" s="36">
        <f t="shared" si="366"/>
        <v>0</v>
      </c>
      <c r="R164" s="32">
        <f t="shared" si="366"/>
        <v>0</v>
      </c>
      <c r="S164" s="37">
        <f t="shared" si="12"/>
        <v>4748067</v>
      </c>
      <c r="T164" s="38">
        <f t="shared" si="13"/>
        <v>0</v>
      </c>
      <c r="U164" s="32"/>
      <c r="V164" s="31"/>
      <c r="W164" s="31"/>
      <c r="X164" s="31"/>
      <c r="Y164" s="31"/>
      <c r="Z164" s="31"/>
      <c r="AA164" s="31"/>
      <c r="AB164" s="39"/>
      <c r="AC164" s="31"/>
      <c r="AD164" s="31"/>
      <c r="AE164" s="31"/>
      <c r="AF164" s="32"/>
      <c r="AG164" s="32"/>
    </row>
    <row r="165" ht="14.25" hidden="1" customHeight="1" outlineLevel="2">
      <c r="A165" s="21" t="s">
        <v>136</v>
      </c>
      <c r="B165" s="21" t="s">
        <v>27</v>
      </c>
      <c r="C165" s="21" t="s">
        <v>28</v>
      </c>
      <c r="D165" s="22">
        <v>3.499444093E7</v>
      </c>
      <c r="E165" s="22">
        <v>2187524.12</v>
      </c>
      <c r="F165" s="23">
        <f>+D165/D167</f>
        <v>0.8343898808</v>
      </c>
      <c r="G165" s="24">
        <v>2.9003372284060646E7</v>
      </c>
      <c r="H165" s="24">
        <v>2636670.207641877</v>
      </c>
      <c r="I165" s="22">
        <v>2636670.207641877</v>
      </c>
      <c r="J165" s="22">
        <f t="shared" ref="J165:J166" si="367">+K165-E165</f>
        <v>12486.82019</v>
      </c>
      <c r="K165" s="25">
        <f t="shared" ref="K165:K166" si="368">+I165*F165</f>
        <v>2200010.94</v>
      </c>
      <c r="L165" s="22">
        <f t="shared" ref="L165:L166" si="369">+D165-Q165</f>
        <v>12486.93</v>
      </c>
      <c r="M165" s="24">
        <v>4.611770937652738E8</v>
      </c>
      <c r="N165" s="26">
        <v>4.192519034229762E7</v>
      </c>
      <c r="O165" s="24"/>
      <c r="P165" s="24">
        <f t="shared" ref="P165:P166" si="370">+D165-J165</f>
        <v>34981954.11</v>
      </c>
      <c r="Q165" s="27">
        <f t="shared" ref="Q165:Q166" si="371">+ROUND(P165,0)</f>
        <v>34981954</v>
      </c>
      <c r="R165" s="22">
        <f t="shared" ref="R165:R166" si="372">+D165-L165</f>
        <v>34981954</v>
      </c>
      <c r="S165" s="28">
        <f t="shared" si="12"/>
        <v>34994440.93</v>
      </c>
      <c r="T165" s="29">
        <f t="shared" si="13"/>
        <v>0</v>
      </c>
      <c r="U165" s="22"/>
      <c r="V165" s="21"/>
      <c r="W165" s="21"/>
      <c r="X165" s="21"/>
      <c r="Y165" s="21"/>
      <c r="Z165" s="21"/>
      <c r="AA165" s="21"/>
      <c r="AB165" s="30"/>
      <c r="AC165" s="21" t="s">
        <v>136</v>
      </c>
      <c r="AD165" s="21" t="s">
        <v>27</v>
      </c>
      <c r="AE165" s="21" t="s">
        <v>28</v>
      </c>
      <c r="AF165" s="22">
        <v>3.499444093E7</v>
      </c>
      <c r="AG165" s="22">
        <v>2187524.12</v>
      </c>
    </row>
    <row r="166" ht="12.0" hidden="1" customHeight="1" outlineLevel="2">
      <c r="A166" s="21" t="s">
        <v>136</v>
      </c>
      <c r="B166" s="21" t="s">
        <v>33</v>
      </c>
      <c r="C166" s="21" t="s">
        <v>34</v>
      </c>
      <c r="D166" s="22">
        <v>6945714.07</v>
      </c>
      <c r="E166" s="22">
        <v>434180.88</v>
      </c>
      <c r="F166" s="23">
        <f>+D166/D167</f>
        <v>0.1656101192</v>
      </c>
      <c r="G166" s="24">
        <v>0.0</v>
      </c>
      <c r="H166" s="24">
        <v>0.0</v>
      </c>
      <c r="I166" s="22">
        <v>2636670.207641877</v>
      </c>
      <c r="J166" s="22">
        <f t="shared" si="367"/>
        <v>2478.387453</v>
      </c>
      <c r="K166" s="25">
        <f t="shared" si="368"/>
        <v>436659.2675</v>
      </c>
      <c r="L166" s="22">
        <f t="shared" si="369"/>
        <v>2478.07</v>
      </c>
      <c r="M166" s="24">
        <v>0.0</v>
      </c>
      <c r="N166" s="26">
        <v>0.0</v>
      </c>
      <c r="O166" s="24"/>
      <c r="P166" s="24">
        <f t="shared" si="370"/>
        <v>6943235.683</v>
      </c>
      <c r="Q166" s="27">
        <f t="shared" si="371"/>
        <v>6943236</v>
      </c>
      <c r="R166" s="22">
        <f t="shared" si="372"/>
        <v>6943236</v>
      </c>
      <c r="S166" s="28">
        <f t="shared" si="12"/>
        <v>6945714.07</v>
      </c>
      <c r="T166" s="29">
        <f t="shared" si="13"/>
        <v>0</v>
      </c>
      <c r="U166" s="22"/>
      <c r="V166" s="21"/>
      <c r="W166" s="21"/>
      <c r="X166" s="21"/>
      <c r="Y166" s="21"/>
      <c r="Z166" s="21"/>
      <c r="AA166" s="21"/>
      <c r="AB166" s="30"/>
      <c r="AC166" s="21" t="s">
        <v>136</v>
      </c>
      <c r="AD166" s="21" t="s">
        <v>33</v>
      </c>
      <c r="AE166" s="21" t="s">
        <v>34</v>
      </c>
      <c r="AF166" s="22">
        <v>6945714.07</v>
      </c>
      <c r="AG166" s="22">
        <v>434180.88</v>
      </c>
    </row>
    <row r="167" ht="12.0" hidden="1" customHeight="1" outlineLevel="1">
      <c r="A167" s="31" t="s">
        <v>137</v>
      </c>
      <c r="B167" s="31"/>
      <c r="C167" s="31"/>
      <c r="D167" s="32">
        <f t="shared" ref="D167:F167" si="373">SUBTOTAL(9,D165:D166)</f>
        <v>41940155</v>
      </c>
      <c r="E167" s="32">
        <f t="shared" si="373"/>
        <v>2621705</v>
      </c>
      <c r="F167" s="32">
        <f t="shared" si="373"/>
        <v>1</v>
      </c>
      <c r="G167" s="33"/>
      <c r="H167" s="33"/>
      <c r="I167" s="32"/>
      <c r="J167" s="32">
        <f t="shared" ref="J167:L167" si="374">SUBTOTAL(9,J165:J166)</f>
        <v>14965.20764</v>
      </c>
      <c r="K167" s="34">
        <f t="shared" si="374"/>
        <v>2636670.208</v>
      </c>
      <c r="L167" s="32">
        <f t="shared" si="374"/>
        <v>14965</v>
      </c>
      <c r="M167" s="33"/>
      <c r="N167" s="35"/>
      <c r="O167" s="33"/>
      <c r="P167" s="33">
        <f t="shared" ref="P167:R167" si="375">SUBTOTAL(9,P165:P166)</f>
        <v>41925189.79</v>
      </c>
      <c r="Q167" s="36">
        <f t="shared" si="375"/>
        <v>41925190</v>
      </c>
      <c r="R167" s="32">
        <f t="shared" si="375"/>
        <v>41925190</v>
      </c>
      <c r="S167" s="37">
        <f t="shared" si="12"/>
        <v>41940155</v>
      </c>
      <c r="T167" s="38">
        <f t="shared" si="13"/>
        <v>0</v>
      </c>
      <c r="U167" s="32"/>
      <c r="V167" s="31"/>
      <c r="W167" s="31"/>
      <c r="X167" s="31"/>
      <c r="Y167" s="31"/>
      <c r="Z167" s="31"/>
      <c r="AA167" s="31"/>
      <c r="AB167" s="39"/>
      <c r="AC167" s="31"/>
      <c r="AD167" s="31"/>
      <c r="AE167" s="31"/>
      <c r="AF167" s="32"/>
      <c r="AG167" s="32"/>
    </row>
    <row r="168" ht="12.0" hidden="1" customHeight="1" outlineLevel="2">
      <c r="A168" s="21" t="s">
        <v>138</v>
      </c>
      <c r="B168" s="21" t="s">
        <v>27</v>
      </c>
      <c r="C168" s="21" t="s">
        <v>28</v>
      </c>
      <c r="D168" s="22">
        <v>769457.98</v>
      </c>
      <c r="E168" s="22">
        <v>706302.69</v>
      </c>
      <c r="F168" s="23">
        <f>+D168/D172</f>
        <v>0.1714215016</v>
      </c>
      <c r="G168" s="24">
        <v>3.880156366666587E7</v>
      </c>
      <c r="H168" s="24">
        <v>3527414.8787878063</v>
      </c>
      <c r="I168" s="22">
        <v>3527414.8787878063</v>
      </c>
      <c r="J168" s="22">
        <v>0.0</v>
      </c>
      <c r="K168" s="25">
        <f t="shared" ref="K168:K171" si="376">+I168*F168</f>
        <v>604674.7553</v>
      </c>
      <c r="L168" s="22">
        <f t="shared" ref="L168:L171" si="377">+D168-Q168</f>
        <v>-0.02000000002</v>
      </c>
      <c r="M168" s="24">
        <v>4.93756027020275E7</v>
      </c>
      <c r="N168" s="26">
        <v>4488691.154729772</v>
      </c>
      <c r="O168" s="24"/>
      <c r="P168" s="24">
        <f t="shared" ref="P168:P171" si="378">+D168-J168</f>
        <v>769457.98</v>
      </c>
      <c r="Q168" s="27">
        <f t="shared" ref="Q168:Q171" si="379">+ROUND(P168,0)</f>
        <v>769458</v>
      </c>
      <c r="R168" s="22">
        <f t="shared" ref="R168:R171" si="380">+D168-L168</f>
        <v>769458</v>
      </c>
      <c r="S168" s="28">
        <f t="shared" si="12"/>
        <v>769457.98</v>
      </c>
      <c r="T168" s="29">
        <f t="shared" si="13"/>
        <v>0</v>
      </c>
      <c r="U168" s="22"/>
      <c r="V168" s="21"/>
      <c r="W168" s="21"/>
      <c r="X168" s="21"/>
      <c r="Y168" s="21"/>
      <c r="Z168" s="21"/>
      <c r="AA168" s="21"/>
      <c r="AB168" s="30"/>
      <c r="AC168" s="21" t="s">
        <v>138</v>
      </c>
      <c r="AD168" s="21" t="s">
        <v>27</v>
      </c>
      <c r="AE168" s="21" t="s">
        <v>28</v>
      </c>
      <c r="AF168" s="22">
        <v>769457.98</v>
      </c>
      <c r="AG168" s="22">
        <v>706302.69</v>
      </c>
    </row>
    <row r="169" ht="15.75" hidden="1" customHeight="1" outlineLevel="2">
      <c r="A169" s="21" t="s">
        <v>138</v>
      </c>
      <c r="B169" s="21" t="s">
        <v>33</v>
      </c>
      <c r="C169" s="21" t="s">
        <v>34</v>
      </c>
      <c r="D169" s="22">
        <v>260475.77</v>
      </c>
      <c r="E169" s="22">
        <v>239096.54</v>
      </c>
      <c r="F169" s="23">
        <f>+D169/D172</f>
        <v>0.05802935155</v>
      </c>
      <c r="G169" s="24">
        <v>0.0</v>
      </c>
      <c r="H169" s="24">
        <v>0.0</v>
      </c>
      <c r="I169" s="22">
        <v>3527414.8787878063</v>
      </c>
      <c r="J169" s="22">
        <v>0.0</v>
      </c>
      <c r="K169" s="25">
        <f t="shared" si="376"/>
        <v>204693.5981</v>
      </c>
      <c r="L169" s="22">
        <f t="shared" si="377"/>
        <v>-0.23</v>
      </c>
      <c r="M169" s="24">
        <v>0.0</v>
      </c>
      <c r="N169" s="26">
        <v>0.0</v>
      </c>
      <c r="O169" s="24"/>
      <c r="P169" s="24">
        <f t="shared" si="378"/>
        <v>260475.77</v>
      </c>
      <c r="Q169" s="27">
        <f t="shared" si="379"/>
        <v>260476</v>
      </c>
      <c r="R169" s="22">
        <f t="shared" si="380"/>
        <v>260476</v>
      </c>
      <c r="S169" s="28">
        <f t="shared" si="12"/>
        <v>260475.77</v>
      </c>
      <c r="T169" s="29">
        <f t="shared" si="13"/>
        <v>0</v>
      </c>
      <c r="U169" s="22"/>
      <c r="V169" s="21"/>
      <c r="W169" s="21"/>
      <c r="X169" s="21"/>
      <c r="Y169" s="21"/>
      <c r="Z169" s="21"/>
      <c r="AA169" s="21"/>
      <c r="AB169" s="30"/>
      <c r="AC169" s="21" t="s">
        <v>138</v>
      </c>
      <c r="AD169" s="21" t="s">
        <v>33</v>
      </c>
      <c r="AE169" s="21" t="s">
        <v>34</v>
      </c>
      <c r="AF169" s="22">
        <v>260475.77</v>
      </c>
      <c r="AG169" s="22">
        <v>239096.54</v>
      </c>
    </row>
    <row r="170" ht="15.75" hidden="1" customHeight="1" outlineLevel="2">
      <c r="A170" s="21" t="s">
        <v>138</v>
      </c>
      <c r="B170" s="21" t="s">
        <v>61</v>
      </c>
      <c r="C170" s="21" t="s">
        <v>62</v>
      </c>
      <c r="D170" s="22">
        <v>695317.58</v>
      </c>
      <c r="E170" s="22">
        <v>638247.57</v>
      </c>
      <c r="F170" s="23">
        <f>+D170/D172</f>
        <v>0.154904344</v>
      </c>
      <c r="G170" s="24">
        <v>0.0</v>
      </c>
      <c r="H170" s="24">
        <v>0.0</v>
      </c>
      <c r="I170" s="22">
        <v>3527414.8787878063</v>
      </c>
      <c r="J170" s="22">
        <v>0.0</v>
      </c>
      <c r="K170" s="25">
        <f t="shared" si="376"/>
        <v>546411.8879</v>
      </c>
      <c r="L170" s="22">
        <f t="shared" si="377"/>
        <v>-0.42</v>
      </c>
      <c r="M170" s="24">
        <v>0.0</v>
      </c>
      <c r="N170" s="26">
        <v>0.0</v>
      </c>
      <c r="O170" s="24"/>
      <c r="P170" s="24">
        <f t="shared" si="378"/>
        <v>695317.58</v>
      </c>
      <c r="Q170" s="27">
        <f t="shared" si="379"/>
        <v>695318</v>
      </c>
      <c r="R170" s="22">
        <f t="shared" si="380"/>
        <v>695318</v>
      </c>
      <c r="S170" s="28">
        <f t="shared" si="12"/>
        <v>695317.58</v>
      </c>
      <c r="T170" s="29">
        <f t="shared" si="13"/>
        <v>0</v>
      </c>
      <c r="U170" s="22"/>
      <c r="V170" s="21"/>
      <c r="W170" s="21"/>
      <c r="X170" s="21"/>
      <c r="Y170" s="21"/>
      <c r="Z170" s="21"/>
      <c r="AA170" s="21"/>
      <c r="AB170" s="30"/>
      <c r="AC170" s="21" t="s">
        <v>138</v>
      </c>
      <c r="AD170" s="21" t="s">
        <v>61</v>
      </c>
      <c r="AE170" s="21" t="s">
        <v>62</v>
      </c>
      <c r="AF170" s="22">
        <v>695317.58</v>
      </c>
      <c r="AG170" s="22">
        <v>638247.57</v>
      </c>
    </row>
    <row r="171" ht="14.25" hidden="1" customHeight="1" outlineLevel="2">
      <c r="A171" s="21" t="s">
        <v>138</v>
      </c>
      <c r="B171" s="21" t="s">
        <v>35</v>
      </c>
      <c r="C171" s="21" t="s">
        <v>36</v>
      </c>
      <c r="D171" s="22">
        <v>2763438.67</v>
      </c>
      <c r="E171" s="22">
        <v>2536622.2</v>
      </c>
      <c r="F171" s="23">
        <f>+D171/D172</f>
        <v>0.6156448028</v>
      </c>
      <c r="G171" s="24">
        <v>0.0</v>
      </c>
      <c r="H171" s="24">
        <v>0.0</v>
      </c>
      <c r="I171" s="22">
        <v>3527414.8787878063</v>
      </c>
      <c r="J171" s="22">
        <v>0.0</v>
      </c>
      <c r="K171" s="25">
        <f t="shared" si="376"/>
        <v>2171634.638</v>
      </c>
      <c r="L171" s="22">
        <f t="shared" si="377"/>
        <v>-0.3300000001</v>
      </c>
      <c r="M171" s="24">
        <v>0.0</v>
      </c>
      <c r="N171" s="26">
        <v>0.0</v>
      </c>
      <c r="O171" s="24"/>
      <c r="P171" s="24">
        <f t="shared" si="378"/>
        <v>2763438.67</v>
      </c>
      <c r="Q171" s="27">
        <f t="shared" si="379"/>
        <v>2763439</v>
      </c>
      <c r="R171" s="22">
        <f t="shared" si="380"/>
        <v>2763439</v>
      </c>
      <c r="S171" s="28">
        <f t="shared" si="12"/>
        <v>2763438.67</v>
      </c>
      <c r="T171" s="29">
        <f t="shared" si="13"/>
        <v>0</v>
      </c>
      <c r="U171" s="22"/>
      <c r="V171" s="21"/>
      <c r="W171" s="21"/>
      <c r="X171" s="21"/>
      <c r="Y171" s="21"/>
      <c r="Z171" s="21"/>
      <c r="AA171" s="21"/>
      <c r="AB171" s="30"/>
      <c r="AC171" s="21" t="s">
        <v>138</v>
      </c>
      <c r="AD171" s="21" t="s">
        <v>35</v>
      </c>
      <c r="AE171" s="21" t="s">
        <v>36</v>
      </c>
      <c r="AF171" s="22">
        <v>2763438.67</v>
      </c>
      <c r="AG171" s="22">
        <v>2536622.2</v>
      </c>
    </row>
    <row r="172" ht="14.25" hidden="1" customHeight="1" outlineLevel="1">
      <c r="A172" s="31" t="s">
        <v>139</v>
      </c>
      <c r="B172" s="31"/>
      <c r="C172" s="31"/>
      <c r="D172" s="32">
        <f t="shared" ref="D172:F172" si="381">SUBTOTAL(9,D168:D171)</f>
        <v>4488690</v>
      </c>
      <c r="E172" s="32">
        <f t="shared" si="381"/>
        <v>4120269</v>
      </c>
      <c r="F172" s="32">
        <f t="shared" si="381"/>
        <v>1</v>
      </c>
      <c r="G172" s="33"/>
      <c r="H172" s="33"/>
      <c r="I172" s="32"/>
      <c r="J172" s="32">
        <f t="shared" ref="J172:L172" si="382">SUBTOTAL(9,J168:J171)</f>
        <v>0</v>
      </c>
      <c r="K172" s="34">
        <f t="shared" si="382"/>
        <v>3527414.879</v>
      </c>
      <c r="L172" s="32">
        <f t="shared" si="382"/>
        <v>-1</v>
      </c>
      <c r="M172" s="33"/>
      <c r="N172" s="35"/>
      <c r="O172" s="33"/>
      <c r="P172" s="33">
        <f t="shared" ref="P172:R172" si="383">SUBTOTAL(9,P168:P171)</f>
        <v>4488690</v>
      </c>
      <c r="Q172" s="36">
        <f t="shared" si="383"/>
        <v>4488691</v>
      </c>
      <c r="R172" s="32">
        <f t="shared" si="383"/>
        <v>4488691</v>
      </c>
      <c r="S172" s="37">
        <f t="shared" si="12"/>
        <v>4488690</v>
      </c>
      <c r="T172" s="38">
        <f t="shared" si="13"/>
        <v>0</v>
      </c>
      <c r="U172" s="32"/>
      <c r="V172" s="31"/>
      <c r="W172" s="31"/>
      <c r="X172" s="31"/>
      <c r="Y172" s="31"/>
      <c r="Z172" s="31"/>
      <c r="AA172" s="31"/>
      <c r="AB172" s="39"/>
      <c r="AC172" s="31"/>
      <c r="AD172" s="31"/>
      <c r="AE172" s="31"/>
      <c r="AF172" s="32"/>
      <c r="AG172" s="32"/>
    </row>
    <row r="173" ht="14.25" hidden="1" customHeight="1" outlineLevel="2">
      <c r="A173" s="21" t="s">
        <v>140</v>
      </c>
      <c r="B173" s="21" t="s">
        <v>33</v>
      </c>
      <c r="C173" s="21" t="s">
        <v>34</v>
      </c>
      <c r="D173" s="22">
        <v>7615871.98</v>
      </c>
      <c r="E173" s="22">
        <v>507617.67</v>
      </c>
      <c r="F173" s="23">
        <f>+D173/D175</f>
        <v>0.775525169</v>
      </c>
      <c r="G173" s="24">
        <v>2.987E7</v>
      </c>
      <c r="H173" s="24">
        <v>2715454.5454545454</v>
      </c>
      <c r="I173" s="22">
        <v>2715454.5454545454</v>
      </c>
      <c r="J173" s="22">
        <f t="shared" ref="J173:J174" si="384">+K173-E173</f>
        <v>1598285.675</v>
      </c>
      <c r="K173" s="25">
        <f t="shared" ref="K173:K174" si="385">+I173*F173</f>
        <v>2105903.345</v>
      </c>
      <c r="L173" s="22">
        <f t="shared" ref="L173:L174" si="386">+D173-Q173</f>
        <v>1598285.98</v>
      </c>
      <c r="M173" s="24">
        <v>8.535307079941869E7</v>
      </c>
      <c r="N173" s="26">
        <v>7759370.072674426</v>
      </c>
      <c r="O173" s="24"/>
      <c r="P173" s="24">
        <f t="shared" ref="P173:P174" si="387">+D173-J173</f>
        <v>6017586.305</v>
      </c>
      <c r="Q173" s="27">
        <f t="shared" ref="Q173:Q174" si="388">+ROUND(P173,0)</f>
        <v>6017586</v>
      </c>
      <c r="R173" s="22">
        <f t="shared" ref="R173:R174" si="389">+D173-L173</f>
        <v>6017586</v>
      </c>
      <c r="S173" s="28">
        <f t="shared" si="12"/>
        <v>7615871.98</v>
      </c>
      <c r="T173" s="29">
        <f t="shared" si="13"/>
        <v>0</v>
      </c>
      <c r="U173" s="22"/>
      <c r="V173" s="21"/>
      <c r="W173" s="21"/>
      <c r="X173" s="21"/>
      <c r="Y173" s="21"/>
      <c r="Z173" s="21"/>
      <c r="AA173" s="21"/>
      <c r="AB173" s="30"/>
      <c r="AC173" s="21" t="s">
        <v>140</v>
      </c>
      <c r="AD173" s="21" t="s">
        <v>33</v>
      </c>
      <c r="AE173" s="21" t="s">
        <v>34</v>
      </c>
      <c r="AF173" s="22">
        <v>7615871.98</v>
      </c>
      <c r="AG173" s="22">
        <v>507617.67</v>
      </c>
    </row>
    <row r="174" ht="14.25" hidden="1" customHeight="1" outlineLevel="2">
      <c r="A174" s="21" t="s">
        <v>140</v>
      </c>
      <c r="B174" s="21" t="s">
        <v>47</v>
      </c>
      <c r="C174" s="21" t="s">
        <v>48</v>
      </c>
      <c r="D174" s="22">
        <v>2204405.02</v>
      </c>
      <c r="E174" s="22">
        <v>146929.33</v>
      </c>
      <c r="F174" s="23">
        <f>+D174/D175</f>
        <v>0.224474831</v>
      </c>
      <c r="G174" s="24">
        <v>0.0</v>
      </c>
      <c r="H174" s="24">
        <v>0.0</v>
      </c>
      <c r="I174" s="22">
        <v>2715454.5454545454</v>
      </c>
      <c r="J174" s="22">
        <f t="shared" si="384"/>
        <v>462621.8702</v>
      </c>
      <c r="K174" s="25">
        <f t="shared" si="385"/>
        <v>609551.2002</v>
      </c>
      <c r="L174" s="22">
        <f t="shared" si="386"/>
        <v>462622.02</v>
      </c>
      <c r="M174" s="24">
        <v>0.0</v>
      </c>
      <c r="N174" s="26">
        <v>0.0</v>
      </c>
      <c r="O174" s="24"/>
      <c r="P174" s="24">
        <f t="shared" si="387"/>
        <v>1741783.15</v>
      </c>
      <c r="Q174" s="27">
        <f t="shared" si="388"/>
        <v>1741783</v>
      </c>
      <c r="R174" s="22">
        <f t="shared" si="389"/>
        <v>1741783</v>
      </c>
      <c r="S174" s="28">
        <f t="shared" si="12"/>
        <v>2204405.02</v>
      </c>
      <c r="T174" s="29">
        <f t="shared" si="13"/>
        <v>0</v>
      </c>
      <c r="U174" s="22"/>
      <c r="V174" s="21"/>
      <c r="W174" s="21"/>
      <c r="X174" s="21"/>
      <c r="Y174" s="21"/>
      <c r="Z174" s="21"/>
      <c r="AA174" s="21"/>
      <c r="AB174" s="30"/>
      <c r="AC174" s="21" t="s">
        <v>140</v>
      </c>
      <c r="AD174" s="21" t="s">
        <v>47</v>
      </c>
      <c r="AE174" s="21" t="s">
        <v>48</v>
      </c>
      <c r="AF174" s="22">
        <v>2204405.02</v>
      </c>
      <c r="AG174" s="22">
        <v>146929.33</v>
      </c>
    </row>
    <row r="175" ht="14.25" hidden="1" customHeight="1" outlineLevel="1">
      <c r="A175" s="31" t="s">
        <v>141</v>
      </c>
      <c r="B175" s="31"/>
      <c r="C175" s="31"/>
      <c r="D175" s="32">
        <f t="shared" ref="D175:F175" si="390">SUBTOTAL(9,D173:D174)</f>
        <v>9820277</v>
      </c>
      <c r="E175" s="32">
        <f t="shared" si="390"/>
        <v>654547</v>
      </c>
      <c r="F175" s="32">
        <f t="shared" si="390"/>
        <v>1</v>
      </c>
      <c r="G175" s="33"/>
      <c r="H175" s="33"/>
      <c r="I175" s="32"/>
      <c r="J175" s="32">
        <f t="shared" ref="J175:L175" si="391">SUBTOTAL(9,J173:J174)</f>
        <v>2060907.545</v>
      </c>
      <c r="K175" s="34">
        <f t="shared" si="391"/>
        <v>2715454.545</v>
      </c>
      <c r="L175" s="32">
        <f t="shared" si="391"/>
        <v>2060908</v>
      </c>
      <c r="M175" s="33"/>
      <c r="N175" s="35"/>
      <c r="O175" s="33"/>
      <c r="P175" s="33">
        <f t="shared" ref="P175:R175" si="392">SUBTOTAL(9,P173:P174)</f>
        <v>7759369.455</v>
      </c>
      <c r="Q175" s="36">
        <f t="shared" si="392"/>
        <v>7759369</v>
      </c>
      <c r="R175" s="32">
        <f t="shared" si="392"/>
        <v>7759369</v>
      </c>
      <c r="S175" s="37">
        <f t="shared" si="12"/>
        <v>9820277</v>
      </c>
      <c r="T175" s="38">
        <f t="shared" si="13"/>
        <v>0</v>
      </c>
      <c r="U175" s="32"/>
      <c r="V175" s="31"/>
      <c r="W175" s="31"/>
      <c r="X175" s="31"/>
      <c r="Y175" s="31"/>
      <c r="Z175" s="31"/>
      <c r="AA175" s="31"/>
      <c r="AB175" s="39"/>
      <c r="AC175" s="31"/>
      <c r="AD175" s="31"/>
      <c r="AE175" s="31"/>
      <c r="AF175" s="32"/>
      <c r="AG175" s="32"/>
    </row>
    <row r="176" ht="14.25" hidden="1" customHeight="1" outlineLevel="2">
      <c r="A176" s="21" t="s">
        <v>142</v>
      </c>
      <c r="B176" s="21" t="s">
        <v>27</v>
      </c>
      <c r="C176" s="21" t="s">
        <v>28</v>
      </c>
      <c r="D176" s="22">
        <v>6.73301418E7</v>
      </c>
      <c r="E176" s="22">
        <v>4456820.63</v>
      </c>
      <c r="F176" s="23">
        <f>+D176/D179</f>
        <v>0.9980143336</v>
      </c>
      <c r="G176" s="24">
        <v>1.2722586896345486E8</v>
      </c>
      <c r="H176" s="24">
        <v>1.1565988087586805E7</v>
      </c>
      <c r="I176" s="22">
        <v>1.1565988087586805E7</v>
      </c>
      <c r="J176" s="22">
        <f t="shared" ref="J176:J178" si="393">+K176-E176</f>
        <v>7086201.264</v>
      </c>
      <c r="K176" s="25">
        <f t="shared" ref="K176:K178" si="394">+I176*F176</f>
        <v>11543021.89</v>
      </c>
      <c r="L176" s="22">
        <f t="shared" ref="L176:L178" si="395">+D176-Q176</f>
        <v>7086200.8</v>
      </c>
      <c r="M176" s="24">
        <v>6.640018439866319E8</v>
      </c>
      <c r="N176" s="26">
        <v>6.036380399878471E7</v>
      </c>
      <c r="O176" s="24"/>
      <c r="P176" s="24">
        <f>+D176-J176</f>
        <v>60243940.54</v>
      </c>
      <c r="Q176" s="27">
        <f t="shared" ref="Q176:Q178" si="396">+ROUND(P176,0)</f>
        <v>60243941</v>
      </c>
      <c r="R176" s="22">
        <f t="shared" ref="R176:R178" si="397">+D176-L176</f>
        <v>60243941</v>
      </c>
      <c r="S176" s="28">
        <f t="shared" si="12"/>
        <v>67330141.8</v>
      </c>
      <c r="T176" s="29">
        <f t="shared" si="13"/>
        <v>0</v>
      </c>
      <c r="U176" s="22"/>
      <c r="V176" s="21"/>
      <c r="W176" s="21"/>
      <c r="X176" s="21"/>
      <c r="Y176" s="21"/>
      <c r="Z176" s="21"/>
      <c r="AA176" s="21"/>
      <c r="AB176" s="30"/>
      <c r="AC176" s="21" t="s">
        <v>142</v>
      </c>
      <c r="AD176" s="21" t="s">
        <v>27</v>
      </c>
      <c r="AE176" s="21" t="s">
        <v>28</v>
      </c>
      <c r="AF176" s="22">
        <v>6.73301418E7</v>
      </c>
      <c r="AG176" s="22">
        <v>4456820.63</v>
      </c>
    </row>
    <row r="177" ht="14.25" hidden="1" customHeight="1" outlineLevel="2">
      <c r="A177" s="21" t="s">
        <v>142</v>
      </c>
      <c r="B177" s="21" t="s">
        <v>33</v>
      </c>
      <c r="C177" s="21" t="s">
        <v>34</v>
      </c>
      <c r="D177" s="22">
        <v>127571.5</v>
      </c>
      <c r="E177" s="22">
        <v>8444.41</v>
      </c>
      <c r="F177" s="23">
        <f>+D177/D179</f>
        <v>0.001890953771</v>
      </c>
      <c r="G177" s="24">
        <v>0.0</v>
      </c>
      <c r="H177" s="24"/>
      <c r="I177" s="22">
        <v>1.1565988087586805E7</v>
      </c>
      <c r="J177" s="22">
        <f t="shared" si="393"/>
        <v>13426.33879</v>
      </c>
      <c r="K177" s="25">
        <f t="shared" si="394"/>
        <v>21870.74879</v>
      </c>
      <c r="L177" s="22">
        <f t="shared" si="395"/>
        <v>7709.5</v>
      </c>
      <c r="M177" s="24"/>
      <c r="N177" s="26"/>
      <c r="O177" s="24"/>
      <c r="P177" s="24">
        <v>119862.37650597499</v>
      </c>
      <c r="Q177" s="27">
        <f t="shared" si="396"/>
        <v>119862</v>
      </c>
      <c r="R177" s="22">
        <f t="shared" si="397"/>
        <v>119862</v>
      </c>
      <c r="S177" s="28">
        <f t="shared" si="12"/>
        <v>127571.5</v>
      </c>
      <c r="T177" s="29">
        <f t="shared" si="13"/>
        <v>0</v>
      </c>
      <c r="U177" s="22"/>
      <c r="V177" s="21"/>
      <c r="W177" s="21"/>
      <c r="X177" s="21"/>
      <c r="Y177" s="21"/>
      <c r="Z177" s="21"/>
      <c r="AA177" s="21"/>
      <c r="AB177" s="30"/>
      <c r="AC177" s="21" t="s">
        <v>142</v>
      </c>
      <c r="AD177" s="21" t="s">
        <v>33</v>
      </c>
      <c r="AE177" s="21" t="s">
        <v>34</v>
      </c>
      <c r="AF177" s="22">
        <v>127571.5</v>
      </c>
      <c r="AG177" s="22">
        <v>8444.41</v>
      </c>
    </row>
    <row r="178" ht="14.25" hidden="1" customHeight="1" outlineLevel="2">
      <c r="A178" s="21" t="s">
        <v>142</v>
      </c>
      <c r="B178" s="21" t="s">
        <v>29</v>
      </c>
      <c r="C178" s="21" t="s">
        <v>30</v>
      </c>
      <c r="D178" s="22">
        <v>6389.7</v>
      </c>
      <c r="E178" s="22">
        <v>422.96</v>
      </c>
      <c r="F178" s="23">
        <f>+D178/D179</f>
        <v>0.00009471259108</v>
      </c>
      <c r="G178" s="24">
        <v>0.0</v>
      </c>
      <c r="H178" s="24"/>
      <c r="I178" s="22">
        <v>1.1565988087586805E7</v>
      </c>
      <c r="J178" s="22">
        <f t="shared" si="393"/>
        <v>672.4847002</v>
      </c>
      <c r="K178" s="25">
        <f t="shared" si="394"/>
        <v>1095.4447</v>
      </c>
      <c r="L178" s="22">
        <f t="shared" si="395"/>
        <v>6389.7</v>
      </c>
      <c r="M178" s="24"/>
      <c r="N178" s="26"/>
      <c r="O178" s="24"/>
      <c r="P178" s="24">
        <v>0.0</v>
      </c>
      <c r="Q178" s="27">
        <f t="shared" si="396"/>
        <v>0</v>
      </c>
      <c r="R178" s="22">
        <f t="shared" si="397"/>
        <v>0</v>
      </c>
      <c r="S178" s="28">
        <f t="shared" si="12"/>
        <v>6389.7</v>
      </c>
      <c r="T178" s="29">
        <f t="shared" si="13"/>
        <v>0</v>
      </c>
      <c r="U178" s="22"/>
      <c r="V178" s="21"/>
      <c r="W178" s="21"/>
      <c r="X178" s="21"/>
      <c r="Y178" s="21"/>
      <c r="Z178" s="21"/>
      <c r="AA178" s="21"/>
      <c r="AB178" s="30"/>
      <c r="AC178" s="21" t="s">
        <v>142</v>
      </c>
      <c r="AD178" s="21" t="s">
        <v>29</v>
      </c>
      <c r="AE178" s="21" t="s">
        <v>30</v>
      </c>
      <c r="AF178" s="22">
        <v>6389.7</v>
      </c>
      <c r="AG178" s="22">
        <v>422.96</v>
      </c>
    </row>
    <row r="179" ht="14.25" hidden="1" customHeight="1" outlineLevel="1">
      <c r="A179" s="31" t="s">
        <v>143</v>
      </c>
      <c r="B179" s="31"/>
      <c r="C179" s="31"/>
      <c r="D179" s="32">
        <f t="shared" ref="D179:F179" si="398">SUBTOTAL(9,D176:D178)</f>
        <v>67464103</v>
      </c>
      <c r="E179" s="32">
        <f t="shared" si="398"/>
        <v>4465688</v>
      </c>
      <c r="F179" s="32">
        <f t="shared" si="398"/>
        <v>1</v>
      </c>
      <c r="G179" s="33"/>
      <c r="H179" s="33"/>
      <c r="I179" s="32"/>
      <c r="J179" s="32">
        <f t="shared" ref="J179:L179" si="399">SUBTOTAL(9,J176:J178)</f>
        <v>7100300.088</v>
      </c>
      <c r="K179" s="34">
        <f t="shared" si="399"/>
        <v>11565988.09</v>
      </c>
      <c r="L179" s="32">
        <f t="shared" si="399"/>
        <v>7100300</v>
      </c>
      <c r="M179" s="33"/>
      <c r="N179" s="35"/>
      <c r="O179" s="33"/>
      <c r="P179" s="33">
        <f t="shared" ref="P179:R179" si="400">SUBTOTAL(9,P176:P178)</f>
        <v>60363802.91</v>
      </c>
      <c r="Q179" s="36">
        <f t="shared" si="400"/>
        <v>60363803</v>
      </c>
      <c r="R179" s="32">
        <f t="shared" si="400"/>
        <v>60363803</v>
      </c>
      <c r="S179" s="37">
        <f t="shared" si="12"/>
        <v>67464103</v>
      </c>
      <c r="T179" s="38">
        <f t="shared" si="13"/>
        <v>0</v>
      </c>
      <c r="U179" s="32"/>
      <c r="V179" s="31"/>
      <c r="W179" s="31"/>
      <c r="X179" s="31"/>
      <c r="Y179" s="31"/>
      <c r="Z179" s="31"/>
      <c r="AA179" s="31"/>
      <c r="AB179" s="39"/>
      <c r="AC179" s="31"/>
      <c r="AD179" s="31"/>
      <c r="AE179" s="31"/>
      <c r="AF179" s="32"/>
      <c r="AG179" s="32"/>
    </row>
    <row r="180" ht="14.25" hidden="1" customHeight="1" outlineLevel="2">
      <c r="A180" s="21" t="s">
        <v>144</v>
      </c>
      <c r="B180" s="21" t="s">
        <v>27</v>
      </c>
      <c r="C180" s="21" t="s">
        <v>28</v>
      </c>
      <c r="D180" s="22">
        <v>4.7075907E7</v>
      </c>
      <c r="E180" s="22">
        <v>1003635.0</v>
      </c>
      <c r="F180" s="23">
        <f>+D180/D181</f>
        <v>1</v>
      </c>
      <c r="G180" s="24">
        <v>6.0360549E7</v>
      </c>
      <c r="H180" s="24">
        <v>5487322.636363637</v>
      </c>
      <c r="I180" s="22">
        <v>5487322.636363637</v>
      </c>
      <c r="J180" s="22">
        <f>+K180-E180</f>
        <v>4483687.636</v>
      </c>
      <c r="K180" s="25">
        <f>+I180*F180</f>
        <v>5487322.636</v>
      </c>
      <c r="L180" s="22">
        <f>+D180-Q180</f>
        <v>4483688</v>
      </c>
      <c r="M180" s="24">
        <v>4.685144276899396E8</v>
      </c>
      <c r="N180" s="26">
        <v>4.259222069908542E7</v>
      </c>
      <c r="O180" s="24"/>
      <c r="P180" s="24">
        <f>+D180-J180</f>
        <v>42592219.36</v>
      </c>
      <c r="Q180" s="27">
        <f>+ROUND(P180,0)</f>
        <v>42592219</v>
      </c>
      <c r="R180" s="22">
        <f>+D180-L180</f>
        <v>42592219</v>
      </c>
      <c r="S180" s="28">
        <f t="shared" si="12"/>
        <v>47075907</v>
      </c>
      <c r="T180" s="29">
        <f t="shared" si="13"/>
        <v>0</v>
      </c>
      <c r="U180" s="22"/>
      <c r="V180" s="21"/>
      <c r="W180" s="21"/>
      <c r="X180" s="21"/>
      <c r="Y180" s="21"/>
      <c r="Z180" s="21"/>
      <c r="AA180" s="21"/>
      <c r="AB180" s="30"/>
      <c r="AC180" s="21" t="s">
        <v>144</v>
      </c>
      <c r="AD180" s="21" t="s">
        <v>27</v>
      </c>
      <c r="AE180" s="21" t="s">
        <v>28</v>
      </c>
      <c r="AF180" s="22">
        <v>4.7075907E7</v>
      </c>
      <c r="AG180" s="22">
        <v>1003635.0</v>
      </c>
    </row>
    <row r="181" ht="14.25" hidden="1" customHeight="1" outlineLevel="1">
      <c r="A181" s="31" t="s">
        <v>145</v>
      </c>
      <c r="B181" s="31"/>
      <c r="C181" s="31"/>
      <c r="D181" s="32">
        <f t="shared" ref="D181:F181" si="401">SUBTOTAL(9,D180)</f>
        <v>47075907</v>
      </c>
      <c r="E181" s="32">
        <f t="shared" si="401"/>
        <v>1003635</v>
      </c>
      <c r="F181" s="32">
        <f t="shared" si="401"/>
        <v>1</v>
      </c>
      <c r="G181" s="33"/>
      <c r="H181" s="33"/>
      <c r="I181" s="32"/>
      <c r="J181" s="32">
        <f t="shared" ref="J181:L181" si="402">SUBTOTAL(9,J180)</f>
        <v>4483687.636</v>
      </c>
      <c r="K181" s="34">
        <f t="shared" si="402"/>
        <v>5487322.636</v>
      </c>
      <c r="L181" s="32">
        <f t="shared" si="402"/>
        <v>4483688</v>
      </c>
      <c r="M181" s="33"/>
      <c r="N181" s="35"/>
      <c r="O181" s="33"/>
      <c r="P181" s="33">
        <f t="shared" ref="P181:R181" si="403">SUBTOTAL(9,P180)</f>
        <v>42592219.36</v>
      </c>
      <c r="Q181" s="36">
        <f t="shared" si="403"/>
        <v>42592219</v>
      </c>
      <c r="R181" s="32">
        <f t="shared" si="403"/>
        <v>42592219</v>
      </c>
      <c r="S181" s="37">
        <f t="shared" si="12"/>
        <v>47075907</v>
      </c>
      <c r="T181" s="38">
        <f t="shared" si="13"/>
        <v>0</v>
      </c>
      <c r="U181" s="32"/>
      <c r="V181" s="31"/>
      <c r="W181" s="31"/>
      <c r="X181" s="31"/>
      <c r="Y181" s="31"/>
      <c r="Z181" s="31"/>
      <c r="AA181" s="31"/>
      <c r="AB181" s="39"/>
      <c r="AC181" s="31"/>
      <c r="AD181" s="31"/>
      <c r="AE181" s="31"/>
      <c r="AF181" s="32"/>
      <c r="AG181" s="32"/>
    </row>
    <row r="182" ht="15.75" hidden="1" customHeight="1" outlineLevel="2">
      <c r="A182" s="21" t="s">
        <v>146</v>
      </c>
      <c r="B182" s="21" t="s">
        <v>27</v>
      </c>
      <c r="C182" s="21" t="s">
        <v>28</v>
      </c>
      <c r="D182" s="22">
        <v>671239.17</v>
      </c>
      <c r="E182" s="22">
        <v>862008.79</v>
      </c>
      <c r="F182" s="23">
        <f>+D182/D184</f>
        <v>0.6406115326</v>
      </c>
      <c r="G182" s="24">
        <v>1.429001144594111E7</v>
      </c>
      <c r="H182" s="24">
        <v>1299091.94963101</v>
      </c>
      <c r="I182" s="22">
        <v>1299091.94963101</v>
      </c>
      <c r="J182" s="22">
        <v>0.0</v>
      </c>
      <c r="K182" s="25">
        <f t="shared" ref="K182:K183" si="404">+I182*F182</f>
        <v>832213.2849</v>
      </c>
      <c r="L182" s="22">
        <f t="shared" ref="L182:L183" si="405">+D182-Q182</f>
        <v>0.17</v>
      </c>
      <c r="M182" s="24">
        <v>1.152591654701078E7</v>
      </c>
      <c r="N182" s="26">
        <v>1047810.5951827981</v>
      </c>
      <c r="O182" s="24"/>
      <c r="P182" s="24">
        <f t="shared" ref="P182:P183" si="406">+D182-J182</f>
        <v>671239.17</v>
      </c>
      <c r="Q182" s="27">
        <f t="shared" ref="Q182:Q183" si="407">+ROUND(P182,0)</f>
        <v>671239</v>
      </c>
      <c r="R182" s="22">
        <f t="shared" ref="R182:R183" si="408">+D182-L182</f>
        <v>671239</v>
      </c>
      <c r="S182" s="28">
        <f t="shared" si="12"/>
        <v>671239.17</v>
      </c>
      <c r="T182" s="29">
        <f t="shared" si="13"/>
        <v>0</v>
      </c>
      <c r="U182" s="22"/>
      <c r="V182" s="21"/>
      <c r="W182" s="21"/>
      <c r="X182" s="21"/>
      <c r="Y182" s="21"/>
      <c r="Z182" s="21"/>
      <c r="AA182" s="21"/>
      <c r="AB182" s="30"/>
      <c r="AC182" s="21" t="s">
        <v>146</v>
      </c>
      <c r="AD182" s="21" t="s">
        <v>27</v>
      </c>
      <c r="AE182" s="21" t="s">
        <v>28</v>
      </c>
      <c r="AF182" s="22">
        <v>671239.17</v>
      </c>
      <c r="AG182" s="22">
        <v>862008.79</v>
      </c>
    </row>
    <row r="183" ht="14.25" hidden="1" customHeight="1" outlineLevel="2">
      <c r="A183" s="21" t="s">
        <v>146</v>
      </c>
      <c r="B183" s="21" t="s">
        <v>47</v>
      </c>
      <c r="C183" s="21" t="s">
        <v>48</v>
      </c>
      <c r="D183" s="22">
        <v>376570.83</v>
      </c>
      <c r="E183" s="22">
        <v>483594.21</v>
      </c>
      <c r="F183" s="23">
        <f>+D183/D184</f>
        <v>0.3593884674</v>
      </c>
      <c r="G183" s="24">
        <v>0.0</v>
      </c>
      <c r="H183" s="24">
        <v>0.0</v>
      </c>
      <c r="I183" s="22">
        <v>1299091.94963101</v>
      </c>
      <c r="J183" s="22">
        <v>0.0</v>
      </c>
      <c r="K183" s="25">
        <f t="shared" si="404"/>
        <v>466878.6648</v>
      </c>
      <c r="L183" s="22">
        <f t="shared" si="405"/>
        <v>-0.17</v>
      </c>
      <c r="M183" s="24">
        <v>0.0</v>
      </c>
      <c r="N183" s="26">
        <v>0.0</v>
      </c>
      <c r="O183" s="24"/>
      <c r="P183" s="24">
        <f t="shared" si="406"/>
        <v>376570.83</v>
      </c>
      <c r="Q183" s="27">
        <f t="shared" si="407"/>
        <v>376571</v>
      </c>
      <c r="R183" s="22">
        <f t="shared" si="408"/>
        <v>376571</v>
      </c>
      <c r="S183" s="28">
        <f t="shared" si="12"/>
        <v>376570.83</v>
      </c>
      <c r="T183" s="29">
        <f t="shared" si="13"/>
        <v>0</v>
      </c>
      <c r="U183" s="22"/>
      <c r="V183" s="21"/>
      <c r="W183" s="21"/>
      <c r="X183" s="21"/>
      <c r="Y183" s="21"/>
      <c r="Z183" s="21"/>
      <c r="AA183" s="21"/>
      <c r="AB183" s="30"/>
      <c r="AC183" s="21" t="s">
        <v>146</v>
      </c>
      <c r="AD183" s="21" t="s">
        <v>47</v>
      </c>
      <c r="AE183" s="21" t="s">
        <v>48</v>
      </c>
      <c r="AF183" s="22">
        <v>376570.83</v>
      </c>
      <c r="AG183" s="22">
        <v>483594.21</v>
      </c>
    </row>
    <row r="184" ht="14.25" hidden="1" customHeight="1" outlineLevel="1">
      <c r="A184" s="31" t="s">
        <v>147</v>
      </c>
      <c r="B184" s="31"/>
      <c r="C184" s="31"/>
      <c r="D184" s="32">
        <f t="shared" ref="D184:F184" si="409">SUBTOTAL(9,D182:D183)</f>
        <v>1047810</v>
      </c>
      <c r="E184" s="32">
        <f t="shared" si="409"/>
        <v>1345603</v>
      </c>
      <c r="F184" s="32">
        <f t="shared" si="409"/>
        <v>1</v>
      </c>
      <c r="G184" s="33"/>
      <c r="H184" s="33"/>
      <c r="I184" s="32"/>
      <c r="J184" s="32">
        <f t="shared" ref="J184:L184" si="410">SUBTOTAL(9,J182:J183)</f>
        <v>0</v>
      </c>
      <c r="K184" s="34">
        <f t="shared" si="410"/>
        <v>1299091.95</v>
      </c>
      <c r="L184" s="32">
        <f t="shared" si="410"/>
        <v>0</v>
      </c>
      <c r="M184" s="33"/>
      <c r="N184" s="35"/>
      <c r="O184" s="33"/>
      <c r="P184" s="33">
        <f t="shared" ref="P184:R184" si="411">SUBTOTAL(9,P182:P183)</f>
        <v>1047810</v>
      </c>
      <c r="Q184" s="36">
        <f t="shared" si="411"/>
        <v>1047810</v>
      </c>
      <c r="R184" s="32">
        <f t="shared" si="411"/>
        <v>1047810</v>
      </c>
      <c r="S184" s="37">
        <f t="shared" si="12"/>
        <v>1047810</v>
      </c>
      <c r="T184" s="38">
        <f t="shared" si="13"/>
        <v>0</v>
      </c>
      <c r="U184" s="32"/>
      <c r="V184" s="31"/>
      <c r="W184" s="31"/>
      <c r="X184" s="31"/>
      <c r="Y184" s="31"/>
      <c r="Z184" s="31"/>
      <c r="AA184" s="31"/>
      <c r="AB184" s="39"/>
      <c r="AC184" s="31"/>
      <c r="AD184" s="31"/>
      <c r="AE184" s="31"/>
      <c r="AF184" s="32"/>
      <c r="AG184" s="32"/>
    </row>
    <row r="185" ht="14.25" hidden="1" customHeight="1" outlineLevel="2">
      <c r="A185" s="21" t="s">
        <v>148</v>
      </c>
      <c r="B185" s="21" t="s">
        <v>27</v>
      </c>
      <c r="C185" s="21" t="s">
        <v>28</v>
      </c>
      <c r="D185" s="22">
        <v>4534123.16</v>
      </c>
      <c r="E185" s="22">
        <v>945145.21</v>
      </c>
      <c r="F185" s="23">
        <f>+D185/D187</f>
        <v>0.7218502235</v>
      </c>
      <c r="G185" s="24">
        <v>1.9187489E7</v>
      </c>
      <c r="H185" s="24">
        <v>1744317.1818181819</v>
      </c>
      <c r="I185" s="22">
        <v>1744317.1818181819</v>
      </c>
      <c r="J185" s="22">
        <f t="shared" ref="J185:J186" si="412">+K185-E185</f>
        <v>313990.5375</v>
      </c>
      <c r="K185" s="25">
        <f t="shared" ref="K185:K186" si="413">+I185*F185</f>
        <v>1259135.748</v>
      </c>
      <c r="L185" s="22">
        <f t="shared" ref="L185:L186" si="414">+D185-Q185</f>
        <v>313990.16</v>
      </c>
      <c r="M185" s="24">
        <v>6.430899583367309E7</v>
      </c>
      <c r="N185" s="26">
        <v>5846272.348515735</v>
      </c>
      <c r="O185" s="24"/>
      <c r="P185" s="24">
        <f t="shared" ref="P185:P186" si="415">+D185-J185</f>
        <v>4220132.622</v>
      </c>
      <c r="Q185" s="27">
        <f t="shared" ref="Q185:Q186" si="416">+ROUND(P185,0)</f>
        <v>4220133</v>
      </c>
      <c r="R185" s="22">
        <f t="shared" ref="R185:R186" si="417">+D185-L185</f>
        <v>4220133</v>
      </c>
      <c r="S185" s="28">
        <f t="shared" si="12"/>
        <v>4534123.16</v>
      </c>
      <c r="T185" s="29">
        <f t="shared" si="13"/>
        <v>0</v>
      </c>
      <c r="U185" s="22"/>
      <c r="V185" s="21"/>
      <c r="W185" s="21"/>
      <c r="X185" s="21"/>
      <c r="Y185" s="21"/>
      <c r="Z185" s="21"/>
      <c r="AA185" s="21"/>
      <c r="AB185" s="30"/>
      <c r="AC185" s="21" t="s">
        <v>148</v>
      </c>
      <c r="AD185" s="21" t="s">
        <v>27</v>
      </c>
      <c r="AE185" s="21" t="s">
        <v>28</v>
      </c>
      <c r="AF185" s="22">
        <v>4534123.16</v>
      </c>
      <c r="AG185" s="22">
        <v>945145.21</v>
      </c>
    </row>
    <row r="186" ht="14.25" hidden="1" customHeight="1" outlineLevel="2">
      <c r="A186" s="21" t="s">
        <v>148</v>
      </c>
      <c r="B186" s="21" t="s">
        <v>33</v>
      </c>
      <c r="C186" s="21" t="s">
        <v>34</v>
      </c>
      <c r="D186" s="22">
        <v>1747128.84</v>
      </c>
      <c r="E186" s="22">
        <v>364191.79</v>
      </c>
      <c r="F186" s="23">
        <f>+D186/D187</f>
        <v>0.2781497765</v>
      </c>
      <c r="G186" s="24">
        <v>0.0</v>
      </c>
      <c r="H186" s="24">
        <v>0.0</v>
      </c>
      <c r="I186" s="22">
        <v>1744317.1818181819</v>
      </c>
      <c r="J186" s="22">
        <f t="shared" si="412"/>
        <v>120989.6443</v>
      </c>
      <c r="K186" s="25">
        <f t="shared" si="413"/>
        <v>485181.4343</v>
      </c>
      <c r="L186" s="22">
        <f t="shared" si="414"/>
        <v>120989.84</v>
      </c>
      <c r="M186" s="24">
        <v>0.0</v>
      </c>
      <c r="N186" s="26">
        <v>0.0</v>
      </c>
      <c r="O186" s="24"/>
      <c r="P186" s="24">
        <f t="shared" si="415"/>
        <v>1626139.196</v>
      </c>
      <c r="Q186" s="27">
        <f t="shared" si="416"/>
        <v>1626139</v>
      </c>
      <c r="R186" s="22">
        <f t="shared" si="417"/>
        <v>1626139</v>
      </c>
      <c r="S186" s="28">
        <f t="shared" si="12"/>
        <v>1747128.84</v>
      </c>
      <c r="T186" s="29">
        <f t="shared" si="13"/>
        <v>0</v>
      </c>
      <c r="U186" s="22"/>
      <c r="V186" s="21"/>
      <c r="W186" s="21"/>
      <c r="X186" s="21"/>
      <c r="Y186" s="21"/>
      <c r="Z186" s="21"/>
      <c r="AA186" s="21"/>
      <c r="AB186" s="30"/>
      <c r="AC186" s="21" t="s">
        <v>148</v>
      </c>
      <c r="AD186" s="21" t="s">
        <v>33</v>
      </c>
      <c r="AE186" s="21" t="s">
        <v>34</v>
      </c>
      <c r="AF186" s="22">
        <v>1747128.84</v>
      </c>
      <c r="AG186" s="22">
        <v>364191.79</v>
      </c>
    </row>
    <row r="187" ht="14.25" hidden="1" customHeight="1" outlineLevel="1">
      <c r="A187" s="31" t="s">
        <v>149</v>
      </c>
      <c r="B187" s="31"/>
      <c r="C187" s="31"/>
      <c r="D187" s="32">
        <f t="shared" ref="D187:F187" si="418">SUBTOTAL(9,D185:D186)</f>
        <v>6281252</v>
      </c>
      <c r="E187" s="32">
        <f t="shared" si="418"/>
        <v>1309337</v>
      </c>
      <c r="F187" s="32">
        <f t="shared" si="418"/>
        <v>1</v>
      </c>
      <c r="G187" s="33"/>
      <c r="H187" s="33"/>
      <c r="I187" s="32"/>
      <c r="J187" s="32">
        <f t="shared" ref="J187:L187" si="419">SUBTOTAL(9,J185:J186)</f>
        <v>434980.1818</v>
      </c>
      <c r="K187" s="34">
        <f t="shared" si="419"/>
        <v>1744317.182</v>
      </c>
      <c r="L187" s="32">
        <f t="shared" si="419"/>
        <v>434980</v>
      </c>
      <c r="M187" s="33"/>
      <c r="N187" s="35"/>
      <c r="O187" s="33"/>
      <c r="P187" s="33">
        <f t="shared" ref="P187:R187" si="420">SUBTOTAL(9,P185:P186)</f>
        <v>5846271.818</v>
      </c>
      <c r="Q187" s="36">
        <f t="shared" si="420"/>
        <v>5846272</v>
      </c>
      <c r="R187" s="32">
        <f t="shared" si="420"/>
        <v>5846272</v>
      </c>
      <c r="S187" s="37">
        <f t="shared" si="12"/>
        <v>6281252</v>
      </c>
      <c r="T187" s="38">
        <f t="shared" si="13"/>
        <v>0</v>
      </c>
      <c r="U187" s="32"/>
      <c r="V187" s="31"/>
      <c r="W187" s="31"/>
      <c r="X187" s="31"/>
      <c r="Y187" s="31"/>
      <c r="Z187" s="31"/>
      <c r="AA187" s="31"/>
      <c r="AB187" s="39"/>
      <c r="AC187" s="31"/>
      <c r="AD187" s="31"/>
      <c r="AE187" s="31"/>
      <c r="AF187" s="32"/>
      <c r="AG187" s="32"/>
    </row>
    <row r="188" ht="14.25" hidden="1" customHeight="1" outlineLevel="2">
      <c r="A188" s="21" t="s">
        <v>150</v>
      </c>
      <c r="B188" s="21" t="s">
        <v>27</v>
      </c>
      <c r="C188" s="21" t="s">
        <v>28</v>
      </c>
      <c r="D188" s="22">
        <v>7518998.54</v>
      </c>
      <c r="E188" s="22">
        <v>1.244993661E7</v>
      </c>
      <c r="F188" s="23">
        <f>+D188/D190</f>
        <v>0.8346167134</v>
      </c>
      <c r="G188" s="24">
        <v>9.624354766756001E7</v>
      </c>
      <c r="H188" s="24">
        <v>8749413.424323637</v>
      </c>
      <c r="I188" s="22">
        <v>8749413.424323637</v>
      </c>
      <c r="J188" s="22">
        <v>0.0</v>
      </c>
      <c r="K188" s="25">
        <f t="shared" ref="K188:K189" si="421">+I188*F188</f>
        <v>7302406.676</v>
      </c>
      <c r="L188" s="22">
        <f t="shared" ref="L188:L189" si="422">+D188-Q188</f>
        <v>-0.46</v>
      </c>
      <c r="M188" s="24">
        <v>9.90981716269045E7</v>
      </c>
      <c r="N188" s="26">
        <v>9008924.693354955</v>
      </c>
      <c r="O188" s="24"/>
      <c r="P188" s="24">
        <f t="shared" ref="P188:P189" si="423">+D188-J188</f>
        <v>7518998.54</v>
      </c>
      <c r="Q188" s="27">
        <f t="shared" ref="Q188:Q189" si="424">+ROUND(P188,0)</f>
        <v>7518999</v>
      </c>
      <c r="R188" s="22">
        <f t="shared" ref="R188:R189" si="425">+D188-L188</f>
        <v>7518999</v>
      </c>
      <c r="S188" s="28">
        <f t="shared" si="12"/>
        <v>7518998.54</v>
      </c>
      <c r="T188" s="29">
        <f t="shared" si="13"/>
        <v>0</v>
      </c>
      <c r="U188" s="22"/>
      <c r="V188" s="21"/>
      <c r="W188" s="21"/>
      <c r="X188" s="21"/>
      <c r="Y188" s="21"/>
      <c r="Z188" s="21"/>
      <c r="AA188" s="21"/>
      <c r="AB188" s="30"/>
      <c r="AC188" s="21" t="s">
        <v>150</v>
      </c>
      <c r="AD188" s="21" t="s">
        <v>27</v>
      </c>
      <c r="AE188" s="21" t="s">
        <v>28</v>
      </c>
      <c r="AF188" s="22">
        <v>7518998.54</v>
      </c>
      <c r="AG188" s="22">
        <v>1.244993661E7</v>
      </c>
    </row>
    <row r="189" ht="15.75" hidden="1" customHeight="1" outlineLevel="2">
      <c r="A189" s="21" t="s">
        <v>150</v>
      </c>
      <c r="B189" s="21" t="s">
        <v>33</v>
      </c>
      <c r="C189" s="21" t="s">
        <v>34</v>
      </c>
      <c r="D189" s="22">
        <v>1489925.46</v>
      </c>
      <c r="E189" s="22">
        <v>2467014.39</v>
      </c>
      <c r="F189" s="23">
        <f>+D189/D190</f>
        <v>0.1653832866</v>
      </c>
      <c r="G189" s="24">
        <v>0.0</v>
      </c>
      <c r="H189" s="24">
        <v>0.0</v>
      </c>
      <c r="I189" s="22">
        <v>8749413.424323637</v>
      </c>
      <c r="J189" s="22">
        <v>0.0</v>
      </c>
      <c r="K189" s="25">
        <f t="shared" si="421"/>
        <v>1447006.748</v>
      </c>
      <c r="L189" s="22">
        <f t="shared" si="422"/>
        <v>0.46</v>
      </c>
      <c r="M189" s="24">
        <v>0.0</v>
      </c>
      <c r="N189" s="26">
        <v>0.0</v>
      </c>
      <c r="O189" s="24"/>
      <c r="P189" s="24">
        <f t="shared" si="423"/>
        <v>1489925.46</v>
      </c>
      <c r="Q189" s="27">
        <f t="shared" si="424"/>
        <v>1489925</v>
      </c>
      <c r="R189" s="22">
        <f t="shared" si="425"/>
        <v>1489925</v>
      </c>
      <c r="S189" s="28">
        <f t="shared" si="12"/>
        <v>1489925.46</v>
      </c>
      <c r="T189" s="29">
        <f t="shared" si="13"/>
        <v>0</v>
      </c>
      <c r="U189" s="22"/>
      <c r="V189" s="21"/>
      <c r="W189" s="21"/>
      <c r="X189" s="21"/>
      <c r="Y189" s="21"/>
      <c r="Z189" s="21"/>
      <c r="AA189" s="21"/>
      <c r="AB189" s="30"/>
      <c r="AC189" s="21" t="s">
        <v>150</v>
      </c>
      <c r="AD189" s="21" t="s">
        <v>33</v>
      </c>
      <c r="AE189" s="21" t="s">
        <v>34</v>
      </c>
      <c r="AF189" s="22">
        <v>1489925.46</v>
      </c>
      <c r="AG189" s="22">
        <v>2467014.39</v>
      </c>
    </row>
    <row r="190" ht="15.75" hidden="1" customHeight="1" outlineLevel="1">
      <c r="A190" s="31" t="s">
        <v>151</v>
      </c>
      <c r="B190" s="31"/>
      <c r="C190" s="31"/>
      <c r="D190" s="32">
        <f t="shared" ref="D190:F190" si="426">SUBTOTAL(9,D188:D189)</f>
        <v>9008924</v>
      </c>
      <c r="E190" s="32">
        <f t="shared" si="426"/>
        <v>14916951</v>
      </c>
      <c r="F190" s="32">
        <f t="shared" si="426"/>
        <v>1</v>
      </c>
      <c r="G190" s="33"/>
      <c r="H190" s="33"/>
      <c r="I190" s="32"/>
      <c r="J190" s="32">
        <f t="shared" ref="J190:L190" si="427">SUBTOTAL(9,J188:J189)</f>
        <v>0</v>
      </c>
      <c r="K190" s="34">
        <f t="shared" si="427"/>
        <v>8749413.424</v>
      </c>
      <c r="L190" s="32">
        <f t="shared" si="427"/>
        <v>0</v>
      </c>
      <c r="M190" s="33"/>
      <c r="N190" s="35"/>
      <c r="O190" s="33"/>
      <c r="P190" s="33">
        <f t="shared" ref="P190:R190" si="428">SUBTOTAL(9,P188:P189)</f>
        <v>9008924</v>
      </c>
      <c r="Q190" s="36">
        <f t="shared" si="428"/>
        <v>9008924</v>
      </c>
      <c r="R190" s="32">
        <f t="shared" si="428"/>
        <v>9008924</v>
      </c>
      <c r="S190" s="37">
        <f t="shared" si="12"/>
        <v>9008924</v>
      </c>
      <c r="T190" s="38">
        <f t="shared" si="13"/>
        <v>0</v>
      </c>
      <c r="U190" s="32"/>
      <c r="V190" s="31"/>
      <c r="W190" s="31"/>
      <c r="X190" s="31"/>
      <c r="Y190" s="31"/>
      <c r="Z190" s="31"/>
      <c r="AA190" s="31"/>
      <c r="AB190" s="39"/>
      <c r="AC190" s="31"/>
      <c r="AD190" s="31"/>
      <c r="AE190" s="31"/>
      <c r="AF190" s="32"/>
      <c r="AG190" s="32"/>
    </row>
    <row r="191" ht="14.25" hidden="1" customHeight="1" outlineLevel="2">
      <c r="A191" s="21" t="s">
        <v>152</v>
      </c>
      <c r="B191" s="21" t="s">
        <v>27</v>
      </c>
      <c r="C191" s="21" t="s">
        <v>28</v>
      </c>
      <c r="D191" s="22">
        <v>120061.0</v>
      </c>
      <c r="E191" s="22">
        <v>375240.0</v>
      </c>
      <c r="F191" s="23">
        <f>+D191/D192</f>
        <v>1</v>
      </c>
      <c r="G191" s="24">
        <v>5448319.6009211335</v>
      </c>
      <c r="H191" s="24">
        <v>495301.7819019212</v>
      </c>
      <c r="I191" s="22">
        <v>495301.7819019212</v>
      </c>
      <c r="J191" s="22">
        <f>+K191-E191</f>
        <v>120061.7819</v>
      </c>
      <c r="K191" s="25">
        <f>+I191*F191</f>
        <v>495301.7819</v>
      </c>
      <c r="L191" s="22">
        <f>+D191-Q191</f>
        <v>120062</v>
      </c>
      <c r="M191" s="24">
        <v>0.0</v>
      </c>
      <c r="N191" s="26">
        <v>0.0</v>
      </c>
      <c r="O191" s="24"/>
      <c r="P191" s="24">
        <f>+D191-J191</f>
        <v>-0.7819019212</v>
      </c>
      <c r="Q191" s="27">
        <f>+ROUND(P191,0)</f>
        <v>-1</v>
      </c>
      <c r="R191" s="22">
        <f>+D191-L191</f>
        <v>-1</v>
      </c>
      <c r="S191" s="28">
        <f t="shared" si="12"/>
        <v>120061</v>
      </c>
      <c r="T191" s="29">
        <f t="shared" si="13"/>
        <v>0</v>
      </c>
      <c r="U191" s="22"/>
      <c r="V191" s="21"/>
      <c r="W191" s="21"/>
      <c r="X191" s="21"/>
      <c r="Y191" s="21"/>
      <c r="Z191" s="21"/>
      <c r="AA191" s="21"/>
      <c r="AB191" s="30"/>
      <c r="AC191" s="21" t="s">
        <v>152</v>
      </c>
      <c r="AD191" s="21" t="s">
        <v>27</v>
      </c>
      <c r="AE191" s="21" t="s">
        <v>28</v>
      </c>
      <c r="AF191" s="22">
        <v>120061.0</v>
      </c>
      <c r="AG191" s="22">
        <v>375240.0</v>
      </c>
    </row>
    <row r="192" ht="14.25" hidden="1" customHeight="1" outlineLevel="1">
      <c r="A192" s="31" t="s">
        <v>153</v>
      </c>
      <c r="B192" s="31"/>
      <c r="C192" s="31"/>
      <c r="D192" s="32">
        <f t="shared" ref="D192:F192" si="429">SUBTOTAL(9,D191)</f>
        <v>120061</v>
      </c>
      <c r="E192" s="32">
        <f t="shared" si="429"/>
        <v>375240</v>
      </c>
      <c r="F192" s="32">
        <f t="shared" si="429"/>
        <v>1</v>
      </c>
      <c r="G192" s="33"/>
      <c r="H192" s="33"/>
      <c r="I192" s="32"/>
      <c r="J192" s="32">
        <f t="shared" ref="J192:L192" si="430">SUBTOTAL(9,J191)</f>
        <v>120061.7819</v>
      </c>
      <c r="K192" s="34">
        <f t="shared" si="430"/>
        <v>495301.7819</v>
      </c>
      <c r="L192" s="32">
        <f t="shared" si="430"/>
        <v>120062</v>
      </c>
      <c r="M192" s="33"/>
      <c r="N192" s="35"/>
      <c r="O192" s="33"/>
      <c r="P192" s="33">
        <f t="shared" ref="P192:R192" si="431">SUBTOTAL(9,P191)</f>
        <v>-0.7819019212</v>
      </c>
      <c r="Q192" s="36">
        <f t="shared" si="431"/>
        <v>-1</v>
      </c>
      <c r="R192" s="32">
        <f t="shared" si="431"/>
        <v>-1</v>
      </c>
      <c r="S192" s="37">
        <f t="shared" si="12"/>
        <v>120061</v>
      </c>
      <c r="T192" s="38">
        <f t="shared" si="13"/>
        <v>0</v>
      </c>
      <c r="U192" s="32"/>
      <c r="V192" s="31"/>
      <c r="W192" s="31"/>
      <c r="X192" s="31"/>
      <c r="Y192" s="31"/>
      <c r="Z192" s="31"/>
      <c r="AA192" s="31"/>
      <c r="AB192" s="39"/>
      <c r="AC192" s="31"/>
      <c r="AD192" s="31"/>
      <c r="AE192" s="31"/>
      <c r="AF192" s="32"/>
      <c r="AG192" s="32"/>
    </row>
    <row r="193" ht="14.25" hidden="1" customHeight="1" outlineLevel="2">
      <c r="A193" s="21" t="s">
        <v>154</v>
      </c>
      <c r="B193" s="21" t="s">
        <v>27</v>
      </c>
      <c r="C193" s="21" t="s">
        <v>28</v>
      </c>
      <c r="D193" s="22">
        <v>5864513.99</v>
      </c>
      <c r="E193" s="22">
        <v>193429.33</v>
      </c>
      <c r="F193" s="23">
        <f>+D193/D196</f>
        <v>0.2054092068</v>
      </c>
      <c r="G193" s="24">
        <v>3.2491525E7</v>
      </c>
      <c r="H193" s="24">
        <v>2953775.0</v>
      </c>
      <c r="I193" s="22">
        <v>2953775.0</v>
      </c>
      <c r="J193" s="22">
        <f t="shared" ref="J193:J195" si="432">+K193-E193</f>
        <v>413303.2497</v>
      </c>
      <c r="K193" s="25">
        <f t="shared" ref="K193:K195" si="433">+I193*F193</f>
        <v>606732.5797</v>
      </c>
      <c r="L193" s="22">
        <f t="shared" ref="L193:L195" si="434">+D193-Q193</f>
        <v>413302.99</v>
      </c>
      <c r="M193" s="24">
        <v>2.919212881274798E8</v>
      </c>
      <c r="N193" s="26">
        <v>2.6538298920679983E7</v>
      </c>
      <c r="O193" s="24"/>
      <c r="P193" s="24">
        <f t="shared" ref="P193:P195" si="435">+D193-J193</f>
        <v>5451210.74</v>
      </c>
      <c r="Q193" s="27">
        <f t="shared" ref="Q193:Q195" si="436">+ROUND(P193,0)</f>
        <v>5451211</v>
      </c>
      <c r="R193" s="22">
        <f t="shared" ref="R193:R195" si="437">+D193-L193</f>
        <v>5451211</v>
      </c>
      <c r="S193" s="28">
        <f t="shared" si="12"/>
        <v>5864513.99</v>
      </c>
      <c r="T193" s="29">
        <f t="shared" si="13"/>
        <v>0</v>
      </c>
      <c r="U193" s="22"/>
      <c r="V193" s="21"/>
      <c r="W193" s="21"/>
      <c r="X193" s="21"/>
      <c r="Y193" s="21"/>
      <c r="Z193" s="21"/>
      <c r="AA193" s="21"/>
      <c r="AB193" s="30"/>
      <c r="AC193" s="21" t="s">
        <v>154</v>
      </c>
      <c r="AD193" s="21" t="s">
        <v>27</v>
      </c>
      <c r="AE193" s="21" t="s">
        <v>28</v>
      </c>
      <c r="AF193" s="22">
        <v>5864513.99</v>
      </c>
      <c r="AG193" s="22">
        <v>193429.33</v>
      </c>
    </row>
    <row r="194" ht="14.25" hidden="1" customHeight="1" outlineLevel="2">
      <c r="A194" s="21" t="s">
        <v>154</v>
      </c>
      <c r="B194" s="21" t="s">
        <v>33</v>
      </c>
      <c r="C194" s="21" t="s">
        <v>34</v>
      </c>
      <c r="D194" s="22">
        <v>6691277.21</v>
      </c>
      <c r="E194" s="22">
        <v>220698.47</v>
      </c>
      <c r="F194" s="23">
        <f>+D194/D196</f>
        <v>0.2343672377</v>
      </c>
      <c r="G194" s="24">
        <v>0.0</v>
      </c>
      <c r="H194" s="24">
        <v>0.0</v>
      </c>
      <c r="I194" s="22">
        <v>2953775.0</v>
      </c>
      <c r="J194" s="22">
        <f t="shared" si="432"/>
        <v>471569.6174</v>
      </c>
      <c r="K194" s="25">
        <f t="shared" si="433"/>
        <v>692268.0874</v>
      </c>
      <c r="L194" s="22">
        <f t="shared" si="434"/>
        <v>471569.21</v>
      </c>
      <c r="M194" s="24">
        <v>0.0</v>
      </c>
      <c r="N194" s="26">
        <v>0.0</v>
      </c>
      <c r="O194" s="24"/>
      <c r="P194" s="24">
        <f t="shared" si="435"/>
        <v>6219707.593</v>
      </c>
      <c r="Q194" s="27">
        <f t="shared" si="436"/>
        <v>6219708</v>
      </c>
      <c r="R194" s="22">
        <f t="shared" si="437"/>
        <v>6219708</v>
      </c>
      <c r="S194" s="28">
        <f t="shared" si="12"/>
        <v>6691277.21</v>
      </c>
      <c r="T194" s="29">
        <f t="shared" si="13"/>
        <v>0</v>
      </c>
      <c r="U194" s="22"/>
      <c r="V194" s="21"/>
      <c r="W194" s="21"/>
      <c r="X194" s="21"/>
      <c r="Y194" s="21"/>
      <c r="Z194" s="21"/>
      <c r="AA194" s="21"/>
      <c r="AB194" s="30"/>
      <c r="AC194" s="21" t="s">
        <v>154</v>
      </c>
      <c r="AD194" s="21" t="s">
        <v>33</v>
      </c>
      <c r="AE194" s="21" t="s">
        <v>34</v>
      </c>
      <c r="AF194" s="22">
        <v>6691277.21</v>
      </c>
      <c r="AG194" s="22">
        <v>220698.47</v>
      </c>
    </row>
    <row r="195" ht="14.25" hidden="1" customHeight="1" outlineLevel="2">
      <c r="A195" s="21" t="s">
        <v>154</v>
      </c>
      <c r="B195" s="21" t="s">
        <v>67</v>
      </c>
      <c r="C195" s="21" t="s">
        <v>68</v>
      </c>
      <c r="D195" s="22">
        <v>1.59946038E7</v>
      </c>
      <c r="E195" s="22">
        <v>527550.2</v>
      </c>
      <c r="F195" s="23">
        <f>+D195/D196</f>
        <v>0.5602235556</v>
      </c>
      <c r="G195" s="24">
        <v>0.0</v>
      </c>
      <c r="H195" s="24">
        <v>0.0</v>
      </c>
      <c r="I195" s="22">
        <v>2953775.0</v>
      </c>
      <c r="J195" s="22">
        <f t="shared" si="432"/>
        <v>1127224.133</v>
      </c>
      <c r="K195" s="25">
        <f t="shared" si="433"/>
        <v>1654774.333</v>
      </c>
      <c r="L195" s="22">
        <f t="shared" si="434"/>
        <v>1127223.8</v>
      </c>
      <c r="M195" s="24">
        <v>0.0</v>
      </c>
      <c r="N195" s="26">
        <v>0.0</v>
      </c>
      <c r="O195" s="24"/>
      <c r="P195" s="24">
        <f t="shared" si="435"/>
        <v>14867379.67</v>
      </c>
      <c r="Q195" s="27">
        <f t="shared" si="436"/>
        <v>14867380</v>
      </c>
      <c r="R195" s="22">
        <f t="shared" si="437"/>
        <v>14867380</v>
      </c>
      <c r="S195" s="28">
        <f t="shared" si="12"/>
        <v>15994603.8</v>
      </c>
      <c r="T195" s="29">
        <f t="shared" si="13"/>
        <v>0</v>
      </c>
      <c r="U195" s="22"/>
      <c r="V195" s="21"/>
      <c r="W195" s="21"/>
      <c r="X195" s="21"/>
      <c r="Y195" s="21"/>
      <c r="Z195" s="21"/>
      <c r="AA195" s="21"/>
      <c r="AB195" s="30"/>
      <c r="AC195" s="21" t="s">
        <v>154</v>
      </c>
      <c r="AD195" s="21" t="s">
        <v>67</v>
      </c>
      <c r="AE195" s="21" t="s">
        <v>68</v>
      </c>
      <c r="AF195" s="22">
        <v>1.59946038E7</v>
      </c>
      <c r="AG195" s="22">
        <v>527550.2</v>
      </c>
    </row>
    <row r="196" ht="14.25" hidden="1" customHeight="1" outlineLevel="1">
      <c r="A196" s="31" t="s">
        <v>155</v>
      </c>
      <c r="B196" s="31"/>
      <c r="C196" s="31"/>
      <c r="D196" s="32">
        <f t="shared" ref="D196:F196" si="438">SUBTOTAL(9,D193:D195)</f>
        <v>28550395</v>
      </c>
      <c r="E196" s="32">
        <f t="shared" si="438"/>
        <v>941678</v>
      </c>
      <c r="F196" s="32">
        <f t="shared" si="438"/>
        <v>1</v>
      </c>
      <c r="G196" s="33"/>
      <c r="H196" s="33"/>
      <c r="I196" s="32"/>
      <c r="J196" s="32">
        <f t="shared" ref="J196:L196" si="439">SUBTOTAL(9,J193:J195)</f>
        <v>2012097</v>
      </c>
      <c r="K196" s="34">
        <f t="shared" si="439"/>
        <v>2953775</v>
      </c>
      <c r="L196" s="32">
        <f t="shared" si="439"/>
        <v>2012096</v>
      </c>
      <c r="M196" s="33"/>
      <c r="N196" s="35"/>
      <c r="O196" s="33"/>
      <c r="P196" s="33">
        <f t="shared" ref="P196:R196" si="440">SUBTOTAL(9,P193:P195)</f>
        <v>26538298</v>
      </c>
      <c r="Q196" s="36">
        <f t="shared" si="440"/>
        <v>26538299</v>
      </c>
      <c r="R196" s="32">
        <f t="shared" si="440"/>
        <v>26538299</v>
      </c>
      <c r="S196" s="37">
        <f t="shared" si="12"/>
        <v>28550395</v>
      </c>
      <c r="T196" s="38">
        <f t="shared" si="13"/>
        <v>0</v>
      </c>
      <c r="U196" s="32"/>
      <c r="V196" s="31"/>
      <c r="W196" s="31"/>
      <c r="X196" s="31"/>
      <c r="Y196" s="31"/>
      <c r="Z196" s="31"/>
      <c r="AA196" s="31"/>
      <c r="AB196" s="39"/>
      <c r="AC196" s="31"/>
      <c r="AD196" s="31"/>
      <c r="AE196" s="31"/>
      <c r="AF196" s="32"/>
      <c r="AG196" s="32"/>
    </row>
    <row r="197" ht="14.25" hidden="1" customHeight="1" outlineLevel="2">
      <c r="A197" s="21" t="s">
        <v>156</v>
      </c>
      <c r="B197" s="21" t="s">
        <v>27</v>
      </c>
      <c r="C197" s="21" t="s">
        <v>28</v>
      </c>
      <c r="D197" s="22">
        <v>884439.48</v>
      </c>
      <c r="E197" s="22">
        <v>291984.61</v>
      </c>
      <c r="F197" s="23">
        <f>+D197/D199</f>
        <v>0.1026524778</v>
      </c>
      <c r="G197" s="24">
        <v>2.6767361276387163E7</v>
      </c>
      <c r="H197" s="24">
        <v>2433396.47967156</v>
      </c>
      <c r="I197" s="22">
        <v>2433396.47967156</v>
      </c>
      <c r="J197" s="22">
        <v>0.0</v>
      </c>
      <c r="K197" s="25">
        <f t="shared" ref="K197:K198" si="441">+I197*F197</f>
        <v>249794.1781</v>
      </c>
      <c r="L197" s="22">
        <f t="shared" ref="L197:L198" si="442">+D197-Q197</f>
        <v>0.48</v>
      </c>
      <c r="M197" s="24">
        <v>9.477447107624686E7</v>
      </c>
      <c r="N197" s="26">
        <v>8615861.006931532</v>
      </c>
      <c r="O197" s="24"/>
      <c r="P197" s="24">
        <f t="shared" ref="P197:P198" si="443">+D197-J197</f>
        <v>884439.48</v>
      </c>
      <c r="Q197" s="27">
        <f t="shared" ref="Q197:Q198" si="444">+ROUND(P197,0)</f>
        <v>884439</v>
      </c>
      <c r="R197" s="22">
        <f t="shared" ref="R197:R198" si="445">+D197-L197</f>
        <v>884439</v>
      </c>
      <c r="S197" s="28">
        <f t="shared" si="12"/>
        <v>884439.48</v>
      </c>
      <c r="T197" s="29">
        <f t="shared" si="13"/>
        <v>0</v>
      </c>
      <c r="U197" s="22"/>
      <c r="V197" s="21"/>
      <c r="W197" s="21"/>
      <c r="X197" s="21"/>
      <c r="Y197" s="21"/>
      <c r="Z197" s="21"/>
      <c r="AA197" s="21"/>
      <c r="AB197" s="30"/>
      <c r="AC197" s="21" t="s">
        <v>156</v>
      </c>
      <c r="AD197" s="21" t="s">
        <v>27</v>
      </c>
      <c r="AE197" s="21" t="s">
        <v>28</v>
      </c>
      <c r="AF197" s="22">
        <v>884439.48</v>
      </c>
      <c r="AG197" s="22">
        <v>291984.61</v>
      </c>
    </row>
    <row r="198" ht="14.25" hidden="1" customHeight="1" outlineLevel="2">
      <c r="A198" s="21" t="s">
        <v>156</v>
      </c>
      <c r="B198" s="21" t="s">
        <v>35</v>
      </c>
      <c r="C198" s="21" t="s">
        <v>36</v>
      </c>
      <c r="D198" s="22">
        <v>7731421.52</v>
      </c>
      <c r="E198" s="22">
        <v>2552414.39</v>
      </c>
      <c r="F198" s="23">
        <f>+D198/D199</f>
        <v>0.8973475222</v>
      </c>
      <c r="G198" s="24">
        <v>0.0</v>
      </c>
      <c r="H198" s="24">
        <v>0.0</v>
      </c>
      <c r="I198" s="22">
        <v>2433396.47967156</v>
      </c>
      <c r="J198" s="22">
        <v>0.0</v>
      </c>
      <c r="K198" s="25">
        <f t="shared" si="441"/>
        <v>2183602.302</v>
      </c>
      <c r="L198" s="22">
        <f t="shared" si="442"/>
        <v>-0.4800000004</v>
      </c>
      <c r="M198" s="24">
        <v>0.0</v>
      </c>
      <c r="N198" s="26">
        <v>0.0</v>
      </c>
      <c r="O198" s="24"/>
      <c r="P198" s="24">
        <f t="shared" si="443"/>
        <v>7731421.52</v>
      </c>
      <c r="Q198" s="27">
        <f t="shared" si="444"/>
        <v>7731422</v>
      </c>
      <c r="R198" s="22">
        <f t="shared" si="445"/>
        <v>7731422</v>
      </c>
      <c r="S198" s="28">
        <f t="shared" si="12"/>
        <v>7731421.52</v>
      </c>
      <c r="T198" s="29">
        <f t="shared" si="13"/>
        <v>0</v>
      </c>
      <c r="U198" s="22"/>
      <c r="V198" s="21"/>
      <c r="W198" s="21"/>
      <c r="X198" s="21"/>
      <c r="Y198" s="21"/>
      <c r="Z198" s="21"/>
      <c r="AA198" s="21"/>
      <c r="AB198" s="30"/>
      <c r="AC198" s="21" t="s">
        <v>156</v>
      </c>
      <c r="AD198" s="21" t="s">
        <v>35</v>
      </c>
      <c r="AE198" s="21" t="s">
        <v>36</v>
      </c>
      <c r="AF198" s="22">
        <v>7731421.52</v>
      </c>
      <c r="AG198" s="22">
        <v>2552414.39</v>
      </c>
    </row>
    <row r="199" ht="14.25" hidden="1" customHeight="1" outlineLevel="1">
      <c r="A199" s="31" t="s">
        <v>157</v>
      </c>
      <c r="B199" s="31"/>
      <c r="C199" s="31"/>
      <c r="D199" s="32">
        <f t="shared" ref="D199:F199" si="446">SUBTOTAL(9,D197:D198)</f>
        <v>8615861</v>
      </c>
      <c r="E199" s="32">
        <f t="shared" si="446"/>
        <v>2844399</v>
      </c>
      <c r="F199" s="32">
        <f t="shared" si="446"/>
        <v>1</v>
      </c>
      <c r="G199" s="33"/>
      <c r="H199" s="33"/>
      <c r="I199" s="32"/>
      <c r="J199" s="32">
        <f t="shared" ref="J199:L199" si="447">SUBTOTAL(9,J197:J198)</f>
        <v>0</v>
      </c>
      <c r="K199" s="34">
        <f t="shared" si="447"/>
        <v>2433396.48</v>
      </c>
      <c r="L199" s="32">
        <f t="shared" si="447"/>
        <v>-0.0000000004656612873</v>
      </c>
      <c r="M199" s="33"/>
      <c r="N199" s="35"/>
      <c r="O199" s="33"/>
      <c r="P199" s="33">
        <f t="shared" ref="P199:R199" si="448">SUBTOTAL(9,P197:P198)</f>
        <v>8615861</v>
      </c>
      <c r="Q199" s="36">
        <f t="shared" si="448"/>
        <v>8615861</v>
      </c>
      <c r="R199" s="32">
        <f t="shared" si="448"/>
        <v>8615861</v>
      </c>
      <c r="S199" s="37">
        <f t="shared" si="12"/>
        <v>8615861</v>
      </c>
      <c r="T199" s="38">
        <f t="shared" si="13"/>
        <v>0</v>
      </c>
      <c r="U199" s="32"/>
      <c r="V199" s="31"/>
      <c r="W199" s="31"/>
      <c r="X199" s="31"/>
      <c r="Y199" s="31"/>
      <c r="Z199" s="31"/>
      <c r="AA199" s="31"/>
      <c r="AB199" s="39"/>
      <c r="AC199" s="31"/>
      <c r="AD199" s="31"/>
      <c r="AE199" s="31"/>
      <c r="AF199" s="32"/>
      <c r="AG199" s="32"/>
    </row>
    <row r="200" ht="14.25" hidden="1" customHeight="1" outlineLevel="2">
      <c r="A200" s="21" t="s">
        <v>158</v>
      </c>
      <c r="B200" s="21" t="s">
        <v>27</v>
      </c>
      <c r="C200" s="21" t="s">
        <v>28</v>
      </c>
      <c r="D200" s="22">
        <v>2.9344615199E8</v>
      </c>
      <c r="E200" s="22">
        <v>6.311202995E7</v>
      </c>
      <c r="F200" s="23">
        <f>+D200/D203</f>
        <v>0.9229115364</v>
      </c>
      <c r="G200" s="24">
        <v>1.38972132E9</v>
      </c>
      <c r="H200" s="24">
        <v>1.2633830181818181E8</v>
      </c>
      <c r="I200" s="22">
        <v>1.2633830181818181E8</v>
      </c>
      <c r="J200" s="22">
        <f t="shared" ref="J200:J202" si="449">+K200-E200</f>
        <v>53487046.28</v>
      </c>
      <c r="K200" s="25">
        <f t="shared" ref="K200:K202" si="450">+I200*F200</f>
        <v>116599076.2</v>
      </c>
      <c r="L200" s="22">
        <f t="shared" ref="L200:L202" si="451">+D200-Q200</f>
        <v>53487045.99</v>
      </c>
      <c r="M200" s="24">
        <v>2.8600251040121403E9</v>
      </c>
      <c r="N200" s="26">
        <v>2.6000228218292186E8</v>
      </c>
      <c r="O200" s="24"/>
      <c r="P200" s="24">
        <f>+D200-J200</f>
        <v>239959105.7</v>
      </c>
      <c r="Q200" s="27">
        <f t="shared" ref="Q200:Q202" si="452">+ROUND(P200,0)</f>
        <v>239959106</v>
      </c>
      <c r="R200" s="22">
        <f t="shared" ref="R200:R202" si="453">+D200-L200</f>
        <v>239959106</v>
      </c>
      <c r="S200" s="28">
        <f t="shared" si="12"/>
        <v>293446152</v>
      </c>
      <c r="T200" s="29">
        <f t="shared" si="13"/>
        <v>0</v>
      </c>
      <c r="U200" s="22"/>
      <c r="V200" s="21"/>
      <c r="W200" s="21"/>
      <c r="X200" s="21"/>
      <c r="Y200" s="21"/>
      <c r="Z200" s="21"/>
      <c r="AA200" s="21"/>
      <c r="AB200" s="30"/>
      <c r="AC200" s="21" t="s">
        <v>158</v>
      </c>
      <c r="AD200" s="21" t="s">
        <v>27</v>
      </c>
      <c r="AE200" s="21" t="s">
        <v>28</v>
      </c>
      <c r="AF200" s="22">
        <v>2.9344615199E8</v>
      </c>
      <c r="AG200" s="22">
        <v>6.311202995E7</v>
      </c>
    </row>
    <row r="201" ht="14.25" hidden="1" customHeight="1" outlineLevel="2">
      <c r="A201" s="21" t="s">
        <v>158</v>
      </c>
      <c r="B201" s="21" t="s">
        <v>33</v>
      </c>
      <c r="C201" s="21" t="s">
        <v>34</v>
      </c>
      <c r="D201" s="22">
        <v>2.447968714E7</v>
      </c>
      <c r="E201" s="22">
        <v>5264893.53</v>
      </c>
      <c r="F201" s="23">
        <f>+D201/D203</f>
        <v>0.07699056714</v>
      </c>
      <c r="G201" s="24">
        <v>0.0</v>
      </c>
      <c r="H201" s="24">
        <v>0.0</v>
      </c>
      <c r="I201" s="22">
        <v>1.2633830181818181E8</v>
      </c>
      <c r="J201" s="22">
        <f t="shared" si="449"/>
        <v>4461963.979</v>
      </c>
      <c r="K201" s="25">
        <f t="shared" si="450"/>
        <v>9726857.509</v>
      </c>
      <c r="L201" s="22">
        <f t="shared" si="451"/>
        <v>4436511.14</v>
      </c>
      <c r="M201" s="24">
        <v>0.0</v>
      </c>
      <c r="N201" s="26">
        <v>0.0</v>
      </c>
      <c r="O201" s="24"/>
      <c r="P201" s="24">
        <v>2.0043176474973194E7</v>
      </c>
      <c r="Q201" s="27">
        <f t="shared" si="452"/>
        <v>20043176</v>
      </c>
      <c r="R201" s="22">
        <f t="shared" si="453"/>
        <v>20043176</v>
      </c>
      <c r="S201" s="28">
        <f t="shared" si="12"/>
        <v>24479687.14</v>
      </c>
      <c r="T201" s="29">
        <f t="shared" si="13"/>
        <v>0</v>
      </c>
      <c r="U201" s="22"/>
      <c r="V201" s="21"/>
      <c r="W201" s="21"/>
      <c r="X201" s="21"/>
      <c r="Y201" s="21"/>
      <c r="Z201" s="21"/>
      <c r="AA201" s="21"/>
      <c r="AB201" s="30"/>
      <c r="AC201" s="21" t="s">
        <v>158</v>
      </c>
      <c r="AD201" s="21" t="s">
        <v>33</v>
      </c>
      <c r="AE201" s="21" t="s">
        <v>34</v>
      </c>
      <c r="AF201" s="22">
        <v>2.447968714E7</v>
      </c>
      <c r="AG201" s="22">
        <v>5264893.53</v>
      </c>
    </row>
    <row r="202" ht="14.25" hidden="1" customHeight="1" outlineLevel="2">
      <c r="A202" s="21" t="s">
        <v>158</v>
      </c>
      <c r="B202" s="21" t="s">
        <v>29</v>
      </c>
      <c r="C202" s="21" t="s">
        <v>30</v>
      </c>
      <c r="D202" s="22">
        <v>31126.87</v>
      </c>
      <c r="E202" s="22">
        <v>6694.52</v>
      </c>
      <c r="F202" s="23">
        <f>+D202/D203</f>
        <v>0.00009789648704</v>
      </c>
      <c r="G202" s="24">
        <v>0.0</v>
      </c>
      <c r="H202" s="24"/>
      <c r="I202" s="22">
        <v>1.2633830181818181E8</v>
      </c>
      <c r="J202" s="22">
        <f t="shared" si="449"/>
        <v>5673.555926</v>
      </c>
      <c r="K202" s="25">
        <f t="shared" si="450"/>
        <v>12368.07593</v>
      </c>
      <c r="L202" s="22">
        <f t="shared" si="451"/>
        <v>31126.87</v>
      </c>
      <c r="M202" s="24"/>
      <c r="N202" s="26"/>
      <c r="O202" s="24"/>
      <c r="P202" s="24">
        <v>0.0</v>
      </c>
      <c r="Q202" s="27">
        <f t="shared" si="452"/>
        <v>0</v>
      </c>
      <c r="R202" s="22">
        <f t="shared" si="453"/>
        <v>0</v>
      </c>
      <c r="S202" s="28">
        <f t="shared" si="12"/>
        <v>31126.87</v>
      </c>
      <c r="T202" s="29">
        <f t="shared" si="13"/>
        <v>0</v>
      </c>
      <c r="U202" s="22"/>
      <c r="V202" s="21"/>
      <c r="W202" s="21"/>
      <c r="X202" s="21"/>
      <c r="Y202" s="21"/>
      <c r="Z202" s="21"/>
      <c r="AA202" s="21"/>
      <c r="AB202" s="30"/>
      <c r="AC202" s="21" t="s">
        <v>158</v>
      </c>
      <c r="AD202" s="21" t="s">
        <v>29</v>
      </c>
      <c r="AE202" s="21" t="s">
        <v>30</v>
      </c>
      <c r="AF202" s="22">
        <v>31126.87</v>
      </c>
      <c r="AG202" s="22">
        <v>6694.52</v>
      </c>
    </row>
    <row r="203" ht="14.25" hidden="1" customHeight="1" outlineLevel="1">
      <c r="A203" s="31" t="s">
        <v>159</v>
      </c>
      <c r="B203" s="31"/>
      <c r="C203" s="31"/>
      <c r="D203" s="32">
        <f t="shared" ref="D203:F203" si="454">SUBTOTAL(9,D200:D202)</f>
        <v>317956966</v>
      </c>
      <c r="E203" s="32">
        <f t="shared" si="454"/>
        <v>68383618</v>
      </c>
      <c r="F203" s="32">
        <f t="shared" si="454"/>
        <v>1</v>
      </c>
      <c r="G203" s="33"/>
      <c r="H203" s="33"/>
      <c r="I203" s="32"/>
      <c r="J203" s="32">
        <f t="shared" ref="J203:L203" si="455">SUBTOTAL(9,J200:J202)</f>
        <v>57954683.82</v>
      </c>
      <c r="K203" s="34">
        <f t="shared" si="455"/>
        <v>126338301.8</v>
      </c>
      <c r="L203" s="32">
        <f t="shared" si="455"/>
        <v>57954684</v>
      </c>
      <c r="M203" s="33"/>
      <c r="N203" s="35"/>
      <c r="O203" s="33"/>
      <c r="P203" s="33">
        <f t="shared" ref="P203:R203" si="456">SUBTOTAL(9,P200:P202)</f>
        <v>260002282.2</v>
      </c>
      <c r="Q203" s="36">
        <f t="shared" si="456"/>
        <v>260002282</v>
      </c>
      <c r="R203" s="32">
        <f t="shared" si="456"/>
        <v>260002282</v>
      </c>
      <c r="S203" s="37">
        <f t="shared" si="12"/>
        <v>317956966</v>
      </c>
      <c r="T203" s="38">
        <f t="shared" si="13"/>
        <v>0</v>
      </c>
      <c r="U203" s="32"/>
      <c r="V203" s="31"/>
      <c r="W203" s="31"/>
      <c r="X203" s="31"/>
      <c r="Y203" s="31"/>
      <c r="Z203" s="31"/>
      <c r="AA203" s="31"/>
      <c r="AB203" s="39"/>
      <c r="AC203" s="31"/>
      <c r="AD203" s="31"/>
      <c r="AE203" s="31"/>
      <c r="AF203" s="32"/>
      <c r="AG203" s="32"/>
    </row>
    <row r="204" ht="14.25" hidden="1" customHeight="1" outlineLevel="2">
      <c r="A204" s="21" t="s">
        <v>160</v>
      </c>
      <c r="B204" s="21" t="s">
        <v>27</v>
      </c>
      <c r="C204" s="21" t="s">
        <v>28</v>
      </c>
      <c r="D204" s="22">
        <v>1.64929927E7</v>
      </c>
      <c r="E204" s="22">
        <v>4949277.79</v>
      </c>
      <c r="F204" s="23">
        <f>+D204/D206</f>
        <v>0.9914331255</v>
      </c>
      <c r="G204" s="24">
        <v>5.455641123723382E7</v>
      </c>
      <c r="H204" s="24">
        <v>4959673.748839438</v>
      </c>
      <c r="I204" s="22">
        <v>4959673.748839438</v>
      </c>
      <c r="J204" s="22">
        <v>0.0</v>
      </c>
      <c r="K204" s="25">
        <f t="shared" ref="K204:K205" si="457">+I204*F204</f>
        <v>4917184.846</v>
      </c>
      <c r="L204" s="22">
        <f t="shared" ref="L204:L205" si="458">+D204-Q204</f>
        <v>-0.3000000007</v>
      </c>
      <c r="M204" s="24">
        <v>1.8299057956848928E8</v>
      </c>
      <c r="N204" s="26">
        <v>1.6635507233499026E7</v>
      </c>
      <c r="O204" s="24"/>
      <c r="P204" s="24">
        <f t="shared" ref="P204:P205" si="459">+D204-J204</f>
        <v>16492992.7</v>
      </c>
      <c r="Q204" s="27">
        <f t="shared" ref="Q204:Q205" si="460">+ROUND(P204,0)</f>
        <v>16492993</v>
      </c>
      <c r="R204" s="22">
        <f t="shared" ref="R204:R205" si="461">+D204-L204</f>
        <v>16492993</v>
      </c>
      <c r="S204" s="28">
        <f t="shared" si="12"/>
        <v>16492992.7</v>
      </c>
      <c r="T204" s="29">
        <f t="shared" si="13"/>
        <v>0</v>
      </c>
      <c r="U204" s="22"/>
      <c r="V204" s="21"/>
      <c r="W204" s="21"/>
      <c r="X204" s="21"/>
      <c r="Y204" s="21"/>
      <c r="Z204" s="21"/>
      <c r="AA204" s="21"/>
      <c r="AB204" s="30"/>
      <c r="AC204" s="21" t="s">
        <v>160</v>
      </c>
      <c r="AD204" s="21" t="s">
        <v>27</v>
      </c>
      <c r="AE204" s="21" t="s">
        <v>28</v>
      </c>
      <c r="AF204" s="22">
        <v>1.64929927E7</v>
      </c>
      <c r="AG204" s="22">
        <v>4949277.79</v>
      </c>
    </row>
    <row r="205" ht="14.25" hidden="1" customHeight="1" outlineLevel="2">
      <c r="A205" s="21" t="s">
        <v>160</v>
      </c>
      <c r="B205" s="21" t="s">
        <v>33</v>
      </c>
      <c r="C205" s="21" t="s">
        <v>34</v>
      </c>
      <c r="D205" s="22">
        <v>142514.3</v>
      </c>
      <c r="E205" s="22">
        <v>42766.21</v>
      </c>
      <c r="F205" s="23">
        <f>+D205/D206</f>
        <v>0.008566874457</v>
      </c>
      <c r="G205" s="24">
        <v>0.0</v>
      </c>
      <c r="H205" s="24">
        <v>0.0</v>
      </c>
      <c r="I205" s="22">
        <v>4959673.748839438</v>
      </c>
      <c r="J205" s="22">
        <v>0.0</v>
      </c>
      <c r="K205" s="25">
        <f t="shared" si="457"/>
        <v>42488.90235</v>
      </c>
      <c r="L205" s="22">
        <f t="shared" si="458"/>
        <v>0.3</v>
      </c>
      <c r="M205" s="24">
        <v>0.0</v>
      </c>
      <c r="N205" s="26">
        <v>0.0</v>
      </c>
      <c r="O205" s="24"/>
      <c r="P205" s="24">
        <f t="shared" si="459"/>
        <v>142514.3</v>
      </c>
      <c r="Q205" s="27">
        <f t="shared" si="460"/>
        <v>142514</v>
      </c>
      <c r="R205" s="22">
        <f t="shared" si="461"/>
        <v>142514</v>
      </c>
      <c r="S205" s="28">
        <f t="shared" si="12"/>
        <v>142514.3</v>
      </c>
      <c r="T205" s="29">
        <f t="shared" si="13"/>
        <v>0</v>
      </c>
      <c r="U205" s="22"/>
      <c r="V205" s="21"/>
      <c r="W205" s="21"/>
      <c r="X205" s="21"/>
      <c r="Y205" s="21"/>
      <c r="Z205" s="21"/>
      <c r="AA205" s="21"/>
      <c r="AB205" s="30"/>
      <c r="AC205" s="21" t="s">
        <v>160</v>
      </c>
      <c r="AD205" s="21" t="s">
        <v>33</v>
      </c>
      <c r="AE205" s="21" t="s">
        <v>34</v>
      </c>
      <c r="AF205" s="22">
        <v>142514.3</v>
      </c>
      <c r="AG205" s="22">
        <v>42766.21</v>
      </c>
    </row>
    <row r="206" ht="14.25" hidden="1" customHeight="1" outlineLevel="1">
      <c r="A206" s="31" t="s">
        <v>161</v>
      </c>
      <c r="B206" s="31"/>
      <c r="C206" s="31"/>
      <c r="D206" s="32">
        <f t="shared" ref="D206:F206" si="462">SUBTOTAL(9,D204:D205)</f>
        <v>16635507</v>
      </c>
      <c r="E206" s="32">
        <f t="shared" si="462"/>
        <v>4992044</v>
      </c>
      <c r="F206" s="32">
        <f t="shared" si="462"/>
        <v>1</v>
      </c>
      <c r="G206" s="33"/>
      <c r="H206" s="33"/>
      <c r="I206" s="32"/>
      <c r="J206" s="32">
        <f t="shared" ref="J206:L206" si="463">SUBTOTAL(9,J204:J205)</f>
        <v>0</v>
      </c>
      <c r="K206" s="34">
        <f t="shared" si="463"/>
        <v>4959673.749</v>
      </c>
      <c r="L206" s="32">
        <f t="shared" si="463"/>
        <v>-0.0000000007566995919</v>
      </c>
      <c r="M206" s="33"/>
      <c r="N206" s="35"/>
      <c r="O206" s="33"/>
      <c r="P206" s="33">
        <f t="shared" ref="P206:R206" si="464">SUBTOTAL(9,P204:P205)</f>
        <v>16635507</v>
      </c>
      <c r="Q206" s="36">
        <f t="shared" si="464"/>
        <v>16635507</v>
      </c>
      <c r="R206" s="32">
        <f t="shared" si="464"/>
        <v>16635507</v>
      </c>
      <c r="S206" s="37">
        <f t="shared" si="12"/>
        <v>16635507</v>
      </c>
      <c r="T206" s="38">
        <f t="shared" si="13"/>
        <v>0</v>
      </c>
      <c r="U206" s="32"/>
      <c r="V206" s="31"/>
      <c r="W206" s="31"/>
      <c r="X206" s="31"/>
      <c r="Y206" s="31"/>
      <c r="Z206" s="31"/>
      <c r="AA206" s="31"/>
      <c r="AB206" s="39"/>
      <c r="AC206" s="31"/>
      <c r="AD206" s="31"/>
      <c r="AE206" s="31"/>
      <c r="AF206" s="32"/>
      <c r="AG206" s="32"/>
    </row>
    <row r="207" ht="15.75" hidden="1" customHeight="1" outlineLevel="2">
      <c r="A207" s="21" t="s">
        <v>162</v>
      </c>
      <c r="B207" s="21" t="s">
        <v>27</v>
      </c>
      <c r="C207" s="21" t="s">
        <v>28</v>
      </c>
      <c r="D207" s="22">
        <v>2.618992761E7</v>
      </c>
      <c r="E207" s="22">
        <v>7454744.58</v>
      </c>
      <c r="F207" s="23">
        <f>+D207/D210</f>
        <v>0.8245863427</v>
      </c>
      <c r="G207" s="24">
        <v>7.187277313044372E7</v>
      </c>
      <c r="H207" s="24">
        <v>6533888.466403975</v>
      </c>
      <c r="I207" s="22">
        <v>6533888.466403975</v>
      </c>
      <c r="J207" s="22">
        <v>0.0</v>
      </c>
      <c r="K207" s="25">
        <f t="shared" ref="K207:K209" si="465">+I207*F207</f>
        <v>5387755.194</v>
      </c>
      <c r="L207" s="22">
        <f t="shared" ref="L207:L209" si="466">+D207-Q207</f>
        <v>-0.3900000006</v>
      </c>
      <c r="M207" s="24">
        <v>3.4937422468174595E8</v>
      </c>
      <c r="N207" s="26">
        <v>3.1761293152885996E7</v>
      </c>
      <c r="O207" s="24"/>
      <c r="P207" s="24">
        <f t="shared" ref="P207:P209" si="467">+D207-J207</f>
        <v>26189927.61</v>
      </c>
      <c r="Q207" s="27">
        <f t="shared" ref="Q207:Q209" si="468">+ROUND(P207,0)</f>
        <v>26189928</v>
      </c>
      <c r="R207" s="22">
        <f t="shared" ref="R207:R209" si="469">+D207-L207</f>
        <v>26189928</v>
      </c>
      <c r="S207" s="28">
        <f t="shared" si="12"/>
        <v>26189927.61</v>
      </c>
      <c r="T207" s="29">
        <f t="shared" si="13"/>
        <v>0</v>
      </c>
      <c r="U207" s="22"/>
      <c r="V207" s="21"/>
      <c r="W207" s="21"/>
      <c r="X207" s="21"/>
      <c r="Y207" s="21"/>
      <c r="Z207" s="21"/>
      <c r="AA207" s="21"/>
      <c r="AB207" s="30"/>
      <c r="AC207" s="21" t="s">
        <v>162</v>
      </c>
      <c r="AD207" s="21" t="s">
        <v>27</v>
      </c>
      <c r="AE207" s="21" t="s">
        <v>28</v>
      </c>
      <c r="AF207" s="22">
        <v>2.618992761E7</v>
      </c>
      <c r="AG207" s="22">
        <v>7454744.58</v>
      </c>
    </row>
    <row r="208" ht="14.25" hidden="1" customHeight="1" outlineLevel="2">
      <c r="A208" s="21" t="s">
        <v>162</v>
      </c>
      <c r="B208" s="21" t="s">
        <v>33</v>
      </c>
      <c r="C208" s="21" t="s">
        <v>34</v>
      </c>
      <c r="D208" s="22">
        <v>1256405.54</v>
      </c>
      <c r="E208" s="22">
        <v>357625.36</v>
      </c>
      <c r="F208" s="23">
        <f>+D208/D210</f>
        <v>0.03955775917</v>
      </c>
      <c r="G208" s="24">
        <v>0.0</v>
      </c>
      <c r="H208" s="24">
        <v>0.0</v>
      </c>
      <c r="I208" s="22">
        <v>6533888.466403975</v>
      </c>
      <c r="J208" s="22">
        <v>0.0</v>
      </c>
      <c r="K208" s="25">
        <f t="shared" si="465"/>
        <v>258465.9864</v>
      </c>
      <c r="L208" s="22">
        <f t="shared" si="466"/>
        <v>-0.46</v>
      </c>
      <c r="M208" s="24">
        <v>0.0</v>
      </c>
      <c r="N208" s="26">
        <v>0.0</v>
      </c>
      <c r="O208" s="24"/>
      <c r="P208" s="24">
        <f t="shared" si="467"/>
        <v>1256405.54</v>
      </c>
      <c r="Q208" s="27">
        <f t="shared" si="468"/>
        <v>1256406</v>
      </c>
      <c r="R208" s="22">
        <f t="shared" si="469"/>
        <v>1256406</v>
      </c>
      <c r="S208" s="28">
        <f t="shared" si="12"/>
        <v>1256405.54</v>
      </c>
      <c r="T208" s="29">
        <f t="shared" si="13"/>
        <v>0</v>
      </c>
      <c r="U208" s="22"/>
      <c r="V208" s="21"/>
      <c r="W208" s="21"/>
      <c r="X208" s="21"/>
      <c r="Y208" s="21"/>
      <c r="Z208" s="21"/>
      <c r="AA208" s="21"/>
      <c r="AB208" s="30"/>
      <c r="AC208" s="21" t="s">
        <v>162</v>
      </c>
      <c r="AD208" s="21" t="s">
        <v>33</v>
      </c>
      <c r="AE208" s="21" t="s">
        <v>34</v>
      </c>
      <c r="AF208" s="22">
        <v>1256405.54</v>
      </c>
      <c r="AG208" s="22">
        <v>357625.36</v>
      </c>
    </row>
    <row r="209" ht="15.75" hidden="1" customHeight="1" outlineLevel="2">
      <c r="A209" s="21" t="s">
        <v>162</v>
      </c>
      <c r="B209" s="21" t="s">
        <v>61</v>
      </c>
      <c r="C209" s="21" t="s">
        <v>62</v>
      </c>
      <c r="D209" s="22">
        <v>4314958.85</v>
      </c>
      <c r="E209" s="22">
        <v>1228217.06</v>
      </c>
      <c r="F209" s="23">
        <f>+D209/D210</f>
        <v>0.1358558981</v>
      </c>
      <c r="G209" s="24">
        <v>0.0</v>
      </c>
      <c r="H209" s="24">
        <v>0.0</v>
      </c>
      <c r="I209" s="22">
        <v>6533888.466403975</v>
      </c>
      <c r="J209" s="22">
        <v>0.0</v>
      </c>
      <c r="K209" s="25">
        <f t="shared" si="465"/>
        <v>887667.2858</v>
      </c>
      <c r="L209" s="22">
        <f t="shared" si="466"/>
        <v>-0.1500000004</v>
      </c>
      <c r="M209" s="24">
        <v>0.0</v>
      </c>
      <c r="N209" s="26">
        <v>0.0</v>
      </c>
      <c r="O209" s="24"/>
      <c r="P209" s="24">
        <f t="shared" si="467"/>
        <v>4314958.85</v>
      </c>
      <c r="Q209" s="27">
        <f t="shared" si="468"/>
        <v>4314959</v>
      </c>
      <c r="R209" s="22">
        <f t="shared" si="469"/>
        <v>4314959</v>
      </c>
      <c r="S209" s="28">
        <f t="shared" si="12"/>
        <v>4314958.85</v>
      </c>
      <c r="T209" s="29">
        <f t="shared" si="13"/>
        <v>0</v>
      </c>
      <c r="U209" s="22"/>
      <c r="V209" s="21"/>
      <c r="W209" s="21"/>
      <c r="X209" s="21"/>
      <c r="Y209" s="21"/>
      <c r="Z209" s="21"/>
      <c r="AA209" s="21"/>
      <c r="AB209" s="30"/>
      <c r="AC209" s="21" t="s">
        <v>162</v>
      </c>
      <c r="AD209" s="21" t="s">
        <v>61</v>
      </c>
      <c r="AE209" s="21" t="s">
        <v>62</v>
      </c>
      <c r="AF209" s="22">
        <v>4314958.85</v>
      </c>
      <c r="AG209" s="22">
        <v>1228217.06</v>
      </c>
    </row>
    <row r="210" ht="14.25" hidden="1" customHeight="1" outlineLevel="1">
      <c r="A210" s="31" t="s">
        <v>163</v>
      </c>
      <c r="B210" s="31"/>
      <c r="C210" s="31"/>
      <c r="D210" s="32">
        <f t="shared" ref="D210:F210" si="470">SUBTOTAL(9,D207:D209)</f>
        <v>31761292</v>
      </c>
      <c r="E210" s="32">
        <f t="shared" si="470"/>
        <v>9040587</v>
      </c>
      <c r="F210" s="32">
        <f t="shared" si="470"/>
        <v>1</v>
      </c>
      <c r="G210" s="33"/>
      <c r="H210" s="33"/>
      <c r="I210" s="32"/>
      <c r="J210" s="32">
        <f t="shared" ref="J210:L210" si="471">SUBTOTAL(9,J207:J209)</f>
        <v>0</v>
      </c>
      <c r="K210" s="34">
        <f t="shared" si="471"/>
        <v>6533888.466</v>
      </c>
      <c r="L210" s="32">
        <f t="shared" si="471"/>
        <v>-1.000000001</v>
      </c>
      <c r="M210" s="33"/>
      <c r="N210" s="35"/>
      <c r="O210" s="33"/>
      <c r="P210" s="33">
        <f t="shared" ref="P210:R210" si="472">SUBTOTAL(9,P207:P209)</f>
        <v>31761292</v>
      </c>
      <c r="Q210" s="36">
        <f t="shared" si="472"/>
        <v>31761293</v>
      </c>
      <c r="R210" s="32">
        <f t="shared" si="472"/>
        <v>31761293</v>
      </c>
      <c r="S210" s="37">
        <f t="shared" si="12"/>
        <v>31761292</v>
      </c>
      <c r="T210" s="38">
        <f t="shared" si="13"/>
        <v>0</v>
      </c>
      <c r="U210" s="32"/>
      <c r="V210" s="31"/>
      <c r="W210" s="31"/>
      <c r="X210" s="31"/>
      <c r="Y210" s="31"/>
      <c r="Z210" s="31"/>
      <c r="AA210" s="31"/>
      <c r="AB210" s="39"/>
      <c r="AC210" s="31"/>
      <c r="AD210" s="31"/>
      <c r="AE210" s="31"/>
      <c r="AF210" s="32"/>
      <c r="AG210" s="32"/>
    </row>
    <row r="211" ht="14.25" hidden="1" customHeight="1" outlineLevel="2">
      <c r="A211" s="21" t="s">
        <v>164</v>
      </c>
      <c r="B211" s="21" t="s">
        <v>35</v>
      </c>
      <c r="C211" s="21" t="s">
        <v>36</v>
      </c>
      <c r="D211" s="22">
        <v>3.0925522E7</v>
      </c>
      <c r="E211" s="22">
        <v>3305140.0</v>
      </c>
      <c r="F211" s="23">
        <f>+D211/D212</f>
        <v>1</v>
      </c>
      <c r="G211" s="24">
        <v>6.4533666E7</v>
      </c>
      <c r="H211" s="24">
        <v>5866696.909090909</v>
      </c>
      <c r="I211" s="22">
        <v>5866696.909090909</v>
      </c>
      <c r="J211" s="22">
        <f>+K211-E211</f>
        <v>2561556.909</v>
      </c>
      <c r="K211" s="25">
        <f>+I211*F211</f>
        <v>5866696.909</v>
      </c>
      <c r="L211" s="22">
        <f>+D211-Q211</f>
        <v>2561557</v>
      </c>
      <c r="M211" s="24">
        <v>3.12003628105683E8</v>
      </c>
      <c r="N211" s="26">
        <v>2.836396619142573E7</v>
      </c>
      <c r="O211" s="24"/>
      <c r="P211" s="24">
        <f>+D211-J211</f>
        <v>28363965.09</v>
      </c>
      <c r="Q211" s="27">
        <f>+ROUND(P211,0)</f>
        <v>28363965</v>
      </c>
      <c r="R211" s="22">
        <f>+D211-L211</f>
        <v>28363965</v>
      </c>
      <c r="S211" s="28">
        <f t="shared" si="12"/>
        <v>30925522</v>
      </c>
      <c r="T211" s="29">
        <f t="shared" si="13"/>
        <v>0</v>
      </c>
      <c r="U211" s="22"/>
      <c r="V211" s="21"/>
      <c r="W211" s="21"/>
      <c r="X211" s="21"/>
      <c r="Y211" s="21"/>
      <c r="Z211" s="21"/>
      <c r="AA211" s="21"/>
      <c r="AB211" s="30"/>
      <c r="AC211" s="21" t="s">
        <v>164</v>
      </c>
      <c r="AD211" s="21" t="s">
        <v>35</v>
      </c>
      <c r="AE211" s="21" t="s">
        <v>36</v>
      </c>
      <c r="AF211" s="22">
        <v>3.0925522E7</v>
      </c>
      <c r="AG211" s="22">
        <v>3305140.0</v>
      </c>
    </row>
    <row r="212" ht="14.25" hidden="1" customHeight="1" outlineLevel="1">
      <c r="A212" s="31" t="s">
        <v>165</v>
      </c>
      <c r="B212" s="31"/>
      <c r="C212" s="31"/>
      <c r="D212" s="32">
        <f t="shared" ref="D212:F212" si="473">SUBTOTAL(9,D211)</f>
        <v>30925522</v>
      </c>
      <c r="E212" s="32">
        <f t="shared" si="473"/>
        <v>3305140</v>
      </c>
      <c r="F212" s="32">
        <f t="shared" si="473"/>
        <v>1</v>
      </c>
      <c r="G212" s="33"/>
      <c r="H212" s="33"/>
      <c r="I212" s="32"/>
      <c r="J212" s="32">
        <f t="shared" ref="J212:L212" si="474">SUBTOTAL(9,J211)</f>
        <v>2561556.909</v>
      </c>
      <c r="K212" s="34">
        <f t="shared" si="474"/>
        <v>5866696.909</v>
      </c>
      <c r="L212" s="32">
        <f t="shared" si="474"/>
        <v>2561557</v>
      </c>
      <c r="M212" s="33"/>
      <c r="N212" s="35"/>
      <c r="O212" s="33"/>
      <c r="P212" s="33">
        <f t="shared" ref="P212:R212" si="475">SUBTOTAL(9,P211)</f>
        <v>28363965.09</v>
      </c>
      <c r="Q212" s="36">
        <f t="shared" si="475"/>
        <v>28363965</v>
      </c>
      <c r="R212" s="32">
        <f t="shared" si="475"/>
        <v>28363965</v>
      </c>
      <c r="S212" s="37">
        <f t="shared" si="12"/>
        <v>30925522</v>
      </c>
      <c r="T212" s="38">
        <f t="shared" si="13"/>
        <v>0</v>
      </c>
      <c r="U212" s="32"/>
      <c r="V212" s="31"/>
      <c r="W212" s="31"/>
      <c r="X212" s="31"/>
      <c r="Y212" s="31"/>
      <c r="Z212" s="31"/>
      <c r="AA212" s="31"/>
      <c r="AB212" s="39"/>
      <c r="AC212" s="31"/>
      <c r="AD212" s="31"/>
      <c r="AE212" s="31"/>
      <c r="AF212" s="32"/>
      <c r="AG212" s="32"/>
    </row>
    <row r="213" ht="14.25" hidden="1" customHeight="1" outlineLevel="2">
      <c r="A213" s="21" t="s">
        <v>166</v>
      </c>
      <c r="B213" s="21" t="s">
        <v>27</v>
      </c>
      <c r="C213" s="21" t="s">
        <v>28</v>
      </c>
      <c r="D213" s="22">
        <v>709602.99</v>
      </c>
      <c r="E213" s="22">
        <v>299841.23</v>
      </c>
      <c r="F213" s="23">
        <f>+D213/D218</f>
        <v>0.01874747748</v>
      </c>
      <c r="G213" s="24">
        <v>1.2385877887237023E8</v>
      </c>
      <c r="H213" s="24">
        <v>1.1259888988397293E7</v>
      </c>
      <c r="I213" s="22">
        <v>1.1259888988397293E7</v>
      </c>
      <c r="J213" s="22">
        <v>0.0</v>
      </c>
      <c r="K213" s="25">
        <f t="shared" ref="K213:K217" si="476">+I213*F213</f>
        <v>211094.5153</v>
      </c>
      <c r="L213" s="22">
        <f t="shared" ref="L213:L217" si="477">+D213-Q213</f>
        <v>-0.01000000001</v>
      </c>
      <c r="M213" s="24">
        <v>4.16356439466957E8</v>
      </c>
      <c r="N213" s="26">
        <v>3.7850585406086996E7</v>
      </c>
      <c r="O213" s="24"/>
      <c r="P213" s="24">
        <f t="shared" ref="P213:P217" si="478">+D213-J213</f>
        <v>709602.99</v>
      </c>
      <c r="Q213" s="27">
        <f t="shared" ref="Q213:Q217" si="479">+ROUND(P213,0)</f>
        <v>709603</v>
      </c>
      <c r="R213" s="22">
        <f t="shared" ref="R213:R217" si="480">+D213-L213</f>
        <v>709603</v>
      </c>
      <c r="S213" s="28">
        <f t="shared" si="12"/>
        <v>709602.99</v>
      </c>
      <c r="T213" s="29">
        <f t="shared" si="13"/>
        <v>0</v>
      </c>
      <c r="U213" s="22"/>
      <c r="V213" s="21"/>
      <c r="W213" s="21"/>
      <c r="X213" s="21"/>
      <c r="Y213" s="21"/>
      <c r="Z213" s="21"/>
      <c r="AA213" s="21"/>
      <c r="AB213" s="30"/>
      <c r="AC213" s="21" t="s">
        <v>166</v>
      </c>
      <c r="AD213" s="21" t="s">
        <v>27</v>
      </c>
      <c r="AE213" s="21" t="s">
        <v>28</v>
      </c>
      <c r="AF213" s="22">
        <v>709602.99</v>
      </c>
      <c r="AG213" s="22">
        <v>299841.23</v>
      </c>
    </row>
    <row r="214" ht="15.75" hidden="1" customHeight="1" outlineLevel="2">
      <c r="A214" s="21" t="s">
        <v>166</v>
      </c>
      <c r="B214" s="21" t="s">
        <v>33</v>
      </c>
      <c r="C214" s="21" t="s">
        <v>34</v>
      </c>
      <c r="D214" s="22">
        <v>6344157.72</v>
      </c>
      <c r="E214" s="22">
        <v>2680710.32</v>
      </c>
      <c r="F214" s="23">
        <f>+D214/D218</f>
        <v>0.1676105593</v>
      </c>
      <c r="G214" s="24">
        <v>0.0</v>
      </c>
      <c r="H214" s="24">
        <v>0.0</v>
      </c>
      <c r="I214" s="22">
        <v>1.1259888988397293E7</v>
      </c>
      <c r="J214" s="22">
        <v>0.0</v>
      </c>
      <c r="K214" s="25">
        <f t="shared" si="476"/>
        <v>1887276.291</v>
      </c>
      <c r="L214" s="22">
        <f t="shared" si="477"/>
        <v>-0.2800000003</v>
      </c>
      <c r="M214" s="24">
        <v>0.0</v>
      </c>
      <c r="N214" s="26">
        <v>0.0</v>
      </c>
      <c r="O214" s="24"/>
      <c r="P214" s="24">
        <f t="shared" si="478"/>
        <v>6344157.72</v>
      </c>
      <c r="Q214" s="27">
        <f t="shared" si="479"/>
        <v>6344158</v>
      </c>
      <c r="R214" s="22">
        <f t="shared" si="480"/>
        <v>6344158</v>
      </c>
      <c r="S214" s="28">
        <f t="shared" si="12"/>
        <v>6344157.72</v>
      </c>
      <c r="T214" s="29">
        <f t="shared" si="13"/>
        <v>0</v>
      </c>
      <c r="U214" s="22"/>
      <c r="V214" s="21"/>
      <c r="W214" s="21"/>
      <c r="X214" s="21"/>
      <c r="Y214" s="21"/>
      <c r="Z214" s="21"/>
      <c r="AA214" s="21"/>
      <c r="AB214" s="30"/>
      <c r="AC214" s="21" t="s">
        <v>166</v>
      </c>
      <c r="AD214" s="21" t="s">
        <v>33</v>
      </c>
      <c r="AE214" s="21" t="s">
        <v>34</v>
      </c>
      <c r="AF214" s="22">
        <v>6344157.72</v>
      </c>
      <c r="AG214" s="22">
        <v>2680710.32</v>
      </c>
    </row>
    <row r="215" ht="14.25" hidden="1" customHeight="1" outlineLevel="2">
      <c r="A215" s="21" t="s">
        <v>166</v>
      </c>
      <c r="B215" s="21" t="s">
        <v>35</v>
      </c>
      <c r="C215" s="21" t="s">
        <v>36</v>
      </c>
      <c r="D215" s="22">
        <v>3237.88</v>
      </c>
      <c r="E215" s="22">
        <v>1368.16</v>
      </c>
      <c r="F215" s="23">
        <f>+D215/D218</f>
        <v>0.00008554372409</v>
      </c>
      <c r="G215" s="24">
        <v>0.0</v>
      </c>
      <c r="H215" s="24"/>
      <c r="I215" s="22">
        <v>1.1259888988397293E7</v>
      </c>
      <c r="J215" s="22">
        <v>0.0</v>
      </c>
      <c r="K215" s="25">
        <f t="shared" si="476"/>
        <v>963.2128369</v>
      </c>
      <c r="L215" s="22">
        <f t="shared" si="477"/>
        <v>-0.12</v>
      </c>
      <c r="M215" s="24"/>
      <c r="N215" s="26"/>
      <c r="O215" s="24"/>
      <c r="P215" s="24">
        <f t="shared" si="478"/>
        <v>3237.88</v>
      </c>
      <c r="Q215" s="27">
        <f t="shared" si="479"/>
        <v>3238</v>
      </c>
      <c r="R215" s="22">
        <f t="shared" si="480"/>
        <v>3238</v>
      </c>
      <c r="S215" s="28">
        <f t="shared" si="12"/>
        <v>3237.88</v>
      </c>
      <c r="T215" s="29">
        <f t="shared" si="13"/>
        <v>0</v>
      </c>
      <c r="U215" s="22"/>
      <c r="V215" s="21"/>
      <c r="W215" s="21"/>
      <c r="X215" s="21"/>
      <c r="Y215" s="21"/>
      <c r="Z215" s="21"/>
      <c r="AA215" s="21"/>
      <c r="AB215" s="30"/>
      <c r="AC215" s="21" t="s">
        <v>166</v>
      </c>
      <c r="AD215" s="21" t="s">
        <v>35</v>
      </c>
      <c r="AE215" s="21" t="s">
        <v>36</v>
      </c>
      <c r="AF215" s="22">
        <v>3237.88</v>
      </c>
      <c r="AG215" s="22">
        <v>1368.16</v>
      </c>
    </row>
    <row r="216" ht="15.75" hidden="1" customHeight="1" outlineLevel="2">
      <c r="A216" s="21" t="s">
        <v>166</v>
      </c>
      <c r="B216" s="21" t="s">
        <v>67</v>
      </c>
      <c r="C216" s="21" t="s">
        <v>68</v>
      </c>
      <c r="D216" s="22">
        <v>1.530935948E7</v>
      </c>
      <c r="E216" s="22">
        <v>6468937.21</v>
      </c>
      <c r="F216" s="23">
        <f>+D216/D218</f>
        <v>0.4044682395</v>
      </c>
      <c r="G216" s="24">
        <v>0.0</v>
      </c>
      <c r="H216" s="24">
        <v>0.0</v>
      </c>
      <c r="I216" s="22">
        <v>1.1259888988397293E7</v>
      </c>
      <c r="J216" s="22">
        <v>0.0</v>
      </c>
      <c r="K216" s="25">
        <f t="shared" si="476"/>
        <v>4554267.476</v>
      </c>
      <c r="L216" s="22">
        <f t="shared" si="477"/>
        <v>0.4800000004</v>
      </c>
      <c r="M216" s="24">
        <v>0.0</v>
      </c>
      <c r="N216" s="26">
        <v>0.0</v>
      </c>
      <c r="O216" s="24"/>
      <c r="P216" s="24">
        <f t="shared" si="478"/>
        <v>15309359.48</v>
      </c>
      <c r="Q216" s="27">
        <f t="shared" si="479"/>
        <v>15309359</v>
      </c>
      <c r="R216" s="22">
        <f t="shared" si="480"/>
        <v>15309359</v>
      </c>
      <c r="S216" s="28">
        <f t="shared" si="12"/>
        <v>15309359.48</v>
      </c>
      <c r="T216" s="29">
        <f t="shared" si="13"/>
        <v>0</v>
      </c>
      <c r="U216" s="22"/>
      <c r="V216" s="21"/>
      <c r="W216" s="21"/>
      <c r="X216" s="21"/>
      <c r="Y216" s="21"/>
      <c r="Z216" s="21"/>
      <c r="AA216" s="21"/>
      <c r="AB216" s="30"/>
      <c r="AC216" s="21" t="s">
        <v>166</v>
      </c>
      <c r="AD216" s="21" t="s">
        <v>67</v>
      </c>
      <c r="AE216" s="21" t="s">
        <v>68</v>
      </c>
      <c r="AF216" s="22">
        <v>1.530935948E7</v>
      </c>
      <c r="AG216" s="22">
        <v>6468937.21</v>
      </c>
    </row>
    <row r="217" ht="14.25" hidden="1" customHeight="1" outlineLevel="2">
      <c r="A217" s="21" t="s">
        <v>166</v>
      </c>
      <c r="B217" s="21" t="s">
        <v>47</v>
      </c>
      <c r="C217" s="21" t="s">
        <v>48</v>
      </c>
      <c r="D217" s="22">
        <v>1.548422693E7</v>
      </c>
      <c r="E217" s="22">
        <v>6542827.08</v>
      </c>
      <c r="F217" s="23">
        <f>+D217/D218</f>
        <v>0.40908818</v>
      </c>
      <c r="G217" s="24">
        <v>0.0</v>
      </c>
      <c r="H217" s="24">
        <v>0.0</v>
      </c>
      <c r="I217" s="22">
        <v>1.1259888988397293E7</v>
      </c>
      <c r="J217" s="22">
        <v>0.0</v>
      </c>
      <c r="K217" s="25">
        <f t="shared" si="476"/>
        <v>4606287.493</v>
      </c>
      <c r="L217" s="22">
        <f t="shared" si="477"/>
        <v>-0.0700000003</v>
      </c>
      <c r="M217" s="24">
        <v>0.0</v>
      </c>
      <c r="N217" s="26">
        <v>0.0</v>
      </c>
      <c r="O217" s="24"/>
      <c r="P217" s="24">
        <f t="shared" si="478"/>
        <v>15484226.93</v>
      </c>
      <c r="Q217" s="27">
        <f t="shared" si="479"/>
        <v>15484227</v>
      </c>
      <c r="R217" s="22">
        <f t="shared" si="480"/>
        <v>15484227</v>
      </c>
      <c r="S217" s="28">
        <f t="shared" si="12"/>
        <v>15484226.93</v>
      </c>
      <c r="T217" s="29">
        <f t="shared" si="13"/>
        <v>0</v>
      </c>
      <c r="U217" s="22"/>
      <c r="V217" s="21"/>
      <c r="W217" s="21"/>
      <c r="X217" s="21"/>
      <c r="Y217" s="21"/>
      <c r="Z217" s="21"/>
      <c r="AA217" s="21"/>
      <c r="AB217" s="30"/>
      <c r="AC217" s="21" t="s">
        <v>166</v>
      </c>
      <c r="AD217" s="21" t="s">
        <v>47</v>
      </c>
      <c r="AE217" s="21" t="s">
        <v>48</v>
      </c>
      <c r="AF217" s="22">
        <v>1.548422693E7</v>
      </c>
      <c r="AG217" s="22">
        <v>6542827.08</v>
      </c>
    </row>
    <row r="218" ht="14.25" hidden="1" customHeight="1" outlineLevel="1">
      <c r="A218" s="31" t="s">
        <v>167</v>
      </c>
      <c r="B218" s="31"/>
      <c r="C218" s="31"/>
      <c r="D218" s="32">
        <f t="shared" ref="D218:F218" si="481">SUBTOTAL(9,D213:D217)</f>
        <v>37850585</v>
      </c>
      <c r="E218" s="32">
        <f t="shared" si="481"/>
        <v>15993684</v>
      </c>
      <c r="F218" s="32">
        <f t="shared" si="481"/>
        <v>1</v>
      </c>
      <c r="G218" s="33"/>
      <c r="H218" s="33"/>
      <c r="I218" s="32"/>
      <c r="J218" s="32">
        <f t="shared" ref="J218:L218" si="482">SUBTOTAL(9,J213:J217)</f>
        <v>0</v>
      </c>
      <c r="K218" s="34">
        <f t="shared" si="482"/>
        <v>11259888.99</v>
      </c>
      <c r="L218" s="32">
        <f t="shared" si="482"/>
        <v>-0.0000000001209627953</v>
      </c>
      <c r="M218" s="33"/>
      <c r="N218" s="35"/>
      <c r="O218" s="33"/>
      <c r="P218" s="33">
        <f t="shared" ref="P218:R218" si="483">SUBTOTAL(9,P213:P217)</f>
        <v>37850585</v>
      </c>
      <c r="Q218" s="36">
        <f t="shared" si="483"/>
        <v>37850585</v>
      </c>
      <c r="R218" s="32">
        <f t="shared" si="483"/>
        <v>37850585</v>
      </c>
      <c r="S218" s="37">
        <f t="shared" si="12"/>
        <v>37850585</v>
      </c>
      <c r="T218" s="38">
        <f t="shared" si="13"/>
        <v>0</v>
      </c>
      <c r="U218" s="32"/>
      <c r="V218" s="31"/>
      <c r="W218" s="31"/>
      <c r="X218" s="31"/>
      <c r="Y218" s="31"/>
      <c r="Z218" s="31"/>
      <c r="AA218" s="31"/>
      <c r="AB218" s="39"/>
      <c r="AC218" s="31"/>
      <c r="AD218" s="31"/>
      <c r="AE218" s="31"/>
      <c r="AF218" s="32"/>
      <c r="AG218" s="32"/>
    </row>
    <row r="219" ht="14.25" hidden="1" customHeight="1" outlineLevel="2">
      <c r="A219" s="21" t="s">
        <v>168</v>
      </c>
      <c r="B219" s="21" t="s">
        <v>27</v>
      </c>
      <c r="C219" s="21" t="s">
        <v>28</v>
      </c>
      <c r="D219" s="22">
        <v>8.999081112E7</v>
      </c>
      <c r="E219" s="22">
        <v>1119400.77</v>
      </c>
      <c r="F219" s="23">
        <f>+D219/D221</f>
        <v>0.7660742828</v>
      </c>
      <c r="G219" s="24">
        <v>9.4357999E7</v>
      </c>
      <c r="H219" s="24">
        <v>8577999.909090908</v>
      </c>
      <c r="I219" s="22">
        <v>8577999.909090908</v>
      </c>
      <c r="J219" s="22">
        <f t="shared" ref="J219:J220" si="484">+K219-E219</f>
        <v>5451984.358</v>
      </c>
      <c r="K219" s="25">
        <f t="shared" ref="K219:K220" si="485">+I219*F219</f>
        <v>6571385.128</v>
      </c>
      <c r="L219" s="22">
        <f t="shared" ref="L219:L220" si="486">+D219-Q219</f>
        <v>5451984.12</v>
      </c>
      <c r="M219" s="24">
        <v>1.21388633357798E9</v>
      </c>
      <c r="N219" s="26">
        <v>1.1035330305254364E8</v>
      </c>
      <c r="O219" s="24"/>
      <c r="P219" s="24">
        <f t="shared" ref="P219:P220" si="487">+D219-J219</f>
        <v>84538826.76</v>
      </c>
      <c r="Q219" s="27">
        <f t="shared" ref="Q219:Q220" si="488">+ROUND(P219,0)</f>
        <v>84538827</v>
      </c>
      <c r="R219" s="22">
        <f t="shared" ref="R219:R220" si="489">+D219-L219</f>
        <v>84538827</v>
      </c>
      <c r="S219" s="28">
        <f t="shared" si="12"/>
        <v>89990811.12</v>
      </c>
      <c r="T219" s="29">
        <f t="shared" si="13"/>
        <v>0</v>
      </c>
      <c r="U219" s="22"/>
      <c r="V219" s="21"/>
      <c r="W219" s="21"/>
      <c r="X219" s="21"/>
      <c r="Y219" s="21"/>
      <c r="Z219" s="21"/>
      <c r="AA219" s="21"/>
      <c r="AB219" s="30"/>
      <c r="AC219" s="21" t="s">
        <v>168</v>
      </c>
      <c r="AD219" s="21" t="s">
        <v>27</v>
      </c>
      <c r="AE219" s="21" t="s">
        <v>28</v>
      </c>
      <c r="AF219" s="22">
        <v>8.999081112E7</v>
      </c>
      <c r="AG219" s="22">
        <v>1119400.77</v>
      </c>
    </row>
    <row r="220" ht="14.25" hidden="1" customHeight="1" outlineLevel="2">
      <c r="A220" s="21" t="s">
        <v>168</v>
      </c>
      <c r="B220" s="21" t="s">
        <v>33</v>
      </c>
      <c r="C220" s="21" t="s">
        <v>34</v>
      </c>
      <c r="D220" s="22">
        <v>2.747927388E7</v>
      </c>
      <c r="E220" s="22">
        <v>341816.23</v>
      </c>
      <c r="F220" s="23">
        <f>+D220/D221</f>
        <v>0.2339257172</v>
      </c>
      <c r="G220" s="24">
        <v>0.0</v>
      </c>
      <c r="H220" s="24">
        <v>0.0</v>
      </c>
      <c r="I220" s="22">
        <v>8577999.909090908</v>
      </c>
      <c r="J220" s="22">
        <f t="shared" si="484"/>
        <v>1664798.551</v>
      </c>
      <c r="K220" s="25">
        <f t="shared" si="485"/>
        <v>2006614.781</v>
      </c>
      <c r="L220" s="22">
        <f t="shared" si="486"/>
        <v>1664798.88</v>
      </c>
      <c r="M220" s="24">
        <v>0.0</v>
      </c>
      <c r="N220" s="26">
        <v>0.0</v>
      </c>
      <c r="O220" s="24"/>
      <c r="P220" s="24">
        <f t="shared" si="487"/>
        <v>25814475.33</v>
      </c>
      <c r="Q220" s="27">
        <f t="shared" si="488"/>
        <v>25814475</v>
      </c>
      <c r="R220" s="22">
        <f t="shared" si="489"/>
        <v>25814475</v>
      </c>
      <c r="S220" s="28">
        <f t="shared" si="12"/>
        <v>27479273.88</v>
      </c>
      <c r="T220" s="29">
        <f t="shared" si="13"/>
        <v>0</v>
      </c>
      <c r="U220" s="22"/>
      <c r="V220" s="21"/>
      <c r="W220" s="21"/>
      <c r="X220" s="21"/>
      <c r="Y220" s="21"/>
      <c r="Z220" s="21"/>
      <c r="AA220" s="21"/>
      <c r="AB220" s="30"/>
      <c r="AC220" s="21" t="s">
        <v>168</v>
      </c>
      <c r="AD220" s="21" t="s">
        <v>33</v>
      </c>
      <c r="AE220" s="21" t="s">
        <v>34</v>
      </c>
      <c r="AF220" s="22">
        <v>2.747927388E7</v>
      </c>
      <c r="AG220" s="22">
        <v>341816.23</v>
      </c>
    </row>
    <row r="221" ht="14.25" hidden="1" customHeight="1" outlineLevel="1">
      <c r="A221" s="31" t="s">
        <v>169</v>
      </c>
      <c r="B221" s="31"/>
      <c r="C221" s="31"/>
      <c r="D221" s="32">
        <f t="shared" ref="D221:F221" si="490">SUBTOTAL(9,D219:D220)</f>
        <v>117470085</v>
      </c>
      <c r="E221" s="32">
        <f t="shared" si="490"/>
        <v>1461217</v>
      </c>
      <c r="F221" s="32">
        <f t="shared" si="490"/>
        <v>1</v>
      </c>
      <c r="G221" s="33"/>
      <c r="H221" s="33"/>
      <c r="I221" s="32"/>
      <c r="J221" s="32">
        <f t="shared" ref="J221:L221" si="491">SUBTOTAL(9,J219:J220)</f>
        <v>7116782.909</v>
      </c>
      <c r="K221" s="34">
        <f t="shared" si="491"/>
        <v>8577999.909</v>
      </c>
      <c r="L221" s="32">
        <f t="shared" si="491"/>
        <v>7116783</v>
      </c>
      <c r="M221" s="33"/>
      <c r="N221" s="35"/>
      <c r="O221" s="33"/>
      <c r="P221" s="33">
        <f t="shared" ref="P221:R221" si="492">SUBTOTAL(9,P219:P220)</f>
        <v>110353302.1</v>
      </c>
      <c r="Q221" s="36">
        <f t="shared" si="492"/>
        <v>110353302</v>
      </c>
      <c r="R221" s="32">
        <f t="shared" si="492"/>
        <v>110353302</v>
      </c>
      <c r="S221" s="37">
        <f t="shared" si="12"/>
        <v>117470085</v>
      </c>
      <c r="T221" s="38">
        <f t="shared" si="13"/>
        <v>0</v>
      </c>
      <c r="U221" s="32"/>
      <c r="V221" s="31"/>
      <c r="W221" s="31"/>
      <c r="X221" s="31"/>
      <c r="Y221" s="31"/>
      <c r="Z221" s="31"/>
      <c r="AA221" s="31"/>
      <c r="AB221" s="39"/>
      <c r="AC221" s="31"/>
      <c r="AD221" s="31"/>
      <c r="AE221" s="31"/>
      <c r="AF221" s="32"/>
      <c r="AG221" s="32"/>
    </row>
    <row r="222" ht="15.75" hidden="1" customHeight="1" outlineLevel="2">
      <c r="A222" s="21" t="s">
        <v>170</v>
      </c>
      <c r="B222" s="21" t="s">
        <v>67</v>
      </c>
      <c r="C222" s="21" t="s">
        <v>68</v>
      </c>
      <c r="D222" s="22">
        <v>6.6957915E7</v>
      </c>
      <c r="E222" s="22">
        <v>4105681.0</v>
      </c>
      <c r="F222" s="23">
        <f>+D222/D223</f>
        <v>1</v>
      </c>
      <c r="G222" s="24">
        <v>3.0563641113273695E7</v>
      </c>
      <c r="H222" s="24">
        <v>2778512.828479427</v>
      </c>
      <c r="I222" s="22">
        <v>2778512.828479427</v>
      </c>
      <c r="J222" s="22">
        <v>0.0</v>
      </c>
      <c r="K222" s="25">
        <f>+I222*F222</f>
        <v>2778512.828</v>
      </c>
      <c r="L222" s="22">
        <f>+D222-Q222</f>
        <v>0</v>
      </c>
      <c r="M222" s="24">
        <v>7.36537069990965E8</v>
      </c>
      <c r="N222" s="26">
        <v>6.6957915453724094E7</v>
      </c>
      <c r="O222" s="24"/>
      <c r="P222" s="24">
        <f>+D222-J222</f>
        <v>66957915</v>
      </c>
      <c r="Q222" s="27">
        <f>+ROUND(P222,0)</f>
        <v>66957915</v>
      </c>
      <c r="R222" s="22">
        <f>+D222-L222</f>
        <v>66957915</v>
      </c>
      <c r="S222" s="28">
        <f t="shared" si="12"/>
        <v>66957915</v>
      </c>
      <c r="T222" s="29">
        <f t="shared" si="13"/>
        <v>0</v>
      </c>
      <c r="U222" s="22"/>
      <c r="V222" s="21"/>
      <c r="W222" s="21"/>
      <c r="X222" s="21"/>
      <c r="Y222" s="21"/>
      <c r="Z222" s="21"/>
      <c r="AA222" s="21"/>
      <c r="AB222" s="30"/>
      <c r="AC222" s="21" t="s">
        <v>170</v>
      </c>
      <c r="AD222" s="21" t="s">
        <v>67</v>
      </c>
      <c r="AE222" s="21" t="s">
        <v>68</v>
      </c>
      <c r="AF222" s="22">
        <v>6.6957915E7</v>
      </c>
      <c r="AG222" s="22">
        <v>4105681.0</v>
      </c>
    </row>
    <row r="223" ht="15.75" hidden="1" customHeight="1" outlineLevel="1">
      <c r="A223" s="31" t="s">
        <v>171</v>
      </c>
      <c r="B223" s="31"/>
      <c r="C223" s="31"/>
      <c r="D223" s="32">
        <f t="shared" ref="D223:F223" si="493">SUBTOTAL(9,D222)</f>
        <v>66957915</v>
      </c>
      <c r="E223" s="32">
        <f t="shared" si="493"/>
        <v>4105681</v>
      </c>
      <c r="F223" s="32">
        <f t="shared" si="493"/>
        <v>1</v>
      </c>
      <c r="G223" s="33"/>
      <c r="H223" s="33"/>
      <c r="I223" s="32"/>
      <c r="J223" s="32">
        <f t="shared" ref="J223:L223" si="494">SUBTOTAL(9,J222)</f>
        <v>0</v>
      </c>
      <c r="K223" s="34">
        <f t="shared" si="494"/>
        <v>2778512.828</v>
      </c>
      <c r="L223" s="32">
        <f t="shared" si="494"/>
        <v>0</v>
      </c>
      <c r="M223" s="33"/>
      <c r="N223" s="35"/>
      <c r="O223" s="33"/>
      <c r="P223" s="33">
        <f t="shared" ref="P223:R223" si="495">SUBTOTAL(9,P222)</f>
        <v>66957915</v>
      </c>
      <c r="Q223" s="36">
        <f t="shared" si="495"/>
        <v>66957915</v>
      </c>
      <c r="R223" s="32">
        <f t="shared" si="495"/>
        <v>66957915</v>
      </c>
      <c r="S223" s="37">
        <f t="shared" si="12"/>
        <v>66957915</v>
      </c>
      <c r="T223" s="38">
        <f t="shared" si="13"/>
        <v>0</v>
      </c>
      <c r="U223" s="32"/>
      <c r="V223" s="31"/>
      <c r="W223" s="31"/>
      <c r="X223" s="31"/>
      <c r="Y223" s="31"/>
      <c r="Z223" s="31"/>
      <c r="AA223" s="31"/>
      <c r="AB223" s="39"/>
      <c r="AC223" s="31"/>
      <c r="AD223" s="31"/>
      <c r="AE223" s="31"/>
      <c r="AF223" s="32"/>
      <c r="AG223" s="32"/>
    </row>
    <row r="224" ht="15.75" hidden="1" customHeight="1" outlineLevel="2">
      <c r="A224" s="21" t="s">
        <v>172</v>
      </c>
      <c r="B224" s="21" t="s">
        <v>27</v>
      </c>
      <c r="C224" s="21" t="s">
        <v>28</v>
      </c>
      <c r="D224" s="22">
        <v>6383613.56</v>
      </c>
      <c r="E224" s="22">
        <v>6074908.2</v>
      </c>
      <c r="F224" s="23">
        <f>+D224/D226</f>
        <v>0.6344312448</v>
      </c>
      <c r="G224" s="24">
        <v>6.684555797898967E7</v>
      </c>
      <c r="H224" s="24">
        <v>6076868.907180879</v>
      </c>
      <c r="I224" s="22">
        <v>6076868.907180879</v>
      </c>
      <c r="J224" s="22">
        <v>0.0</v>
      </c>
      <c r="K224" s="25">
        <f t="shared" ref="K224:K225" si="496">+I224*F224</f>
        <v>3855355.505</v>
      </c>
      <c r="L224" s="22">
        <f t="shared" ref="L224:L225" si="497">+D224-Q224</f>
        <v>-0.4400000004</v>
      </c>
      <c r="M224" s="24">
        <v>1.106814203801595E8</v>
      </c>
      <c r="N224" s="26">
        <v>1.0061947307287227E7</v>
      </c>
      <c r="O224" s="24"/>
      <c r="P224" s="24">
        <f t="shared" ref="P224:P225" si="498">+D224-J224</f>
        <v>6383613.56</v>
      </c>
      <c r="Q224" s="27">
        <f t="shared" ref="Q224:Q225" si="499">+ROUND(P224,0)</f>
        <v>6383614</v>
      </c>
      <c r="R224" s="22">
        <f t="shared" ref="R224:R225" si="500">+D224-L224</f>
        <v>6383614</v>
      </c>
      <c r="S224" s="28">
        <f t="shared" si="12"/>
        <v>6383613.56</v>
      </c>
      <c r="T224" s="29">
        <f t="shared" si="13"/>
        <v>0</v>
      </c>
      <c r="U224" s="22"/>
      <c r="V224" s="21"/>
      <c r="W224" s="21"/>
      <c r="X224" s="21"/>
      <c r="Y224" s="21"/>
      <c r="Z224" s="21"/>
      <c r="AA224" s="21"/>
      <c r="AB224" s="30"/>
      <c r="AC224" s="21" t="s">
        <v>172</v>
      </c>
      <c r="AD224" s="21" t="s">
        <v>27</v>
      </c>
      <c r="AE224" s="21" t="s">
        <v>28</v>
      </c>
      <c r="AF224" s="22">
        <v>6383613.56</v>
      </c>
      <c r="AG224" s="22">
        <v>6074908.2</v>
      </c>
    </row>
    <row r="225" ht="14.25" hidden="1" customHeight="1" outlineLevel="2">
      <c r="A225" s="21" t="s">
        <v>172</v>
      </c>
      <c r="B225" s="21" t="s">
        <v>33</v>
      </c>
      <c r="C225" s="21" t="s">
        <v>34</v>
      </c>
      <c r="D225" s="22">
        <v>3678333.44</v>
      </c>
      <c r="E225" s="22">
        <v>3500452.8</v>
      </c>
      <c r="F225" s="23">
        <f>+D225/D226</f>
        <v>0.3655687552</v>
      </c>
      <c r="G225" s="24">
        <v>0.0</v>
      </c>
      <c r="H225" s="24">
        <v>0.0</v>
      </c>
      <c r="I225" s="22">
        <v>6076868.907180879</v>
      </c>
      <c r="J225" s="22">
        <v>0.0</v>
      </c>
      <c r="K225" s="25">
        <f t="shared" si="496"/>
        <v>2221513.402</v>
      </c>
      <c r="L225" s="22">
        <f t="shared" si="497"/>
        <v>0.4399999999</v>
      </c>
      <c r="M225" s="24">
        <v>0.0</v>
      </c>
      <c r="N225" s="26">
        <v>0.0</v>
      </c>
      <c r="O225" s="24"/>
      <c r="P225" s="24">
        <f t="shared" si="498"/>
        <v>3678333.44</v>
      </c>
      <c r="Q225" s="27">
        <f t="shared" si="499"/>
        <v>3678333</v>
      </c>
      <c r="R225" s="22">
        <f t="shared" si="500"/>
        <v>3678333</v>
      </c>
      <c r="S225" s="28">
        <f t="shared" si="12"/>
        <v>3678333.44</v>
      </c>
      <c r="T225" s="29">
        <f t="shared" si="13"/>
        <v>0</v>
      </c>
      <c r="U225" s="22"/>
      <c r="V225" s="21"/>
      <c r="W225" s="21"/>
      <c r="X225" s="21"/>
      <c r="Y225" s="21"/>
      <c r="Z225" s="21"/>
      <c r="AA225" s="21"/>
      <c r="AB225" s="30"/>
      <c r="AC225" s="21" t="s">
        <v>172</v>
      </c>
      <c r="AD225" s="21" t="s">
        <v>33</v>
      </c>
      <c r="AE225" s="21" t="s">
        <v>34</v>
      </c>
      <c r="AF225" s="22">
        <v>3678333.44</v>
      </c>
      <c r="AG225" s="22">
        <v>3500452.8</v>
      </c>
    </row>
    <row r="226" ht="14.25" hidden="1" customHeight="1" outlineLevel="1">
      <c r="A226" s="31" t="s">
        <v>173</v>
      </c>
      <c r="B226" s="31"/>
      <c r="C226" s="31"/>
      <c r="D226" s="32">
        <f t="shared" ref="D226:F226" si="501">SUBTOTAL(9,D224:D225)</f>
        <v>10061947</v>
      </c>
      <c r="E226" s="32">
        <f t="shared" si="501"/>
        <v>9575361</v>
      </c>
      <c r="F226" s="32">
        <f t="shared" si="501"/>
        <v>1</v>
      </c>
      <c r="G226" s="33"/>
      <c r="H226" s="33"/>
      <c r="I226" s="32"/>
      <c r="J226" s="32">
        <f t="shared" ref="J226:L226" si="502">SUBTOTAL(9,J224:J225)</f>
        <v>0</v>
      </c>
      <c r="K226" s="34">
        <f t="shared" si="502"/>
        <v>6076868.907</v>
      </c>
      <c r="L226" s="32">
        <f t="shared" si="502"/>
        <v>-0.0000000004656612873</v>
      </c>
      <c r="M226" s="33"/>
      <c r="N226" s="35"/>
      <c r="O226" s="33"/>
      <c r="P226" s="33">
        <f t="shared" ref="P226:R226" si="503">SUBTOTAL(9,P224:P225)</f>
        <v>10061947</v>
      </c>
      <c r="Q226" s="36">
        <f t="shared" si="503"/>
        <v>10061947</v>
      </c>
      <c r="R226" s="32">
        <f t="shared" si="503"/>
        <v>10061947</v>
      </c>
      <c r="S226" s="37">
        <f t="shared" si="12"/>
        <v>10061947</v>
      </c>
      <c r="T226" s="38">
        <f t="shared" si="13"/>
        <v>0</v>
      </c>
      <c r="U226" s="32"/>
      <c r="V226" s="31"/>
      <c r="W226" s="31"/>
      <c r="X226" s="31"/>
      <c r="Y226" s="31"/>
      <c r="Z226" s="31"/>
      <c r="AA226" s="31"/>
      <c r="AB226" s="39"/>
      <c r="AC226" s="31"/>
      <c r="AD226" s="31"/>
      <c r="AE226" s="31"/>
      <c r="AF226" s="32"/>
      <c r="AG226" s="32"/>
    </row>
    <row r="227" ht="15.75" hidden="1" customHeight="1" outlineLevel="2">
      <c r="A227" s="21" t="s">
        <v>174</v>
      </c>
      <c r="B227" s="21" t="s">
        <v>27</v>
      </c>
      <c r="C227" s="21" t="s">
        <v>28</v>
      </c>
      <c r="D227" s="22">
        <v>3.980266322E7</v>
      </c>
      <c r="E227" s="22">
        <v>2038842.69</v>
      </c>
      <c r="F227" s="23">
        <f>+D227/D229</f>
        <v>0.7913717466</v>
      </c>
      <c r="G227" s="24">
        <v>2.8212263905926652E7</v>
      </c>
      <c r="H227" s="24">
        <v>2564751.26417515</v>
      </c>
      <c r="I227" s="22">
        <v>2564751.26417515</v>
      </c>
      <c r="J227" s="22">
        <v>0.0</v>
      </c>
      <c r="K227" s="25">
        <f t="shared" ref="K227:K228" si="504">+I227*F227</f>
        <v>2029671.687</v>
      </c>
      <c r="L227" s="22">
        <f t="shared" ref="L227:L228" si="505">+D227-Q227</f>
        <v>0.2199999988</v>
      </c>
      <c r="M227" s="24">
        <v>5.532536375705452E8</v>
      </c>
      <c r="N227" s="26">
        <v>5.0295785233685926E7</v>
      </c>
      <c r="O227" s="24"/>
      <c r="P227" s="24">
        <f t="shared" ref="P227:P228" si="506">+D227-J227</f>
        <v>39802663.22</v>
      </c>
      <c r="Q227" s="27">
        <f t="shared" ref="Q227:Q228" si="507">+ROUND(P227,0)</f>
        <v>39802663</v>
      </c>
      <c r="R227" s="22">
        <f t="shared" ref="R227:R228" si="508">+D227-L227</f>
        <v>39802663</v>
      </c>
      <c r="S227" s="28">
        <f t="shared" si="12"/>
        <v>39802663.22</v>
      </c>
      <c r="T227" s="29">
        <f t="shared" si="13"/>
        <v>0</v>
      </c>
      <c r="U227" s="22"/>
      <c r="V227" s="21"/>
      <c r="W227" s="21"/>
      <c r="X227" s="21"/>
      <c r="Y227" s="21"/>
      <c r="Z227" s="21"/>
      <c r="AA227" s="21"/>
      <c r="AB227" s="30"/>
      <c r="AC227" s="21" t="s">
        <v>174</v>
      </c>
      <c r="AD227" s="21" t="s">
        <v>27</v>
      </c>
      <c r="AE227" s="21" t="s">
        <v>28</v>
      </c>
      <c r="AF227" s="22">
        <v>3.980266322E7</v>
      </c>
      <c r="AG227" s="22">
        <v>2038842.69</v>
      </c>
    </row>
    <row r="228" ht="14.25" hidden="1" customHeight="1" outlineLevel="2">
      <c r="A228" s="21" t="s">
        <v>174</v>
      </c>
      <c r="B228" s="21" t="s">
        <v>33</v>
      </c>
      <c r="C228" s="21" t="s">
        <v>34</v>
      </c>
      <c r="D228" s="22">
        <v>1.049312178E7</v>
      </c>
      <c r="E228" s="22">
        <v>537497.31</v>
      </c>
      <c r="F228" s="23">
        <f>+D228/D229</f>
        <v>0.2086282534</v>
      </c>
      <c r="G228" s="24">
        <v>0.0</v>
      </c>
      <c r="H228" s="24">
        <v>0.0</v>
      </c>
      <c r="I228" s="22">
        <v>2564751.26417515</v>
      </c>
      <c r="J228" s="22">
        <v>0.0</v>
      </c>
      <c r="K228" s="25">
        <f t="shared" si="504"/>
        <v>535079.5768</v>
      </c>
      <c r="L228" s="22">
        <f t="shared" si="505"/>
        <v>-0.2200000007</v>
      </c>
      <c r="M228" s="24">
        <v>0.0</v>
      </c>
      <c r="N228" s="26">
        <v>0.0</v>
      </c>
      <c r="O228" s="24"/>
      <c r="P228" s="24">
        <f t="shared" si="506"/>
        <v>10493121.78</v>
      </c>
      <c r="Q228" s="27">
        <f t="shared" si="507"/>
        <v>10493122</v>
      </c>
      <c r="R228" s="22">
        <f t="shared" si="508"/>
        <v>10493122</v>
      </c>
      <c r="S228" s="28">
        <f t="shared" si="12"/>
        <v>10493121.78</v>
      </c>
      <c r="T228" s="29">
        <f t="shared" si="13"/>
        <v>0</v>
      </c>
      <c r="U228" s="22"/>
      <c r="V228" s="21"/>
      <c r="W228" s="21"/>
      <c r="X228" s="21"/>
      <c r="Y228" s="21"/>
      <c r="Z228" s="21"/>
      <c r="AA228" s="21"/>
      <c r="AB228" s="30"/>
      <c r="AC228" s="21" t="s">
        <v>174</v>
      </c>
      <c r="AD228" s="21" t="s">
        <v>33</v>
      </c>
      <c r="AE228" s="21" t="s">
        <v>34</v>
      </c>
      <c r="AF228" s="22">
        <v>1.049312178E7</v>
      </c>
      <c r="AG228" s="22">
        <v>537497.31</v>
      </c>
    </row>
    <row r="229" ht="14.25" hidden="1" customHeight="1" outlineLevel="1">
      <c r="A229" s="31" t="s">
        <v>175</v>
      </c>
      <c r="B229" s="31"/>
      <c r="C229" s="31"/>
      <c r="D229" s="32">
        <f t="shared" ref="D229:F229" si="509">SUBTOTAL(9,D227:D228)</f>
        <v>50295785</v>
      </c>
      <c r="E229" s="32">
        <f t="shared" si="509"/>
        <v>2576340</v>
      </c>
      <c r="F229" s="32">
        <f t="shared" si="509"/>
        <v>1</v>
      </c>
      <c r="G229" s="33"/>
      <c r="H229" s="33"/>
      <c r="I229" s="32"/>
      <c r="J229" s="32">
        <f t="shared" ref="J229:L229" si="510">SUBTOTAL(9,J227:J228)</f>
        <v>0</v>
      </c>
      <c r="K229" s="34">
        <f t="shared" si="510"/>
        <v>2564751.264</v>
      </c>
      <c r="L229" s="32">
        <f t="shared" si="510"/>
        <v>-0.000000001862645149</v>
      </c>
      <c r="M229" s="33"/>
      <c r="N229" s="35"/>
      <c r="O229" s="33"/>
      <c r="P229" s="33">
        <f t="shared" ref="P229:R229" si="511">SUBTOTAL(9,P227:P228)</f>
        <v>50295785</v>
      </c>
      <c r="Q229" s="36">
        <f t="shared" si="511"/>
        <v>50295785</v>
      </c>
      <c r="R229" s="32">
        <f t="shared" si="511"/>
        <v>50295785</v>
      </c>
      <c r="S229" s="37">
        <f t="shared" si="12"/>
        <v>50295785</v>
      </c>
      <c r="T229" s="38">
        <f t="shared" si="13"/>
        <v>0</v>
      </c>
      <c r="U229" s="32"/>
      <c r="V229" s="31"/>
      <c r="W229" s="31"/>
      <c r="X229" s="31"/>
      <c r="Y229" s="31"/>
      <c r="Z229" s="31"/>
      <c r="AA229" s="31"/>
      <c r="AB229" s="39"/>
      <c r="AC229" s="31"/>
      <c r="AD229" s="31"/>
      <c r="AE229" s="31"/>
      <c r="AF229" s="32"/>
      <c r="AG229" s="32"/>
    </row>
    <row r="230" ht="14.25" hidden="1" customHeight="1" outlineLevel="2">
      <c r="A230" s="21" t="s">
        <v>176</v>
      </c>
      <c r="B230" s="21" t="s">
        <v>27</v>
      </c>
      <c r="C230" s="21" t="s">
        <v>28</v>
      </c>
      <c r="D230" s="22">
        <v>5.130549448E7</v>
      </c>
      <c r="E230" s="22">
        <v>2993509.81</v>
      </c>
      <c r="F230" s="23">
        <f>+D230/D232</f>
        <v>0.9942797341</v>
      </c>
      <c r="G230" s="24">
        <v>2.3751217E7</v>
      </c>
      <c r="H230" s="24">
        <v>2159201.5454545454</v>
      </c>
      <c r="I230" s="22">
        <v>2159201.5454545454</v>
      </c>
      <c r="J230" s="22">
        <v>0.0</v>
      </c>
      <c r="K230" s="25">
        <f t="shared" ref="K230:K231" si="512">+I230*F230</f>
        <v>2146850.338</v>
      </c>
      <c r="L230" s="22">
        <f t="shared" ref="L230:L231" si="513">+D230-Q230</f>
        <v>0.4799999967</v>
      </c>
      <c r="M230" s="24">
        <v>5.676073021500664E8</v>
      </c>
      <c r="N230" s="26">
        <v>5.160066383182421E7</v>
      </c>
      <c r="O230" s="24"/>
      <c r="P230" s="24">
        <f t="shared" ref="P230:P231" si="514">+D230-J230</f>
        <v>51305494.48</v>
      </c>
      <c r="Q230" s="27">
        <f t="shared" ref="Q230:Q231" si="515">+ROUND(P230,0)</f>
        <v>51305494</v>
      </c>
      <c r="R230" s="22">
        <f t="shared" ref="R230:R231" si="516">+D230-L230</f>
        <v>51305494</v>
      </c>
      <c r="S230" s="28">
        <f t="shared" si="12"/>
        <v>51305494.48</v>
      </c>
      <c r="T230" s="29">
        <f t="shared" si="13"/>
        <v>0</v>
      </c>
      <c r="U230" s="22"/>
      <c r="V230" s="21"/>
      <c r="W230" s="21"/>
      <c r="X230" s="21"/>
      <c r="Y230" s="21"/>
      <c r="Z230" s="21"/>
      <c r="AA230" s="21"/>
      <c r="AB230" s="30"/>
      <c r="AC230" s="21" t="s">
        <v>176</v>
      </c>
      <c r="AD230" s="21" t="s">
        <v>27</v>
      </c>
      <c r="AE230" s="21" t="s">
        <v>28</v>
      </c>
      <c r="AF230" s="22">
        <v>5.130549448E7</v>
      </c>
      <c r="AG230" s="22">
        <v>2993509.81</v>
      </c>
    </row>
    <row r="231" ht="15.75" hidden="1" customHeight="1" outlineLevel="2">
      <c r="A231" s="21" t="s">
        <v>176</v>
      </c>
      <c r="B231" s="21" t="s">
        <v>33</v>
      </c>
      <c r="C231" s="21" t="s">
        <v>34</v>
      </c>
      <c r="D231" s="22">
        <v>295169.52</v>
      </c>
      <c r="E231" s="22">
        <v>17222.19</v>
      </c>
      <c r="F231" s="23">
        <f>+D231/D232</f>
        <v>0.005720265925</v>
      </c>
      <c r="G231" s="24">
        <v>0.0</v>
      </c>
      <c r="H231" s="24">
        <v>0.0</v>
      </c>
      <c r="I231" s="22">
        <v>2159201.5454545454</v>
      </c>
      <c r="J231" s="22">
        <v>0.0</v>
      </c>
      <c r="K231" s="25">
        <f t="shared" si="512"/>
        <v>12351.20703</v>
      </c>
      <c r="L231" s="22">
        <f t="shared" si="513"/>
        <v>-0.48</v>
      </c>
      <c r="M231" s="24">
        <v>0.0</v>
      </c>
      <c r="N231" s="26">
        <v>0.0</v>
      </c>
      <c r="O231" s="24"/>
      <c r="P231" s="24">
        <f t="shared" si="514"/>
        <v>295169.52</v>
      </c>
      <c r="Q231" s="27">
        <f t="shared" si="515"/>
        <v>295170</v>
      </c>
      <c r="R231" s="22">
        <f t="shared" si="516"/>
        <v>295170</v>
      </c>
      <c r="S231" s="28">
        <f t="shared" si="12"/>
        <v>295169.52</v>
      </c>
      <c r="T231" s="29">
        <f t="shared" si="13"/>
        <v>0</v>
      </c>
      <c r="U231" s="22"/>
      <c r="V231" s="21"/>
      <c r="W231" s="21"/>
      <c r="X231" s="21"/>
      <c r="Y231" s="21"/>
      <c r="Z231" s="21"/>
      <c r="AA231" s="21"/>
      <c r="AB231" s="30"/>
      <c r="AC231" s="21" t="s">
        <v>176</v>
      </c>
      <c r="AD231" s="21" t="s">
        <v>33</v>
      </c>
      <c r="AE231" s="21" t="s">
        <v>34</v>
      </c>
      <c r="AF231" s="22">
        <v>295169.52</v>
      </c>
      <c r="AG231" s="22">
        <v>17222.19</v>
      </c>
    </row>
    <row r="232" ht="15.75" hidden="1" customHeight="1" outlineLevel="1">
      <c r="A232" s="31" t="s">
        <v>177</v>
      </c>
      <c r="B232" s="31"/>
      <c r="C232" s="31"/>
      <c r="D232" s="32">
        <f t="shared" ref="D232:F232" si="517">SUBTOTAL(9,D230:D231)</f>
        <v>51600664</v>
      </c>
      <c r="E232" s="32">
        <f t="shared" si="517"/>
        <v>3010732</v>
      </c>
      <c r="F232" s="32">
        <f t="shared" si="517"/>
        <v>1</v>
      </c>
      <c r="G232" s="33"/>
      <c r="H232" s="33"/>
      <c r="I232" s="32"/>
      <c r="J232" s="32">
        <f t="shared" ref="J232:L232" si="518">SUBTOTAL(9,J230:J231)</f>
        <v>0</v>
      </c>
      <c r="K232" s="34">
        <f t="shared" si="518"/>
        <v>2159201.545</v>
      </c>
      <c r="L232" s="32">
        <f t="shared" si="518"/>
        <v>-0.000000003259629011</v>
      </c>
      <c r="M232" s="33"/>
      <c r="N232" s="35"/>
      <c r="O232" s="33"/>
      <c r="P232" s="33">
        <f t="shared" ref="P232:R232" si="519">SUBTOTAL(9,P230:P231)</f>
        <v>51600664</v>
      </c>
      <c r="Q232" s="36">
        <f t="shared" si="519"/>
        <v>51600664</v>
      </c>
      <c r="R232" s="32">
        <f t="shared" si="519"/>
        <v>51600664</v>
      </c>
      <c r="S232" s="37">
        <f t="shared" si="12"/>
        <v>51600664</v>
      </c>
      <c r="T232" s="38">
        <f t="shared" si="13"/>
        <v>0</v>
      </c>
      <c r="U232" s="32"/>
      <c r="V232" s="31"/>
      <c r="W232" s="31"/>
      <c r="X232" s="31"/>
      <c r="Y232" s="31"/>
      <c r="Z232" s="31"/>
      <c r="AA232" s="31"/>
      <c r="AB232" s="39"/>
      <c r="AC232" s="31"/>
      <c r="AD232" s="31"/>
      <c r="AE232" s="31"/>
      <c r="AF232" s="32"/>
      <c r="AG232" s="32"/>
    </row>
    <row r="233" ht="14.25" hidden="1" customHeight="1" outlineLevel="2">
      <c r="A233" s="21" t="s">
        <v>178</v>
      </c>
      <c r="B233" s="21" t="s">
        <v>33</v>
      </c>
      <c r="C233" s="21" t="s">
        <v>34</v>
      </c>
      <c r="D233" s="22">
        <v>3.843906543E7</v>
      </c>
      <c r="E233" s="22">
        <v>6530806.92</v>
      </c>
      <c r="F233" s="23">
        <f>+D233/D235</f>
        <v>0.4736466635</v>
      </c>
      <c r="G233" s="24">
        <v>2.33021893E8</v>
      </c>
      <c r="H233" s="24">
        <v>2.1183808454545453E7</v>
      </c>
      <c r="I233" s="22">
        <v>2.1183808454545453E7</v>
      </c>
      <c r="J233" s="22">
        <f t="shared" ref="J233:J234" si="520">+K233-E233</f>
        <v>3502833.275</v>
      </c>
      <c r="K233" s="25">
        <f t="shared" ref="K233:K234" si="521">+I233*F233</f>
        <v>10033640.2</v>
      </c>
      <c r="L233" s="22">
        <f t="shared" ref="L233:L234" si="522">+D233-Q233</f>
        <v>3502833.43</v>
      </c>
      <c r="M233" s="24">
        <v>8.113612680795166E8</v>
      </c>
      <c r="N233" s="26">
        <v>7.376011527995606E7</v>
      </c>
      <c r="O233" s="24"/>
      <c r="P233" s="24">
        <f t="shared" ref="P233:P234" si="523">+D233-J233</f>
        <v>34936232.15</v>
      </c>
      <c r="Q233" s="27">
        <f t="shared" ref="Q233:Q234" si="524">+ROUND(P233,0)</f>
        <v>34936232</v>
      </c>
      <c r="R233" s="22">
        <f t="shared" ref="R233:R234" si="525">+D233-L233</f>
        <v>34936232</v>
      </c>
      <c r="S233" s="28">
        <f t="shared" si="12"/>
        <v>38439065.43</v>
      </c>
      <c r="T233" s="29">
        <f t="shared" si="13"/>
        <v>0</v>
      </c>
      <c r="U233" s="22"/>
      <c r="V233" s="21"/>
      <c r="W233" s="21"/>
      <c r="X233" s="21"/>
      <c r="Y233" s="21"/>
      <c r="Z233" s="21"/>
      <c r="AA233" s="21"/>
      <c r="AB233" s="30"/>
      <c r="AC233" s="21" t="s">
        <v>178</v>
      </c>
      <c r="AD233" s="21" t="s">
        <v>33</v>
      </c>
      <c r="AE233" s="21" t="s">
        <v>34</v>
      </c>
      <c r="AF233" s="22">
        <v>3.843906543E7</v>
      </c>
      <c r="AG233" s="22">
        <v>6530806.92</v>
      </c>
    </row>
    <row r="234" ht="14.25" hidden="1" customHeight="1" outlineLevel="2">
      <c r="A234" s="21" t="s">
        <v>178</v>
      </c>
      <c r="B234" s="21" t="s">
        <v>67</v>
      </c>
      <c r="C234" s="21" t="s">
        <v>68</v>
      </c>
      <c r="D234" s="22">
        <v>4.271650557E7</v>
      </c>
      <c r="E234" s="22">
        <v>7257545.08</v>
      </c>
      <c r="F234" s="23">
        <f>+D234/D235</f>
        <v>0.5263533365</v>
      </c>
      <c r="G234" s="24">
        <v>0.0</v>
      </c>
      <c r="H234" s="24">
        <v>0.0</v>
      </c>
      <c r="I234" s="22">
        <v>2.1183808454545453E7</v>
      </c>
      <c r="J234" s="22">
        <f t="shared" si="520"/>
        <v>3892623.179</v>
      </c>
      <c r="K234" s="25">
        <f t="shared" si="521"/>
        <v>11150168.26</v>
      </c>
      <c r="L234" s="22">
        <f t="shared" si="522"/>
        <v>3892623.57</v>
      </c>
      <c r="M234" s="24">
        <v>0.0</v>
      </c>
      <c r="N234" s="26">
        <v>0.0</v>
      </c>
      <c r="O234" s="24"/>
      <c r="P234" s="24">
        <f t="shared" si="523"/>
        <v>38823882.39</v>
      </c>
      <c r="Q234" s="27">
        <f t="shared" si="524"/>
        <v>38823882</v>
      </c>
      <c r="R234" s="22">
        <f t="shared" si="525"/>
        <v>38823882</v>
      </c>
      <c r="S234" s="28">
        <f t="shared" si="12"/>
        <v>42716505.57</v>
      </c>
      <c r="T234" s="29">
        <f t="shared" si="13"/>
        <v>0</v>
      </c>
      <c r="U234" s="22"/>
      <c r="V234" s="21"/>
      <c r="W234" s="21"/>
      <c r="X234" s="21"/>
      <c r="Y234" s="21"/>
      <c r="Z234" s="21"/>
      <c r="AA234" s="21"/>
      <c r="AB234" s="30"/>
      <c r="AC234" s="21" t="s">
        <v>178</v>
      </c>
      <c r="AD234" s="21" t="s">
        <v>67</v>
      </c>
      <c r="AE234" s="21" t="s">
        <v>68</v>
      </c>
      <c r="AF234" s="22">
        <v>4.271650557E7</v>
      </c>
      <c r="AG234" s="22">
        <v>7257545.08</v>
      </c>
    </row>
    <row r="235" ht="14.25" hidden="1" customHeight="1" outlineLevel="1">
      <c r="A235" s="31" t="s">
        <v>179</v>
      </c>
      <c r="B235" s="31"/>
      <c r="C235" s="31"/>
      <c r="D235" s="32">
        <f t="shared" ref="D235:F235" si="526">SUBTOTAL(9,D233:D234)</f>
        <v>81155571</v>
      </c>
      <c r="E235" s="32">
        <f t="shared" si="526"/>
        <v>13788352</v>
      </c>
      <c r="F235" s="32">
        <f t="shared" si="526"/>
        <v>1</v>
      </c>
      <c r="G235" s="33"/>
      <c r="H235" s="33"/>
      <c r="I235" s="32"/>
      <c r="J235" s="32">
        <f t="shared" ref="J235:L235" si="527">SUBTOTAL(9,J233:J234)</f>
        <v>7395456.455</v>
      </c>
      <c r="K235" s="34">
        <f t="shared" si="527"/>
        <v>21183808.45</v>
      </c>
      <c r="L235" s="32">
        <f t="shared" si="527"/>
        <v>7395457</v>
      </c>
      <c r="M235" s="33"/>
      <c r="N235" s="35"/>
      <c r="O235" s="33"/>
      <c r="P235" s="33">
        <f t="shared" ref="P235:R235" si="528">SUBTOTAL(9,P233:P234)</f>
        <v>73760114.55</v>
      </c>
      <c r="Q235" s="36">
        <f t="shared" si="528"/>
        <v>73760114</v>
      </c>
      <c r="R235" s="32">
        <f t="shared" si="528"/>
        <v>73760114</v>
      </c>
      <c r="S235" s="37">
        <f t="shared" si="12"/>
        <v>81155571</v>
      </c>
      <c r="T235" s="38">
        <f t="shared" si="13"/>
        <v>0</v>
      </c>
      <c r="U235" s="32"/>
      <c r="V235" s="31"/>
      <c r="W235" s="31"/>
      <c r="X235" s="31"/>
      <c r="Y235" s="31"/>
      <c r="Z235" s="31"/>
      <c r="AA235" s="31"/>
      <c r="AB235" s="39"/>
      <c r="AC235" s="31"/>
      <c r="AD235" s="31"/>
      <c r="AE235" s="31"/>
      <c r="AF235" s="32"/>
      <c r="AG235" s="32"/>
    </row>
    <row r="236" ht="15.75" hidden="1" customHeight="1" outlineLevel="2">
      <c r="A236" s="21" t="s">
        <v>180</v>
      </c>
      <c r="B236" s="21" t="s">
        <v>33</v>
      </c>
      <c r="C236" s="21" t="s">
        <v>34</v>
      </c>
      <c r="D236" s="22">
        <v>1.777825E7</v>
      </c>
      <c r="E236" s="22">
        <v>1851684.0</v>
      </c>
      <c r="F236" s="23">
        <f>+D236/D237</f>
        <v>1</v>
      </c>
      <c r="G236" s="24">
        <v>1.91359658400845E7</v>
      </c>
      <c r="H236" s="24">
        <v>1739633.2581895</v>
      </c>
      <c r="I236" s="22">
        <v>1739633.2581895</v>
      </c>
      <c r="J236" s="22">
        <v>0.0</v>
      </c>
      <c r="K236" s="25">
        <f>+I236*F236</f>
        <v>1739633.258</v>
      </c>
      <c r="L236" s="22">
        <f>+D236-Q236</f>
        <v>0</v>
      </c>
      <c r="M236" s="24">
        <v>1.955607539337304E8</v>
      </c>
      <c r="N236" s="26">
        <v>1.7778250357611854E7</v>
      </c>
      <c r="O236" s="24"/>
      <c r="P236" s="24">
        <f>+D236-J236</f>
        <v>17778250</v>
      </c>
      <c r="Q236" s="27">
        <f>+ROUND(P236,0)</f>
        <v>17778250</v>
      </c>
      <c r="R236" s="22">
        <f>+D236-L236</f>
        <v>17778250</v>
      </c>
      <c r="S236" s="28">
        <f t="shared" si="12"/>
        <v>17778250</v>
      </c>
      <c r="T236" s="29">
        <f t="shared" si="13"/>
        <v>0</v>
      </c>
      <c r="U236" s="22"/>
      <c r="V236" s="21"/>
      <c r="W236" s="21"/>
      <c r="X236" s="21"/>
      <c r="Y236" s="21"/>
      <c r="Z236" s="21"/>
      <c r="AA236" s="21"/>
      <c r="AB236" s="30"/>
      <c r="AC236" s="21" t="s">
        <v>180</v>
      </c>
      <c r="AD236" s="21" t="s">
        <v>33</v>
      </c>
      <c r="AE236" s="21" t="s">
        <v>34</v>
      </c>
      <c r="AF236" s="22">
        <v>1.777825E7</v>
      </c>
      <c r="AG236" s="22">
        <v>1851684.0</v>
      </c>
    </row>
    <row r="237" ht="15.75" hidden="1" customHeight="1" outlineLevel="1">
      <c r="A237" s="31" t="s">
        <v>181</v>
      </c>
      <c r="B237" s="31"/>
      <c r="C237" s="31"/>
      <c r="D237" s="32">
        <f t="shared" ref="D237:F237" si="529">SUBTOTAL(9,D236)</f>
        <v>17778250</v>
      </c>
      <c r="E237" s="32">
        <f t="shared" si="529"/>
        <v>1851684</v>
      </c>
      <c r="F237" s="32">
        <f t="shared" si="529"/>
        <v>1</v>
      </c>
      <c r="G237" s="33"/>
      <c r="H237" s="33"/>
      <c r="I237" s="32"/>
      <c r="J237" s="32">
        <f t="shared" ref="J237:L237" si="530">SUBTOTAL(9,J236)</f>
        <v>0</v>
      </c>
      <c r="K237" s="34">
        <f t="shared" si="530"/>
        <v>1739633.258</v>
      </c>
      <c r="L237" s="32">
        <f t="shared" si="530"/>
        <v>0</v>
      </c>
      <c r="M237" s="33"/>
      <c r="N237" s="35"/>
      <c r="O237" s="33"/>
      <c r="P237" s="33">
        <f t="shared" ref="P237:R237" si="531">SUBTOTAL(9,P236)</f>
        <v>17778250</v>
      </c>
      <c r="Q237" s="36">
        <f t="shared" si="531"/>
        <v>17778250</v>
      </c>
      <c r="R237" s="32">
        <f t="shared" si="531"/>
        <v>17778250</v>
      </c>
      <c r="S237" s="37">
        <f t="shared" si="12"/>
        <v>17778250</v>
      </c>
      <c r="T237" s="38">
        <f t="shared" si="13"/>
        <v>0</v>
      </c>
      <c r="U237" s="32"/>
      <c r="V237" s="31"/>
      <c r="W237" s="31"/>
      <c r="X237" s="31"/>
      <c r="Y237" s="31"/>
      <c r="Z237" s="31"/>
      <c r="AA237" s="31"/>
      <c r="AB237" s="39"/>
      <c r="AC237" s="31"/>
      <c r="AD237" s="31"/>
      <c r="AE237" s="31"/>
      <c r="AF237" s="32"/>
      <c r="AG237" s="32"/>
    </row>
    <row r="238" ht="14.25" hidden="1" customHeight="1" outlineLevel="2">
      <c r="A238" s="21" t="s">
        <v>182</v>
      </c>
      <c r="B238" s="21" t="s">
        <v>27</v>
      </c>
      <c r="C238" s="21" t="s">
        <v>28</v>
      </c>
      <c r="D238" s="22">
        <v>4971605.44</v>
      </c>
      <c r="E238" s="22">
        <v>480966.8</v>
      </c>
      <c r="F238" s="23">
        <f>+D238/D240</f>
        <v>0.6066822889</v>
      </c>
      <c r="G238" s="24">
        <v>5455936.736344432</v>
      </c>
      <c r="H238" s="24">
        <v>495994.2487585848</v>
      </c>
      <c r="I238" s="22">
        <v>495994.2487585848</v>
      </c>
      <c r="J238" s="22">
        <v>0.0</v>
      </c>
      <c r="K238" s="25">
        <f t="shared" ref="K238:K239" si="532">+I238*F238</f>
        <v>300910.9261</v>
      </c>
      <c r="L238" s="22">
        <f t="shared" ref="L238:L239" si="533">+D238-Q238</f>
        <v>0.4400000004</v>
      </c>
      <c r="M238" s="24">
        <v>9.01421736832898E7</v>
      </c>
      <c r="N238" s="26">
        <v>8194743.062117254</v>
      </c>
      <c r="O238" s="24"/>
      <c r="P238" s="24">
        <f t="shared" ref="P238:P239" si="534">+D238-J238</f>
        <v>4971605.44</v>
      </c>
      <c r="Q238" s="27">
        <f t="shared" ref="Q238:Q239" si="535">+ROUND(P238,0)</f>
        <v>4971605</v>
      </c>
      <c r="R238" s="22">
        <f t="shared" ref="R238:R239" si="536">+D238-L238</f>
        <v>4971605</v>
      </c>
      <c r="S238" s="28">
        <f t="shared" si="12"/>
        <v>4971605.44</v>
      </c>
      <c r="T238" s="29">
        <f t="shared" si="13"/>
        <v>0</v>
      </c>
      <c r="U238" s="22"/>
      <c r="V238" s="21"/>
      <c r="W238" s="21"/>
      <c r="X238" s="21"/>
      <c r="Y238" s="21"/>
      <c r="Z238" s="21"/>
      <c r="AA238" s="21"/>
      <c r="AB238" s="30"/>
      <c r="AC238" s="21" t="s">
        <v>182</v>
      </c>
      <c r="AD238" s="21" t="s">
        <v>27</v>
      </c>
      <c r="AE238" s="21" t="s">
        <v>28</v>
      </c>
      <c r="AF238" s="22">
        <v>4971605.44</v>
      </c>
      <c r="AG238" s="22">
        <v>480966.8</v>
      </c>
    </row>
    <row r="239" ht="14.25" hidden="1" customHeight="1" outlineLevel="2">
      <c r="A239" s="21" t="s">
        <v>182</v>
      </c>
      <c r="B239" s="21" t="s">
        <v>61</v>
      </c>
      <c r="C239" s="21" t="s">
        <v>62</v>
      </c>
      <c r="D239" s="22">
        <v>3223137.56</v>
      </c>
      <c r="E239" s="22">
        <v>311815.2</v>
      </c>
      <c r="F239" s="23">
        <f>+D239/D240</f>
        <v>0.3933177111</v>
      </c>
      <c r="G239" s="24">
        <v>0.0</v>
      </c>
      <c r="H239" s="24">
        <v>0.0</v>
      </c>
      <c r="I239" s="22">
        <v>495994.2487585848</v>
      </c>
      <c r="J239" s="22">
        <v>0.0</v>
      </c>
      <c r="K239" s="25">
        <f t="shared" si="532"/>
        <v>195083.3227</v>
      </c>
      <c r="L239" s="22">
        <f t="shared" si="533"/>
        <v>-0.4399999999</v>
      </c>
      <c r="M239" s="24">
        <v>0.0</v>
      </c>
      <c r="N239" s="26">
        <v>0.0</v>
      </c>
      <c r="O239" s="24"/>
      <c r="P239" s="24">
        <f t="shared" si="534"/>
        <v>3223137.56</v>
      </c>
      <c r="Q239" s="27">
        <f t="shared" si="535"/>
        <v>3223138</v>
      </c>
      <c r="R239" s="22">
        <f t="shared" si="536"/>
        <v>3223138</v>
      </c>
      <c r="S239" s="28">
        <f t="shared" si="12"/>
        <v>3223137.56</v>
      </c>
      <c r="T239" s="29">
        <f t="shared" si="13"/>
        <v>0</v>
      </c>
      <c r="U239" s="22"/>
      <c r="V239" s="21"/>
      <c r="W239" s="21"/>
      <c r="X239" s="21"/>
      <c r="Y239" s="21"/>
      <c r="Z239" s="21"/>
      <c r="AA239" s="21"/>
      <c r="AB239" s="30"/>
      <c r="AC239" s="21" t="s">
        <v>182</v>
      </c>
      <c r="AD239" s="21" t="s">
        <v>61</v>
      </c>
      <c r="AE239" s="21" t="s">
        <v>62</v>
      </c>
      <c r="AF239" s="22">
        <v>3223137.56</v>
      </c>
      <c r="AG239" s="22">
        <v>311815.2</v>
      </c>
    </row>
    <row r="240" ht="14.25" hidden="1" customHeight="1" outlineLevel="1">
      <c r="A240" s="31" t="s">
        <v>183</v>
      </c>
      <c r="B240" s="31"/>
      <c r="C240" s="31"/>
      <c r="D240" s="32">
        <f t="shared" ref="D240:F240" si="537">SUBTOTAL(9,D238:D239)</f>
        <v>8194743</v>
      </c>
      <c r="E240" s="32">
        <f t="shared" si="537"/>
        <v>792782</v>
      </c>
      <c r="F240" s="32">
        <f t="shared" si="537"/>
        <v>1</v>
      </c>
      <c r="G240" s="33"/>
      <c r="H240" s="33"/>
      <c r="I240" s="32"/>
      <c r="J240" s="32">
        <f t="shared" ref="J240:L240" si="538">SUBTOTAL(9,J238:J239)</f>
        <v>0</v>
      </c>
      <c r="K240" s="34">
        <f t="shared" si="538"/>
        <v>495994.2488</v>
      </c>
      <c r="L240" s="32">
        <f t="shared" si="538"/>
        <v>0.0000000004656612873</v>
      </c>
      <c r="M240" s="33"/>
      <c r="N240" s="35"/>
      <c r="O240" s="33"/>
      <c r="P240" s="33">
        <f t="shared" ref="P240:R240" si="539">SUBTOTAL(9,P238:P239)</f>
        <v>8194743</v>
      </c>
      <c r="Q240" s="36">
        <f t="shared" si="539"/>
        <v>8194743</v>
      </c>
      <c r="R240" s="32">
        <f t="shared" si="539"/>
        <v>8194743</v>
      </c>
      <c r="S240" s="37">
        <f t="shared" si="12"/>
        <v>8194743</v>
      </c>
      <c r="T240" s="38">
        <f t="shared" si="13"/>
        <v>0</v>
      </c>
      <c r="U240" s="32"/>
      <c r="V240" s="31"/>
      <c r="W240" s="31"/>
      <c r="X240" s="31"/>
      <c r="Y240" s="31"/>
      <c r="Z240" s="31"/>
      <c r="AA240" s="31"/>
      <c r="AB240" s="39"/>
      <c r="AC240" s="31"/>
      <c r="AD240" s="31"/>
      <c r="AE240" s="31"/>
      <c r="AF240" s="32"/>
      <c r="AG240" s="32"/>
    </row>
    <row r="241" ht="14.25" hidden="1" customHeight="1" outlineLevel="2">
      <c r="A241" s="21" t="s">
        <v>184</v>
      </c>
      <c r="B241" s="21" t="s">
        <v>27</v>
      </c>
      <c r="C241" s="21" t="s">
        <v>28</v>
      </c>
      <c r="D241" s="22">
        <v>4.286347898E7</v>
      </c>
      <c r="E241" s="22">
        <v>2898701.63</v>
      </c>
      <c r="F241" s="23">
        <f>+D241/D244</f>
        <v>0.7998567425</v>
      </c>
      <c r="G241" s="24">
        <v>3.1299563460059546E7</v>
      </c>
      <c r="H241" s="24">
        <v>2845414.860005413</v>
      </c>
      <c r="I241" s="22">
        <v>2845414.860005413</v>
      </c>
      <c r="J241" s="22">
        <v>0.0</v>
      </c>
      <c r="K241" s="25">
        <f t="shared" ref="K241:K243" si="540">+I241*F241</f>
        <v>2275924.261</v>
      </c>
      <c r="L241" s="22">
        <f t="shared" ref="L241:L243" si="541">+D241-Q241</f>
        <v>-0.02000000328</v>
      </c>
      <c r="M241" s="24">
        <v>5.894783959298233E8</v>
      </c>
      <c r="N241" s="26">
        <v>5.358894508452939E7</v>
      </c>
      <c r="O241" s="24"/>
      <c r="P241" s="24">
        <f t="shared" ref="P241:P243" si="542">+D241-J241</f>
        <v>42863478.98</v>
      </c>
      <c r="Q241" s="27">
        <f t="shared" ref="Q241:Q243" si="543">+ROUND(P241,0)</f>
        <v>42863479</v>
      </c>
      <c r="R241" s="22">
        <f t="shared" ref="R241:R243" si="544">+D241-L241</f>
        <v>42863479</v>
      </c>
      <c r="S241" s="28">
        <f t="shared" si="12"/>
        <v>42863478.98</v>
      </c>
      <c r="T241" s="29">
        <f t="shared" si="13"/>
        <v>0</v>
      </c>
      <c r="U241" s="22"/>
      <c r="V241" s="21"/>
      <c r="W241" s="21"/>
      <c r="X241" s="21"/>
      <c r="Y241" s="21"/>
      <c r="Z241" s="21"/>
      <c r="AA241" s="21"/>
      <c r="AB241" s="30"/>
      <c r="AC241" s="21" t="s">
        <v>184</v>
      </c>
      <c r="AD241" s="21" t="s">
        <v>27</v>
      </c>
      <c r="AE241" s="21" t="s">
        <v>28</v>
      </c>
      <c r="AF241" s="22">
        <v>4.286347898E7</v>
      </c>
      <c r="AG241" s="22">
        <v>2898701.63</v>
      </c>
    </row>
    <row r="242" ht="15.75" hidden="1" customHeight="1" outlineLevel="2">
      <c r="A242" s="21" t="s">
        <v>184</v>
      </c>
      <c r="B242" s="21" t="s">
        <v>33</v>
      </c>
      <c r="C242" s="21" t="s">
        <v>34</v>
      </c>
      <c r="D242" s="22">
        <v>5050732.78</v>
      </c>
      <c r="E242" s="22">
        <v>341562.74</v>
      </c>
      <c r="F242" s="23">
        <f>+D242/D244</f>
        <v>0.09424952814</v>
      </c>
      <c r="G242" s="24">
        <v>0.0</v>
      </c>
      <c r="H242" s="24">
        <v>0.0</v>
      </c>
      <c r="I242" s="22">
        <v>2845414.860005413</v>
      </c>
      <c r="J242" s="22">
        <v>0.0</v>
      </c>
      <c r="K242" s="25">
        <f t="shared" si="540"/>
        <v>268179.0079</v>
      </c>
      <c r="L242" s="22">
        <f t="shared" si="541"/>
        <v>-0.2199999997</v>
      </c>
      <c r="M242" s="24">
        <v>0.0</v>
      </c>
      <c r="N242" s="26">
        <v>0.0</v>
      </c>
      <c r="O242" s="24"/>
      <c r="P242" s="24">
        <f t="shared" si="542"/>
        <v>5050732.78</v>
      </c>
      <c r="Q242" s="27">
        <f t="shared" si="543"/>
        <v>5050733</v>
      </c>
      <c r="R242" s="22">
        <f t="shared" si="544"/>
        <v>5050733</v>
      </c>
      <c r="S242" s="28">
        <f t="shared" si="12"/>
        <v>5050732.78</v>
      </c>
      <c r="T242" s="29">
        <f t="shared" si="13"/>
        <v>0</v>
      </c>
      <c r="U242" s="22"/>
      <c r="V242" s="21"/>
      <c r="W242" s="21"/>
      <c r="X242" s="21"/>
      <c r="Y242" s="21"/>
      <c r="Z242" s="21"/>
      <c r="AA242" s="21"/>
      <c r="AB242" s="30"/>
      <c r="AC242" s="21" t="s">
        <v>184</v>
      </c>
      <c r="AD242" s="21" t="s">
        <v>33</v>
      </c>
      <c r="AE242" s="21" t="s">
        <v>34</v>
      </c>
      <c r="AF242" s="22">
        <v>5050732.78</v>
      </c>
      <c r="AG242" s="22">
        <v>341562.74</v>
      </c>
    </row>
    <row r="243" ht="14.25" hidden="1" customHeight="1" outlineLevel="2">
      <c r="A243" s="21" t="s">
        <v>184</v>
      </c>
      <c r="B243" s="21" t="s">
        <v>61</v>
      </c>
      <c r="C243" s="21" t="s">
        <v>62</v>
      </c>
      <c r="D243" s="22">
        <v>5674733.24</v>
      </c>
      <c r="E243" s="22">
        <v>383761.63</v>
      </c>
      <c r="F243" s="23">
        <f>+D243/D244</f>
        <v>0.1058937294</v>
      </c>
      <c r="G243" s="24">
        <v>0.0</v>
      </c>
      <c r="H243" s="24">
        <v>0.0</v>
      </c>
      <c r="I243" s="22">
        <v>2845414.860005413</v>
      </c>
      <c r="J243" s="22">
        <v>0.0</v>
      </c>
      <c r="K243" s="25">
        <f t="shared" si="540"/>
        <v>301311.5912</v>
      </c>
      <c r="L243" s="22">
        <f t="shared" si="541"/>
        <v>0.2400000002</v>
      </c>
      <c r="M243" s="24">
        <v>0.0</v>
      </c>
      <c r="N243" s="26">
        <v>0.0</v>
      </c>
      <c r="O243" s="24"/>
      <c r="P243" s="24">
        <f t="shared" si="542"/>
        <v>5674733.24</v>
      </c>
      <c r="Q243" s="27">
        <f t="shared" si="543"/>
        <v>5674733</v>
      </c>
      <c r="R243" s="22">
        <f t="shared" si="544"/>
        <v>5674733</v>
      </c>
      <c r="S243" s="28">
        <f t="shared" si="12"/>
        <v>5674733.24</v>
      </c>
      <c r="T243" s="29">
        <f t="shared" si="13"/>
        <v>0</v>
      </c>
      <c r="U243" s="22"/>
      <c r="V243" s="21"/>
      <c r="W243" s="21"/>
      <c r="X243" s="21"/>
      <c r="Y243" s="21"/>
      <c r="Z243" s="21"/>
      <c r="AA243" s="21"/>
      <c r="AB243" s="30"/>
      <c r="AC243" s="21" t="s">
        <v>184</v>
      </c>
      <c r="AD243" s="21" t="s">
        <v>61</v>
      </c>
      <c r="AE243" s="21" t="s">
        <v>62</v>
      </c>
      <c r="AF243" s="22">
        <v>5674733.24</v>
      </c>
      <c r="AG243" s="22">
        <v>383761.63</v>
      </c>
    </row>
    <row r="244" ht="14.25" hidden="1" customHeight="1" outlineLevel="1">
      <c r="A244" s="31" t="s">
        <v>185</v>
      </c>
      <c r="B244" s="31"/>
      <c r="C244" s="31"/>
      <c r="D244" s="32">
        <f t="shared" ref="D244:F244" si="545">SUBTOTAL(9,D241:D243)</f>
        <v>53588945</v>
      </c>
      <c r="E244" s="32">
        <f t="shared" si="545"/>
        <v>3624026</v>
      </c>
      <c r="F244" s="32">
        <f t="shared" si="545"/>
        <v>1</v>
      </c>
      <c r="G244" s="33"/>
      <c r="H244" s="33"/>
      <c r="I244" s="32"/>
      <c r="J244" s="32">
        <f t="shared" ref="J244:L244" si="546">SUBTOTAL(9,J241:J243)</f>
        <v>0</v>
      </c>
      <c r="K244" s="34">
        <f t="shared" si="546"/>
        <v>2845414.86</v>
      </c>
      <c r="L244" s="32">
        <f t="shared" si="546"/>
        <v>-0.000000002793967724</v>
      </c>
      <c r="M244" s="33"/>
      <c r="N244" s="35"/>
      <c r="O244" s="33"/>
      <c r="P244" s="33">
        <f t="shared" ref="P244:R244" si="547">SUBTOTAL(9,P241:P243)</f>
        <v>53588945</v>
      </c>
      <c r="Q244" s="36">
        <f t="shared" si="547"/>
        <v>53588945</v>
      </c>
      <c r="R244" s="32">
        <f t="shared" si="547"/>
        <v>53588945</v>
      </c>
      <c r="S244" s="37">
        <f t="shared" si="12"/>
        <v>53588945</v>
      </c>
      <c r="T244" s="38">
        <f t="shared" si="13"/>
        <v>0</v>
      </c>
      <c r="U244" s="32"/>
      <c r="V244" s="31"/>
      <c r="W244" s="31"/>
      <c r="X244" s="31"/>
      <c r="Y244" s="31"/>
      <c r="Z244" s="31"/>
      <c r="AA244" s="31"/>
      <c r="AB244" s="39"/>
      <c r="AC244" s="31"/>
      <c r="AD244" s="31"/>
      <c r="AE244" s="31"/>
      <c r="AF244" s="32"/>
      <c r="AG244" s="32"/>
    </row>
    <row r="245" ht="14.25" hidden="1" customHeight="1" outlineLevel="2">
      <c r="A245" s="21" t="s">
        <v>186</v>
      </c>
      <c r="B245" s="21" t="s">
        <v>27</v>
      </c>
      <c r="C245" s="21" t="s">
        <v>28</v>
      </c>
      <c r="D245" s="22">
        <v>1.358339778E7</v>
      </c>
      <c r="E245" s="22">
        <v>664693.9</v>
      </c>
      <c r="F245" s="23">
        <f>+D245/D248</f>
        <v>0.301548452</v>
      </c>
      <c r="G245" s="24">
        <v>5.9777703E7</v>
      </c>
      <c r="H245" s="24">
        <v>5434336.636363637</v>
      </c>
      <c r="I245" s="22">
        <v>5434336.636363637</v>
      </c>
      <c r="J245" s="22">
        <f t="shared" ref="J245:J247" si="548">+K245-E245</f>
        <v>974021.9005</v>
      </c>
      <c r="K245" s="25">
        <f t="shared" ref="K245:K247" si="549">+I245*F245</f>
        <v>1638715.8</v>
      </c>
      <c r="L245" s="22">
        <f t="shared" ref="L245:L247" si="550">+D245-Q245</f>
        <v>974021.78</v>
      </c>
      <c r="M245" s="24">
        <v>4.599696635422912E8</v>
      </c>
      <c r="N245" s="26">
        <v>4.181542395839011E7</v>
      </c>
      <c r="O245" s="24"/>
      <c r="P245" s="24">
        <f t="shared" ref="P245:P247" si="551">+D245-J245</f>
        <v>12609375.88</v>
      </c>
      <c r="Q245" s="27">
        <f t="shared" ref="Q245:Q247" si="552">+ROUND(P245,0)</f>
        <v>12609376</v>
      </c>
      <c r="R245" s="22">
        <f t="shared" ref="R245:R247" si="553">+D245-L245</f>
        <v>12609376</v>
      </c>
      <c r="S245" s="28">
        <f t="shared" si="12"/>
        <v>13583397.78</v>
      </c>
      <c r="T245" s="29">
        <f t="shared" si="13"/>
        <v>0</v>
      </c>
      <c r="U245" s="22"/>
      <c r="V245" s="21"/>
      <c r="W245" s="21"/>
      <c r="X245" s="21"/>
      <c r="Y245" s="21"/>
      <c r="Z245" s="21"/>
      <c r="AA245" s="21"/>
      <c r="AB245" s="30"/>
      <c r="AC245" s="21" t="s">
        <v>186</v>
      </c>
      <c r="AD245" s="21" t="s">
        <v>27</v>
      </c>
      <c r="AE245" s="21" t="s">
        <v>28</v>
      </c>
      <c r="AF245" s="22">
        <v>1.358339778E7</v>
      </c>
      <c r="AG245" s="22">
        <v>664693.9</v>
      </c>
    </row>
    <row r="246" ht="14.25" hidden="1" customHeight="1" outlineLevel="2">
      <c r="A246" s="21" t="s">
        <v>186</v>
      </c>
      <c r="B246" s="21" t="s">
        <v>67</v>
      </c>
      <c r="C246" s="21" t="s">
        <v>68</v>
      </c>
      <c r="D246" s="22">
        <v>3.030709893E7</v>
      </c>
      <c r="E246" s="22">
        <v>1483056.32</v>
      </c>
      <c r="F246" s="23">
        <f>+D246/D248</f>
        <v>0.6728109502</v>
      </c>
      <c r="G246" s="24">
        <v>0.0</v>
      </c>
      <c r="H246" s="24">
        <v>0.0</v>
      </c>
      <c r="I246" s="22">
        <v>5434336.636363637</v>
      </c>
      <c r="J246" s="22">
        <f t="shared" si="548"/>
        <v>2173224.876</v>
      </c>
      <c r="K246" s="25">
        <f t="shared" si="549"/>
        <v>3656281.196</v>
      </c>
      <c r="L246" s="22">
        <f t="shared" si="550"/>
        <v>2173224.93</v>
      </c>
      <c r="M246" s="24">
        <v>0.0</v>
      </c>
      <c r="N246" s="26">
        <v>0.0</v>
      </c>
      <c r="O246" s="24"/>
      <c r="P246" s="24">
        <f t="shared" si="551"/>
        <v>28133874.05</v>
      </c>
      <c r="Q246" s="27">
        <f t="shared" si="552"/>
        <v>28133874</v>
      </c>
      <c r="R246" s="22">
        <f t="shared" si="553"/>
        <v>28133874</v>
      </c>
      <c r="S246" s="28">
        <f t="shared" si="12"/>
        <v>30307098.93</v>
      </c>
      <c r="T246" s="29">
        <f t="shared" si="13"/>
        <v>0</v>
      </c>
      <c r="U246" s="22"/>
      <c r="V246" s="21"/>
      <c r="W246" s="21"/>
      <c r="X246" s="21"/>
      <c r="Y246" s="21"/>
      <c r="Z246" s="21"/>
      <c r="AA246" s="21"/>
      <c r="AB246" s="30"/>
      <c r="AC246" s="21" t="s">
        <v>186</v>
      </c>
      <c r="AD246" s="21" t="s">
        <v>67</v>
      </c>
      <c r="AE246" s="21" t="s">
        <v>68</v>
      </c>
      <c r="AF246" s="22">
        <v>3.030709893E7</v>
      </c>
      <c r="AG246" s="22">
        <v>1483056.32</v>
      </c>
    </row>
    <row r="247" ht="14.25" hidden="1" customHeight="1" outlineLevel="2">
      <c r="A247" s="21" t="s">
        <v>186</v>
      </c>
      <c r="B247" s="21" t="s">
        <v>47</v>
      </c>
      <c r="C247" s="21" t="s">
        <v>48</v>
      </c>
      <c r="D247" s="22">
        <v>1154993.29</v>
      </c>
      <c r="E247" s="22">
        <v>56518.78</v>
      </c>
      <c r="F247" s="23">
        <f>+D247/D248</f>
        <v>0.02564059776</v>
      </c>
      <c r="G247" s="24">
        <v>0.0</v>
      </c>
      <c r="H247" s="24">
        <v>0.0</v>
      </c>
      <c r="I247" s="22">
        <v>5434336.636363637</v>
      </c>
      <c r="J247" s="22">
        <f t="shared" si="548"/>
        <v>82820.85979</v>
      </c>
      <c r="K247" s="25">
        <f t="shared" si="549"/>
        <v>139339.6398</v>
      </c>
      <c r="L247" s="22">
        <f t="shared" si="550"/>
        <v>82821.29</v>
      </c>
      <c r="M247" s="24">
        <v>0.0</v>
      </c>
      <c r="N247" s="26">
        <v>0.0</v>
      </c>
      <c r="O247" s="24"/>
      <c r="P247" s="24">
        <f t="shared" si="551"/>
        <v>1072172.43</v>
      </c>
      <c r="Q247" s="27">
        <f t="shared" si="552"/>
        <v>1072172</v>
      </c>
      <c r="R247" s="22">
        <f t="shared" si="553"/>
        <v>1072172</v>
      </c>
      <c r="S247" s="28">
        <f t="shared" si="12"/>
        <v>1154993.29</v>
      </c>
      <c r="T247" s="29">
        <f t="shared" si="13"/>
        <v>0</v>
      </c>
      <c r="U247" s="22"/>
      <c r="V247" s="21"/>
      <c r="W247" s="21"/>
      <c r="X247" s="21"/>
      <c r="Y247" s="21"/>
      <c r="Z247" s="21"/>
      <c r="AA247" s="21"/>
      <c r="AB247" s="30"/>
      <c r="AC247" s="21" t="s">
        <v>186</v>
      </c>
      <c r="AD247" s="21" t="s">
        <v>47</v>
      </c>
      <c r="AE247" s="21" t="s">
        <v>48</v>
      </c>
      <c r="AF247" s="22">
        <v>1154993.29</v>
      </c>
      <c r="AG247" s="22">
        <v>56518.78</v>
      </c>
    </row>
    <row r="248" ht="14.25" hidden="1" customHeight="1" outlineLevel="1">
      <c r="A248" s="31" t="s">
        <v>187</v>
      </c>
      <c r="B248" s="31"/>
      <c r="C248" s="31"/>
      <c r="D248" s="32">
        <f t="shared" ref="D248:F248" si="554">SUBTOTAL(9,D245:D247)</f>
        <v>45045490</v>
      </c>
      <c r="E248" s="32">
        <f t="shared" si="554"/>
        <v>2204269</v>
      </c>
      <c r="F248" s="32">
        <f t="shared" si="554"/>
        <v>1</v>
      </c>
      <c r="G248" s="33"/>
      <c r="H248" s="33"/>
      <c r="I248" s="32"/>
      <c r="J248" s="32">
        <f t="shared" ref="J248:L248" si="555">SUBTOTAL(9,J245:J247)</f>
        <v>3230067.636</v>
      </c>
      <c r="K248" s="34">
        <f t="shared" si="555"/>
        <v>5434336.636</v>
      </c>
      <c r="L248" s="32">
        <f t="shared" si="555"/>
        <v>3230068</v>
      </c>
      <c r="M248" s="33"/>
      <c r="N248" s="35"/>
      <c r="O248" s="33"/>
      <c r="P248" s="33">
        <f t="shared" ref="P248:R248" si="556">SUBTOTAL(9,P245:P247)</f>
        <v>41815422.36</v>
      </c>
      <c r="Q248" s="36">
        <f t="shared" si="556"/>
        <v>41815422</v>
      </c>
      <c r="R248" s="32">
        <f t="shared" si="556"/>
        <v>41815422</v>
      </c>
      <c r="S248" s="37">
        <f t="shared" si="12"/>
        <v>45045490</v>
      </c>
      <c r="T248" s="38">
        <f t="shared" si="13"/>
        <v>0</v>
      </c>
      <c r="U248" s="32"/>
      <c r="V248" s="31"/>
      <c r="W248" s="31"/>
      <c r="X248" s="31"/>
      <c r="Y248" s="31"/>
      <c r="Z248" s="31"/>
      <c r="AA248" s="31"/>
      <c r="AB248" s="39"/>
      <c r="AC248" s="31"/>
      <c r="AD248" s="31"/>
      <c r="AE248" s="31"/>
      <c r="AF248" s="32"/>
      <c r="AG248" s="32"/>
    </row>
    <row r="249" ht="14.25" hidden="1" customHeight="1" outlineLevel="2">
      <c r="A249" s="21" t="s">
        <v>188</v>
      </c>
      <c r="B249" s="21" t="s">
        <v>27</v>
      </c>
      <c r="C249" s="21" t="s">
        <v>28</v>
      </c>
      <c r="D249" s="22">
        <v>2.0797031192E8</v>
      </c>
      <c r="E249" s="22">
        <v>3936195.43</v>
      </c>
      <c r="F249" s="23">
        <f>+D249/D253</f>
        <v>0.3989517725</v>
      </c>
      <c r="G249" s="24">
        <v>1.0130127592637698E8</v>
      </c>
      <c r="H249" s="24">
        <v>9209206.902397908</v>
      </c>
      <c r="I249" s="22">
        <v>9209206.902397908</v>
      </c>
      <c r="J249" s="22">
        <v>0.0</v>
      </c>
      <c r="K249" s="25">
        <f t="shared" ref="K249:K252" si="557">+I249*F249</f>
        <v>3674029.417</v>
      </c>
      <c r="L249" s="22">
        <f t="shared" ref="L249:L252" si="558">+D249-Q249</f>
        <v>-0.08000001311</v>
      </c>
      <c r="M249" s="24">
        <v>5.734210491837273E9</v>
      </c>
      <c r="N249" s="26">
        <v>5.2129186289429754E8</v>
      </c>
      <c r="O249" s="24"/>
      <c r="P249" s="24">
        <f t="shared" ref="P249:P252" si="559">+D249-J249</f>
        <v>207970311.9</v>
      </c>
      <c r="Q249" s="27">
        <f t="shared" ref="Q249:Q252" si="560">+ROUND(P249,0)</f>
        <v>207970312</v>
      </c>
      <c r="R249" s="22">
        <f t="shared" ref="R249:R252" si="561">+D249-L249</f>
        <v>207970312</v>
      </c>
      <c r="S249" s="28">
        <f t="shared" si="12"/>
        <v>207970311.9</v>
      </c>
      <c r="T249" s="29">
        <f t="shared" si="13"/>
        <v>0</v>
      </c>
      <c r="U249" s="22"/>
      <c r="V249" s="21"/>
      <c r="W249" s="21"/>
      <c r="X249" s="21"/>
      <c r="Y249" s="21"/>
      <c r="Z249" s="21"/>
      <c r="AA249" s="21"/>
      <c r="AB249" s="30"/>
      <c r="AC249" s="21" t="s">
        <v>188</v>
      </c>
      <c r="AD249" s="21" t="s">
        <v>27</v>
      </c>
      <c r="AE249" s="21" t="s">
        <v>28</v>
      </c>
      <c r="AF249" s="22">
        <v>2.0797031192E8</v>
      </c>
      <c r="AG249" s="22">
        <v>3936195.43</v>
      </c>
    </row>
    <row r="250" ht="15.75" hidden="1" customHeight="1" outlineLevel="2">
      <c r="A250" s="21" t="s">
        <v>188</v>
      </c>
      <c r="B250" s="21" t="s">
        <v>33</v>
      </c>
      <c r="C250" s="21" t="s">
        <v>34</v>
      </c>
      <c r="D250" s="22">
        <v>2.339268704E7</v>
      </c>
      <c r="E250" s="22">
        <v>442746.79</v>
      </c>
      <c r="F250" s="23">
        <f>+D250/D253</f>
        <v>0.04487445285</v>
      </c>
      <c r="G250" s="24">
        <v>0.0</v>
      </c>
      <c r="H250" s="24">
        <v>0.0</v>
      </c>
      <c r="I250" s="22">
        <v>9209206.902397908</v>
      </c>
      <c r="J250" s="22">
        <v>0.0</v>
      </c>
      <c r="K250" s="25">
        <f t="shared" si="557"/>
        <v>413258.121</v>
      </c>
      <c r="L250" s="22">
        <f t="shared" si="558"/>
        <v>0.03999999911</v>
      </c>
      <c r="M250" s="24">
        <v>0.0</v>
      </c>
      <c r="N250" s="26">
        <v>0.0</v>
      </c>
      <c r="O250" s="24"/>
      <c r="P250" s="24">
        <f t="shared" si="559"/>
        <v>23392687.04</v>
      </c>
      <c r="Q250" s="27">
        <f t="shared" si="560"/>
        <v>23392687</v>
      </c>
      <c r="R250" s="22">
        <f t="shared" si="561"/>
        <v>23392687</v>
      </c>
      <c r="S250" s="28">
        <f t="shared" si="12"/>
        <v>23392687.04</v>
      </c>
      <c r="T250" s="29">
        <f t="shared" si="13"/>
        <v>0</v>
      </c>
      <c r="U250" s="22"/>
      <c r="V250" s="21"/>
      <c r="W250" s="21"/>
      <c r="X250" s="21"/>
      <c r="Y250" s="21"/>
      <c r="Z250" s="21"/>
      <c r="AA250" s="21"/>
      <c r="AB250" s="30"/>
      <c r="AC250" s="21" t="s">
        <v>188</v>
      </c>
      <c r="AD250" s="21" t="s">
        <v>33</v>
      </c>
      <c r="AE250" s="21" t="s">
        <v>34</v>
      </c>
      <c r="AF250" s="22">
        <v>2.339268704E7</v>
      </c>
      <c r="AG250" s="22">
        <v>442746.79</v>
      </c>
    </row>
    <row r="251" ht="14.25" hidden="1" customHeight="1" outlineLevel="2">
      <c r="A251" s="21" t="s">
        <v>188</v>
      </c>
      <c r="B251" s="21" t="s">
        <v>61</v>
      </c>
      <c r="C251" s="21" t="s">
        <v>62</v>
      </c>
      <c r="D251" s="22">
        <v>2.939270965E7</v>
      </c>
      <c r="E251" s="22">
        <v>556307.52</v>
      </c>
      <c r="F251" s="23">
        <f>+D251/D253</f>
        <v>0.05638436325</v>
      </c>
      <c r="G251" s="24">
        <v>0.0</v>
      </c>
      <c r="H251" s="24">
        <v>0.0</v>
      </c>
      <c r="I251" s="22">
        <v>9209206.902397908</v>
      </c>
      <c r="J251" s="22">
        <v>0.0</v>
      </c>
      <c r="K251" s="25">
        <f t="shared" si="557"/>
        <v>519255.2672</v>
      </c>
      <c r="L251" s="22">
        <f t="shared" si="558"/>
        <v>-0.3500000015</v>
      </c>
      <c r="M251" s="24">
        <v>0.0</v>
      </c>
      <c r="N251" s="26">
        <v>0.0</v>
      </c>
      <c r="O251" s="24"/>
      <c r="P251" s="24">
        <f t="shared" si="559"/>
        <v>29392709.65</v>
      </c>
      <c r="Q251" s="27">
        <f t="shared" si="560"/>
        <v>29392710</v>
      </c>
      <c r="R251" s="22">
        <f t="shared" si="561"/>
        <v>29392710</v>
      </c>
      <c r="S251" s="28">
        <f t="shared" si="12"/>
        <v>29392709.65</v>
      </c>
      <c r="T251" s="29">
        <f t="shared" si="13"/>
        <v>0</v>
      </c>
      <c r="U251" s="22"/>
      <c r="V251" s="21"/>
      <c r="W251" s="21"/>
      <c r="X251" s="21"/>
      <c r="Y251" s="21"/>
      <c r="Z251" s="21"/>
      <c r="AA251" s="21"/>
      <c r="AB251" s="30"/>
      <c r="AC251" s="21" t="s">
        <v>188</v>
      </c>
      <c r="AD251" s="21" t="s">
        <v>61</v>
      </c>
      <c r="AE251" s="21" t="s">
        <v>62</v>
      </c>
      <c r="AF251" s="22">
        <v>2.939270965E7</v>
      </c>
      <c r="AG251" s="22">
        <v>556307.52</v>
      </c>
    </row>
    <row r="252" ht="14.25" hidden="1" customHeight="1" outlineLevel="2">
      <c r="A252" s="21" t="s">
        <v>188</v>
      </c>
      <c r="B252" s="21" t="s">
        <v>189</v>
      </c>
      <c r="C252" s="21" t="s">
        <v>190</v>
      </c>
      <c r="D252" s="22">
        <v>2.6053615239E8</v>
      </c>
      <c r="E252" s="22">
        <v>4931094.26</v>
      </c>
      <c r="F252" s="23">
        <f>+D252/D253</f>
        <v>0.4997894114</v>
      </c>
      <c r="G252" s="24">
        <v>0.0</v>
      </c>
      <c r="H252" s="24">
        <v>0.0</v>
      </c>
      <c r="I252" s="22">
        <v>9209206.902397908</v>
      </c>
      <c r="J252" s="22">
        <v>0.0</v>
      </c>
      <c r="K252" s="25">
        <f t="shared" si="557"/>
        <v>4602664.097</v>
      </c>
      <c r="L252" s="22">
        <f t="shared" si="558"/>
        <v>0.3899999857</v>
      </c>
      <c r="M252" s="24">
        <v>0.0</v>
      </c>
      <c r="N252" s="26">
        <v>0.0</v>
      </c>
      <c r="O252" s="24"/>
      <c r="P252" s="24">
        <f t="shared" si="559"/>
        <v>260536152.4</v>
      </c>
      <c r="Q252" s="27">
        <f t="shared" si="560"/>
        <v>260536152</v>
      </c>
      <c r="R252" s="22">
        <f t="shared" si="561"/>
        <v>260536152</v>
      </c>
      <c r="S252" s="28">
        <f t="shared" si="12"/>
        <v>260536152.4</v>
      </c>
      <c r="T252" s="29">
        <f t="shared" si="13"/>
        <v>0</v>
      </c>
      <c r="U252" s="22"/>
      <c r="V252" s="21"/>
      <c r="W252" s="21"/>
      <c r="X252" s="21"/>
      <c r="Y252" s="21"/>
      <c r="Z252" s="21"/>
      <c r="AA252" s="21"/>
      <c r="AB252" s="30"/>
      <c r="AC252" s="21" t="s">
        <v>188</v>
      </c>
      <c r="AD252" s="21" t="s">
        <v>189</v>
      </c>
      <c r="AE252" s="21" t="s">
        <v>190</v>
      </c>
      <c r="AF252" s="22">
        <v>2.6053615239E8</v>
      </c>
      <c r="AG252" s="22">
        <v>4931094.26</v>
      </c>
    </row>
    <row r="253" ht="14.25" hidden="1" customHeight="1" outlineLevel="1">
      <c r="A253" s="31" t="s">
        <v>191</v>
      </c>
      <c r="B253" s="31"/>
      <c r="C253" s="31"/>
      <c r="D253" s="32">
        <f t="shared" ref="D253:F253" si="562">SUBTOTAL(9,D249:D252)</f>
        <v>521291861</v>
      </c>
      <c r="E253" s="32">
        <f t="shared" si="562"/>
        <v>9866344</v>
      </c>
      <c r="F253" s="32">
        <f t="shared" si="562"/>
        <v>1</v>
      </c>
      <c r="G253" s="33"/>
      <c r="H253" s="33"/>
      <c r="I253" s="32"/>
      <c r="J253" s="32">
        <f t="shared" ref="J253:L253" si="563">SUBTOTAL(9,J249:J252)</f>
        <v>0</v>
      </c>
      <c r="K253" s="34">
        <f t="shared" si="563"/>
        <v>9209206.902</v>
      </c>
      <c r="L253" s="32">
        <f t="shared" si="563"/>
        <v>-0.00000002980232239</v>
      </c>
      <c r="M253" s="33"/>
      <c r="N253" s="35"/>
      <c r="O253" s="33"/>
      <c r="P253" s="33">
        <f t="shared" ref="P253:R253" si="564">SUBTOTAL(9,P249:P252)</f>
        <v>521291861</v>
      </c>
      <c r="Q253" s="36">
        <f t="shared" si="564"/>
        <v>521291861</v>
      </c>
      <c r="R253" s="32">
        <f t="shared" si="564"/>
        <v>521291861</v>
      </c>
      <c r="S253" s="37">
        <f t="shared" si="12"/>
        <v>521291861</v>
      </c>
      <c r="T253" s="38">
        <f t="shared" si="13"/>
        <v>0</v>
      </c>
      <c r="U253" s="32"/>
      <c r="V253" s="31"/>
      <c r="W253" s="31"/>
      <c r="X253" s="31"/>
      <c r="Y253" s="31"/>
      <c r="Z253" s="31"/>
      <c r="AA253" s="31"/>
      <c r="AB253" s="39"/>
      <c r="AC253" s="31"/>
      <c r="AD253" s="31"/>
      <c r="AE253" s="31"/>
      <c r="AF253" s="32"/>
      <c r="AG253" s="32"/>
    </row>
    <row r="254" ht="14.25" hidden="1" customHeight="1" outlineLevel="2">
      <c r="A254" s="21" t="s">
        <v>192</v>
      </c>
      <c r="B254" s="21" t="s">
        <v>33</v>
      </c>
      <c r="C254" s="21" t="s">
        <v>34</v>
      </c>
      <c r="D254" s="22">
        <v>2.145258933E7</v>
      </c>
      <c r="E254" s="22">
        <v>1981914.19</v>
      </c>
      <c r="F254" s="23">
        <f>+D254/D256</f>
        <v>0.4075806267</v>
      </c>
      <c r="G254" s="24">
        <v>9.8857916E7</v>
      </c>
      <c r="H254" s="24">
        <v>8987083.272727273</v>
      </c>
      <c r="I254" s="22">
        <v>8987083.272727273</v>
      </c>
      <c r="J254" s="22">
        <f t="shared" ref="J254:J255" si="565">+K254-E254</f>
        <v>1681046.842</v>
      </c>
      <c r="K254" s="25">
        <f t="shared" ref="K254:K255" si="566">+I254*F254</f>
        <v>3662961.032</v>
      </c>
      <c r="L254" s="22">
        <f t="shared" ref="L254:L255" si="567">+D254-Q254</f>
        <v>1681047.33</v>
      </c>
      <c r="M254" s="24">
        <v>5.336047802083359E8</v>
      </c>
      <c r="N254" s="26">
        <v>4.850952547348508E7</v>
      </c>
      <c r="O254" s="24"/>
      <c r="P254" s="24">
        <f t="shared" ref="P254:P255" si="568">+D254-J254</f>
        <v>19771542.49</v>
      </c>
      <c r="Q254" s="27">
        <f t="shared" ref="Q254:Q255" si="569">+ROUND(P254,0)</f>
        <v>19771542</v>
      </c>
      <c r="R254" s="22">
        <f t="shared" ref="R254:R255" si="570">+D254-L254</f>
        <v>19771542</v>
      </c>
      <c r="S254" s="28">
        <f t="shared" si="12"/>
        <v>21452589.33</v>
      </c>
      <c r="T254" s="29">
        <f t="shared" si="13"/>
        <v>0</v>
      </c>
      <c r="U254" s="22"/>
      <c r="V254" s="21"/>
      <c r="W254" s="21"/>
      <c r="X254" s="21"/>
      <c r="Y254" s="21"/>
      <c r="Z254" s="21"/>
      <c r="AA254" s="21"/>
      <c r="AB254" s="30"/>
      <c r="AC254" s="21" t="s">
        <v>192</v>
      </c>
      <c r="AD254" s="21" t="s">
        <v>33</v>
      </c>
      <c r="AE254" s="21" t="s">
        <v>34</v>
      </c>
      <c r="AF254" s="22">
        <v>2.145258933E7</v>
      </c>
      <c r="AG254" s="22">
        <v>1981914.19</v>
      </c>
    </row>
    <row r="255" ht="14.25" hidden="1" customHeight="1" outlineLevel="2">
      <c r="A255" s="21" t="s">
        <v>192</v>
      </c>
      <c r="B255" s="21" t="s">
        <v>35</v>
      </c>
      <c r="C255" s="21" t="s">
        <v>36</v>
      </c>
      <c r="D255" s="22">
        <v>3.118138767E7</v>
      </c>
      <c r="E255" s="22">
        <v>2880716.81</v>
      </c>
      <c r="F255" s="23">
        <f>+D255/D256</f>
        <v>0.5924193733</v>
      </c>
      <c r="G255" s="24">
        <v>0.0</v>
      </c>
      <c r="H255" s="24">
        <v>0.0</v>
      </c>
      <c r="I255" s="22">
        <v>8987083.272727273</v>
      </c>
      <c r="J255" s="22">
        <f t="shared" si="565"/>
        <v>2443405.43</v>
      </c>
      <c r="K255" s="25">
        <f t="shared" si="566"/>
        <v>5324122.24</v>
      </c>
      <c r="L255" s="22">
        <f t="shared" si="567"/>
        <v>2443405.67</v>
      </c>
      <c r="M255" s="24">
        <v>0.0</v>
      </c>
      <c r="N255" s="26">
        <v>0.0</v>
      </c>
      <c r="O255" s="24"/>
      <c r="P255" s="24">
        <f t="shared" si="568"/>
        <v>28737982.24</v>
      </c>
      <c r="Q255" s="27">
        <f t="shared" si="569"/>
        <v>28737982</v>
      </c>
      <c r="R255" s="22">
        <f t="shared" si="570"/>
        <v>28737982</v>
      </c>
      <c r="S255" s="28">
        <f t="shared" si="12"/>
        <v>31181387.67</v>
      </c>
      <c r="T255" s="29">
        <f t="shared" si="13"/>
        <v>0</v>
      </c>
      <c r="U255" s="22"/>
      <c r="V255" s="21"/>
      <c r="W255" s="21"/>
      <c r="X255" s="21"/>
      <c r="Y255" s="21"/>
      <c r="Z255" s="21"/>
      <c r="AA255" s="21"/>
      <c r="AB255" s="30"/>
      <c r="AC255" s="21" t="s">
        <v>192</v>
      </c>
      <c r="AD255" s="21" t="s">
        <v>35</v>
      </c>
      <c r="AE255" s="21" t="s">
        <v>36</v>
      </c>
      <c r="AF255" s="22">
        <v>3.118138767E7</v>
      </c>
      <c r="AG255" s="22">
        <v>2880716.81</v>
      </c>
    </row>
    <row r="256" ht="14.25" hidden="1" customHeight="1" outlineLevel="1">
      <c r="A256" s="31" t="s">
        <v>193</v>
      </c>
      <c r="B256" s="31"/>
      <c r="C256" s="31"/>
      <c r="D256" s="32">
        <f t="shared" ref="D256:F256" si="571">SUBTOTAL(9,D254:D255)</f>
        <v>52633977</v>
      </c>
      <c r="E256" s="32">
        <f t="shared" si="571"/>
        <v>4862631</v>
      </c>
      <c r="F256" s="32">
        <f t="shared" si="571"/>
        <v>1</v>
      </c>
      <c r="G256" s="33"/>
      <c r="H256" s="33"/>
      <c r="I256" s="32"/>
      <c r="J256" s="32">
        <f t="shared" ref="J256:L256" si="572">SUBTOTAL(9,J254:J255)</f>
        <v>4124452.273</v>
      </c>
      <c r="K256" s="34">
        <f t="shared" si="572"/>
        <v>8987083.273</v>
      </c>
      <c r="L256" s="32">
        <f t="shared" si="572"/>
        <v>4124453</v>
      </c>
      <c r="M256" s="33"/>
      <c r="N256" s="35"/>
      <c r="O256" s="33"/>
      <c r="P256" s="33">
        <f t="shared" ref="P256:R256" si="573">SUBTOTAL(9,P254:P255)</f>
        <v>48509524.73</v>
      </c>
      <c r="Q256" s="36">
        <f t="shared" si="573"/>
        <v>48509524</v>
      </c>
      <c r="R256" s="32">
        <f t="shared" si="573"/>
        <v>48509524</v>
      </c>
      <c r="S256" s="37">
        <f t="shared" si="12"/>
        <v>52633977</v>
      </c>
      <c r="T256" s="38">
        <f t="shared" si="13"/>
        <v>0</v>
      </c>
      <c r="U256" s="32"/>
      <c r="V256" s="31"/>
      <c r="W256" s="31"/>
      <c r="X256" s="31"/>
      <c r="Y256" s="31"/>
      <c r="Z256" s="31"/>
      <c r="AA256" s="31"/>
      <c r="AB256" s="39"/>
      <c r="AC256" s="31"/>
      <c r="AD256" s="31"/>
      <c r="AE256" s="31"/>
      <c r="AF256" s="32"/>
      <c r="AG256" s="32"/>
    </row>
    <row r="257" ht="14.25" hidden="1" customHeight="1" outlineLevel="2">
      <c r="A257" s="21" t="s">
        <v>194</v>
      </c>
      <c r="B257" s="21" t="s">
        <v>27</v>
      </c>
      <c r="C257" s="21" t="s">
        <v>28</v>
      </c>
      <c r="D257" s="22">
        <v>1423499.0</v>
      </c>
      <c r="E257" s="22">
        <v>395818.0</v>
      </c>
      <c r="F257" s="23">
        <f>+D257/D258</f>
        <v>1</v>
      </c>
      <c r="G257" s="24">
        <v>5179788.0</v>
      </c>
      <c r="H257" s="24">
        <v>470889.8181818182</v>
      </c>
      <c r="I257" s="22">
        <v>470889.8181818182</v>
      </c>
      <c r="J257" s="22">
        <f>+K257-E257</f>
        <v>75071.81818</v>
      </c>
      <c r="K257" s="25">
        <f>+I257*F257</f>
        <v>470889.8182</v>
      </c>
      <c r="L257" s="22">
        <f>+D257-Q257</f>
        <v>75072</v>
      </c>
      <c r="M257" s="24">
        <v>1.4832697792878719E7</v>
      </c>
      <c r="N257" s="26">
        <v>1348427.0720798837</v>
      </c>
      <c r="O257" s="24"/>
      <c r="P257" s="24">
        <f>+D257-J257</f>
        <v>1348427.182</v>
      </c>
      <c r="Q257" s="27">
        <f>+ROUND(P257,0)</f>
        <v>1348427</v>
      </c>
      <c r="R257" s="22">
        <f>+D257-L257</f>
        <v>1348427</v>
      </c>
      <c r="S257" s="28">
        <f t="shared" si="12"/>
        <v>1423499</v>
      </c>
      <c r="T257" s="29">
        <f t="shared" si="13"/>
        <v>0</v>
      </c>
      <c r="U257" s="22"/>
      <c r="V257" s="21"/>
      <c r="W257" s="21"/>
      <c r="X257" s="21"/>
      <c r="Y257" s="21"/>
      <c r="Z257" s="21"/>
      <c r="AA257" s="21"/>
      <c r="AB257" s="30"/>
      <c r="AC257" s="21" t="s">
        <v>194</v>
      </c>
      <c r="AD257" s="21" t="s">
        <v>27</v>
      </c>
      <c r="AE257" s="21" t="s">
        <v>28</v>
      </c>
      <c r="AF257" s="22">
        <v>1423499.0</v>
      </c>
      <c r="AG257" s="22">
        <v>395818.0</v>
      </c>
    </row>
    <row r="258" ht="14.25" hidden="1" customHeight="1" outlineLevel="1">
      <c r="A258" s="31" t="s">
        <v>195</v>
      </c>
      <c r="B258" s="31"/>
      <c r="C258" s="31"/>
      <c r="D258" s="32">
        <f t="shared" ref="D258:F258" si="574">SUBTOTAL(9,D257)</f>
        <v>1423499</v>
      </c>
      <c r="E258" s="32">
        <f t="shared" si="574"/>
        <v>395818</v>
      </c>
      <c r="F258" s="32">
        <f t="shared" si="574"/>
        <v>1</v>
      </c>
      <c r="G258" s="33"/>
      <c r="H258" s="33"/>
      <c r="I258" s="32"/>
      <c r="J258" s="32">
        <f t="shared" ref="J258:L258" si="575">SUBTOTAL(9,J257)</f>
        <v>75071.81818</v>
      </c>
      <c r="K258" s="34">
        <f t="shared" si="575"/>
        <v>470889.8182</v>
      </c>
      <c r="L258" s="32">
        <f t="shared" si="575"/>
        <v>75072</v>
      </c>
      <c r="M258" s="33"/>
      <c r="N258" s="35"/>
      <c r="O258" s="33"/>
      <c r="P258" s="33">
        <f t="shared" ref="P258:R258" si="576">SUBTOTAL(9,P257)</f>
        <v>1348427.182</v>
      </c>
      <c r="Q258" s="36">
        <f t="shared" si="576"/>
        <v>1348427</v>
      </c>
      <c r="R258" s="32">
        <f t="shared" si="576"/>
        <v>1348427</v>
      </c>
      <c r="S258" s="37">
        <f t="shared" si="12"/>
        <v>1423499</v>
      </c>
      <c r="T258" s="38">
        <f t="shared" si="13"/>
        <v>0</v>
      </c>
      <c r="U258" s="32"/>
      <c r="V258" s="31"/>
      <c r="W258" s="31"/>
      <c r="X258" s="31"/>
      <c r="Y258" s="31"/>
      <c r="Z258" s="31"/>
      <c r="AA258" s="31"/>
      <c r="AB258" s="39"/>
      <c r="AC258" s="31"/>
      <c r="AD258" s="31"/>
      <c r="AE258" s="31"/>
      <c r="AF258" s="32"/>
      <c r="AG258" s="32"/>
    </row>
    <row r="259" ht="14.25" hidden="1" customHeight="1" outlineLevel="2">
      <c r="A259" s="21" t="s">
        <v>196</v>
      </c>
      <c r="B259" s="21" t="s">
        <v>27</v>
      </c>
      <c r="C259" s="21" t="s">
        <v>28</v>
      </c>
      <c r="D259" s="22">
        <v>2.78540271E7</v>
      </c>
      <c r="E259" s="22">
        <v>7116202.55</v>
      </c>
      <c r="F259" s="23">
        <f>+D259/D262</f>
        <v>0.5901502235</v>
      </c>
      <c r="G259" s="24">
        <v>1.476697820026469E8</v>
      </c>
      <c r="H259" s="24">
        <v>1.3424525636604263E7</v>
      </c>
      <c r="I259" s="22">
        <v>1.3424525636604263E7</v>
      </c>
      <c r="J259" s="22">
        <f t="shared" ref="J259:J261" si="577">+K259-E259</f>
        <v>806284.2553</v>
      </c>
      <c r="K259" s="25">
        <f t="shared" ref="K259:K261" si="578">+I259*F259</f>
        <v>7922486.805</v>
      </c>
      <c r="L259" s="22">
        <f t="shared" ref="L259:L261" si="579">+D259-Q259</f>
        <v>806284.1</v>
      </c>
      <c r="M259" s="24">
        <v>5.041516034909288E8</v>
      </c>
      <c r="N259" s="26">
        <v>4.58319639537208E7</v>
      </c>
      <c r="O259" s="24"/>
      <c r="P259" s="24">
        <f t="shared" ref="P259:P261" si="580">+D259-J259</f>
        <v>27047742.84</v>
      </c>
      <c r="Q259" s="27">
        <f t="shared" ref="Q259:Q261" si="581">+ROUND(P259,0)</f>
        <v>27047743</v>
      </c>
      <c r="R259" s="22">
        <f t="shared" ref="R259:R261" si="582">+D259-L259</f>
        <v>27047743</v>
      </c>
      <c r="S259" s="28">
        <f t="shared" si="12"/>
        <v>27854027.1</v>
      </c>
      <c r="T259" s="29">
        <f t="shared" si="13"/>
        <v>0</v>
      </c>
      <c r="U259" s="22"/>
      <c r="V259" s="21"/>
      <c r="W259" s="21"/>
      <c r="X259" s="21"/>
      <c r="Y259" s="21"/>
      <c r="Z259" s="21"/>
      <c r="AA259" s="21"/>
      <c r="AB259" s="30"/>
      <c r="AC259" s="21" t="s">
        <v>196</v>
      </c>
      <c r="AD259" s="21" t="s">
        <v>27</v>
      </c>
      <c r="AE259" s="21" t="s">
        <v>28</v>
      </c>
      <c r="AF259" s="22">
        <v>2.78540271E7</v>
      </c>
      <c r="AG259" s="22">
        <v>7116202.55</v>
      </c>
    </row>
    <row r="260" ht="14.25" hidden="1" customHeight="1" outlineLevel="2">
      <c r="A260" s="21" t="s">
        <v>196</v>
      </c>
      <c r="B260" s="21" t="s">
        <v>33</v>
      </c>
      <c r="C260" s="21" t="s">
        <v>34</v>
      </c>
      <c r="D260" s="22">
        <v>130140.03</v>
      </c>
      <c r="E260" s="22">
        <v>33248.43</v>
      </c>
      <c r="F260" s="23">
        <f>+D260/D262</f>
        <v>0.002757309294</v>
      </c>
      <c r="G260" s="24">
        <v>0.0</v>
      </c>
      <c r="H260" s="24">
        <v>0.0</v>
      </c>
      <c r="I260" s="22">
        <v>1.3424525636604263E7</v>
      </c>
      <c r="J260" s="22">
        <f t="shared" si="577"/>
        <v>3767.139304</v>
      </c>
      <c r="K260" s="25">
        <f t="shared" si="578"/>
        <v>37015.5693</v>
      </c>
      <c r="L260" s="22">
        <f t="shared" si="579"/>
        <v>3767.03</v>
      </c>
      <c r="M260" s="24">
        <v>0.0</v>
      </c>
      <c r="N260" s="26">
        <v>0.0</v>
      </c>
      <c r="O260" s="24"/>
      <c r="P260" s="24">
        <f t="shared" si="580"/>
        <v>126372.8907</v>
      </c>
      <c r="Q260" s="27">
        <f t="shared" si="581"/>
        <v>126373</v>
      </c>
      <c r="R260" s="22">
        <f t="shared" si="582"/>
        <v>126373</v>
      </c>
      <c r="S260" s="28">
        <f t="shared" si="12"/>
        <v>130140.03</v>
      </c>
      <c r="T260" s="29">
        <f t="shared" si="13"/>
        <v>0</v>
      </c>
      <c r="U260" s="22"/>
      <c r="V260" s="21"/>
      <c r="W260" s="21"/>
      <c r="X260" s="21"/>
      <c r="Y260" s="21"/>
      <c r="Z260" s="21"/>
      <c r="AA260" s="21"/>
      <c r="AB260" s="30"/>
      <c r="AC260" s="21" t="s">
        <v>196</v>
      </c>
      <c r="AD260" s="21" t="s">
        <v>33</v>
      </c>
      <c r="AE260" s="21" t="s">
        <v>34</v>
      </c>
      <c r="AF260" s="22">
        <v>130140.03</v>
      </c>
      <c r="AG260" s="22">
        <v>33248.43</v>
      </c>
    </row>
    <row r="261" ht="14.25" hidden="1" customHeight="1" outlineLevel="2">
      <c r="A261" s="21" t="s">
        <v>196</v>
      </c>
      <c r="B261" s="21" t="s">
        <v>47</v>
      </c>
      <c r="C261" s="21" t="s">
        <v>48</v>
      </c>
      <c r="D261" s="22">
        <v>1.921403087E7</v>
      </c>
      <c r="E261" s="22">
        <v>4908839.02</v>
      </c>
      <c r="F261" s="23">
        <f>+D261/D262</f>
        <v>0.4070924672</v>
      </c>
      <c r="G261" s="24">
        <v>0.0</v>
      </c>
      <c r="H261" s="24">
        <v>0.0</v>
      </c>
      <c r="I261" s="22">
        <v>1.3424525636604263E7</v>
      </c>
      <c r="J261" s="22">
        <f t="shared" si="577"/>
        <v>556184.242</v>
      </c>
      <c r="K261" s="25">
        <f t="shared" si="578"/>
        <v>5465023.262</v>
      </c>
      <c r="L261" s="22">
        <f t="shared" si="579"/>
        <v>556183.87</v>
      </c>
      <c r="M261" s="24">
        <v>0.0</v>
      </c>
      <c r="N261" s="26">
        <v>0.0</v>
      </c>
      <c r="O261" s="24"/>
      <c r="P261" s="24">
        <f t="shared" si="580"/>
        <v>18657846.63</v>
      </c>
      <c r="Q261" s="27">
        <f t="shared" si="581"/>
        <v>18657847</v>
      </c>
      <c r="R261" s="22">
        <f t="shared" si="582"/>
        <v>18657847</v>
      </c>
      <c r="S261" s="28">
        <f t="shared" si="12"/>
        <v>19214030.87</v>
      </c>
      <c r="T261" s="29">
        <f t="shared" si="13"/>
        <v>0</v>
      </c>
      <c r="U261" s="22"/>
      <c r="V261" s="21"/>
      <c r="W261" s="21"/>
      <c r="X261" s="21"/>
      <c r="Y261" s="21"/>
      <c r="Z261" s="21"/>
      <c r="AA261" s="21"/>
      <c r="AB261" s="30"/>
      <c r="AC261" s="21" t="s">
        <v>196</v>
      </c>
      <c r="AD261" s="21" t="s">
        <v>47</v>
      </c>
      <c r="AE261" s="21" t="s">
        <v>48</v>
      </c>
      <c r="AF261" s="22">
        <v>1.921403087E7</v>
      </c>
      <c r="AG261" s="22">
        <v>4908839.02</v>
      </c>
    </row>
    <row r="262" ht="14.25" hidden="1" customHeight="1" outlineLevel="1">
      <c r="A262" s="31" t="s">
        <v>197</v>
      </c>
      <c r="B262" s="31"/>
      <c r="C262" s="31"/>
      <c r="D262" s="32">
        <f t="shared" ref="D262:F262" si="583">SUBTOTAL(9,D259:D261)</f>
        <v>47198198</v>
      </c>
      <c r="E262" s="32">
        <f t="shared" si="583"/>
        <v>12058290</v>
      </c>
      <c r="F262" s="32">
        <f t="shared" si="583"/>
        <v>1</v>
      </c>
      <c r="G262" s="33"/>
      <c r="H262" s="33"/>
      <c r="I262" s="32"/>
      <c r="J262" s="32">
        <f t="shared" ref="J262:L262" si="584">SUBTOTAL(9,J259:J261)</f>
        <v>1366235.637</v>
      </c>
      <c r="K262" s="34">
        <f t="shared" si="584"/>
        <v>13424525.64</v>
      </c>
      <c r="L262" s="32">
        <f t="shared" si="584"/>
        <v>1366235</v>
      </c>
      <c r="M262" s="33"/>
      <c r="N262" s="35"/>
      <c r="O262" s="33"/>
      <c r="P262" s="33">
        <f t="shared" ref="P262:R262" si="585">SUBTOTAL(9,P259:P261)</f>
        <v>45831962.36</v>
      </c>
      <c r="Q262" s="36">
        <f t="shared" si="585"/>
        <v>45831963</v>
      </c>
      <c r="R262" s="32">
        <f t="shared" si="585"/>
        <v>45831963</v>
      </c>
      <c r="S262" s="37">
        <f t="shared" si="12"/>
        <v>47198198</v>
      </c>
      <c r="T262" s="38">
        <f t="shared" si="13"/>
        <v>0</v>
      </c>
      <c r="U262" s="32"/>
      <c r="V262" s="31"/>
      <c r="W262" s="31"/>
      <c r="X262" s="31"/>
      <c r="Y262" s="31"/>
      <c r="Z262" s="31"/>
      <c r="AA262" s="31"/>
      <c r="AB262" s="39"/>
      <c r="AC262" s="31"/>
      <c r="AD262" s="31"/>
      <c r="AE262" s="31"/>
      <c r="AF262" s="32"/>
      <c r="AG262" s="32"/>
    </row>
    <row r="263" ht="15.75" hidden="1" customHeight="1" outlineLevel="2">
      <c r="A263" s="21" t="s">
        <v>198</v>
      </c>
      <c r="B263" s="21" t="s">
        <v>27</v>
      </c>
      <c r="C263" s="21" t="s">
        <v>28</v>
      </c>
      <c r="D263" s="22">
        <v>828469.31</v>
      </c>
      <c r="E263" s="22">
        <v>453661.3</v>
      </c>
      <c r="F263" s="23">
        <f>+D263/D266</f>
        <v>0.2905544763</v>
      </c>
      <c r="G263" s="24">
        <v>1.4962292876626365E7</v>
      </c>
      <c r="H263" s="24">
        <v>1360208.4433296695</v>
      </c>
      <c r="I263" s="22">
        <v>1360208.4433296695</v>
      </c>
      <c r="J263" s="22">
        <v>0.0</v>
      </c>
      <c r="K263" s="25">
        <f t="shared" ref="K263:K265" si="586">+I263*F263</f>
        <v>395214.652</v>
      </c>
      <c r="L263" s="22">
        <f t="shared" ref="L263:L265" si="587">+D263-Q263</f>
        <v>0.3100000001</v>
      </c>
      <c r="M263" s="24">
        <v>3.1364741559006743E7</v>
      </c>
      <c r="N263" s="26">
        <v>2851340.1417278857</v>
      </c>
      <c r="O263" s="24"/>
      <c r="P263" s="24">
        <f t="shared" ref="P263:P265" si="588">+D263-J263</f>
        <v>828469.31</v>
      </c>
      <c r="Q263" s="27">
        <f t="shared" ref="Q263:Q265" si="589">+ROUND(P263,0)</f>
        <v>828469</v>
      </c>
      <c r="R263" s="22">
        <f t="shared" ref="R263:R265" si="590">+D263-L263</f>
        <v>828469</v>
      </c>
      <c r="S263" s="28">
        <f t="shared" si="12"/>
        <v>828469.31</v>
      </c>
      <c r="T263" s="29">
        <f t="shared" si="13"/>
        <v>0</v>
      </c>
      <c r="U263" s="22"/>
      <c r="V263" s="21"/>
      <c r="W263" s="21"/>
      <c r="X263" s="21"/>
      <c r="Y263" s="21"/>
      <c r="Z263" s="21"/>
      <c r="AA263" s="21"/>
      <c r="AB263" s="30"/>
      <c r="AC263" s="21" t="s">
        <v>198</v>
      </c>
      <c r="AD263" s="21" t="s">
        <v>27</v>
      </c>
      <c r="AE263" s="21" t="s">
        <v>28</v>
      </c>
      <c r="AF263" s="22">
        <v>828469.31</v>
      </c>
      <c r="AG263" s="22">
        <v>453661.3</v>
      </c>
    </row>
    <row r="264" ht="14.25" hidden="1" customHeight="1" outlineLevel="2">
      <c r="A264" s="21" t="s">
        <v>198</v>
      </c>
      <c r="B264" s="21" t="s">
        <v>33</v>
      </c>
      <c r="C264" s="21" t="s">
        <v>34</v>
      </c>
      <c r="D264" s="22">
        <v>553440.45</v>
      </c>
      <c r="E264" s="22">
        <v>303058.32</v>
      </c>
      <c r="F264" s="23">
        <f>+D264/D266</f>
        <v>0.1940984394</v>
      </c>
      <c r="G264" s="24">
        <v>0.0</v>
      </c>
      <c r="H264" s="24">
        <v>0.0</v>
      </c>
      <c r="I264" s="22">
        <v>1360208.4433296695</v>
      </c>
      <c r="J264" s="22">
        <v>0.0</v>
      </c>
      <c r="K264" s="25">
        <f t="shared" si="586"/>
        <v>264014.3361</v>
      </c>
      <c r="L264" s="22">
        <f t="shared" si="587"/>
        <v>0.45</v>
      </c>
      <c r="M264" s="24">
        <v>0.0</v>
      </c>
      <c r="N264" s="26">
        <v>0.0</v>
      </c>
      <c r="O264" s="24"/>
      <c r="P264" s="24">
        <f t="shared" si="588"/>
        <v>553440.45</v>
      </c>
      <c r="Q264" s="27">
        <f t="shared" si="589"/>
        <v>553440</v>
      </c>
      <c r="R264" s="22">
        <f t="shared" si="590"/>
        <v>553440</v>
      </c>
      <c r="S264" s="28">
        <f t="shared" si="12"/>
        <v>553440.45</v>
      </c>
      <c r="T264" s="29">
        <f t="shared" si="13"/>
        <v>0</v>
      </c>
      <c r="U264" s="22"/>
      <c r="V264" s="21"/>
      <c r="W264" s="21"/>
      <c r="X264" s="21"/>
      <c r="Y264" s="21"/>
      <c r="Z264" s="21"/>
      <c r="AA264" s="21"/>
      <c r="AB264" s="30"/>
      <c r="AC264" s="21" t="s">
        <v>198</v>
      </c>
      <c r="AD264" s="21" t="s">
        <v>33</v>
      </c>
      <c r="AE264" s="21" t="s">
        <v>34</v>
      </c>
      <c r="AF264" s="22">
        <v>553440.45</v>
      </c>
      <c r="AG264" s="22">
        <v>303058.32</v>
      </c>
    </row>
    <row r="265" ht="15.75" hidden="1" customHeight="1" outlineLevel="2">
      <c r="A265" s="21" t="s">
        <v>198</v>
      </c>
      <c r="B265" s="21" t="s">
        <v>35</v>
      </c>
      <c r="C265" s="21" t="s">
        <v>36</v>
      </c>
      <c r="D265" s="22">
        <v>1469429.24</v>
      </c>
      <c r="E265" s="22">
        <v>804644.38</v>
      </c>
      <c r="F265" s="23">
        <f>+D265/D266</f>
        <v>0.5153470843</v>
      </c>
      <c r="G265" s="24">
        <v>0.0</v>
      </c>
      <c r="H265" s="24">
        <v>0.0</v>
      </c>
      <c r="I265" s="22">
        <v>1360208.4433296695</v>
      </c>
      <c r="J265" s="22">
        <v>0.0</v>
      </c>
      <c r="K265" s="25">
        <f t="shared" si="586"/>
        <v>700979.4553</v>
      </c>
      <c r="L265" s="22">
        <f t="shared" si="587"/>
        <v>0.24</v>
      </c>
      <c r="M265" s="24">
        <v>0.0</v>
      </c>
      <c r="N265" s="26">
        <v>0.0</v>
      </c>
      <c r="O265" s="24"/>
      <c r="P265" s="24">
        <f t="shared" si="588"/>
        <v>1469429.24</v>
      </c>
      <c r="Q265" s="27">
        <f t="shared" si="589"/>
        <v>1469429</v>
      </c>
      <c r="R265" s="22">
        <f t="shared" si="590"/>
        <v>1469429</v>
      </c>
      <c r="S265" s="28">
        <f t="shared" si="12"/>
        <v>1469429.24</v>
      </c>
      <c r="T265" s="29">
        <f t="shared" si="13"/>
        <v>0</v>
      </c>
      <c r="U265" s="22"/>
      <c r="V265" s="21"/>
      <c r="W265" s="21"/>
      <c r="X265" s="21"/>
      <c r="Y265" s="21"/>
      <c r="Z265" s="21"/>
      <c r="AA265" s="21"/>
      <c r="AB265" s="30"/>
      <c r="AC265" s="21" t="s">
        <v>198</v>
      </c>
      <c r="AD265" s="21" t="s">
        <v>35</v>
      </c>
      <c r="AE265" s="21" t="s">
        <v>36</v>
      </c>
      <c r="AF265" s="22">
        <v>1469429.24</v>
      </c>
      <c r="AG265" s="22">
        <v>804644.38</v>
      </c>
    </row>
    <row r="266" ht="15.75" hidden="1" customHeight="1" outlineLevel="1">
      <c r="A266" s="31" t="s">
        <v>199</v>
      </c>
      <c r="B266" s="31"/>
      <c r="C266" s="31"/>
      <c r="D266" s="32">
        <f t="shared" ref="D266:F266" si="591">SUBTOTAL(9,D263:D265)</f>
        <v>2851339</v>
      </c>
      <c r="E266" s="32">
        <f t="shared" si="591"/>
        <v>1561364</v>
      </c>
      <c r="F266" s="32">
        <f t="shared" si="591"/>
        <v>1</v>
      </c>
      <c r="G266" s="33"/>
      <c r="H266" s="33"/>
      <c r="I266" s="32"/>
      <c r="J266" s="32">
        <f t="shared" ref="J266:L266" si="592">SUBTOTAL(9,J263:J265)</f>
        <v>0</v>
      </c>
      <c r="K266" s="34">
        <f t="shared" si="592"/>
        <v>1360208.443</v>
      </c>
      <c r="L266" s="32">
        <f t="shared" si="592"/>
        <v>1</v>
      </c>
      <c r="M266" s="33"/>
      <c r="N266" s="35"/>
      <c r="O266" s="33"/>
      <c r="P266" s="33">
        <f t="shared" ref="P266:R266" si="593">SUBTOTAL(9,P263:P265)</f>
        <v>2851339</v>
      </c>
      <c r="Q266" s="36">
        <f t="shared" si="593"/>
        <v>2851338</v>
      </c>
      <c r="R266" s="32">
        <f t="shared" si="593"/>
        <v>2851338</v>
      </c>
      <c r="S266" s="37">
        <f t="shared" si="12"/>
        <v>2851339</v>
      </c>
      <c r="T266" s="38">
        <f t="shared" si="13"/>
        <v>0</v>
      </c>
      <c r="U266" s="32"/>
      <c r="V266" s="31"/>
      <c r="W266" s="31"/>
      <c r="X266" s="31"/>
      <c r="Y266" s="31"/>
      <c r="Z266" s="31"/>
      <c r="AA266" s="31"/>
      <c r="AB266" s="39"/>
      <c r="AC266" s="31"/>
      <c r="AD266" s="31"/>
      <c r="AE266" s="31"/>
      <c r="AF266" s="32"/>
      <c r="AG266" s="32"/>
    </row>
    <row r="267" ht="14.25" hidden="1" customHeight="1" outlineLevel="2">
      <c r="A267" s="21" t="s">
        <v>200</v>
      </c>
      <c r="B267" s="21" t="s">
        <v>27</v>
      </c>
      <c r="C267" s="21" t="s">
        <v>28</v>
      </c>
      <c r="D267" s="22">
        <v>3767958.26</v>
      </c>
      <c r="E267" s="22">
        <v>181667.21</v>
      </c>
      <c r="F267" s="23">
        <f>+D267/D271</f>
        <v>0.1416431144</v>
      </c>
      <c r="G267" s="24">
        <v>2.575E7</v>
      </c>
      <c r="H267" s="24">
        <v>2340909.090909091</v>
      </c>
      <c r="I267" s="22">
        <v>2340909.090909091</v>
      </c>
      <c r="J267" s="22">
        <f t="shared" ref="J267:J270" si="594">+K267-E267</f>
        <v>149906.4442</v>
      </c>
      <c r="K267" s="25">
        <f t="shared" ref="K267:K270" si="595">+I267*F267</f>
        <v>331573.6542</v>
      </c>
      <c r="L267" s="22">
        <f t="shared" ref="L267:L270" si="596">+D267-Q267</f>
        <v>149906.26</v>
      </c>
      <c r="M267" s="24">
        <v>2.809777900907286E8</v>
      </c>
      <c r="N267" s="26">
        <v>2.5543435462793507E7</v>
      </c>
      <c r="O267" s="24"/>
      <c r="P267" s="24">
        <f t="shared" ref="P267:P270" si="597">+D267-J267</f>
        <v>3618051.816</v>
      </c>
      <c r="Q267" s="27">
        <f t="shared" ref="Q267:Q270" si="598">+ROUND(P267,0)</f>
        <v>3618052</v>
      </c>
      <c r="R267" s="22">
        <f t="shared" ref="R267:R270" si="599">+D267-L267</f>
        <v>3618052</v>
      </c>
      <c r="S267" s="28">
        <f t="shared" si="12"/>
        <v>3767958.26</v>
      </c>
      <c r="T267" s="29">
        <f t="shared" si="13"/>
        <v>0</v>
      </c>
      <c r="U267" s="22"/>
      <c r="V267" s="21"/>
      <c r="W267" s="21"/>
      <c r="X267" s="21"/>
      <c r="Y267" s="21"/>
      <c r="Z267" s="21"/>
      <c r="AA267" s="21"/>
      <c r="AB267" s="30"/>
      <c r="AC267" s="21" t="s">
        <v>200</v>
      </c>
      <c r="AD267" s="21" t="s">
        <v>27</v>
      </c>
      <c r="AE267" s="21" t="s">
        <v>28</v>
      </c>
      <c r="AF267" s="22">
        <v>3767958.26</v>
      </c>
      <c r="AG267" s="22">
        <v>181667.21</v>
      </c>
    </row>
    <row r="268" ht="14.25" hidden="1" customHeight="1" outlineLevel="2">
      <c r="A268" s="21" t="s">
        <v>200</v>
      </c>
      <c r="B268" s="21" t="s">
        <v>33</v>
      </c>
      <c r="C268" s="21" t="s">
        <v>34</v>
      </c>
      <c r="D268" s="22">
        <v>6344030.87</v>
      </c>
      <c r="E268" s="22">
        <v>305869.2</v>
      </c>
      <c r="F268" s="23">
        <f>+D268/D271</f>
        <v>0.2384814874</v>
      </c>
      <c r="G268" s="24">
        <v>0.0</v>
      </c>
      <c r="H268" s="24">
        <v>0.0</v>
      </c>
      <c r="I268" s="22">
        <v>2340909.090909091</v>
      </c>
      <c r="J268" s="22">
        <f t="shared" si="594"/>
        <v>252394.2819</v>
      </c>
      <c r="K268" s="25">
        <f t="shared" si="595"/>
        <v>558263.4819</v>
      </c>
      <c r="L268" s="22">
        <f t="shared" si="596"/>
        <v>252393.87</v>
      </c>
      <c r="M268" s="24">
        <v>0.0</v>
      </c>
      <c r="N268" s="26">
        <v>0.0</v>
      </c>
      <c r="O268" s="24"/>
      <c r="P268" s="24">
        <f t="shared" si="597"/>
        <v>6091636.588</v>
      </c>
      <c r="Q268" s="27">
        <f t="shared" si="598"/>
        <v>6091637</v>
      </c>
      <c r="R268" s="22">
        <f t="shared" si="599"/>
        <v>6091637</v>
      </c>
      <c r="S268" s="28">
        <f t="shared" si="12"/>
        <v>6344030.87</v>
      </c>
      <c r="T268" s="29">
        <f t="shared" si="13"/>
        <v>0</v>
      </c>
      <c r="U268" s="22"/>
      <c r="V268" s="21"/>
      <c r="W268" s="21"/>
      <c r="X268" s="21"/>
      <c r="Y268" s="21"/>
      <c r="Z268" s="21"/>
      <c r="AA268" s="21"/>
      <c r="AB268" s="30"/>
      <c r="AC268" s="21" t="s">
        <v>200</v>
      </c>
      <c r="AD268" s="21" t="s">
        <v>33</v>
      </c>
      <c r="AE268" s="21" t="s">
        <v>34</v>
      </c>
      <c r="AF268" s="22">
        <v>6344030.87</v>
      </c>
      <c r="AG268" s="22">
        <v>305869.2</v>
      </c>
    </row>
    <row r="269" ht="14.25" hidden="1" customHeight="1" outlineLevel="2">
      <c r="A269" s="21" t="s">
        <v>200</v>
      </c>
      <c r="B269" s="21" t="s">
        <v>35</v>
      </c>
      <c r="C269" s="21" t="s">
        <v>36</v>
      </c>
      <c r="D269" s="22">
        <v>1.526779257E7</v>
      </c>
      <c r="E269" s="22">
        <v>736116.77</v>
      </c>
      <c r="F269" s="23">
        <f>+D269/D271</f>
        <v>0.5739388657</v>
      </c>
      <c r="G269" s="24">
        <v>0.0</v>
      </c>
      <c r="H269" s="24">
        <v>0.0</v>
      </c>
      <c r="I269" s="22">
        <v>2340909.090909091</v>
      </c>
      <c r="J269" s="22">
        <f t="shared" si="594"/>
        <v>607421.9384</v>
      </c>
      <c r="K269" s="25">
        <f t="shared" si="595"/>
        <v>1343538.708</v>
      </c>
      <c r="L269" s="22">
        <f t="shared" si="596"/>
        <v>607421.57</v>
      </c>
      <c r="M269" s="24">
        <v>0.0</v>
      </c>
      <c r="N269" s="26">
        <v>0.0</v>
      </c>
      <c r="O269" s="24"/>
      <c r="P269" s="24">
        <f t="shared" si="597"/>
        <v>14660370.63</v>
      </c>
      <c r="Q269" s="27">
        <f t="shared" si="598"/>
        <v>14660371</v>
      </c>
      <c r="R269" s="22">
        <f t="shared" si="599"/>
        <v>14660371</v>
      </c>
      <c r="S269" s="28">
        <f t="shared" si="12"/>
        <v>15267792.57</v>
      </c>
      <c r="T269" s="29">
        <f t="shared" si="13"/>
        <v>0</v>
      </c>
      <c r="U269" s="22"/>
      <c r="V269" s="21"/>
      <c r="W269" s="21"/>
      <c r="X269" s="21"/>
      <c r="Y269" s="21"/>
      <c r="Z269" s="21"/>
      <c r="AA269" s="21"/>
      <c r="AB269" s="30"/>
      <c r="AC269" s="21" t="s">
        <v>200</v>
      </c>
      <c r="AD269" s="21" t="s">
        <v>35</v>
      </c>
      <c r="AE269" s="21" t="s">
        <v>36</v>
      </c>
      <c r="AF269" s="22">
        <v>1.526779257E7</v>
      </c>
      <c r="AG269" s="22">
        <v>736116.77</v>
      </c>
    </row>
    <row r="270" ht="14.25" hidden="1" customHeight="1" outlineLevel="2">
      <c r="A270" s="21" t="s">
        <v>200</v>
      </c>
      <c r="B270" s="21" t="s">
        <v>47</v>
      </c>
      <c r="C270" s="21" t="s">
        <v>48</v>
      </c>
      <c r="D270" s="22">
        <v>1221993.3</v>
      </c>
      <c r="E270" s="22">
        <v>58916.82</v>
      </c>
      <c r="F270" s="23">
        <f>+D270/D271</f>
        <v>0.04593653243</v>
      </c>
      <c r="G270" s="24">
        <v>0.0</v>
      </c>
      <c r="H270" s="24">
        <v>0.0</v>
      </c>
      <c r="I270" s="22">
        <v>2340909.090909091</v>
      </c>
      <c r="J270" s="22">
        <f t="shared" si="594"/>
        <v>48616.42637</v>
      </c>
      <c r="K270" s="25">
        <f t="shared" si="595"/>
        <v>107533.2464</v>
      </c>
      <c r="L270" s="22">
        <f t="shared" si="596"/>
        <v>48616.3</v>
      </c>
      <c r="M270" s="24">
        <v>0.0</v>
      </c>
      <c r="N270" s="26">
        <v>0.0</v>
      </c>
      <c r="O270" s="24"/>
      <c r="P270" s="24">
        <f t="shared" si="597"/>
        <v>1173376.874</v>
      </c>
      <c r="Q270" s="27">
        <f t="shared" si="598"/>
        <v>1173377</v>
      </c>
      <c r="R270" s="22">
        <f t="shared" si="599"/>
        <v>1173377</v>
      </c>
      <c r="S270" s="28">
        <f t="shared" si="12"/>
        <v>1221993.3</v>
      </c>
      <c r="T270" s="29">
        <f t="shared" si="13"/>
        <v>0</v>
      </c>
      <c r="U270" s="22"/>
      <c r="V270" s="21"/>
      <c r="W270" s="21"/>
      <c r="X270" s="21"/>
      <c r="Y270" s="21"/>
      <c r="Z270" s="21"/>
      <c r="AA270" s="21"/>
      <c r="AB270" s="30"/>
      <c r="AC270" s="21" t="s">
        <v>200</v>
      </c>
      <c r="AD270" s="21" t="s">
        <v>47</v>
      </c>
      <c r="AE270" s="21" t="s">
        <v>48</v>
      </c>
      <c r="AF270" s="22">
        <v>1221993.3</v>
      </c>
      <c r="AG270" s="22">
        <v>58916.82</v>
      </c>
    </row>
    <row r="271" ht="14.25" hidden="1" customHeight="1" outlineLevel="1">
      <c r="A271" s="31" t="s">
        <v>201</v>
      </c>
      <c r="B271" s="31"/>
      <c r="C271" s="31"/>
      <c r="D271" s="32">
        <f t="shared" ref="D271:F271" si="600">SUBTOTAL(9,D267:D270)</f>
        <v>26601775</v>
      </c>
      <c r="E271" s="32">
        <f t="shared" si="600"/>
        <v>1282570</v>
      </c>
      <c r="F271" s="32">
        <f t="shared" si="600"/>
        <v>1</v>
      </c>
      <c r="G271" s="33"/>
      <c r="H271" s="33"/>
      <c r="I271" s="32"/>
      <c r="J271" s="32">
        <f t="shared" ref="J271:L271" si="601">SUBTOTAL(9,J267:J270)</f>
        <v>1058339.091</v>
      </c>
      <c r="K271" s="34">
        <f t="shared" si="601"/>
        <v>2340909.091</v>
      </c>
      <c r="L271" s="32">
        <f t="shared" si="601"/>
        <v>1058338</v>
      </c>
      <c r="M271" s="33"/>
      <c r="N271" s="35"/>
      <c r="O271" s="33"/>
      <c r="P271" s="33">
        <f t="shared" ref="P271:R271" si="602">SUBTOTAL(9,P267:P270)</f>
        <v>25543435.91</v>
      </c>
      <c r="Q271" s="36">
        <f t="shared" si="602"/>
        <v>25543437</v>
      </c>
      <c r="R271" s="32">
        <f t="shared" si="602"/>
        <v>25543437</v>
      </c>
      <c r="S271" s="37">
        <f t="shared" si="12"/>
        <v>26601775</v>
      </c>
      <c r="T271" s="38">
        <f t="shared" si="13"/>
        <v>0</v>
      </c>
      <c r="U271" s="32"/>
      <c r="V271" s="31"/>
      <c r="W271" s="31"/>
      <c r="X271" s="31"/>
      <c r="Y271" s="31"/>
      <c r="Z271" s="31"/>
      <c r="AA271" s="31"/>
      <c r="AB271" s="39"/>
      <c r="AC271" s="31"/>
      <c r="AD271" s="31"/>
      <c r="AE271" s="31"/>
      <c r="AF271" s="32"/>
      <c r="AG271" s="32"/>
    </row>
    <row r="272" ht="14.25" hidden="1" customHeight="1" outlineLevel="2">
      <c r="A272" s="21" t="s">
        <v>202</v>
      </c>
      <c r="B272" s="21" t="s">
        <v>27</v>
      </c>
      <c r="C272" s="21" t="s">
        <v>28</v>
      </c>
      <c r="D272" s="22">
        <v>2.986542422E8</v>
      </c>
      <c r="E272" s="22">
        <v>2.230616468E7</v>
      </c>
      <c r="F272" s="23">
        <f>+D272/D275</f>
        <v>0.9908415433</v>
      </c>
      <c r="G272" s="24">
        <v>1.16347682E9</v>
      </c>
      <c r="H272" s="24">
        <v>1.0577062E8</v>
      </c>
      <c r="I272" s="22">
        <v>1.0577062E8</v>
      </c>
      <c r="J272" s="22">
        <f t="shared" ref="J272:J274" si="603">+K272-E272</f>
        <v>82495759.68</v>
      </c>
      <c r="K272" s="25">
        <f t="shared" ref="K272:K274" si="604">+I272*F272</f>
        <v>104801924.4</v>
      </c>
      <c r="L272" s="22">
        <f t="shared" ref="L272:L274" si="605">+D272-Q272</f>
        <v>82495759.2</v>
      </c>
      <c r="M272" s="24">
        <v>2.3997210557676396E9</v>
      </c>
      <c r="N272" s="26">
        <v>2.1815645961523998E8</v>
      </c>
      <c r="O272" s="24"/>
      <c r="P272" s="24">
        <f>+D272-J272</f>
        <v>216158482.5</v>
      </c>
      <c r="Q272" s="27">
        <f t="shared" ref="Q272:Q274" si="606">+ROUND(P272,0)</f>
        <v>216158483</v>
      </c>
      <c r="R272" s="22">
        <f t="shared" ref="R272:R274" si="607">+D272-L272</f>
        <v>216158483</v>
      </c>
      <c r="S272" s="28">
        <f t="shared" si="12"/>
        <v>298654242.2</v>
      </c>
      <c r="T272" s="29">
        <f t="shared" si="13"/>
        <v>0</v>
      </c>
      <c r="U272" s="22"/>
      <c r="V272" s="21"/>
      <c r="W272" s="21"/>
      <c r="X272" s="21"/>
      <c r="Y272" s="21"/>
      <c r="Z272" s="21"/>
      <c r="AA272" s="21"/>
      <c r="AB272" s="30"/>
      <c r="AC272" s="21" t="s">
        <v>202</v>
      </c>
      <c r="AD272" s="21" t="s">
        <v>27</v>
      </c>
      <c r="AE272" s="21" t="s">
        <v>28</v>
      </c>
      <c r="AF272" s="22">
        <v>2.986542422E8</v>
      </c>
      <c r="AG272" s="22">
        <v>2.230616468E7</v>
      </c>
    </row>
    <row r="273" ht="14.25" hidden="1" customHeight="1" outlineLevel="2">
      <c r="A273" s="21" t="s">
        <v>202</v>
      </c>
      <c r="B273" s="21" t="s">
        <v>33</v>
      </c>
      <c r="C273" s="21" t="s">
        <v>34</v>
      </c>
      <c r="D273" s="22">
        <v>2571767.57</v>
      </c>
      <c r="E273" s="22">
        <v>192082.56</v>
      </c>
      <c r="F273" s="23">
        <f>+D273/D275</f>
        <v>0.008532321957</v>
      </c>
      <c r="G273" s="24">
        <v>0.0</v>
      </c>
      <c r="H273" s="24">
        <v>0.0</v>
      </c>
      <c r="I273" s="22">
        <v>1.0577062E8</v>
      </c>
      <c r="J273" s="22">
        <f t="shared" si="603"/>
        <v>710386.4234</v>
      </c>
      <c r="K273" s="25">
        <f t="shared" si="604"/>
        <v>902468.9834</v>
      </c>
      <c r="L273" s="22">
        <f t="shared" si="605"/>
        <v>573791.57</v>
      </c>
      <c r="M273" s="24">
        <v>0.0</v>
      </c>
      <c r="N273" s="26">
        <v>0.0</v>
      </c>
      <c r="O273" s="24"/>
      <c r="P273" s="24">
        <v>1997976.4795447965</v>
      </c>
      <c r="Q273" s="27">
        <f t="shared" si="606"/>
        <v>1997976</v>
      </c>
      <c r="R273" s="22">
        <f t="shared" si="607"/>
        <v>1997976</v>
      </c>
      <c r="S273" s="28">
        <f t="shared" si="12"/>
        <v>2571767.57</v>
      </c>
      <c r="T273" s="29">
        <f t="shared" si="13"/>
        <v>0</v>
      </c>
      <c r="U273" s="22"/>
      <c r="V273" s="21"/>
      <c r="W273" s="21"/>
      <c r="X273" s="21"/>
      <c r="Y273" s="21"/>
      <c r="Z273" s="21"/>
      <c r="AA273" s="21"/>
      <c r="AB273" s="30"/>
      <c r="AC273" s="21" t="s">
        <v>202</v>
      </c>
      <c r="AD273" s="21" t="s">
        <v>33</v>
      </c>
      <c r="AE273" s="21" t="s">
        <v>34</v>
      </c>
      <c r="AF273" s="22">
        <v>2571767.57</v>
      </c>
      <c r="AG273" s="22">
        <v>192082.56</v>
      </c>
    </row>
    <row r="274" ht="14.25" hidden="1" customHeight="1" outlineLevel="2">
      <c r="A274" s="21" t="s">
        <v>202</v>
      </c>
      <c r="B274" s="21" t="s">
        <v>29</v>
      </c>
      <c r="C274" s="21" t="s">
        <v>30</v>
      </c>
      <c r="D274" s="22">
        <v>188726.23</v>
      </c>
      <c r="E274" s="22">
        <v>14095.76</v>
      </c>
      <c r="F274" s="23">
        <f>+D274/D275</f>
        <v>0.0006261347156</v>
      </c>
      <c r="G274" s="24">
        <v>0.0</v>
      </c>
      <c r="H274" s="24"/>
      <c r="I274" s="22">
        <v>1.0577062E8</v>
      </c>
      <c r="J274" s="22">
        <f t="shared" si="603"/>
        <v>52130.89707</v>
      </c>
      <c r="K274" s="25">
        <f t="shared" si="604"/>
        <v>66226.65707</v>
      </c>
      <c r="L274" s="22">
        <f t="shared" si="605"/>
        <v>188726.23</v>
      </c>
      <c r="M274" s="24"/>
      <c r="N274" s="26"/>
      <c r="O274" s="24"/>
      <c r="P274" s="24">
        <v>0.0</v>
      </c>
      <c r="Q274" s="27">
        <f t="shared" si="606"/>
        <v>0</v>
      </c>
      <c r="R274" s="22">
        <f t="shared" si="607"/>
        <v>0</v>
      </c>
      <c r="S274" s="28">
        <f t="shared" si="12"/>
        <v>188726.23</v>
      </c>
      <c r="T274" s="29">
        <f t="shared" si="13"/>
        <v>0</v>
      </c>
      <c r="U274" s="22"/>
      <c r="V274" s="21"/>
      <c r="W274" s="21"/>
      <c r="X274" s="21"/>
      <c r="Y274" s="21"/>
      <c r="Z274" s="21"/>
      <c r="AA274" s="21"/>
      <c r="AB274" s="30"/>
      <c r="AC274" s="21" t="s">
        <v>202</v>
      </c>
      <c r="AD274" s="21" t="s">
        <v>29</v>
      </c>
      <c r="AE274" s="21" t="s">
        <v>30</v>
      </c>
      <c r="AF274" s="22">
        <v>188726.23</v>
      </c>
      <c r="AG274" s="22">
        <v>14095.76</v>
      </c>
    </row>
    <row r="275" ht="14.25" hidden="1" customHeight="1" outlineLevel="1">
      <c r="A275" s="31" t="s">
        <v>203</v>
      </c>
      <c r="B275" s="31"/>
      <c r="C275" s="31"/>
      <c r="D275" s="32">
        <f t="shared" ref="D275:F275" si="608">SUBTOTAL(9,D272:D274)</f>
        <v>301414736</v>
      </c>
      <c r="E275" s="32">
        <f t="shared" si="608"/>
        <v>22512343</v>
      </c>
      <c r="F275" s="32">
        <f t="shared" si="608"/>
        <v>1</v>
      </c>
      <c r="G275" s="33"/>
      <c r="H275" s="33"/>
      <c r="I275" s="32"/>
      <c r="J275" s="32">
        <f t="shared" ref="J275:L275" si="609">SUBTOTAL(9,J272:J274)</f>
        <v>83258277</v>
      </c>
      <c r="K275" s="34">
        <f t="shared" si="609"/>
        <v>105770620</v>
      </c>
      <c r="L275" s="32">
        <f t="shared" si="609"/>
        <v>83258277</v>
      </c>
      <c r="M275" s="33"/>
      <c r="N275" s="35"/>
      <c r="O275" s="33"/>
      <c r="P275" s="33">
        <f t="shared" ref="P275:R275" si="610">SUBTOTAL(9,P272:P274)</f>
        <v>218156459</v>
      </c>
      <c r="Q275" s="36">
        <f t="shared" si="610"/>
        <v>218156459</v>
      </c>
      <c r="R275" s="32">
        <f t="shared" si="610"/>
        <v>218156459</v>
      </c>
      <c r="S275" s="37">
        <f t="shared" si="12"/>
        <v>301414736</v>
      </c>
      <c r="T275" s="38">
        <f t="shared" si="13"/>
        <v>0</v>
      </c>
      <c r="U275" s="32"/>
      <c r="V275" s="31"/>
      <c r="W275" s="31"/>
      <c r="X275" s="31"/>
      <c r="Y275" s="31"/>
      <c r="Z275" s="31"/>
      <c r="AA275" s="31"/>
      <c r="AB275" s="39"/>
      <c r="AC275" s="31"/>
      <c r="AD275" s="31"/>
      <c r="AE275" s="31"/>
      <c r="AF275" s="32"/>
      <c r="AG275" s="32"/>
    </row>
    <row r="276" ht="14.25" hidden="1" customHeight="1" outlineLevel="2">
      <c r="A276" s="21" t="s">
        <v>204</v>
      </c>
      <c r="B276" s="21" t="s">
        <v>27</v>
      </c>
      <c r="C276" s="21" t="s">
        <v>28</v>
      </c>
      <c r="D276" s="22">
        <v>4.621854115E7</v>
      </c>
      <c r="E276" s="22">
        <v>2652894.31</v>
      </c>
      <c r="F276" s="23">
        <f>+D276/D278</f>
        <v>0.7573507231</v>
      </c>
      <c r="G276" s="24">
        <v>3.699934220809969E7</v>
      </c>
      <c r="H276" s="24">
        <v>3363576.5643726992</v>
      </c>
      <c r="I276" s="22">
        <v>3363576.5643726992</v>
      </c>
      <c r="J276" s="22">
        <v>0.0</v>
      </c>
      <c r="K276" s="25">
        <f t="shared" ref="K276:K277" si="611">+I276*F276</f>
        <v>2547407.143</v>
      </c>
      <c r="L276" s="22">
        <f t="shared" ref="L276:L277" si="612">+D276-Q276</f>
        <v>0.1499999985</v>
      </c>
      <c r="M276" s="24">
        <v>6.712926295229539E8</v>
      </c>
      <c r="N276" s="26">
        <v>6.102660268390489E7</v>
      </c>
      <c r="O276" s="24"/>
      <c r="P276" s="24">
        <f t="shared" ref="P276:P277" si="613">+D276-J276</f>
        <v>46218541.15</v>
      </c>
      <c r="Q276" s="27">
        <f t="shared" ref="Q276:Q277" si="614">+ROUND(P276,0)</f>
        <v>46218541</v>
      </c>
      <c r="R276" s="22">
        <f t="shared" ref="R276:R277" si="615">+D276-L276</f>
        <v>46218541</v>
      </c>
      <c r="S276" s="28">
        <f t="shared" si="12"/>
        <v>46218541.15</v>
      </c>
      <c r="T276" s="29">
        <f t="shared" si="13"/>
        <v>0</v>
      </c>
      <c r="U276" s="22"/>
      <c r="V276" s="21"/>
      <c r="W276" s="21"/>
      <c r="X276" s="21"/>
      <c r="Y276" s="21"/>
      <c r="Z276" s="21"/>
      <c r="AA276" s="21"/>
      <c r="AB276" s="30"/>
      <c r="AC276" s="21" t="s">
        <v>204</v>
      </c>
      <c r="AD276" s="21" t="s">
        <v>27</v>
      </c>
      <c r="AE276" s="21" t="s">
        <v>28</v>
      </c>
      <c r="AF276" s="22">
        <v>4.621854115E7</v>
      </c>
      <c r="AG276" s="22">
        <v>2652894.31</v>
      </c>
    </row>
    <row r="277" ht="14.25" hidden="1" customHeight="1" outlineLevel="2">
      <c r="A277" s="21" t="s">
        <v>204</v>
      </c>
      <c r="B277" s="21" t="s">
        <v>47</v>
      </c>
      <c r="C277" s="21" t="s">
        <v>48</v>
      </c>
      <c r="D277" s="22">
        <v>1.480806085E7</v>
      </c>
      <c r="E277" s="22">
        <v>849966.69</v>
      </c>
      <c r="F277" s="23">
        <f>+D277/D278</f>
        <v>0.2426492769</v>
      </c>
      <c r="G277" s="24">
        <v>0.0</v>
      </c>
      <c r="H277" s="24">
        <v>0.0</v>
      </c>
      <c r="I277" s="22">
        <v>3363576.5643726992</v>
      </c>
      <c r="J277" s="22">
        <v>0.0</v>
      </c>
      <c r="K277" s="25">
        <f t="shared" si="611"/>
        <v>816169.4213</v>
      </c>
      <c r="L277" s="22">
        <f t="shared" si="612"/>
        <v>-0.1500000004</v>
      </c>
      <c r="M277" s="24">
        <v>0.0</v>
      </c>
      <c r="N277" s="26">
        <v>0.0</v>
      </c>
      <c r="O277" s="24"/>
      <c r="P277" s="24">
        <f t="shared" si="613"/>
        <v>14808060.85</v>
      </c>
      <c r="Q277" s="27">
        <f t="shared" si="614"/>
        <v>14808061</v>
      </c>
      <c r="R277" s="22">
        <f t="shared" si="615"/>
        <v>14808061</v>
      </c>
      <c r="S277" s="28">
        <f t="shared" si="12"/>
        <v>14808060.85</v>
      </c>
      <c r="T277" s="29">
        <f t="shared" si="13"/>
        <v>0</v>
      </c>
      <c r="U277" s="22"/>
      <c r="V277" s="21"/>
      <c r="W277" s="21"/>
      <c r="X277" s="21"/>
      <c r="Y277" s="21"/>
      <c r="Z277" s="21"/>
      <c r="AA277" s="21"/>
      <c r="AB277" s="30"/>
      <c r="AC277" s="21" t="s">
        <v>204</v>
      </c>
      <c r="AD277" s="21" t="s">
        <v>47</v>
      </c>
      <c r="AE277" s="21" t="s">
        <v>48</v>
      </c>
      <c r="AF277" s="22">
        <v>1.480806085E7</v>
      </c>
      <c r="AG277" s="22">
        <v>849966.69</v>
      </c>
    </row>
    <row r="278" ht="14.25" hidden="1" customHeight="1" outlineLevel="1">
      <c r="A278" s="31" t="s">
        <v>205</v>
      </c>
      <c r="B278" s="31"/>
      <c r="C278" s="31"/>
      <c r="D278" s="32">
        <f t="shared" ref="D278:F278" si="616">SUBTOTAL(9,D276:D277)</f>
        <v>61026602</v>
      </c>
      <c r="E278" s="32">
        <f t="shared" si="616"/>
        <v>3502861</v>
      </c>
      <c r="F278" s="32">
        <f t="shared" si="616"/>
        <v>1</v>
      </c>
      <c r="G278" s="33"/>
      <c r="H278" s="33"/>
      <c r="I278" s="32"/>
      <c r="J278" s="32">
        <f t="shared" ref="J278:L278" si="617">SUBTOTAL(9,J276:J277)</f>
        <v>0</v>
      </c>
      <c r="K278" s="34">
        <f t="shared" si="617"/>
        <v>3363576.564</v>
      </c>
      <c r="L278" s="32">
        <f t="shared" si="617"/>
        <v>-0.000000001862645149</v>
      </c>
      <c r="M278" s="33"/>
      <c r="N278" s="35"/>
      <c r="O278" s="33"/>
      <c r="P278" s="33">
        <f t="shared" ref="P278:R278" si="618">SUBTOTAL(9,P276:P277)</f>
        <v>61026602</v>
      </c>
      <c r="Q278" s="36">
        <f t="shared" si="618"/>
        <v>61026602</v>
      </c>
      <c r="R278" s="32">
        <f t="shared" si="618"/>
        <v>61026602</v>
      </c>
      <c r="S278" s="37">
        <f t="shared" si="12"/>
        <v>61026602</v>
      </c>
      <c r="T278" s="38">
        <f t="shared" si="13"/>
        <v>0</v>
      </c>
      <c r="U278" s="32"/>
      <c r="V278" s="31"/>
      <c r="W278" s="31"/>
      <c r="X278" s="31"/>
      <c r="Y278" s="31"/>
      <c r="Z278" s="31"/>
      <c r="AA278" s="31"/>
      <c r="AB278" s="39"/>
      <c r="AC278" s="31"/>
      <c r="AD278" s="31"/>
      <c r="AE278" s="31"/>
      <c r="AF278" s="32"/>
      <c r="AG278" s="32"/>
    </row>
    <row r="279" ht="14.25" hidden="1" customHeight="1" outlineLevel="2">
      <c r="A279" s="21" t="s">
        <v>206</v>
      </c>
      <c r="B279" s="21" t="s">
        <v>27</v>
      </c>
      <c r="C279" s="21" t="s">
        <v>28</v>
      </c>
      <c r="D279" s="22">
        <v>5.953563162E7</v>
      </c>
      <c r="E279" s="22">
        <v>1622172.53</v>
      </c>
      <c r="F279" s="23">
        <f>+D279/D281</f>
        <v>0.7796286398</v>
      </c>
      <c r="G279" s="24">
        <v>3.9806018191025704E7</v>
      </c>
      <c r="H279" s="24">
        <v>3618728.926456882</v>
      </c>
      <c r="I279" s="22">
        <v>3618728.926456882</v>
      </c>
      <c r="J279" s="22">
        <f t="shared" ref="J279:J280" si="619">+K279-E279</f>
        <v>1199092.181</v>
      </c>
      <c r="K279" s="25">
        <f t="shared" ref="K279:K280" si="620">+I279*F279</f>
        <v>2821264.711</v>
      </c>
      <c r="L279" s="22">
        <f t="shared" ref="L279:L280" si="621">+D279-Q279</f>
        <v>1199092.62</v>
      </c>
      <c r="M279" s="24">
        <v>8.230866816598815E8</v>
      </c>
      <c r="N279" s="26">
        <v>7.482606196908014E7</v>
      </c>
      <c r="O279" s="24"/>
      <c r="P279" s="24">
        <f t="shared" ref="P279:P280" si="622">+D279-J279</f>
        <v>58336539.44</v>
      </c>
      <c r="Q279" s="27">
        <f t="shared" ref="Q279:Q280" si="623">+ROUND(P279,0)</f>
        <v>58336539</v>
      </c>
      <c r="R279" s="22">
        <f t="shared" ref="R279:R280" si="624">+D279-L279</f>
        <v>58336539</v>
      </c>
      <c r="S279" s="28">
        <f t="shared" si="12"/>
        <v>59535631.62</v>
      </c>
      <c r="T279" s="29">
        <f t="shared" si="13"/>
        <v>0</v>
      </c>
      <c r="U279" s="22"/>
      <c r="V279" s="21"/>
      <c r="W279" s="21"/>
      <c r="X279" s="21"/>
      <c r="Y279" s="21"/>
      <c r="Z279" s="21"/>
      <c r="AA279" s="21"/>
      <c r="AB279" s="30"/>
      <c r="AC279" s="21" t="s">
        <v>206</v>
      </c>
      <c r="AD279" s="21" t="s">
        <v>27</v>
      </c>
      <c r="AE279" s="21" t="s">
        <v>28</v>
      </c>
      <c r="AF279" s="22">
        <v>5.953563162E7</v>
      </c>
      <c r="AG279" s="22">
        <v>1622172.53</v>
      </c>
    </row>
    <row r="280" ht="14.25" hidden="1" customHeight="1" outlineLevel="2">
      <c r="A280" s="21" t="s">
        <v>206</v>
      </c>
      <c r="B280" s="21" t="s">
        <v>47</v>
      </c>
      <c r="C280" s="21" t="s">
        <v>48</v>
      </c>
      <c r="D280" s="22">
        <v>1.682845838E7</v>
      </c>
      <c r="E280" s="22">
        <v>458526.47</v>
      </c>
      <c r="F280" s="23">
        <f>+D280/D281</f>
        <v>0.2203713602</v>
      </c>
      <c r="G280" s="24">
        <v>0.0</v>
      </c>
      <c r="H280" s="24">
        <v>0.0</v>
      </c>
      <c r="I280" s="22">
        <v>3618728.926456882</v>
      </c>
      <c r="J280" s="22">
        <f t="shared" si="619"/>
        <v>338937.7455</v>
      </c>
      <c r="K280" s="25">
        <f t="shared" si="620"/>
        <v>797464.2155</v>
      </c>
      <c r="L280" s="22">
        <f t="shared" si="621"/>
        <v>338937.38</v>
      </c>
      <c r="M280" s="24">
        <v>0.0</v>
      </c>
      <c r="N280" s="26">
        <v>0.0</v>
      </c>
      <c r="O280" s="24"/>
      <c r="P280" s="24">
        <f t="shared" si="622"/>
        <v>16489520.63</v>
      </c>
      <c r="Q280" s="27">
        <f t="shared" si="623"/>
        <v>16489521</v>
      </c>
      <c r="R280" s="22">
        <f t="shared" si="624"/>
        <v>16489521</v>
      </c>
      <c r="S280" s="28">
        <f t="shared" si="12"/>
        <v>16828458.38</v>
      </c>
      <c r="T280" s="29">
        <f t="shared" si="13"/>
        <v>0</v>
      </c>
      <c r="U280" s="22"/>
      <c r="V280" s="21"/>
      <c r="W280" s="21"/>
      <c r="X280" s="21"/>
      <c r="Y280" s="21"/>
      <c r="Z280" s="21"/>
      <c r="AA280" s="21"/>
      <c r="AB280" s="30"/>
      <c r="AC280" s="21" t="s">
        <v>206</v>
      </c>
      <c r="AD280" s="21" t="s">
        <v>47</v>
      </c>
      <c r="AE280" s="21" t="s">
        <v>48</v>
      </c>
      <c r="AF280" s="22">
        <v>1.682845838E7</v>
      </c>
      <c r="AG280" s="22">
        <v>458526.47</v>
      </c>
    </row>
    <row r="281" ht="14.25" hidden="1" customHeight="1" outlineLevel="1">
      <c r="A281" s="31" t="s">
        <v>207</v>
      </c>
      <c r="B281" s="31"/>
      <c r="C281" s="31"/>
      <c r="D281" s="32">
        <f t="shared" ref="D281:F281" si="625">SUBTOTAL(9,D279:D280)</f>
        <v>76364090</v>
      </c>
      <c r="E281" s="32">
        <f t="shared" si="625"/>
        <v>2080699</v>
      </c>
      <c r="F281" s="32">
        <f t="shared" si="625"/>
        <v>1</v>
      </c>
      <c r="G281" s="33"/>
      <c r="H281" s="33"/>
      <c r="I281" s="32"/>
      <c r="J281" s="32">
        <f t="shared" ref="J281:L281" si="626">SUBTOTAL(9,J279:J280)</f>
        <v>1538029.926</v>
      </c>
      <c r="K281" s="34">
        <f t="shared" si="626"/>
        <v>3618728.926</v>
      </c>
      <c r="L281" s="32">
        <f t="shared" si="626"/>
        <v>1538030</v>
      </c>
      <c r="M281" s="33"/>
      <c r="N281" s="35"/>
      <c r="O281" s="33"/>
      <c r="P281" s="33">
        <f t="shared" ref="P281:R281" si="627">SUBTOTAL(9,P279:P280)</f>
        <v>74826060.07</v>
      </c>
      <c r="Q281" s="36">
        <f t="shared" si="627"/>
        <v>74826060</v>
      </c>
      <c r="R281" s="32">
        <f t="shared" si="627"/>
        <v>74826060</v>
      </c>
      <c r="S281" s="37">
        <f t="shared" si="12"/>
        <v>76364090</v>
      </c>
      <c r="T281" s="38">
        <f t="shared" si="13"/>
        <v>0</v>
      </c>
      <c r="U281" s="32"/>
      <c r="V281" s="31"/>
      <c r="W281" s="31"/>
      <c r="X281" s="31"/>
      <c r="Y281" s="31"/>
      <c r="Z281" s="31"/>
      <c r="AA281" s="31"/>
      <c r="AB281" s="39"/>
      <c r="AC281" s="31"/>
      <c r="AD281" s="31"/>
      <c r="AE281" s="31"/>
      <c r="AF281" s="32"/>
      <c r="AG281" s="32"/>
    </row>
    <row r="282" ht="14.25" hidden="1" customHeight="1" outlineLevel="2">
      <c r="A282" s="21" t="s">
        <v>208</v>
      </c>
      <c r="B282" s="21" t="s">
        <v>27</v>
      </c>
      <c r="C282" s="21" t="s">
        <v>28</v>
      </c>
      <c r="D282" s="22">
        <v>1.937226917E7</v>
      </c>
      <c r="E282" s="22">
        <v>734741.23</v>
      </c>
      <c r="F282" s="23">
        <f>+D282/D285</f>
        <v>0.1605177427</v>
      </c>
      <c r="G282" s="24">
        <v>1.71425376E8</v>
      </c>
      <c r="H282" s="24">
        <v>1.5584125090909092E7</v>
      </c>
      <c r="I282" s="22">
        <v>1.5584125090909092E7</v>
      </c>
      <c r="J282" s="22">
        <f t="shared" ref="J282:J284" si="628">+K282-E282</f>
        <v>1766787.351</v>
      </c>
      <c r="K282" s="25">
        <f t="shared" ref="K282:K284" si="629">+I282*F282</f>
        <v>2501528.581</v>
      </c>
      <c r="L282" s="22">
        <f t="shared" ref="L282:L284" si="630">+D282-Q282</f>
        <v>1766787.17</v>
      </c>
      <c r="M282" s="24">
        <v>1.2064728545298765E9</v>
      </c>
      <c r="N282" s="26">
        <v>1.0967935041180696E8</v>
      </c>
      <c r="O282" s="24"/>
      <c r="P282" s="24">
        <f t="shared" ref="P282:P284" si="631">+D282-J282</f>
        <v>17605481.82</v>
      </c>
      <c r="Q282" s="27">
        <f t="shared" ref="Q282:Q284" si="632">+ROUND(P282,0)</f>
        <v>17605482</v>
      </c>
      <c r="R282" s="22">
        <f t="shared" ref="R282:R284" si="633">+D282-L282</f>
        <v>17605482</v>
      </c>
      <c r="S282" s="28">
        <f t="shared" si="12"/>
        <v>19372269.17</v>
      </c>
      <c r="T282" s="29">
        <f t="shared" si="13"/>
        <v>0</v>
      </c>
      <c r="U282" s="22"/>
      <c r="V282" s="21"/>
      <c r="W282" s="21"/>
      <c r="X282" s="21"/>
      <c r="Y282" s="21"/>
      <c r="Z282" s="21"/>
      <c r="AA282" s="21"/>
      <c r="AB282" s="30"/>
      <c r="AC282" s="21" t="s">
        <v>208</v>
      </c>
      <c r="AD282" s="21" t="s">
        <v>27</v>
      </c>
      <c r="AE282" s="21" t="s">
        <v>28</v>
      </c>
      <c r="AF282" s="22">
        <v>1.937226917E7</v>
      </c>
      <c r="AG282" s="22">
        <v>734741.23</v>
      </c>
    </row>
    <row r="283" ht="14.25" hidden="1" customHeight="1" outlineLevel="2">
      <c r="A283" s="21" t="s">
        <v>208</v>
      </c>
      <c r="B283" s="21" t="s">
        <v>33</v>
      </c>
      <c r="C283" s="21" t="s">
        <v>34</v>
      </c>
      <c r="D283" s="22">
        <v>2.469475098E7</v>
      </c>
      <c r="E283" s="22">
        <v>936609.52</v>
      </c>
      <c r="F283" s="23">
        <f>+D283/D285</f>
        <v>0.2046195852</v>
      </c>
      <c r="G283" s="24">
        <v>0.0</v>
      </c>
      <c r="H283" s="24">
        <v>0.0</v>
      </c>
      <c r="I283" s="22">
        <v>1.5584125090909092E7</v>
      </c>
      <c r="J283" s="22">
        <f t="shared" si="628"/>
        <v>2252207.692</v>
      </c>
      <c r="K283" s="25">
        <f t="shared" si="629"/>
        <v>3188817.212</v>
      </c>
      <c r="L283" s="22">
        <f t="shared" si="630"/>
        <v>2252207.98</v>
      </c>
      <c r="M283" s="24">
        <v>0.0</v>
      </c>
      <c r="N283" s="26">
        <v>0.0</v>
      </c>
      <c r="O283" s="24"/>
      <c r="P283" s="24">
        <f t="shared" si="631"/>
        <v>22442543.29</v>
      </c>
      <c r="Q283" s="27">
        <f t="shared" si="632"/>
        <v>22442543</v>
      </c>
      <c r="R283" s="22">
        <f t="shared" si="633"/>
        <v>22442543</v>
      </c>
      <c r="S283" s="28">
        <f t="shared" si="12"/>
        <v>24694750.98</v>
      </c>
      <c r="T283" s="29">
        <f t="shared" si="13"/>
        <v>0</v>
      </c>
      <c r="U283" s="22"/>
      <c r="V283" s="21"/>
      <c r="W283" s="21"/>
      <c r="X283" s="21"/>
      <c r="Y283" s="21"/>
      <c r="Z283" s="21"/>
      <c r="AA283" s="21"/>
      <c r="AB283" s="30"/>
      <c r="AC283" s="21" t="s">
        <v>208</v>
      </c>
      <c r="AD283" s="21" t="s">
        <v>33</v>
      </c>
      <c r="AE283" s="21" t="s">
        <v>34</v>
      </c>
      <c r="AF283" s="22">
        <v>2.469475098E7</v>
      </c>
      <c r="AG283" s="22">
        <v>936609.52</v>
      </c>
    </row>
    <row r="284" ht="14.25" hidden="1" customHeight="1" outlineLevel="2">
      <c r="A284" s="21" t="s">
        <v>208</v>
      </c>
      <c r="B284" s="21" t="s">
        <v>35</v>
      </c>
      <c r="C284" s="21" t="s">
        <v>36</v>
      </c>
      <c r="D284" s="22">
        <v>7.661913485E7</v>
      </c>
      <c r="E284" s="22">
        <v>2905970.25</v>
      </c>
      <c r="F284" s="23">
        <f>+D284/D285</f>
        <v>0.6348626721</v>
      </c>
      <c r="G284" s="24">
        <v>0.0</v>
      </c>
      <c r="H284" s="24">
        <v>0.0</v>
      </c>
      <c r="I284" s="22">
        <v>1.5584125090909092E7</v>
      </c>
      <c r="J284" s="22">
        <f t="shared" si="628"/>
        <v>6987809.048</v>
      </c>
      <c r="K284" s="25">
        <f t="shared" si="629"/>
        <v>9893779.298</v>
      </c>
      <c r="L284" s="22">
        <f t="shared" si="630"/>
        <v>6987808.85</v>
      </c>
      <c r="M284" s="24">
        <v>0.0</v>
      </c>
      <c r="N284" s="26">
        <v>0.0</v>
      </c>
      <c r="O284" s="24"/>
      <c r="P284" s="24">
        <f t="shared" si="631"/>
        <v>69631325.8</v>
      </c>
      <c r="Q284" s="27">
        <f t="shared" si="632"/>
        <v>69631326</v>
      </c>
      <c r="R284" s="22">
        <f t="shared" si="633"/>
        <v>69631326</v>
      </c>
      <c r="S284" s="28">
        <f t="shared" si="12"/>
        <v>76619134.85</v>
      </c>
      <c r="T284" s="29">
        <f t="shared" si="13"/>
        <v>0</v>
      </c>
      <c r="U284" s="22"/>
      <c r="V284" s="21"/>
      <c r="W284" s="21"/>
      <c r="X284" s="21"/>
      <c r="Y284" s="21"/>
      <c r="Z284" s="21"/>
      <c r="AA284" s="21"/>
      <c r="AB284" s="30"/>
      <c r="AC284" s="21" t="s">
        <v>208</v>
      </c>
      <c r="AD284" s="21" t="s">
        <v>35</v>
      </c>
      <c r="AE284" s="21" t="s">
        <v>36</v>
      </c>
      <c r="AF284" s="22">
        <v>7.661913485E7</v>
      </c>
      <c r="AG284" s="22">
        <v>2905970.25</v>
      </c>
    </row>
    <row r="285" ht="14.25" hidden="1" customHeight="1" outlineLevel="1">
      <c r="A285" s="31" t="s">
        <v>209</v>
      </c>
      <c r="B285" s="31"/>
      <c r="C285" s="31"/>
      <c r="D285" s="32">
        <f t="shared" ref="D285:F285" si="634">SUBTOTAL(9,D282:D284)</f>
        <v>120686155</v>
      </c>
      <c r="E285" s="32">
        <f t="shared" si="634"/>
        <v>4577321</v>
      </c>
      <c r="F285" s="32">
        <f t="shared" si="634"/>
        <v>1</v>
      </c>
      <c r="G285" s="33"/>
      <c r="H285" s="33"/>
      <c r="I285" s="32"/>
      <c r="J285" s="32">
        <f t="shared" ref="J285:L285" si="635">SUBTOTAL(9,J282:J284)</f>
        <v>11006804.09</v>
      </c>
      <c r="K285" s="34">
        <f t="shared" si="635"/>
        <v>15584125.09</v>
      </c>
      <c r="L285" s="32">
        <f t="shared" si="635"/>
        <v>11006804</v>
      </c>
      <c r="M285" s="33"/>
      <c r="N285" s="35"/>
      <c r="O285" s="33"/>
      <c r="P285" s="33">
        <f t="shared" ref="P285:R285" si="636">SUBTOTAL(9,P282:P284)</f>
        <v>109679350.9</v>
      </c>
      <c r="Q285" s="36">
        <f t="shared" si="636"/>
        <v>109679351</v>
      </c>
      <c r="R285" s="32">
        <f t="shared" si="636"/>
        <v>109679351</v>
      </c>
      <c r="S285" s="37">
        <f t="shared" si="12"/>
        <v>120686155</v>
      </c>
      <c r="T285" s="38">
        <f t="shared" si="13"/>
        <v>0</v>
      </c>
      <c r="U285" s="32"/>
      <c r="V285" s="31"/>
      <c r="W285" s="31"/>
      <c r="X285" s="31"/>
      <c r="Y285" s="31"/>
      <c r="Z285" s="31"/>
      <c r="AA285" s="31"/>
      <c r="AB285" s="39"/>
      <c r="AC285" s="31"/>
      <c r="AD285" s="31"/>
      <c r="AE285" s="31"/>
      <c r="AF285" s="32"/>
      <c r="AG285" s="32"/>
    </row>
    <row r="286" ht="15.75" hidden="1" customHeight="1" outlineLevel="2">
      <c r="A286" s="21" t="s">
        <v>210</v>
      </c>
      <c r="B286" s="21" t="s">
        <v>27</v>
      </c>
      <c r="C286" s="21" t="s">
        <v>28</v>
      </c>
      <c r="D286" s="22">
        <v>5409309.84</v>
      </c>
      <c r="E286" s="22">
        <v>9953271.95</v>
      </c>
      <c r="F286" s="23">
        <f>+D286/D288</f>
        <v>0.872593744</v>
      </c>
      <c r="G286" s="24">
        <v>7.329938809505205E7</v>
      </c>
      <c r="H286" s="24">
        <v>6663580.735913822</v>
      </c>
      <c r="I286" s="22">
        <v>6663580.735913822</v>
      </c>
      <c r="J286" s="22">
        <v>0.0</v>
      </c>
      <c r="K286" s="25">
        <f t="shared" ref="K286:K287" si="637">+I286*F286</f>
        <v>5814598.863</v>
      </c>
      <c r="L286" s="22">
        <f t="shared" ref="L286:L287" si="638">+D286-Q286</f>
        <v>-0.1600000001</v>
      </c>
      <c r="M286" s="24">
        <v>6.819028162023598E7</v>
      </c>
      <c r="N286" s="26">
        <v>6199116.510930544</v>
      </c>
      <c r="O286" s="24"/>
      <c r="P286" s="24">
        <f t="shared" ref="P286:P287" si="639">+D286-J286</f>
        <v>5409309.84</v>
      </c>
      <c r="Q286" s="27">
        <f t="shared" ref="Q286:Q287" si="640">+ROUND(P286,0)</f>
        <v>5409310</v>
      </c>
      <c r="R286" s="22">
        <f t="shared" ref="R286:R287" si="641">+D286-L286</f>
        <v>5409310</v>
      </c>
      <c r="S286" s="28">
        <f t="shared" si="12"/>
        <v>5409309.84</v>
      </c>
      <c r="T286" s="29">
        <f t="shared" si="13"/>
        <v>0</v>
      </c>
      <c r="U286" s="22"/>
      <c r="V286" s="21"/>
      <c r="W286" s="21"/>
      <c r="X286" s="21"/>
      <c r="Y286" s="21"/>
      <c r="Z286" s="21"/>
      <c r="AA286" s="21"/>
      <c r="AB286" s="30"/>
      <c r="AC286" s="21" t="s">
        <v>210</v>
      </c>
      <c r="AD286" s="21" t="s">
        <v>27</v>
      </c>
      <c r="AE286" s="21" t="s">
        <v>28</v>
      </c>
      <c r="AF286" s="22">
        <v>5409309.84</v>
      </c>
      <c r="AG286" s="22">
        <v>9953271.95</v>
      </c>
    </row>
    <row r="287" ht="14.25" hidden="1" customHeight="1" outlineLevel="2">
      <c r="A287" s="21" t="s">
        <v>210</v>
      </c>
      <c r="B287" s="21" t="s">
        <v>47</v>
      </c>
      <c r="C287" s="21" t="s">
        <v>48</v>
      </c>
      <c r="D287" s="22">
        <v>789806.16</v>
      </c>
      <c r="E287" s="22">
        <v>1453264.05</v>
      </c>
      <c r="F287" s="23">
        <f>+D287/D288</f>
        <v>0.127406256</v>
      </c>
      <c r="G287" s="24">
        <v>0.0</v>
      </c>
      <c r="H287" s="24">
        <v>0.0</v>
      </c>
      <c r="I287" s="22">
        <v>6663580.735913822</v>
      </c>
      <c r="J287" s="22">
        <v>0.0</v>
      </c>
      <c r="K287" s="25">
        <f t="shared" si="637"/>
        <v>848981.873</v>
      </c>
      <c r="L287" s="22">
        <f t="shared" si="638"/>
        <v>0.16</v>
      </c>
      <c r="M287" s="24">
        <v>0.0</v>
      </c>
      <c r="N287" s="26">
        <v>0.0</v>
      </c>
      <c r="O287" s="24"/>
      <c r="P287" s="24">
        <f t="shared" si="639"/>
        <v>789806.16</v>
      </c>
      <c r="Q287" s="27">
        <f t="shared" si="640"/>
        <v>789806</v>
      </c>
      <c r="R287" s="22">
        <f t="shared" si="641"/>
        <v>789806</v>
      </c>
      <c r="S287" s="28">
        <f t="shared" si="12"/>
        <v>789806.16</v>
      </c>
      <c r="T287" s="29">
        <f t="shared" si="13"/>
        <v>0</v>
      </c>
      <c r="U287" s="22"/>
      <c r="V287" s="21"/>
      <c r="W287" s="21"/>
      <c r="X287" s="21"/>
      <c r="Y287" s="21"/>
      <c r="Z287" s="21"/>
      <c r="AA287" s="21"/>
      <c r="AB287" s="30"/>
      <c r="AC287" s="21" t="s">
        <v>210</v>
      </c>
      <c r="AD287" s="21" t="s">
        <v>47</v>
      </c>
      <c r="AE287" s="21" t="s">
        <v>48</v>
      </c>
      <c r="AF287" s="22">
        <v>789806.16</v>
      </c>
      <c r="AG287" s="22">
        <v>1453264.05</v>
      </c>
    </row>
    <row r="288" ht="14.25" hidden="1" customHeight="1" outlineLevel="1">
      <c r="A288" s="31" t="s">
        <v>211</v>
      </c>
      <c r="B288" s="31"/>
      <c r="C288" s="31"/>
      <c r="D288" s="32">
        <f t="shared" ref="D288:F288" si="642">SUBTOTAL(9,D286:D287)</f>
        <v>6199116</v>
      </c>
      <c r="E288" s="32">
        <f t="shared" si="642"/>
        <v>11406536</v>
      </c>
      <c r="F288" s="32">
        <f t="shared" si="642"/>
        <v>1</v>
      </c>
      <c r="G288" s="33"/>
      <c r="H288" s="33"/>
      <c r="I288" s="32"/>
      <c r="J288" s="32">
        <f t="shared" ref="J288:L288" si="643">SUBTOTAL(9,J286:J287)</f>
        <v>0</v>
      </c>
      <c r="K288" s="34">
        <f t="shared" si="643"/>
        <v>6663580.736</v>
      </c>
      <c r="L288" s="32">
        <f t="shared" si="643"/>
        <v>-0.0000000001164153218</v>
      </c>
      <c r="M288" s="33"/>
      <c r="N288" s="35"/>
      <c r="O288" s="33"/>
      <c r="P288" s="33">
        <f t="shared" ref="P288:R288" si="644">SUBTOTAL(9,P286:P287)</f>
        <v>6199116</v>
      </c>
      <c r="Q288" s="36">
        <f t="shared" si="644"/>
        <v>6199116</v>
      </c>
      <c r="R288" s="32">
        <f t="shared" si="644"/>
        <v>6199116</v>
      </c>
      <c r="S288" s="37">
        <f t="shared" si="12"/>
        <v>6199116</v>
      </c>
      <c r="T288" s="38">
        <f t="shared" si="13"/>
        <v>0</v>
      </c>
      <c r="U288" s="32"/>
      <c r="V288" s="31"/>
      <c r="W288" s="31"/>
      <c r="X288" s="31"/>
      <c r="Y288" s="31"/>
      <c r="Z288" s="31"/>
      <c r="AA288" s="31"/>
      <c r="AB288" s="39"/>
      <c r="AC288" s="31"/>
      <c r="AD288" s="31"/>
      <c r="AE288" s="31"/>
      <c r="AF288" s="32"/>
      <c r="AG288" s="32"/>
    </row>
    <row r="289" ht="14.25" hidden="1" customHeight="1" outlineLevel="2">
      <c r="A289" s="21" t="s">
        <v>212</v>
      </c>
      <c r="B289" s="21" t="s">
        <v>27</v>
      </c>
      <c r="C289" s="21" t="s">
        <v>28</v>
      </c>
      <c r="D289" s="22">
        <v>0.0</v>
      </c>
      <c r="E289" s="22">
        <v>2.207473814E7</v>
      </c>
      <c r="F289" s="21">
        <v>0.0</v>
      </c>
      <c r="G289" s="24">
        <v>2.5935841370669433E8</v>
      </c>
      <c r="H289" s="24">
        <v>2.3578037609699484E7</v>
      </c>
      <c r="I289" s="22">
        <v>2.3578037609699484E7</v>
      </c>
      <c r="J289" s="22">
        <v>0.0</v>
      </c>
      <c r="K289" s="25">
        <f t="shared" ref="K289:K291" si="645">+I289*F289</f>
        <v>0</v>
      </c>
      <c r="L289" s="22">
        <f t="shared" ref="L289:L291" si="646">+D289-Q289</f>
        <v>0</v>
      </c>
      <c r="M289" s="24">
        <v>0.0</v>
      </c>
      <c r="N289" s="26">
        <v>0.0</v>
      </c>
      <c r="O289" s="24"/>
      <c r="P289" s="24">
        <f t="shared" ref="P289:P291" si="647">+D289-J289</f>
        <v>0</v>
      </c>
      <c r="Q289" s="27">
        <f t="shared" ref="Q289:Q291" si="648">+ROUND(P289,0)</f>
        <v>0</v>
      </c>
      <c r="R289" s="22">
        <f t="shared" ref="R289:R291" si="649">+D289-L289</f>
        <v>0</v>
      </c>
      <c r="S289" s="28">
        <f t="shared" si="12"/>
        <v>0</v>
      </c>
      <c r="T289" s="29">
        <f t="shared" si="13"/>
        <v>0</v>
      </c>
      <c r="U289" s="22"/>
      <c r="V289" s="21"/>
      <c r="W289" s="21"/>
      <c r="X289" s="21"/>
      <c r="Y289" s="21"/>
      <c r="Z289" s="21"/>
      <c r="AA289" s="21"/>
      <c r="AB289" s="30"/>
      <c r="AC289" s="21" t="s">
        <v>212</v>
      </c>
      <c r="AD289" s="21" t="s">
        <v>27</v>
      </c>
      <c r="AE289" s="21" t="s">
        <v>28</v>
      </c>
      <c r="AF289" s="22">
        <v>0.0</v>
      </c>
      <c r="AG289" s="22">
        <v>2.207473814E7</v>
      </c>
    </row>
    <row r="290" ht="15.75" hidden="1" customHeight="1" outlineLevel="2">
      <c r="A290" s="21" t="s">
        <v>212</v>
      </c>
      <c r="B290" s="21" t="s">
        <v>29</v>
      </c>
      <c r="C290" s="21" t="s">
        <v>30</v>
      </c>
      <c r="D290" s="22">
        <v>0.0</v>
      </c>
      <c r="E290" s="22">
        <v>2453.87</v>
      </c>
      <c r="F290" s="23">
        <v>0.0</v>
      </c>
      <c r="G290" s="24">
        <v>0.0</v>
      </c>
      <c r="H290" s="24"/>
      <c r="I290" s="22">
        <v>2.3578037609699484E7</v>
      </c>
      <c r="J290" s="22">
        <v>0.0</v>
      </c>
      <c r="K290" s="25">
        <f t="shared" si="645"/>
        <v>0</v>
      </c>
      <c r="L290" s="22">
        <f t="shared" si="646"/>
        <v>0</v>
      </c>
      <c r="M290" s="24"/>
      <c r="N290" s="26"/>
      <c r="O290" s="24"/>
      <c r="P290" s="24">
        <f t="shared" si="647"/>
        <v>0</v>
      </c>
      <c r="Q290" s="27">
        <f t="shared" si="648"/>
        <v>0</v>
      </c>
      <c r="R290" s="22">
        <f t="shared" si="649"/>
        <v>0</v>
      </c>
      <c r="S290" s="28">
        <f t="shared" si="12"/>
        <v>0</v>
      </c>
      <c r="T290" s="29">
        <f t="shared" si="13"/>
        <v>0</v>
      </c>
      <c r="U290" s="22"/>
      <c r="V290" s="21"/>
      <c r="W290" s="21"/>
      <c r="X290" s="21"/>
      <c r="Y290" s="21"/>
      <c r="Z290" s="21"/>
      <c r="AA290" s="21"/>
      <c r="AB290" s="30"/>
      <c r="AC290" s="21" t="s">
        <v>212</v>
      </c>
      <c r="AD290" s="21" t="s">
        <v>29</v>
      </c>
      <c r="AE290" s="21" t="s">
        <v>30</v>
      </c>
      <c r="AF290" s="22">
        <v>0.0</v>
      </c>
      <c r="AG290" s="22">
        <v>2453.87</v>
      </c>
    </row>
    <row r="291" ht="14.25" hidden="1" customHeight="1" outlineLevel="2">
      <c r="A291" s="21" t="s">
        <v>212</v>
      </c>
      <c r="B291" s="21" t="s">
        <v>47</v>
      </c>
      <c r="C291" s="21" t="s">
        <v>48</v>
      </c>
      <c r="D291" s="22">
        <v>0.0</v>
      </c>
      <c r="E291" s="22">
        <v>3160996.99</v>
      </c>
      <c r="F291" s="23">
        <v>0.0</v>
      </c>
      <c r="G291" s="24">
        <v>0.0</v>
      </c>
      <c r="H291" s="24">
        <v>0.0</v>
      </c>
      <c r="I291" s="22">
        <v>2.3578037609699484E7</v>
      </c>
      <c r="J291" s="22">
        <v>0.0</v>
      </c>
      <c r="K291" s="25">
        <f t="shared" si="645"/>
        <v>0</v>
      </c>
      <c r="L291" s="22">
        <f t="shared" si="646"/>
        <v>0</v>
      </c>
      <c r="M291" s="24">
        <v>0.0</v>
      </c>
      <c r="N291" s="26">
        <v>0.0</v>
      </c>
      <c r="O291" s="24"/>
      <c r="P291" s="24">
        <f t="shared" si="647"/>
        <v>0</v>
      </c>
      <c r="Q291" s="27">
        <f t="shared" si="648"/>
        <v>0</v>
      </c>
      <c r="R291" s="22">
        <f t="shared" si="649"/>
        <v>0</v>
      </c>
      <c r="S291" s="28">
        <f t="shared" si="12"/>
        <v>0</v>
      </c>
      <c r="T291" s="29">
        <f t="shared" si="13"/>
        <v>0</v>
      </c>
      <c r="U291" s="22"/>
      <c r="V291" s="21"/>
      <c r="W291" s="21"/>
      <c r="X291" s="21"/>
      <c r="Y291" s="21"/>
      <c r="Z291" s="21"/>
      <c r="AA291" s="21"/>
      <c r="AB291" s="30"/>
      <c r="AC291" s="21" t="s">
        <v>212</v>
      </c>
      <c r="AD291" s="21" t="s">
        <v>47</v>
      </c>
      <c r="AE291" s="21" t="s">
        <v>48</v>
      </c>
      <c r="AF291" s="22">
        <v>0.0</v>
      </c>
      <c r="AG291" s="22">
        <v>3160996.99</v>
      </c>
    </row>
    <row r="292" ht="14.25" hidden="1" customHeight="1" outlineLevel="1">
      <c r="A292" s="31" t="s">
        <v>213</v>
      </c>
      <c r="B292" s="31"/>
      <c r="C292" s="31"/>
      <c r="D292" s="32">
        <f t="shared" ref="D292:E292" si="650">SUBTOTAL(9,D289:D291)</f>
        <v>0</v>
      </c>
      <c r="E292" s="32">
        <f t="shared" si="650"/>
        <v>25238189</v>
      </c>
      <c r="F292" s="42">
        <v>1.0</v>
      </c>
      <c r="G292" s="33"/>
      <c r="H292" s="33"/>
      <c r="I292" s="32"/>
      <c r="J292" s="32">
        <f>SUBTOTAL(9,J289:J291)</f>
        <v>0</v>
      </c>
      <c r="K292" s="32">
        <v>2.3578037609699484E7</v>
      </c>
      <c r="L292" s="32">
        <f>SUBTOTAL(9,L289:L291)</f>
        <v>0</v>
      </c>
      <c r="M292" s="33"/>
      <c r="N292" s="35"/>
      <c r="O292" s="33"/>
      <c r="P292" s="33">
        <f t="shared" ref="P292:R292" si="651">SUBTOTAL(9,P289:P291)</f>
        <v>0</v>
      </c>
      <c r="Q292" s="36">
        <f t="shared" si="651"/>
        <v>0</v>
      </c>
      <c r="R292" s="32">
        <f t="shared" si="651"/>
        <v>0</v>
      </c>
      <c r="S292" s="37">
        <f t="shared" si="12"/>
        <v>0</v>
      </c>
      <c r="T292" s="38">
        <f t="shared" si="13"/>
        <v>0</v>
      </c>
      <c r="U292" s="32"/>
      <c r="V292" s="31"/>
      <c r="W292" s="31"/>
      <c r="X292" s="31"/>
      <c r="Y292" s="31"/>
      <c r="Z292" s="31"/>
      <c r="AA292" s="31"/>
      <c r="AB292" s="39"/>
      <c r="AC292" s="31"/>
      <c r="AD292" s="31"/>
      <c r="AE292" s="31"/>
      <c r="AF292" s="32"/>
      <c r="AG292" s="32"/>
    </row>
    <row r="293" ht="14.25" hidden="1" customHeight="1" outlineLevel="2">
      <c r="A293" s="21" t="s">
        <v>214</v>
      </c>
      <c r="B293" s="21" t="s">
        <v>27</v>
      </c>
      <c r="C293" s="21" t="s">
        <v>28</v>
      </c>
      <c r="D293" s="22">
        <v>2.319991309E7</v>
      </c>
      <c r="E293" s="22">
        <v>0.0</v>
      </c>
      <c r="F293" s="23">
        <f>+D293/D296</f>
        <v>0.8649394292</v>
      </c>
      <c r="G293" s="24">
        <v>1.09752985E8</v>
      </c>
      <c r="H293" s="24">
        <v>9977544.090909092</v>
      </c>
      <c r="I293" s="22">
        <v>9977544.090909092</v>
      </c>
      <c r="J293" s="22">
        <f t="shared" ref="J293:J295" si="652">+K293-E293</f>
        <v>8629971.291</v>
      </c>
      <c r="K293" s="25">
        <f t="shared" ref="K293:K295" si="653">+I293*F293</f>
        <v>8629971.291</v>
      </c>
      <c r="L293" s="22">
        <f t="shared" ref="L293:L295" si="654">+D293-Q293</f>
        <v>8629971.09</v>
      </c>
      <c r="M293" s="24">
        <v>2.9504846579765975E8</v>
      </c>
      <c r="N293" s="26">
        <v>2.682258779978725E7</v>
      </c>
      <c r="O293" s="24"/>
      <c r="P293" s="24">
        <f t="shared" ref="P293:P295" si="655">+D293-J293</f>
        <v>14569941.8</v>
      </c>
      <c r="Q293" s="27">
        <f t="shared" ref="Q293:Q295" si="656">+ROUND(P293,0)</f>
        <v>14569942</v>
      </c>
      <c r="R293" s="22">
        <f t="shared" ref="R293:R295" si="657">+D293-L293</f>
        <v>14569942</v>
      </c>
      <c r="S293" s="28">
        <f t="shared" si="12"/>
        <v>23199913.09</v>
      </c>
      <c r="T293" s="29">
        <f t="shared" si="13"/>
        <v>0</v>
      </c>
      <c r="U293" s="22"/>
      <c r="V293" s="21"/>
      <c r="W293" s="21"/>
      <c r="X293" s="21"/>
      <c r="Y293" s="21"/>
      <c r="Z293" s="21"/>
      <c r="AA293" s="21"/>
      <c r="AB293" s="30"/>
      <c r="AC293" s="21" t="s">
        <v>214</v>
      </c>
      <c r="AD293" s="21" t="s">
        <v>27</v>
      </c>
      <c r="AE293" s="21" t="s">
        <v>28</v>
      </c>
      <c r="AF293" s="40">
        <v>2.319991309E7</v>
      </c>
      <c r="AG293" s="40">
        <v>0.0</v>
      </c>
    </row>
    <row r="294" ht="14.25" hidden="1" customHeight="1" outlineLevel="2">
      <c r="A294" s="21" t="s">
        <v>214</v>
      </c>
      <c r="B294" s="21" t="s">
        <v>33</v>
      </c>
      <c r="C294" s="21" t="s">
        <v>34</v>
      </c>
      <c r="D294" s="22">
        <v>3138832.46</v>
      </c>
      <c r="E294" s="22">
        <v>0.0</v>
      </c>
      <c r="F294" s="23">
        <f>+D294/D296</f>
        <v>0.1170219882</v>
      </c>
      <c r="G294" s="24">
        <v>0.0</v>
      </c>
      <c r="H294" s="24">
        <v>0.0</v>
      </c>
      <c r="I294" s="22">
        <v>9977544.090909092</v>
      </c>
      <c r="J294" s="22">
        <f t="shared" si="652"/>
        <v>1167592.047</v>
      </c>
      <c r="K294" s="25">
        <f t="shared" si="653"/>
        <v>1167592.047</v>
      </c>
      <c r="L294" s="22">
        <f t="shared" si="654"/>
        <v>1167592.46</v>
      </c>
      <c r="M294" s="24">
        <v>0.0</v>
      </c>
      <c r="N294" s="26">
        <v>0.0</v>
      </c>
      <c r="O294" s="24"/>
      <c r="P294" s="24">
        <f t="shared" si="655"/>
        <v>1971240.413</v>
      </c>
      <c r="Q294" s="27">
        <f t="shared" si="656"/>
        <v>1971240</v>
      </c>
      <c r="R294" s="22">
        <f t="shared" si="657"/>
        <v>1971240</v>
      </c>
      <c r="S294" s="28">
        <f t="shared" si="12"/>
        <v>3138832.46</v>
      </c>
      <c r="T294" s="29">
        <f t="shared" si="13"/>
        <v>0</v>
      </c>
      <c r="U294" s="22"/>
      <c r="V294" s="21"/>
      <c r="W294" s="21"/>
      <c r="X294" s="21"/>
      <c r="Y294" s="21"/>
      <c r="Z294" s="21"/>
      <c r="AA294" s="21"/>
      <c r="AB294" s="30"/>
      <c r="AC294" s="21" t="s">
        <v>214</v>
      </c>
      <c r="AD294" s="21" t="s">
        <v>33</v>
      </c>
      <c r="AE294" s="21" t="s">
        <v>34</v>
      </c>
      <c r="AF294" s="40">
        <v>3138832.46</v>
      </c>
      <c r="AG294" s="40">
        <v>0.0</v>
      </c>
    </row>
    <row r="295" ht="14.25" hidden="1" customHeight="1" outlineLevel="2">
      <c r="A295" s="21" t="s">
        <v>214</v>
      </c>
      <c r="B295" s="21" t="s">
        <v>47</v>
      </c>
      <c r="C295" s="21" t="s">
        <v>48</v>
      </c>
      <c r="D295" s="22">
        <v>483841.45</v>
      </c>
      <c r="E295" s="22">
        <v>0.0</v>
      </c>
      <c r="F295" s="23">
        <f>+D295/D296</f>
        <v>0.01803858256</v>
      </c>
      <c r="G295" s="24">
        <v>0.0</v>
      </c>
      <c r="H295" s="24">
        <v>0.0</v>
      </c>
      <c r="I295" s="22">
        <v>9977544.090909092</v>
      </c>
      <c r="J295" s="22">
        <f t="shared" si="652"/>
        <v>179980.7528</v>
      </c>
      <c r="K295" s="25">
        <f t="shared" si="653"/>
        <v>179980.7528</v>
      </c>
      <c r="L295" s="22">
        <f t="shared" si="654"/>
        <v>179980.45</v>
      </c>
      <c r="M295" s="24">
        <v>0.0</v>
      </c>
      <c r="N295" s="26">
        <v>0.0</v>
      </c>
      <c r="O295" s="24"/>
      <c r="P295" s="24">
        <f t="shared" si="655"/>
        <v>303860.6972</v>
      </c>
      <c r="Q295" s="27">
        <f t="shared" si="656"/>
        <v>303861</v>
      </c>
      <c r="R295" s="22">
        <f t="shared" si="657"/>
        <v>303861</v>
      </c>
      <c r="S295" s="28">
        <f t="shared" si="12"/>
        <v>483841.45</v>
      </c>
      <c r="T295" s="29">
        <f t="shared" si="13"/>
        <v>0</v>
      </c>
      <c r="U295" s="22"/>
      <c r="V295" s="21"/>
      <c r="W295" s="21"/>
      <c r="X295" s="21"/>
      <c r="Y295" s="21"/>
      <c r="Z295" s="21"/>
      <c r="AA295" s="21"/>
      <c r="AB295" s="30"/>
      <c r="AC295" s="21" t="s">
        <v>214</v>
      </c>
      <c r="AD295" s="21" t="s">
        <v>47</v>
      </c>
      <c r="AE295" s="21" t="s">
        <v>48</v>
      </c>
      <c r="AF295" s="40">
        <v>483841.45</v>
      </c>
      <c r="AG295" s="40">
        <v>0.0</v>
      </c>
    </row>
    <row r="296" ht="14.25" hidden="1" customHeight="1" outlineLevel="1">
      <c r="A296" s="31" t="s">
        <v>215</v>
      </c>
      <c r="B296" s="31"/>
      <c r="C296" s="31"/>
      <c r="D296" s="32">
        <f t="shared" ref="D296:F296" si="658">SUBTOTAL(9,D293:D295)</f>
        <v>26822587</v>
      </c>
      <c r="E296" s="32">
        <f t="shared" si="658"/>
        <v>0</v>
      </c>
      <c r="F296" s="32">
        <f t="shared" si="658"/>
        <v>1</v>
      </c>
      <c r="G296" s="33"/>
      <c r="H296" s="33"/>
      <c r="I296" s="32"/>
      <c r="J296" s="32">
        <f t="shared" ref="J296:L296" si="659">SUBTOTAL(9,J293:J295)</f>
        <v>9977544.091</v>
      </c>
      <c r="K296" s="34">
        <f t="shared" si="659"/>
        <v>9977544.091</v>
      </c>
      <c r="L296" s="32">
        <f t="shared" si="659"/>
        <v>9977544</v>
      </c>
      <c r="M296" s="33"/>
      <c r="N296" s="35"/>
      <c r="O296" s="33"/>
      <c r="P296" s="33">
        <f t="shared" ref="P296:R296" si="660">SUBTOTAL(9,P293:P295)</f>
        <v>16845042.91</v>
      </c>
      <c r="Q296" s="36">
        <f t="shared" si="660"/>
        <v>16845043</v>
      </c>
      <c r="R296" s="32">
        <f t="shared" si="660"/>
        <v>16845043</v>
      </c>
      <c r="S296" s="37">
        <f t="shared" si="12"/>
        <v>26822587</v>
      </c>
      <c r="T296" s="38">
        <f t="shared" si="13"/>
        <v>0</v>
      </c>
      <c r="U296" s="32"/>
      <c r="V296" s="31"/>
      <c r="W296" s="31"/>
      <c r="X296" s="31"/>
      <c r="Y296" s="31"/>
      <c r="Z296" s="31"/>
      <c r="AA296" s="31"/>
      <c r="AB296" s="39"/>
      <c r="AC296" s="31"/>
      <c r="AD296" s="31"/>
      <c r="AE296" s="31"/>
      <c r="AF296" s="41"/>
      <c r="AG296" s="41"/>
    </row>
    <row r="297" ht="14.25" hidden="1" customHeight="1" outlineLevel="2">
      <c r="A297" s="21" t="s">
        <v>216</v>
      </c>
      <c r="B297" s="21" t="s">
        <v>27</v>
      </c>
      <c r="C297" s="21" t="s">
        <v>28</v>
      </c>
      <c r="D297" s="22">
        <v>0.0</v>
      </c>
      <c r="E297" s="22">
        <v>3.971644528E7</v>
      </c>
      <c r="F297" s="23">
        <v>0.0</v>
      </c>
      <c r="G297" s="24">
        <v>4.473470661049145E8</v>
      </c>
      <c r="H297" s="24">
        <v>4.066791510044677E7</v>
      </c>
      <c r="I297" s="22">
        <v>4.066791510044677E7</v>
      </c>
      <c r="J297" s="22">
        <v>0.0</v>
      </c>
      <c r="K297" s="25">
        <f t="shared" ref="K297:K298" si="661">+I297*F297</f>
        <v>0</v>
      </c>
      <c r="L297" s="22">
        <f t="shared" ref="L297:L298" si="662">+D297-Q297</f>
        <v>0</v>
      </c>
      <c r="M297" s="24">
        <v>0.0</v>
      </c>
      <c r="N297" s="26">
        <v>0.0</v>
      </c>
      <c r="O297" s="24"/>
      <c r="P297" s="24">
        <f t="shared" ref="P297:P298" si="663">+D297-J297</f>
        <v>0</v>
      </c>
      <c r="Q297" s="27">
        <f t="shared" ref="Q297:Q298" si="664">+ROUND(P297,0)</f>
        <v>0</v>
      </c>
      <c r="R297" s="22">
        <f t="shared" ref="R297:R298" si="665">+D297-L297</f>
        <v>0</v>
      </c>
      <c r="S297" s="28">
        <f t="shared" si="12"/>
        <v>0</v>
      </c>
      <c r="T297" s="29">
        <f t="shared" si="13"/>
        <v>0</v>
      </c>
      <c r="U297" s="22"/>
      <c r="V297" s="21"/>
      <c r="W297" s="21"/>
      <c r="X297" s="21"/>
      <c r="Y297" s="21"/>
      <c r="Z297" s="21"/>
      <c r="AA297" s="21"/>
      <c r="AB297" s="30"/>
      <c r="AC297" s="21" t="s">
        <v>216</v>
      </c>
      <c r="AD297" s="21" t="s">
        <v>27</v>
      </c>
      <c r="AE297" s="21" t="s">
        <v>28</v>
      </c>
      <c r="AF297" s="22">
        <v>0.0</v>
      </c>
      <c r="AG297" s="22">
        <v>3.971644528E7</v>
      </c>
    </row>
    <row r="298" ht="15.75" hidden="1" customHeight="1" outlineLevel="2">
      <c r="A298" s="21" t="s">
        <v>216</v>
      </c>
      <c r="B298" s="21" t="s">
        <v>33</v>
      </c>
      <c r="C298" s="21" t="s">
        <v>34</v>
      </c>
      <c r="D298" s="22">
        <v>0.0</v>
      </c>
      <c r="E298" s="22">
        <v>392493.72</v>
      </c>
      <c r="F298" s="23">
        <v>0.0</v>
      </c>
      <c r="G298" s="24">
        <v>0.0</v>
      </c>
      <c r="H298" s="24">
        <v>0.0</v>
      </c>
      <c r="I298" s="22">
        <v>4.066791510044677E7</v>
      </c>
      <c r="J298" s="22">
        <v>0.0</v>
      </c>
      <c r="K298" s="25">
        <f t="shared" si="661"/>
        <v>0</v>
      </c>
      <c r="L298" s="22">
        <f t="shared" si="662"/>
        <v>0</v>
      </c>
      <c r="M298" s="24">
        <v>0.0</v>
      </c>
      <c r="N298" s="26">
        <v>0.0</v>
      </c>
      <c r="O298" s="24"/>
      <c r="P298" s="24">
        <f t="shared" si="663"/>
        <v>0</v>
      </c>
      <c r="Q298" s="27">
        <f t="shared" si="664"/>
        <v>0</v>
      </c>
      <c r="R298" s="22">
        <f t="shared" si="665"/>
        <v>0</v>
      </c>
      <c r="S298" s="28">
        <f t="shared" si="12"/>
        <v>0</v>
      </c>
      <c r="T298" s="29">
        <f t="shared" si="13"/>
        <v>0</v>
      </c>
      <c r="U298" s="22"/>
      <c r="V298" s="21"/>
      <c r="W298" s="21"/>
      <c r="X298" s="21"/>
      <c r="Y298" s="21"/>
      <c r="Z298" s="21"/>
      <c r="AA298" s="21"/>
      <c r="AB298" s="30"/>
      <c r="AC298" s="21" t="s">
        <v>216</v>
      </c>
      <c r="AD298" s="21" t="s">
        <v>33</v>
      </c>
      <c r="AE298" s="21" t="s">
        <v>34</v>
      </c>
      <c r="AF298" s="22">
        <v>0.0</v>
      </c>
      <c r="AG298" s="22">
        <v>392493.72</v>
      </c>
    </row>
    <row r="299" ht="15.75" hidden="1" customHeight="1" outlineLevel="1">
      <c r="A299" s="31" t="s">
        <v>217</v>
      </c>
      <c r="B299" s="31"/>
      <c r="C299" s="31"/>
      <c r="D299" s="32">
        <f t="shared" ref="D299:E299" si="666">SUBTOTAL(9,D297:D298)</f>
        <v>0</v>
      </c>
      <c r="E299" s="32">
        <f t="shared" si="666"/>
        <v>40108939</v>
      </c>
      <c r="F299" s="42">
        <v>1.0</v>
      </c>
      <c r="G299" s="33"/>
      <c r="H299" s="33"/>
      <c r="I299" s="32"/>
      <c r="J299" s="32">
        <f>SUBTOTAL(9,J297:J298)</f>
        <v>0</v>
      </c>
      <c r="K299" s="32">
        <v>4.066791510044677E7</v>
      </c>
      <c r="L299" s="32">
        <f>SUBTOTAL(9,L297:L298)</f>
        <v>0</v>
      </c>
      <c r="M299" s="33"/>
      <c r="N299" s="35"/>
      <c r="O299" s="33"/>
      <c r="P299" s="33">
        <f t="shared" ref="P299:R299" si="667">SUBTOTAL(9,P297:P298)</f>
        <v>0</v>
      </c>
      <c r="Q299" s="36">
        <f t="shared" si="667"/>
        <v>0</v>
      </c>
      <c r="R299" s="32">
        <f t="shared" si="667"/>
        <v>0</v>
      </c>
      <c r="S299" s="37">
        <f t="shared" si="12"/>
        <v>0</v>
      </c>
      <c r="T299" s="38">
        <f t="shared" si="13"/>
        <v>0</v>
      </c>
      <c r="U299" s="32"/>
      <c r="V299" s="31"/>
      <c r="W299" s="31"/>
      <c r="X299" s="31"/>
      <c r="Y299" s="31"/>
      <c r="Z299" s="31"/>
      <c r="AA299" s="31"/>
      <c r="AB299" s="39"/>
      <c r="AC299" s="31"/>
      <c r="AD299" s="31"/>
      <c r="AE299" s="31"/>
      <c r="AF299" s="32"/>
      <c r="AG299" s="32"/>
    </row>
    <row r="300" ht="14.25" hidden="1" customHeight="1" outlineLevel="2">
      <c r="A300" s="21" t="s">
        <v>218</v>
      </c>
      <c r="B300" s="21" t="s">
        <v>27</v>
      </c>
      <c r="C300" s="21" t="s">
        <v>28</v>
      </c>
      <c r="D300" s="22">
        <v>1.965691359E7</v>
      </c>
      <c r="E300" s="22">
        <v>1712956.47</v>
      </c>
      <c r="F300" s="23">
        <f>+D300/D303</f>
        <v>0.4347688019</v>
      </c>
      <c r="G300" s="24">
        <v>4.2135625694760785E7</v>
      </c>
      <c r="H300" s="24">
        <v>3830511.426796435</v>
      </c>
      <c r="I300" s="22">
        <v>3830511.426796435</v>
      </c>
      <c r="J300" s="22">
        <v>0.0</v>
      </c>
      <c r="K300" s="25">
        <f t="shared" ref="K300:K302" si="668">+I300*F300</f>
        <v>1665386.864</v>
      </c>
      <c r="L300" s="22">
        <f t="shared" ref="L300:L302" si="669">+D300-Q300</f>
        <v>-0.4100000001</v>
      </c>
      <c r="M300" s="24">
        <v>4.9733571729115134E8</v>
      </c>
      <c r="N300" s="26">
        <v>4.521233793555921E7</v>
      </c>
      <c r="O300" s="24"/>
      <c r="P300" s="24">
        <f t="shared" ref="P300:P302" si="670">+D300-J300</f>
        <v>19656913.59</v>
      </c>
      <c r="Q300" s="27">
        <f t="shared" ref="Q300:Q302" si="671">+ROUND(P300,0)</f>
        <v>19656914</v>
      </c>
      <c r="R300" s="22">
        <f t="shared" ref="R300:R302" si="672">+D300-L300</f>
        <v>19656914</v>
      </c>
      <c r="S300" s="28">
        <f t="shared" si="12"/>
        <v>19656913.59</v>
      </c>
      <c r="T300" s="29">
        <f t="shared" si="13"/>
        <v>0</v>
      </c>
      <c r="U300" s="22"/>
      <c r="V300" s="21"/>
      <c r="W300" s="21"/>
      <c r="X300" s="21"/>
      <c r="Y300" s="21"/>
      <c r="Z300" s="21"/>
      <c r="AA300" s="21"/>
      <c r="AB300" s="30"/>
      <c r="AC300" s="21" t="s">
        <v>218</v>
      </c>
      <c r="AD300" s="21" t="s">
        <v>27</v>
      </c>
      <c r="AE300" s="21" t="s">
        <v>28</v>
      </c>
      <c r="AF300" s="22">
        <v>1.965691359E7</v>
      </c>
      <c r="AG300" s="22">
        <v>1712956.47</v>
      </c>
    </row>
    <row r="301" ht="14.25" hidden="1" customHeight="1" outlineLevel="2">
      <c r="A301" s="21" t="s">
        <v>218</v>
      </c>
      <c r="B301" s="21" t="s">
        <v>33</v>
      </c>
      <c r="C301" s="21" t="s">
        <v>34</v>
      </c>
      <c r="D301" s="22">
        <v>4291.31</v>
      </c>
      <c r="E301" s="22">
        <v>373.96</v>
      </c>
      <c r="F301" s="23">
        <f>+D301/D303</f>
        <v>0.0000949145805</v>
      </c>
      <c r="G301" s="24">
        <v>0.0</v>
      </c>
      <c r="H301" s="24">
        <v>0.0</v>
      </c>
      <c r="I301" s="22">
        <v>3830511.426796435</v>
      </c>
      <c r="J301" s="22">
        <v>0.0</v>
      </c>
      <c r="K301" s="25">
        <f t="shared" si="668"/>
        <v>363.5713852</v>
      </c>
      <c r="L301" s="22">
        <f t="shared" si="669"/>
        <v>0.31</v>
      </c>
      <c r="M301" s="24">
        <v>0.0</v>
      </c>
      <c r="N301" s="26">
        <v>0.0</v>
      </c>
      <c r="O301" s="24"/>
      <c r="P301" s="24">
        <f t="shared" si="670"/>
        <v>4291.31</v>
      </c>
      <c r="Q301" s="27">
        <f t="shared" si="671"/>
        <v>4291</v>
      </c>
      <c r="R301" s="22">
        <f t="shared" si="672"/>
        <v>4291</v>
      </c>
      <c r="S301" s="28">
        <f t="shared" si="12"/>
        <v>4291.31</v>
      </c>
      <c r="T301" s="29">
        <f t="shared" si="13"/>
        <v>0</v>
      </c>
      <c r="U301" s="22"/>
      <c r="V301" s="21"/>
      <c r="W301" s="21"/>
      <c r="X301" s="21"/>
      <c r="Y301" s="21"/>
      <c r="Z301" s="21"/>
      <c r="AA301" s="21"/>
      <c r="AB301" s="30"/>
      <c r="AC301" s="21" t="s">
        <v>218</v>
      </c>
      <c r="AD301" s="21" t="s">
        <v>33</v>
      </c>
      <c r="AE301" s="21" t="s">
        <v>34</v>
      </c>
      <c r="AF301" s="22">
        <v>4291.31</v>
      </c>
      <c r="AG301" s="22">
        <v>373.96</v>
      </c>
    </row>
    <row r="302" ht="15.75" hidden="1" customHeight="1" outlineLevel="2">
      <c r="A302" s="21" t="s">
        <v>218</v>
      </c>
      <c r="B302" s="21" t="s">
        <v>47</v>
      </c>
      <c r="C302" s="21" t="s">
        <v>48</v>
      </c>
      <c r="D302" s="22">
        <v>2.55511321E7</v>
      </c>
      <c r="E302" s="22">
        <v>2226594.57</v>
      </c>
      <c r="F302" s="23">
        <f>+D302/D303</f>
        <v>0.5651362835</v>
      </c>
      <c r="G302" s="24">
        <v>0.0</v>
      </c>
      <c r="H302" s="24">
        <v>0.0</v>
      </c>
      <c r="I302" s="22">
        <v>3830511.426796435</v>
      </c>
      <c r="J302" s="22">
        <v>0.0</v>
      </c>
      <c r="K302" s="25">
        <f t="shared" si="668"/>
        <v>2164760.992</v>
      </c>
      <c r="L302" s="22">
        <f t="shared" si="669"/>
        <v>0.1000000015</v>
      </c>
      <c r="M302" s="24">
        <v>0.0</v>
      </c>
      <c r="N302" s="26">
        <v>0.0</v>
      </c>
      <c r="O302" s="24"/>
      <c r="P302" s="24">
        <f t="shared" si="670"/>
        <v>25551132.1</v>
      </c>
      <c r="Q302" s="27">
        <f t="shared" si="671"/>
        <v>25551132</v>
      </c>
      <c r="R302" s="22">
        <f t="shared" si="672"/>
        <v>25551132</v>
      </c>
      <c r="S302" s="28">
        <f t="shared" si="12"/>
        <v>25551132.1</v>
      </c>
      <c r="T302" s="29">
        <f t="shared" si="13"/>
        <v>0</v>
      </c>
      <c r="U302" s="22"/>
      <c r="V302" s="21"/>
      <c r="W302" s="21"/>
      <c r="X302" s="21"/>
      <c r="Y302" s="21"/>
      <c r="Z302" s="21"/>
      <c r="AA302" s="21"/>
      <c r="AB302" s="30"/>
      <c r="AC302" s="21" t="s">
        <v>218</v>
      </c>
      <c r="AD302" s="21" t="s">
        <v>47</v>
      </c>
      <c r="AE302" s="21" t="s">
        <v>48</v>
      </c>
      <c r="AF302" s="22">
        <v>2.55511321E7</v>
      </c>
      <c r="AG302" s="22">
        <v>2226594.57</v>
      </c>
    </row>
    <row r="303" ht="15.75" hidden="1" customHeight="1" outlineLevel="1">
      <c r="A303" s="31" t="s">
        <v>219</v>
      </c>
      <c r="B303" s="31"/>
      <c r="C303" s="31"/>
      <c r="D303" s="32">
        <f t="shared" ref="D303:F303" si="673">SUBTOTAL(9,D300:D302)</f>
        <v>45212337</v>
      </c>
      <c r="E303" s="32">
        <f t="shared" si="673"/>
        <v>3939925</v>
      </c>
      <c r="F303" s="32">
        <f t="shared" si="673"/>
        <v>1</v>
      </c>
      <c r="G303" s="33"/>
      <c r="H303" s="33"/>
      <c r="I303" s="32"/>
      <c r="J303" s="32">
        <f t="shared" ref="J303:L303" si="674">SUBTOTAL(9,J300:J302)</f>
        <v>0</v>
      </c>
      <c r="K303" s="34">
        <f t="shared" si="674"/>
        <v>3830511.427</v>
      </c>
      <c r="L303" s="32">
        <f t="shared" si="674"/>
        <v>0.000000001341504685</v>
      </c>
      <c r="M303" s="33"/>
      <c r="N303" s="35"/>
      <c r="O303" s="33"/>
      <c r="P303" s="33">
        <f t="shared" ref="P303:R303" si="675">SUBTOTAL(9,P300:P302)</f>
        <v>45212337</v>
      </c>
      <c r="Q303" s="36">
        <f t="shared" si="675"/>
        <v>45212337</v>
      </c>
      <c r="R303" s="32">
        <f t="shared" si="675"/>
        <v>45212337</v>
      </c>
      <c r="S303" s="37">
        <f t="shared" si="12"/>
        <v>45212337</v>
      </c>
      <c r="T303" s="38">
        <f t="shared" si="13"/>
        <v>0</v>
      </c>
      <c r="U303" s="32"/>
      <c r="V303" s="31"/>
      <c r="W303" s="31"/>
      <c r="X303" s="31"/>
      <c r="Y303" s="31"/>
      <c r="Z303" s="31"/>
      <c r="AA303" s="31"/>
      <c r="AB303" s="39"/>
      <c r="AC303" s="31"/>
      <c r="AD303" s="31"/>
      <c r="AE303" s="31"/>
      <c r="AF303" s="32"/>
      <c r="AG303" s="32"/>
    </row>
    <row r="304" ht="14.25" hidden="1" customHeight="1" outlineLevel="2">
      <c r="A304" s="21" t="s">
        <v>220</v>
      </c>
      <c r="B304" s="21" t="s">
        <v>27</v>
      </c>
      <c r="C304" s="21" t="s">
        <v>28</v>
      </c>
      <c r="D304" s="22">
        <v>1.175593572E7</v>
      </c>
      <c r="E304" s="22">
        <v>838852.64</v>
      </c>
      <c r="F304" s="23">
        <f>+D304/D306</f>
        <v>0.777629838</v>
      </c>
      <c r="G304" s="24">
        <v>2.749445111865806E7</v>
      </c>
      <c r="H304" s="24">
        <v>2499495.5562416418</v>
      </c>
      <c r="I304" s="22">
        <v>2499495.5562416418</v>
      </c>
      <c r="J304" s="22">
        <f t="shared" ref="J304:J305" si="676">+K304-E304</f>
        <v>1104829.684</v>
      </c>
      <c r="K304" s="25">
        <f t="shared" ref="K304:K305" si="677">+I304*F304</f>
        <v>1943682.324</v>
      </c>
      <c r="L304" s="22">
        <f t="shared" ref="L304:L305" si="678">+D304-Q304</f>
        <v>1104829.72</v>
      </c>
      <c r="M304" s="24">
        <v>1.506657424213029E8</v>
      </c>
      <c r="N304" s="26">
        <v>1.3696885674663901E7</v>
      </c>
      <c r="O304" s="24"/>
      <c r="P304" s="24">
        <f t="shared" ref="P304:P305" si="679">+D304-J304</f>
        <v>10651106.04</v>
      </c>
      <c r="Q304" s="27">
        <f t="shared" ref="Q304:Q305" si="680">+ROUND(P304,0)</f>
        <v>10651106</v>
      </c>
      <c r="R304" s="22">
        <f t="shared" ref="R304:R305" si="681">+D304-L304</f>
        <v>10651106</v>
      </c>
      <c r="S304" s="28">
        <f t="shared" si="12"/>
        <v>11755935.72</v>
      </c>
      <c r="T304" s="29">
        <f t="shared" si="13"/>
        <v>0</v>
      </c>
      <c r="U304" s="22"/>
      <c r="V304" s="21"/>
      <c r="W304" s="21"/>
      <c r="X304" s="21"/>
      <c r="Y304" s="21"/>
      <c r="Z304" s="21"/>
      <c r="AA304" s="21"/>
      <c r="AB304" s="30"/>
      <c r="AC304" s="21" t="s">
        <v>220</v>
      </c>
      <c r="AD304" s="21" t="s">
        <v>27</v>
      </c>
      <c r="AE304" s="21" t="s">
        <v>28</v>
      </c>
      <c r="AF304" s="22">
        <v>1.175593572E7</v>
      </c>
      <c r="AG304" s="22">
        <v>838852.64</v>
      </c>
    </row>
    <row r="305" ht="14.25" hidden="1" customHeight="1" outlineLevel="2">
      <c r="A305" s="21" t="s">
        <v>220</v>
      </c>
      <c r="B305" s="21" t="s">
        <v>33</v>
      </c>
      <c r="C305" s="21" t="s">
        <v>34</v>
      </c>
      <c r="D305" s="22">
        <v>3361714.28</v>
      </c>
      <c r="E305" s="22">
        <v>239877.36</v>
      </c>
      <c r="F305" s="23">
        <f>+D305/D306</f>
        <v>0.222370162</v>
      </c>
      <c r="G305" s="24">
        <v>0.0</v>
      </c>
      <c r="H305" s="24">
        <v>0.0</v>
      </c>
      <c r="I305" s="22">
        <v>2499495.5562416418</v>
      </c>
      <c r="J305" s="22">
        <f t="shared" si="676"/>
        <v>315935.8718</v>
      </c>
      <c r="K305" s="25">
        <f t="shared" si="677"/>
        <v>555813.2318</v>
      </c>
      <c r="L305" s="22">
        <f t="shared" si="678"/>
        <v>315936.28</v>
      </c>
      <c r="M305" s="24">
        <v>0.0</v>
      </c>
      <c r="N305" s="26">
        <v>0.0</v>
      </c>
      <c r="O305" s="24"/>
      <c r="P305" s="24">
        <f t="shared" si="679"/>
        <v>3045778.408</v>
      </c>
      <c r="Q305" s="27">
        <f t="shared" si="680"/>
        <v>3045778</v>
      </c>
      <c r="R305" s="22">
        <f t="shared" si="681"/>
        <v>3045778</v>
      </c>
      <c r="S305" s="28">
        <f t="shared" si="12"/>
        <v>3361714.28</v>
      </c>
      <c r="T305" s="29">
        <f t="shared" si="13"/>
        <v>0</v>
      </c>
      <c r="U305" s="22"/>
      <c r="V305" s="21"/>
      <c r="W305" s="21"/>
      <c r="X305" s="21"/>
      <c r="Y305" s="21"/>
      <c r="Z305" s="21"/>
      <c r="AA305" s="21"/>
      <c r="AB305" s="30"/>
      <c r="AC305" s="21" t="s">
        <v>220</v>
      </c>
      <c r="AD305" s="21" t="s">
        <v>33</v>
      </c>
      <c r="AE305" s="21" t="s">
        <v>34</v>
      </c>
      <c r="AF305" s="22">
        <v>3361714.28</v>
      </c>
      <c r="AG305" s="22">
        <v>239877.36</v>
      </c>
    </row>
    <row r="306" ht="14.25" hidden="1" customHeight="1" outlineLevel="1">
      <c r="A306" s="31" t="s">
        <v>221</v>
      </c>
      <c r="B306" s="31"/>
      <c r="C306" s="31"/>
      <c r="D306" s="32">
        <f t="shared" ref="D306:F306" si="682">SUBTOTAL(9,D304:D305)</f>
        <v>15117650</v>
      </c>
      <c r="E306" s="32">
        <f t="shared" si="682"/>
        <v>1078730</v>
      </c>
      <c r="F306" s="32">
        <f t="shared" si="682"/>
        <v>1</v>
      </c>
      <c r="G306" s="33"/>
      <c r="H306" s="33"/>
      <c r="I306" s="32"/>
      <c r="J306" s="32">
        <f t="shared" ref="J306:L306" si="683">SUBTOTAL(9,J304:J305)</f>
        <v>1420765.556</v>
      </c>
      <c r="K306" s="34">
        <f t="shared" si="683"/>
        <v>2499495.556</v>
      </c>
      <c r="L306" s="32">
        <f t="shared" si="683"/>
        <v>1420766</v>
      </c>
      <c r="M306" s="33"/>
      <c r="N306" s="35"/>
      <c r="O306" s="33"/>
      <c r="P306" s="33">
        <f t="shared" ref="P306:R306" si="684">SUBTOTAL(9,P304:P305)</f>
        <v>13696884.44</v>
      </c>
      <c r="Q306" s="36">
        <f t="shared" si="684"/>
        <v>13696884</v>
      </c>
      <c r="R306" s="32">
        <f t="shared" si="684"/>
        <v>13696884</v>
      </c>
      <c r="S306" s="37">
        <f t="shared" si="12"/>
        <v>15117650</v>
      </c>
      <c r="T306" s="38">
        <f t="shared" si="13"/>
        <v>0</v>
      </c>
      <c r="U306" s="32"/>
      <c r="V306" s="31"/>
      <c r="W306" s="31"/>
      <c r="X306" s="31"/>
      <c r="Y306" s="31"/>
      <c r="Z306" s="31"/>
      <c r="AA306" s="31"/>
      <c r="AB306" s="39"/>
      <c r="AC306" s="31"/>
      <c r="AD306" s="31"/>
      <c r="AE306" s="31"/>
      <c r="AF306" s="32"/>
      <c r="AG306" s="32"/>
    </row>
    <row r="307" ht="14.25" hidden="1" customHeight="1" outlineLevel="2">
      <c r="A307" s="21" t="s">
        <v>222</v>
      </c>
      <c r="B307" s="21" t="s">
        <v>27</v>
      </c>
      <c r="C307" s="21" t="s">
        <v>28</v>
      </c>
      <c r="D307" s="22">
        <v>2073065.63</v>
      </c>
      <c r="E307" s="22">
        <v>1694583.32</v>
      </c>
      <c r="F307" s="23">
        <f>+D307/D309</f>
        <v>0.598880516</v>
      </c>
      <c r="G307" s="24">
        <v>6.920268128929618E7</v>
      </c>
      <c r="H307" s="24">
        <v>6291152.844481471</v>
      </c>
      <c r="I307" s="22">
        <v>6291152.844481471</v>
      </c>
      <c r="J307" s="22">
        <f t="shared" ref="J307:J308" si="685">+K307-E307</f>
        <v>2073065.542</v>
      </c>
      <c r="K307" s="25">
        <f t="shared" ref="K307:K308" si="686">+I307*F307</f>
        <v>3767648.862</v>
      </c>
      <c r="L307" s="22">
        <f t="shared" ref="L307:L308" si="687">+D307-Q307</f>
        <v>2073065.63</v>
      </c>
      <c r="M307" s="24">
        <v>0.0</v>
      </c>
      <c r="N307" s="26">
        <v>0.0</v>
      </c>
      <c r="O307" s="24"/>
      <c r="P307" s="24">
        <f t="shared" ref="P307:P308" si="688">+D307-J307</f>
        <v>0.08827858581</v>
      </c>
      <c r="Q307" s="27">
        <f t="shared" ref="Q307:Q308" si="689">+ROUND(P307,0)</f>
        <v>0</v>
      </c>
      <c r="R307" s="22">
        <f t="shared" ref="R307:R308" si="690">+D307-L307</f>
        <v>0</v>
      </c>
      <c r="S307" s="28">
        <f t="shared" si="12"/>
        <v>2073065.63</v>
      </c>
      <c r="T307" s="29">
        <f t="shared" si="13"/>
        <v>0</v>
      </c>
      <c r="U307" s="22"/>
      <c r="V307" s="21"/>
      <c r="W307" s="21"/>
      <c r="X307" s="21"/>
      <c r="Y307" s="21"/>
      <c r="Z307" s="21"/>
      <c r="AA307" s="21"/>
      <c r="AB307" s="30"/>
      <c r="AC307" s="21" t="s">
        <v>222</v>
      </c>
      <c r="AD307" s="21" t="s">
        <v>27</v>
      </c>
      <c r="AE307" s="21" t="s">
        <v>28</v>
      </c>
      <c r="AF307" s="22">
        <v>2073065.63</v>
      </c>
      <c r="AG307" s="22">
        <v>1694583.32</v>
      </c>
    </row>
    <row r="308" ht="14.25" hidden="1" customHeight="1" outlineLevel="2">
      <c r="A308" s="21" t="s">
        <v>222</v>
      </c>
      <c r="B308" s="21" t="s">
        <v>47</v>
      </c>
      <c r="C308" s="21" t="s">
        <v>48</v>
      </c>
      <c r="D308" s="22">
        <v>1388502.37</v>
      </c>
      <c r="E308" s="22">
        <v>1135001.68</v>
      </c>
      <c r="F308" s="23">
        <f>+D308/D309</f>
        <v>0.401119484</v>
      </c>
      <c r="G308" s="24">
        <v>0.0</v>
      </c>
      <c r="H308" s="24">
        <v>0.0</v>
      </c>
      <c r="I308" s="22">
        <v>6291152.844481471</v>
      </c>
      <c r="J308" s="22">
        <f t="shared" si="685"/>
        <v>1388502.303</v>
      </c>
      <c r="K308" s="25">
        <f t="shared" si="686"/>
        <v>2523503.983</v>
      </c>
      <c r="L308" s="22">
        <f t="shared" si="687"/>
        <v>1388502.37</v>
      </c>
      <c r="M308" s="24">
        <v>0.0</v>
      </c>
      <c r="N308" s="26">
        <v>0.0</v>
      </c>
      <c r="O308" s="24"/>
      <c r="P308" s="24">
        <f t="shared" si="688"/>
        <v>0.06723994319</v>
      </c>
      <c r="Q308" s="27">
        <f t="shared" si="689"/>
        <v>0</v>
      </c>
      <c r="R308" s="22">
        <f t="shared" si="690"/>
        <v>0</v>
      </c>
      <c r="S308" s="28">
        <f t="shared" si="12"/>
        <v>1388502.37</v>
      </c>
      <c r="T308" s="29">
        <f t="shared" si="13"/>
        <v>0</v>
      </c>
      <c r="U308" s="22"/>
      <c r="V308" s="21"/>
      <c r="W308" s="21"/>
      <c r="X308" s="21"/>
      <c r="Y308" s="21"/>
      <c r="Z308" s="21"/>
      <c r="AA308" s="21"/>
      <c r="AB308" s="30"/>
      <c r="AC308" s="21" t="s">
        <v>222</v>
      </c>
      <c r="AD308" s="21" t="s">
        <v>47</v>
      </c>
      <c r="AE308" s="21" t="s">
        <v>48</v>
      </c>
      <c r="AF308" s="22">
        <v>1388502.37</v>
      </c>
      <c r="AG308" s="22">
        <v>1135001.68</v>
      </c>
    </row>
    <row r="309" ht="14.25" hidden="1" customHeight="1" outlineLevel="1">
      <c r="A309" s="31" t="s">
        <v>223</v>
      </c>
      <c r="B309" s="31"/>
      <c r="C309" s="31"/>
      <c r="D309" s="32">
        <f t="shared" ref="D309:F309" si="691">SUBTOTAL(9,D307:D308)</f>
        <v>3461568</v>
      </c>
      <c r="E309" s="32">
        <f t="shared" si="691"/>
        <v>2829585</v>
      </c>
      <c r="F309" s="32">
        <f t="shared" si="691"/>
        <v>1</v>
      </c>
      <c r="G309" s="33"/>
      <c r="H309" s="33"/>
      <c r="I309" s="32"/>
      <c r="J309" s="32">
        <f t="shared" ref="J309:L309" si="692">SUBTOTAL(9,J307:J308)</f>
        <v>3461567.844</v>
      </c>
      <c r="K309" s="34">
        <f t="shared" si="692"/>
        <v>6291152.844</v>
      </c>
      <c r="L309" s="32">
        <f t="shared" si="692"/>
        <v>3461568</v>
      </c>
      <c r="M309" s="33"/>
      <c r="N309" s="35"/>
      <c r="O309" s="33"/>
      <c r="P309" s="33">
        <f t="shared" ref="P309:R309" si="693">SUBTOTAL(9,P307:P308)</f>
        <v>0.155518529</v>
      </c>
      <c r="Q309" s="36">
        <f t="shared" si="693"/>
        <v>0</v>
      </c>
      <c r="R309" s="32">
        <f t="shared" si="693"/>
        <v>0</v>
      </c>
      <c r="S309" s="37">
        <f t="shared" si="12"/>
        <v>3461568</v>
      </c>
      <c r="T309" s="38">
        <f t="shared" si="13"/>
        <v>0</v>
      </c>
      <c r="U309" s="32"/>
      <c r="V309" s="31"/>
      <c r="W309" s="31"/>
      <c r="X309" s="31"/>
      <c r="Y309" s="31"/>
      <c r="Z309" s="31"/>
      <c r="AA309" s="31"/>
      <c r="AB309" s="39"/>
      <c r="AC309" s="31"/>
      <c r="AD309" s="31"/>
      <c r="AE309" s="31"/>
      <c r="AF309" s="32"/>
      <c r="AG309" s="32"/>
    </row>
    <row r="310" ht="15.75" hidden="1" customHeight="1" outlineLevel="2">
      <c r="A310" s="21" t="s">
        <v>224</v>
      </c>
      <c r="B310" s="21" t="s">
        <v>27</v>
      </c>
      <c r="C310" s="21" t="s">
        <v>28</v>
      </c>
      <c r="D310" s="22">
        <v>835184.02</v>
      </c>
      <c r="E310" s="22">
        <v>1184145.59</v>
      </c>
      <c r="F310" s="23">
        <f>+D310/D312</f>
        <v>0.9912751636</v>
      </c>
      <c r="G310" s="24">
        <v>1.0841229094231047E7</v>
      </c>
      <c r="H310" s="24">
        <v>985566.2812937315</v>
      </c>
      <c r="I310" s="22">
        <v>985566.2812937315</v>
      </c>
      <c r="J310" s="22">
        <v>0.0</v>
      </c>
      <c r="K310" s="25">
        <f t="shared" ref="K310:K311" si="694">+I310*F310</f>
        <v>976967.3768</v>
      </c>
      <c r="L310" s="22">
        <f t="shared" ref="L310:L311" si="695">+D310-Q310</f>
        <v>0.02000000002</v>
      </c>
      <c r="M310" s="24">
        <v>9267885.577319693</v>
      </c>
      <c r="N310" s="26">
        <v>842535.0524836085</v>
      </c>
      <c r="O310" s="24"/>
      <c r="P310" s="24">
        <f t="shared" ref="P310:P311" si="696">+D310-J310</f>
        <v>835184.02</v>
      </c>
      <c r="Q310" s="27">
        <f t="shared" ref="Q310:Q311" si="697">+ROUND(P310,0)</f>
        <v>835184</v>
      </c>
      <c r="R310" s="22">
        <f t="shared" ref="R310:R311" si="698">+D310-L310</f>
        <v>835184</v>
      </c>
      <c r="S310" s="28">
        <f t="shared" si="12"/>
        <v>835184.02</v>
      </c>
      <c r="T310" s="29">
        <f t="shared" si="13"/>
        <v>0</v>
      </c>
      <c r="U310" s="22"/>
      <c r="V310" s="21"/>
      <c r="W310" s="21"/>
      <c r="X310" s="21"/>
      <c r="Y310" s="21"/>
      <c r="Z310" s="21"/>
      <c r="AA310" s="21"/>
      <c r="AB310" s="30"/>
      <c r="AC310" s="21" t="s">
        <v>224</v>
      </c>
      <c r="AD310" s="21" t="s">
        <v>27</v>
      </c>
      <c r="AE310" s="21" t="s">
        <v>28</v>
      </c>
      <c r="AF310" s="22">
        <v>835184.02</v>
      </c>
      <c r="AG310" s="22">
        <v>1184145.59</v>
      </c>
    </row>
    <row r="311" ht="14.25" hidden="1" customHeight="1" outlineLevel="2">
      <c r="A311" s="21" t="s">
        <v>224</v>
      </c>
      <c r="B311" s="21" t="s">
        <v>33</v>
      </c>
      <c r="C311" s="21" t="s">
        <v>34</v>
      </c>
      <c r="D311" s="22">
        <v>7350.98</v>
      </c>
      <c r="E311" s="22">
        <v>10422.41</v>
      </c>
      <c r="F311" s="23">
        <f>+D311/D312</f>
        <v>0.008724836357</v>
      </c>
      <c r="G311" s="24">
        <v>0.0</v>
      </c>
      <c r="H311" s="24">
        <v>0.0</v>
      </c>
      <c r="I311" s="22">
        <v>985566.2812937315</v>
      </c>
      <c r="J311" s="22">
        <v>0.0</v>
      </c>
      <c r="K311" s="25">
        <f t="shared" si="694"/>
        <v>8598.904523</v>
      </c>
      <c r="L311" s="22">
        <f t="shared" si="695"/>
        <v>-0.02</v>
      </c>
      <c r="M311" s="24">
        <v>0.0</v>
      </c>
      <c r="N311" s="26">
        <v>0.0</v>
      </c>
      <c r="O311" s="24"/>
      <c r="P311" s="24">
        <f t="shared" si="696"/>
        <v>7350.98</v>
      </c>
      <c r="Q311" s="27">
        <f t="shared" si="697"/>
        <v>7351</v>
      </c>
      <c r="R311" s="22">
        <f t="shared" si="698"/>
        <v>7351</v>
      </c>
      <c r="S311" s="28">
        <f t="shared" si="12"/>
        <v>7350.98</v>
      </c>
      <c r="T311" s="29">
        <f t="shared" si="13"/>
        <v>0</v>
      </c>
      <c r="U311" s="22"/>
      <c r="V311" s="21"/>
      <c r="W311" s="21"/>
      <c r="X311" s="21"/>
      <c r="Y311" s="21"/>
      <c r="Z311" s="21"/>
      <c r="AA311" s="21"/>
      <c r="AB311" s="30"/>
      <c r="AC311" s="21" t="s">
        <v>224</v>
      </c>
      <c r="AD311" s="21" t="s">
        <v>33</v>
      </c>
      <c r="AE311" s="21" t="s">
        <v>34</v>
      </c>
      <c r="AF311" s="22">
        <v>7350.98</v>
      </c>
      <c r="AG311" s="22">
        <v>10422.41</v>
      </c>
    </row>
    <row r="312" ht="14.25" hidden="1" customHeight="1" outlineLevel="1">
      <c r="A312" s="31" t="s">
        <v>225</v>
      </c>
      <c r="B312" s="31"/>
      <c r="C312" s="31"/>
      <c r="D312" s="32">
        <f t="shared" ref="D312:F312" si="699">SUBTOTAL(9,D310:D311)</f>
        <v>842535</v>
      </c>
      <c r="E312" s="32">
        <f t="shared" si="699"/>
        <v>1194568</v>
      </c>
      <c r="F312" s="32">
        <f t="shared" si="699"/>
        <v>1</v>
      </c>
      <c r="G312" s="33"/>
      <c r="H312" s="33"/>
      <c r="I312" s="32"/>
      <c r="J312" s="32">
        <f t="shared" ref="J312:L312" si="700">SUBTOTAL(9,J310:J311)</f>
        <v>0</v>
      </c>
      <c r="K312" s="34">
        <f t="shared" si="700"/>
        <v>985566.2813</v>
      </c>
      <c r="L312" s="32">
        <f t="shared" si="700"/>
        <v>0</v>
      </c>
      <c r="M312" s="33"/>
      <c r="N312" s="35"/>
      <c r="O312" s="33"/>
      <c r="P312" s="33">
        <f t="shared" ref="P312:R312" si="701">SUBTOTAL(9,P310:P311)</f>
        <v>842535</v>
      </c>
      <c r="Q312" s="36">
        <f t="shared" si="701"/>
        <v>842535</v>
      </c>
      <c r="R312" s="32">
        <f t="shared" si="701"/>
        <v>842535</v>
      </c>
      <c r="S312" s="37">
        <f t="shared" si="12"/>
        <v>842535</v>
      </c>
      <c r="T312" s="38">
        <f t="shared" si="13"/>
        <v>0</v>
      </c>
      <c r="U312" s="32"/>
      <c r="V312" s="31"/>
      <c r="W312" s="31"/>
      <c r="X312" s="31"/>
      <c r="Y312" s="31"/>
      <c r="Z312" s="31"/>
      <c r="AA312" s="31"/>
      <c r="AB312" s="39"/>
      <c r="AC312" s="31"/>
      <c r="AD312" s="31"/>
      <c r="AE312" s="31"/>
      <c r="AF312" s="32"/>
      <c r="AG312" s="32"/>
    </row>
    <row r="313" ht="14.25" hidden="1" customHeight="1" outlineLevel="2">
      <c r="A313" s="21" t="s">
        <v>226</v>
      </c>
      <c r="B313" s="21" t="s">
        <v>27</v>
      </c>
      <c r="C313" s="21" t="s">
        <v>28</v>
      </c>
      <c r="D313" s="22">
        <v>1.056298E7</v>
      </c>
      <c r="E313" s="22">
        <v>516364.01</v>
      </c>
      <c r="F313" s="23">
        <f>+D313/D316</f>
        <v>0.2310647109</v>
      </c>
      <c r="G313" s="24">
        <v>1.66250872E8</v>
      </c>
      <c r="H313" s="24">
        <v>1.5113715636363637E7</v>
      </c>
      <c r="I313" s="22">
        <v>1.5113715636363637E7</v>
      </c>
      <c r="J313" s="22">
        <f t="shared" ref="J313:J315" si="702">+K313-E313</f>
        <v>2975882.325</v>
      </c>
      <c r="K313" s="25">
        <f t="shared" ref="K313:K315" si="703">+I313*F313</f>
        <v>3492246.335</v>
      </c>
      <c r="L313" s="22">
        <f t="shared" ref="L313:L315" si="704">+D313-Q313</f>
        <v>2975882</v>
      </c>
      <c r="M313" s="24">
        <v>3.611892115893997E8</v>
      </c>
      <c r="N313" s="26">
        <v>3.283538287176361E7</v>
      </c>
      <c r="O313" s="24"/>
      <c r="P313" s="24">
        <f t="shared" ref="P313:P315" si="705">+D313-J313</f>
        <v>7587097.675</v>
      </c>
      <c r="Q313" s="27">
        <f t="shared" ref="Q313:Q315" si="706">+ROUND(P313,0)</f>
        <v>7587098</v>
      </c>
      <c r="R313" s="22">
        <f t="shared" ref="R313:R315" si="707">+D313-L313</f>
        <v>7587098</v>
      </c>
      <c r="S313" s="28">
        <f t="shared" si="12"/>
        <v>10562980</v>
      </c>
      <c r="T313" s="29">
        <f t="shared" si="13"/>
        <v>0</v>
      </c>
      <c r="U313" s="22"/>
      <c r="V313" s="21"/>
      <c r="W313" s="21"/>
      <c r="X313" s="21"/>
      <c r="Y313" s="21"/>
      <c r="Z313" s="21"/>
      <c r="AA313" s="21"/>
      <c r="AB313" s="30"/>
      <c r="AC313" s="21" t="s">
        <v>226</v>
      </c>
      <c r="AD313" s="21" t="s">
        <v>27</v>
      </c>
      <c r="AE313" s="21" t="s">
        <v>28</v>
      </c>
      <c r="AF313" s="22">
        <v>1.056298E7</v>
      </c>
      <c r="AG313" s="22">
        <v>516364.01</v>
      </c>
    </row>
    <row r="314" ht="14.25" hidden="1" customHeight="1" outlineLevel="2">
      <c r="A314" s="21" t="s">
        <v>226</v>
      </c>
      <c r="B314" s="21" t="s">
        <v>33</v>
      </c>
      <c r="C314" s="21" t="s">
        <v>34</v>
      </c>
      <c r="D314" s="22">
        <v>3.157596386E7</v>
      </c>
      <c r="E314" s="22">
        <v>1543569.26</v>
      </c>
      <c r="F314" s="23">
        <f>+D314/D316</f>
        <v>0.6907227848</v>
      </c>
      <c r="G314" s="24">
        <v>0.0</v>
      </c>
      <c r="H314" s="24">
        <v>0.0</v>
      </c>
      <c r="I314" s="22">
        <v>1.5113715636363637E7</v>
      </c>
      <c r="J314" s="22">
        <f t="shared" si="702"/>
        <v>8895818.493</v>
      </c>
      <c r="K314" s="25">
        <f t="shared" si="703"/>
        <v>10439387.75</v>
      </c>
      <c r="L314" s="22">
        <f t="shared" si="704"/>
        <v>8895818.86</v>
      </c>
      <c r="M314" s="24">
        <v>0.0</v>
      </c>
      <c r="N314" s="26">
        <v>0.0</v>
      </c>
      <c r="O314" s="24"/>
      <c r="P314" s="24">
        <f t="shared" si="705"/>
        <v>22680145.37</v>
      </c>
      <c r="Q314" s="27">
        <f t="shared" si="706"/>
        <v>22680145</v>
      </c>
      <c r="R314" s="22">
        <f t="shared" si="707"/>
        <v>22680145</v>
      </c>
      <c r="S314" s="28">
        <f t="shared" si="12"/>
        <v>31575963.86</v>
      </c>
      <c r="T314" s="29">
        <f t="shared" si="13"/>
        <v>0</v>
      </c>
      <c r="U314" s="22"/>
      <c r="V314" s="21"/>
      <c r="W314" s="21"/>
      <c r="X314" s="21"/>
      <c r="Y314" s="21"/>
      <c r="Z314" s="21"/>
      <c r="AA314" s="21"/>
      <c r="AB314" s="30"/>
      <c r="AC314" s="21" t="s">
        <v>226</v>
      </c>
      <c r="AD314" s="21" t="s">
        <v>33</v>
      </c>
      <c r="AE314" s="21" t="s">
        <v>34</v>
      </c>
      <c r="AF314" s="22">
        <v>3.157596386E7</v>
      </c>
      <c r="AG314" s="22">
        <v>1543569.26</v>
      </c>
    </row>
    <row r="315" ht="14.25" hidden="1" customHeight="1" outlineLevel="2">
      <c r="A315" s="21" t="s">
        <v>226</v>
      </c>
      <c r="B315" s="21" t="s">
        <v>47</v>
      </c>
      <c r="C315" s="21" t="s">
        <v>48</v>
      </c>
      <c r="D315" s="22">
        <v>3575436.14</v>
      </c>
      <c r="E315" s="22">
        <v>174782.73</v>
      </c>
      <c r="F315" s="23">
        <f>+D315/D316</f>
        <v>0.07821250425</v>
      </c>
      <c r="G315" s="24">
        <v>0.0</v>
      </c>
      <c r="H315" s="24">
        <v>0.0</v>
      </c>
      <c r="I315" s="22">
        <v>1.5113715636363637E7</v>
      </c>
      <c r="J315" s="22">
        <f t="shared" si="702"/>
        <v>1007298.818</v>
      </c>
      <c r="K315" s="25">
        <f t="shared" si="703"/>
        <v>1182081.548</v>
      </c>
      <c r="L315" s="22">
        <f t="shared" si="704"/>
        <v>1007299.14</v>
      </c>
      <c r="M315" s="24">
        <v>0.0</v>
      </c>
      <c r="N315" s="26">
        <v>0.0</v>
      </c>
      <c r="O315" s="24"/>
      <c r="P315" s="24">
        <f t="shared" si="705"/>
        <v>2568137.322</v>
      </c>
      <c r="Q315" s="27">
        <f t="shared" si="706"/>
        <v>2568137</v>
      </c>
      <c r="R315" s="22">
        <f t="shared" si="707"/>
        <v>2568137</v>
      </c>
      <c r="S315" s="28">
        <f t="shared" si="12"/>
        <v>3575436.14</v>
      </c>
      <c r="T315" s="29">
        <f t="shared" si="13"/>
        <v>0</v>
      </c>
      <c r="U315" s="22"/>
      <c r="V315" s="21"/>
      <c r="W315" s="21"/>
      <c r="X315" s="21"/>
      <c r="Y315" s="21"/>
      <c r="Z315" s="21"/>
      <c r="AA315" s="21"/>
      <c r="AB315" s="30"/>
      <c r="AC315" s="21" t="s">
        <v>226</v>
      </c>
      <c r="AD315" s="21" t="s">
        <v>47</v>
      </c>
      <c r="AE315" s="21" t="s">
        <v>48</v>
      </c>
      <c r="AF315" s="22">
        <v>3575436.14</v>
      </c>
      <c r="AG315" s="22">
        <v>174782.73</v>
      </c>
    </row>
    <row r="316" ht="14.25" hidden="1" customHeight="1" outlineLevel="1">
      <c r="A316" s="31" t="s">
        <v>227</v>
      </c>
      <c r="B316" s="31"/>
      <c r="C316" s="31"/>
      <c r="D316" s="32">
        <f t="shared" ref="D316:F316" si="708">SUBTOTAL(9,D313:D315)</f>
        <v>45714380</v>
      </c>
      <c r="E316" s="32">
        <f t="shared" si="708"/>
        <v>2234716</v>
      </c>
      <c r="F316" s="32">
        <f t="shared" si="708"/>
        <v>1</v>
      </c>
      <c r="G316" s="33"/>
      <c r="H316" s="33"/>
      <c r="I316" s="32"/>
      <c r="J316" s="32">
        <f t="shared" ref="J316:L316" si="709">SUBTOTAL(9,J313:J315)</f>
        <v>12878999.64</v>
      </c>
      <c r="K316" s="34">
        <f t="shared" si="709"/>
        <v>15113715.64</v>
      </c>
      <c r="L316" s="32">
        <f t="shared" si="709"/>
        <v>12879000</v>
      </c>
      <c r="M316" s="33"/>
      <c r="N316" s="35"/>
      <c r="O316" s="33"/>
      <c r="P316" s="33">
        <f t="shared" ref="P316:R316" si="710">SUBTOTAL(9,P313:P315)</f>
        <v>32835380.36</v>
      </c>
      <c r="Q316" s="36">
        <f t="shared" si="710"/>
        <v>32835380</v>
      </c>
      <c r="R316" s="32">
        <f t="shared" si="710"/>
        <v>32835380</v>
      </c>
      <c r="S316" s="37">
        <f t="shared" si="12"/>
        <v>45714380</v>
      </c>
      <c r="T316" s="38">
        <f t="shared" si="13"/>
        <v>0</v>
      </c>
      <c r="U316" s="32"/>
      <c r="V316" s="31"/>
      <c r="W316" s="31"/>
      <c r="X316" s="31"/>
      <c r="Y316" s="31"/>
      <c r="Z316" s="31"/>
      <c r="AA316" s="31"/>
      <c r="AB316" s="39"/>
      <c r="AC316" s="31"/>
      <c r="AD316" s="31"/>
      <c r="AE316" s="31"/>
      <c r="AF316" s="32"/>
      <c r="AG316" s="32"/>
    </row>
    <row r="317" ht="14.25" hidden="1" customHeight="1" outlineLevel="2">
      <c r="A317" s="21" t="s">
        <v>228</v>
      </c>
      <c r="B317" s="21" t="s">
        <v>27</v>
      </c>
      <c r="C317" s="21" t="s">
        <v>28</v>
      </c>
      <c r="D317" s="22">
        <v>810721.19</v>
      </c>
      <c r="E317" s="22">
        <v>315668.32</v>
      </c>
      <c r="F317" s="23">
        <f>+D317/D319</f>
        <v>0.8136976962</v>
      </c>
      <c r="G317" s="24">
        <v>4573663.8676857725</v>
      </c>
      <c r="H317" s="24">
        <v>415787.6243350702</v>
      </c>
      <c r="I317" s="22">
        <v>415787.6243350702</v>
      </c>
      <c r="J317" s="22">
        <f t="shared" ref="J317:J318" si="711">+K317-E317</f>
        <v>22657.11202</v>
      </c>
      <c r="K317" s="25">
        <f t="shared" ref="K317:K318" si="712">+I317*F317</f>
        <v>338325.432</v>
      </c>
      <c r="L317" s="22">
        <f t="shared" ref="L317:L318" si="713">+D317-Q317</f>
        <v>22657.19</v>
      </c>
      <c r="M317" s="24">
        <v>1.01221349706512E7</v>
      </c>
      <c r="N317" s="26">
        <v>920194.0882410182</v>
      </c>
      <c r="O317" s="24"/>
      <c r="P317" s="24">
        <f t="shared" ref="P317:P318" si="714">+D317-J317</f>
        <v>788064.078</v>
      </c>
      <c r="Q317" s="27">
        <f t="shared" ref="Q317:Q318" si="715">+ROUND(P317,0)</f>
        <v>788064</v>
      </c>
      <c r="R317" s="22">
        <f t="shared" ref="R317:R318" si="716">+D317-L317</f>
        <v>788064</v>
      </c>
      <c r="S317" s="28">
        <f t="shared" si="12"/>
        <v>810721.19</v>
      </c>
      <c r="T317" s="29">
        <f t="shared" si="13"/>
        <v>0</v>
      </c>
      <c r="U317" s="22"/>
      <c r="V317" s="21"/>
      <c r="W317" s="21"/>
      <c r="X317" s="21"/>
      <c r="Y317" s="21"/>
      <c r="Z317" s="21"/>
      <c r="AA317" s="21"/>
      <c r="AB317" s="30"/>
      <c r="AC317" s="21" t="s">
        <v>228</v>
      </c>
      <c r="AD317" s="21" t="s">
        <v>27</v>
      </c>
      <c r="AE317" s="21" t="s">
        <v>28</v>
      </c>
      <c r="AF317" s="22">
        <v>810721.19</v>
      </c>
      <c r="AG317" s="22">
        <v>315668.32</v>
      </c>
    </row>
    <row r="318" ht="14.25" hidden="1" customHeight="1" outlineLevel="2">
      <c r="A318" s="21" t="s">
        <v>228</v>
      </c>
      <c r="B318" s="21" t="s">
        <v>33</v>
      </c>
      <c r="C318" s="21" t="s">
        <v>34</v>
      </c>
      <c r="D318" s="22">
        <v>185620.81</v>
      </c>
      <c r="E318" s="22">
        <v>72274.68</v>
      </c>
      <c r="F318" s="23">
        <f>+D318/D319</f>
        <v>0.1863023038</v>
      </c>
      <c r="G318" s="24">
        <v>0.0</v>
      </c>
      <c r="H318" s="24">
        <v>0.0</v>
      </c>
      <c r="I318" s="22">
        <v>415787.6243350702</v>
      </c>
      <c r="J318" s="22">
        <f t="shared" si="711"/>
        <v>5187.512317</v>
      </c>
      <c r="K318" s="25">
        <f t="shared" si="712"/>
        <v>77462.19232</v>
      </c>
      <c r="L318" s="22">
        <f t="shared" si="713"/>
        <v>5187.81</v>
      </c>
      <c r="M318" s="24">
        <v>0.0</v>
      </c>
      <c r="N318" s="26">
        <v>0.0</v>
      </c>
      <c r="O318" s="24"/>
      <c r="P318" s="24">
        <f t="shared" si="714"/>
        <v>180433.2977</v>
      </c>
      <c r="Q318" s="27">
        <f t="shared" si="715"/>
        <v>180433</v>
      </c>
      <c r="R318" s="22">
        <f t="shared" si="716"/>
        <v>180433</v>
      </c>
      <c r="S318" s="28">
        <f t="shared" si="12"/>
        <v>185620.81</v>
      </c>
      <c r="T318" s="29">
        <f t="shared" si="13"/>
        <v>0</v>
      </c>
      <c r="U318" s="22"/>
      <c r="V318" s="21"/>
      <c r="W318" s="21"/>
      <c r="X318" s="21"/>
      <c r="Y318" s="21"/>
      <c r="Z318" s="21"/>
      <c r="AA318" s="21"/>
      <c r="AB318" s="30"/>
      <c r="AC318" s="21" t="s">
        <v>228</v>
      </c>
      <c r="AD318" s="21" t="s">
        <v>33</v>
      </c>
      <c r="AE318" s="21" t="s">
        <v>34</v>
      </c>
      <c r="AF318" s="22">
        <v>185620.81</v>
      </c>
      <c r="AG318" s="22">
        <v>72274.68</v>
      </c>
    </row>
    <row r="319" ht="14.25" hidden="1" customHeight="1" outlineLevel="1">
      <c r="A319" s="31" t="s">
        <v>229</v>
      </c>
      <c r="B319" s="31"/>
      <c r="C319" s="31"/>
      <c r="D319" s="32">
        <f t="shared" ref="D319:F319" si="717">SUBTOTAL(9,D317:D318)</f>
        <v>996342</v>
      </c>
      <c r="E319" s="32">
        <f t="shared" si="717"/>
        <v>387943</v>
      </c>
      <c r="F319" s="32">
        <f t="shared" si="717"/>
        <v>1</v>
      </c>
      <c r="G319" s="33"/>
      <c r="H319" s="33"/>
      <c r="I319" s="32"/>
      <c r="J319" s="32">
        <f t="shared" ref="J319:L319" si="718">SUBTOTAL(9,J317:J318)</f>
        <v>27844.62434</v>
      </c>
      <c r="K319" s="34">
        <f t="shared" si="718"/>
        <v>415787.6243</v>
      </c>
      <c r="L319" s="32">
        <f t="shared" si="718"/>
        <v>27845</v>
      </c>
      <c r="M319" s="33"/>
      <c r="N319" s="35"/>
      <c r="O319" s="33"/>
      <c r="P319" s="33">
        <f t="shared" ref="P319:R319" si="719">SUBTOTAL(9,P317:P318)</f>
        <v>968497.3757</v>
      </c>
      <c r="Q319" s="36">
        <f t="shared" si="719"/>
        <v>968497</v>
      </c>
      <c r="R319" s="32">
        <f t="shared" si="719"/>
        <v>968497</v>
      </c>
      <c r="S319" s="37">
        <f t="shared" si="12"/>
        <v>996342</v>
      </c>
      <c r="T319" s="38">
        <f t="shared" si="13"/>
        <v>0</v>
      </c>
      <c r="U319" s="32"/>
      <c r="V319" s="31"/>
      <c r="W319" s="31"/>
      <c r="X319" s="31"/>
      <c r="Y319" s="31"/>
      <c r="Z319" s="31"/>
      <c r="AA319" s="31"/>
      <c r="AB319" s="39"/>
      <c r="AC319" s="31"/>
      <c r="AD319" s="31"/>
      <c r="AE319" s="31"/>
      <c r="AF319" s="32"/>
      <c r="AG319" s="32"/>
    </row>
    <row r="320" ht="15.75" hidden="1" customHeight="1" outlineLevel="2">
      <c r="A320" s="21" t="s">
        <v>230</v>
      </c>
      <c r="B320" s="21" t="s">
        <v>27</v>
      </c>
      <c r="C320" s="21" t="s">
        <v>28</v>
      </c>
      <c r="D320" s="22">
        <v>4.422211058E7</v>
      </c>
      <c r="E320" s="22">
        <v>4211416.87</v>
      </c>
      <c r="F320" s="23">
        <f>+D320/D323</f>
        <v>0.9148025127</v>
      </c>
      <c r="G320" s="24">
        <v>4.165157105988109E7</v>
      </c>
      <c r="H320" s="24">
        <v>3786506.45998919</v>
      </c>
      <c r="I320" s="22">
        <v>3786506.45998919</v>
      </c>
      <c r="J320" s="22">
        <v>0.0</v>
      </c>
      <c r="K320" s="25">
        <f t="shared" ref="K320:K322" si="720">+I320*F320</f>
        <v>3463905.624</v>
      </c>
      <c r="L320" s="22">
        <f t="shared" ref="L320:L322" si="721">+D320-Q320</f>
        <v>-0.4200000018</v>
      </c>
      <c r="M320" s="24">
        <v>5.317467051182926E8</v>
      </c>
      <c r="N320" s="26">
        <v>4.8340609556208424E7</v>
      </c>
      <c r="O320" s="24"/>
      <c r="P320" s="24">
        <f t="shared" ref="P320:P322" si="722">+D320-J320</f>
        <v>44222110.58</v>
      </c>
      <c r="Q320" s="27">
        <f t="shared" ref="Q320:Q322" si="723">+ROUND(P320,0)</f>
        <v>44222111</v>
      </c>
      <c r="R320" s="22">
        <f t="shared" ref="R320:R322" si="724">+D320-L320</f>
        <v>44222111</v>
      </c>
      <c r="S320" s="28">
        <f t="shared" si="12"/>
        <v>44222110.58</v>
      </c>
      <c r="T320" s="29">
        <f t="shared" si="13"/>
        <v>0</v>
      </c>
      <c r="U320" s="22"/>
      <c r="V320" s="21"/>
      <c r="W320" s="21"/>
      <c r="X320" s="21"/>
      <c r="Y320" s="21"/>
      <c r="Z320" s="21"/>
      <c r="AA320" s="21"/>
      <c r="AB320" s="30"/>
      <c r="AC320" s="21" t="s">
        <v>230</v>
      </c>
      <c r="AD320" s="21" t="s">
        <v>27</v>
      </c>
      <c r="AE320" s="21" t="s">
        <v>28</v>
      </c>
      <c r="AF320" s="22">
        <v>4.422211058E7</v>
      </c>
      <c r="AG320" s="22">
        <v>4211416.87</v>
      </c>
    </row>
    <row r="321" ht="14.25" hidden="1" customHeight="1" outlineLevel="2">
      <c r="A321" s="21" t="s">
        <v>230</v>
      </c>
      <c r="B321" s="21" t="s">
        <v>33</v>
      </c>
      <c r="C321" s="21" t="s">
        <v>34</v>
      </c>
      <c r="D321" s="22">
        <v>723634.23</v>
      </c>
      <c r="E321" s="22">
        <v>68914.06</v>
      </c>
      <c r="F321" s="23">
        <f>+D321/D323</f>
        <v>0.01496948932</v>
      </c>
      <c r="G321" s="24">
        <v>0.0</v>
      </c>
      <c r="H321" s="24">
        <v>0.0</v>
      </c>
      <c r="I321" s="22">
        <v>3786506.45998919</v>
      </c>
      <c r="J321" s="22">
        <v>0.0</v>
      </c>
      <c r="K321" s="25">
        <f t="shared" si="720"/>
        <v>56682.068</v>
      </c>
      <c r="L321" s="22">
        <f t="shared" si="721"/>
        <v>0.23</v>
      </c>
      <c r="M321" s="24">
        <v>0.0</v>
      </c>
      <c r="N321" s="26">
        <v>0.0</v>
      </c>
      <c r="O321" s="24"/>
      <c r="P321" s="24">
        <f t="shared" si="722"/>
        <v>723634.23</v>
      </c>
      <c r="Q321" s="27">
        <f t="shared" si="723"/>
        <v>723634</v>
      </c>
      <c r="R321" s="22">
        <f t="shared" si="724"/>
        <v>723634</v>
      </c>
      <c r="S321" s="28">
        <f t="shared" si="12"/>
        <v>723634.23</v>
      </c>
      <c r="T321" s="29">
        <f t="shared" si="13"/>
        <v>0</v>
      </c>
      <c r="U321" s="22"/>
      <c r="V321" s="21"/>
      <c r="W321" s="21"/>
      <c r="X321" s="21"/>
      <c r="Y321" s="21"/>
      <c r="Z321" s="21"/>
      <c r="AA321" s="21"/>
      <c r="AB321" s="30"/>
      <c r="AC321" s="21" t="s">
        <v>230</v>
      </c>
      <c r="AD321" s="21" t="s">
        <v>33</v>
      </c>
      <c r="AE321" s="21" t="s">
        <v>34</v>
      </c>
      <c r="AF321" s="22">
        <v>723634.23</v>
      </c>
      <c r="AG321" s="22">
        <v>68914.06</v>
      </c>
    </row>
    <row r="322" ht="14.25" hidden="1" customHeight="1" outlineLevel="2">
      <c r="A322" s="21" t="s">
        <v>230</v>
      </c>
      <c r="B322" s="21" t="s">
        <v>61</v>
      </c>
      <c r="C322" s="21" t="s">
        <v>62</v>
      </c>
      <c r="D322" s="22">
        <v>3394864.19</v>
      </c>
      <c r="E322" s="22">
        <v>323304.07</v>
      </c>
      <c r="F322" s="23">
        <f>+D322/D323</f>
        <v>0.07022799796</v>
      </c>
      <c r="G322" s="24">
        <v>0.0</v>
      </c>
      <c r="H322" s="24">
        <v>0.0</v>
      </c>
      <c r="I322" s="22">
        <v>3786506.45998919</v>
      </c>
      <c r="J322" s="22">
        <v>0.0</v>
      </c>
      <c r="K322" s="25">
        <f t="shared" si="720"/>
        <v>265918.7679</v>
      </c>
      <c r="L322" s="22">
        <f t="shared" si="721"/>
        <v>0.1899999999</v>
      </c>
      <c r="M322" s="24">
        <v>0.0</v>
      </c>
      <c r="N322" s="26">
        <v>0.0</v>
      </c>
      <c r="O322" s="24"/>
      <c r="P322" s="24">
        <f t="shared" si="722"/>
        <v>3394864.19</v>
      </c>
      <c r="Q322" s="27">
        <f t="shared" si="723"/>
        <v>3394864</v>
      </c>
      <c r="R322" s="22">
        <f t="shared" si="724"/>
        <v>3394864</v>
      </c>
      <c r="S322" s="28">
        <f t="shared" si="12"/>
        <v>3394864.19</v>
      </c>
      <c r="T322" s="29">
        <f t="shared" si="13"/>
        <v>0</v>
      </c>
      <c r="U322" s="22"/>
      <c r="V322" s="21"/>
      <c r="W322" s="21"/>
      <c r="X322" s="21"/>
      <c r="Y322" s="21"/>
      <c r="Z322" s="21"/>
      <c r="AA322" s="21"/>
      <c r="AB322" s="30"/>
      <c r="AC322" s="21" t="s">
        <v>230</v>
      </c>
      <c r="AD322" s="21" t="s">
        <v>61</v>
      </c>
      <c r="AE322" s="21" t="s">
        <v>62</v>
      </c>
      <c r="AF322" s="22">
        <v>3394864.19</v>
      </c>
      <c r="AG322" s="22">
        <v>323304.07</v>
      </c>
    </row>
    <row r="323" ht="14.25" hidden="1" customHeight="1" outlineLevel="1">
      <c r="A323" s="31" t="s">
        <v>231</v>
      </c>
      <c r="B323" s="31"/>
      <c r="C323" s="31"/>
      <c r="D323" s="32">
        <f t="shared" ref="D323:F323" si="725">SUBTOTAL(9,D320:D322)</f>
        <v>48340609</v>
      </c>
      <c r="E323" s="32">
        <f t="shared" si="725"/>
        <v>4603635</v>
      </c>
      <c r="F323" s="32">
        <f t="shared" si="725"/>
        <v>1</v>
      </c>
      <c r="G323" s="33"/>
      <c r="H323" s="33"/>
      <c r="I323" s="32"/>
      <c r="J323" s="32">
        <f t="shared" ref="J323:L323" si="726">SUBTOTAL(9,J320:J322)</f>
        <v>0</v>
      </c>
      <c r="K323" s="34">
        <f t="shared" si="726"/>
        <v>3786506.46</v>
      </c>
      <c r="L323" s="32">
        <f t="shared" si="726"/>
        <v>-0.000000001862645149</v>
      </c>
      <c r="M323" s="33"/>
      <c r="N323" s="35"/>
      <c r="O323" s="33"/>
      <c r="P323" s="33">
        <f t="shared" ref="P323:R323" si="727">SUBTOTAL(9,P320:P322)</f>
        <v>48340609</v>
      </c>
      <c r="Q323" s="36">
        <f t="shared" si="727"/>
        <v>48340609</v>
      </c>
      <c r="R323" s="32">
        <f t="shared" si="727"/>
        <v>48340609</v>
      </c>
      <c r="S323" s="37">
        <f t="shared" si="12"/>
        <v>48340609</v>
      </c>
      <c r="T323" s="38">
        <f t="shared" si="13"/>
        <v>-0.000000007450580597</v>
      </c>
      <c r="U323" s="32"/>
      <c r="V323" s="31"/>
      <c r="W323" s="31"/>
      <c r="X323" s="31"/>
      <c r="Y323" s="31"/>
      <c r="Z323" s="31"/>
      <c r="AA323" s="31"/>
      <c r="AB323" s="39"/>
      <c r="AC323" s="31"/>
      <c r="AD323" s="31"/>
      <c r="AE323" s="31"/>
      <c r="AF323" s="32"/>
      <c r="AG323" s="32"/>
    </row>
    <row r="324" ht="14.25" hidden="1" customHeight="1" outlineLevel="2">
      <c r="A324" s="21" t="s">
        <v>232</v>
      </c>
      <c r="B324" s="21" t="s">
        <v>27</v>
      </c>
      <c r="C324" s="21" t="s">
        <v>28</v>
      </c>
      <c r="D324" s="22">
        <v>1.909197189E7</v>
      </c>
      <c r="E324" s="22">
        <v>1733963.17</v>
      </c>
      <c r="F324" s="23">
        <f>+D324/D326</f>
        <v>0.9828324721</v>
      </c>
      <c r="G324" s="24">
        <v>3.503727217000005E7</v>
      </c>
      <c r="H324" s="24">
        <v>3185206.560909095</v>
      </c>
      <c r="I324" s="22">
        <v>3185206.560909095</v>
      </c>
      <c r="J324" s="22">
        <f t="shared" ref="J324:J325" si="728">+K324-E324</f>
        <v>1396561.268</v>
      </c>
      <c r="K324" s="25">
        <f t="shared" ref="K324:K325" si="729">+I324*F324</f>
        <v>3130524.438</v>
      </c>
      <c r="L324" s="22">
        <f t="shared" ref="L324:L325" si="730">+D324-Q324</f>
        <v>1396560.89</v>
      </c>
      <c r="M324" s="24">
        <v>1.9804954925220022E8</v>
      </c>
      <c r="N324" s="26">
        <v>1.800450447747275E7</v>
      </c>
      <c r="O324" s="24"/>
      <c r="P324" s="24">
        <f t="shared" ref="P324:P325" si="731">+D324-J324</f>
        <v>17695410.62</v>
      </c>
      <c r="Q324" s="27">
        <f t="shared" ref="Q324:Q325" si="732">+ROUND(P324,0)</f>
        <v>17695411</v>
      </c>
      <c r="R324" s="22">
        <f t="shared" ref="R324:R325" si="733">+D324-L324</f>
        <v>17695411</v>
      </c>
      <c r="S324" s="28">
        <f t="shared" si="12"/>
        <v>19091971.89</v>
      </c>
      <c r="T324" s="29">
        <f t="shared" si="13"/>
        <v>0</v>
      </c>
      <c r="U324" s="22"/>
      <c r="V324" s="21"/>
      <c r="W324" s="21"/>
      <c r="X324" s="21"/>
      <c r="Y324" s="21"/>
      <c r="Z324" s="21"/>
      <c r="AA324" s="21"/>
      <c r="AB324" s="30"/>
      <c r="AC324" s="21" t="s">
        <v>232</v>
      </c>
      <c r="AD324" s="21" t="s">
        <v>27</v>
      </c>
      <c r="AE324" s="21" t="s">
        <v>28</v>
      </c>
      <c r="AF324" s="22">
        <v>1.909197189E7</v>
      </c>
      <c r="AG324" s="22">
        <v>1733963.17</v>
      </c>
    </row>
    <row r="325" ht="14.25" hidden="1" customHeight="1" outlineLevel="2">
      <c r="A325" s="21" t="s">
        <v>232</v>
      </c>
      <c r="B325" s="21" t="s">
        <v>33</v>
      </c>
      <c r="C325" s="21" t="s">
        <v>34</v>
      </c>
      <c r="D325" s="22">
        <v>333487.11</v>
      </c>
      <c r="E325" s="22">
        <v>30287.83</v>
      </c>
      <c r="F325" s="23">
        <f>+D325/D326</f>
        <v>0.01716752793</v>
      </c>
      <c r="G325" s="24">
        <v>0.0</v>
      </c>
      <c r="H325" s="24">
        <v>0.0</v>
      </c>
      <c r="I325" s="22">
        <v>3185206.560909095</v>
      </c>
      <c r="J325" s="22">
        <f t="shared" si="728"/>
        <v>24394.29261</v>
      </c>
      <c r="K325" s="25">
        <f t="shared" si="729"/>
        <v>54682.12261</v>
      </c>
      <c r="L325" s="22">
        <f t="shared" si="730"/>
        <v>24394.11</v>
      </c>
      <c r="M325" s="24">
        <v>0.0</v>
      </c>
      <c r="N325" s="26">
        <v>0.0</v>
      </c>
      <c r="O325" s="24"/>
      <c r="P325" s="24">
        <f t="shared" si="731"/>
        <v>309092.8174</v>
      </c>
      <c r="Q325" s="27">
        <f t="shared" si="732"/>
        <v>309093</v>
      </c>
      <c r="R325" s="22">
        <f t="shared" si="733"/>
        <v>309093</v>
      </c>
      <c r="S325" s="28">
        <f t="shared" si="12"/>
        <v>333487.11</v>
      </c>
      <c r="T325" s="29">
        <f t="shared" si="13"/>
        <v>0</v>
      </c>
      <c r="U325" s="22"/>
      <c r="V325" s="21"/>
      <c r="W325" s="21"/>
      <c r="X325" s="21"/>
      <c r="Y325" s="21"/>
      <c r="Z325" s="21"/>
      <c r="AA325" s="21"/>
      <c r="AB325" s="30"/>
      <c r="AC325" s="21" t="s">
        <v>232</v>
      </c>
      <c r="AD325" s="21" t="s">
        <v>33</v>
      </c>
      <c r="AE325" s="21" t="s">
        <v>34</v>
      </c>
      <c r="AF325" s="22">
        <v>333487.11</v>
      </c>
      <c r="AG325" s="22">
        <v>30287.83</v>
      </c>
    </row>
    <row r="326" ht="14.25" hidden="1" customHeight="1" outlineLevel="1">
      <c r="A326" s="31" t="s">
        <v>233</v>
      </c>
      <c r="B326" s="31"/>
      <c r="C326" s="31"/>
      <c r="D326" s="32">
        <f t="shared" ref="D326:F326" si="734">SUBTOTAL(9,D324:D325)</f>
        <v>19425459</v>
      </c>
      <c r="E326" s="32">
        <f t="shared" si="734"/>
        <v>1764251</v>
      </c>
      <c r="F326" s="32">
        <f t="shared" si="734"/>
        <v>1</v>
      </c>
      <c r="G326" s="33"/>
      <c r="H326" s="33"/>
      <c r="I326" s="32"/>
      <c r="J326" s="32">
        <f t="shared" ref="J326:L326" si="735">SUBTOTAL(9,J324:J325)</f>
        <v>1420955.561</v>
      </c>
      <c r="K326" s="34">
        <f t="shared" si="735"/>
        <v>3185206.561</v>
      </c>
      <c r="L326" s="32">
        <f t="shared" si="735"/>
        <v>1420955</v>
      </c>
      <c r="M326" s="33"/>
      <c r="N326" s="35"/>
      <c r="O326" s="33"/>
      <c r="P326" s="33">
        <f t="shared" ref="P326:R326" si="736">SUBTOTAL(9,P324:P325)</f>
        <v>18004503.44</v>
      </c>
      <c r="Q326" s="36">
        <f t="shared" si="736"/>
        <v>18004504</v>
      </c>
      <c r="R326" s="32">
        <f t="shared" si="736"/>
        <v>18004504</v>
      </c>
      <c r="S326" s="37">
        <f t="shared" si="12"/>
        <v>19425459</v>
      </c>
      <c r="T326" s="38">
        <f t="shared" si="13"/>
        <v>0</v>
      </c>
      <c r="U326" s="32"/>
      <c r="V326" s="31"/>
      <c r="W326" s="31"/>
      <c r="X326" s="31"/>
      <c r="Y326" s="31"/>
      <c r="Z326" s="31"/>
      <c r="AA326" s="31"/>
      <c r="AB326" s="39"/>
      <c r="AC326" s="31"/>
      <c r="AD326" s="31"/>
      <c r="AE326" s="31"/>
      <c r="AF326" s="32"/>
      <c r="AG326" s="32"/>
    </row>
    <row r="327" ht="14.25" hidden="1" customHeight="1" outlineLevel="2">
      <c r="A327" s="21" t="s">
        <v>234</v>
      </c>
      <c r="B327" s="21" t="s">
        <v>27</v>
      </c>
      <c r="C327" s="21" t="s">
        <v>28</v>
      </c>
      <c r="D327" s="22">
        <v>1464286.0</v>
      </c>
      <c r="E327" s="22">
        <v>6943302.0</v>
      </c>
      <c r="F327" s="23">
        <f>+D327/D328</f>
        <v>1</v>
      </c>
      <c r="G327" s="24">
        <v>9.248347375786749E7</v>
      </c>
      <c r="H327" s="24">
        <v>8407588.5234425</v>
      </c>
      <c r="I327" s="22">
        <v>8407588.5234425</v>
      </c>
      <c r="J327" s="22">
        <f>+K327-E327</f>
        <v>1464286.523</v>
      </c>
      <c r="K327" s="25">
        <f>+I327*F327</f>
        <v>8407588.523</v>
      </c>
      <c r="L327" s="22">
        <f>+D327-Q327</f>
        <v>1464287</v>
      </c>
      <c r="M327" s="24">
        <v>0.0</v>
      </c>
      <c r="N327" s="26">
        <v>0.0</v>
      </c>
      <c r="O327" s="24"/>
      <c r="P327" s="24">
        <f>+D327-J327</f>
        <v>-0.5234424993</v>
      </c>
      <c r="Q327" s="27">
        <f>+ROUND(P327,0)</f>
        <v>-1</v>
      </c>
      <c r="R327" s="22">
        <f>+D327-L327</f>
        <v>-1</v>
      </c>
      <c r="S327" s="28">
        <f t="shared" si="12"/>
        <v>1464286</v>
      </c>
      <c r="T327" s="29">
        <f t="shared" si="13"/>
        <v>0</v>
      </c>
      <c r="U327" s="22"/>
      <c r="V327" s="21"/>
      <c r="W327" s="21"/>
      <c r="X327" s="21"/>
      <c r="Y327" s="21"/>
      <c r="Z327" s="21"/>
      <c r="AA327" s="21"/>
      <c r="AB327" s="30"/>
      <c r="AC327" s="21" t="s">
        <v>234</v>
      </c>
      <c r="AD327" s="21" t="s">
        <v>27</v>
      </c>
      <c r="AE327" s="21" t="s">
        <v>28</v>
      </c>
      <c r="AF327" s="22">
        <v>1464286.0</v>
      </c>
      <c r="AG327" s="22">
        <v>6943302.0</v>
      </c>
    </row>
    <row r="328" ht="14.25" hidden="1" customHeight="1" outlineLevel="1">
      <c r="A328" s="31" t="s">
        <v>235</v>
      </c>
      <c r="B328" s="31"/>
      <c r="C328" s="31"/>
      <c r="D328" s="32">
        <f t="shared" ref="D328:F328" si="737">SUBTOTAL(9,D327)</f>
        <v>1464286</v>
      </c>
      <c r="E328" s="32">
        <f t="shared" si="737"/>
        <v>6943302</v>
      </c>
      <c r="F328" s="32">
        <f t="shared" si="737"/>
        <v>1</v>
      </c>
      <c r="G328" s="33"/>
      <c r="H328" s="33"/>
      <c r="I328" s="32"/>
      <c r="J328" s="32">
        <f t="shared" ref="J328:L328" si="738">SUBTOTAL(9,J327)</f>
        <v>1464286.523</v>
      </c>
      <c r="K328" s="34">
        <f t="shared" si="738"/>
        <v>8407588.523</v>
      </c>
      <c r="L328" s="32">
        <f t="shared" si="738"/>
        <v>1464287</v>
      </c>
      <c r="M328" s="33"/>
      <c r="N328" s="35"/>
      <c r="O328" s="33"/>
      <c r="P328" s="33">
        <f t="shared" ref="P328:R328" si="739">SUBTOTAL(9,P327)</f>
        <v>-0.5234424993</v>
      </c>
      <c r="Q328" s="36">
        <f t="shared" si="739"/>
        <v>-1</v>
      </c>
      <c r="R328" s="32">
        <f t="shared" si="739"/>
        <v>-1</v>
      </c>
      <c r="S328" s="37">
        <f t="shared" si="12"/>
        <v>1464286</v>
      </c>
      <c r="T328" s="38">
        <f t="shared" si="13"/>
        <v>0</v>
      </c>
      <c r="U328" s="32"/>
      <c r="V328" s="31"/>
      <c r="W328" s="31"/>
      <c r="X328" s="31"/>
      <c r="Y328" s="31"/>
      <c r="Z328" s="31"/>
      <c r="AA328" s="31"/>
      <c r="AB328" s="39"/>
      <c r="AC328" s="31"/>
      <c r="AD328" s="31"/>
      <c r="AE328" s="31"/>
      <c r="AF328" s="32"/>
      <c r="AG328" s="32"/>
    </row>
    <row r="329" ht="14.25" hidden="1" customHeight="1" outlineLevel="2">
      <c r="A329" s="21" t="s">
        <v>236</v>
      </c>
      <c r="B329" s="21" t="s">
        <v>27</v>
      </c>
      <c r="C329" s="21" t="s">
        <v>28</v>
      </c>
      <c r="D329" s="22">
        <v>1.0124530363E8</v>
      </c>
      <c r="E329" s="22">
        <v>6341199.8</v>
      </c>
      <c r="F329" s="23">
        <f>+D329/D331</f>
        <v>0.9900815109</v>
      </c>
      <c r="G329" s="24">
        <v>6.348373407608384E7</v>
      </c>
      <c r="H329" s="24">
        <v>5771248.552371258</v>
      </c>
      <c r="I329" s="22">
        <v>5771248.552371258</v>
      </c>
      <c r="J329" s="22">
        <v>0.0</v>
      </c>
      <c r="K329" s="25">
        <f t="shared" ref="K329:K330" si="740">+I329*F329</f>
        <v>5714006.487</v>
      </c>
      <c r="L329" s="22">
        <f t="shared" ref="L329:L330" si="741">+D329-Q329</f>
        <v>-0.3700000048</v>
      </c>
      <c r="M329" s="24">
        <v>1.1248551941547039E9</v>
      </c>
      <c r="N329" s="26">
        <v>1.0225956310497308E8</v>
      </c>
      <c r="O329" s="24"/>
      <c r="P329" s="24">
        <f t="shared" ref="P329:P330" si="742">+D329-J329</f>
        <v>101245303.6</v>
      </c>
      <c r="Q329" s="27">
        <f t="shared" ref="Q329:Q330" si="743">+ROUND(P329,0)</f>
        <v>101245304</v>
      </c>
      <c r="R329" s="22">
        <f t="shared" ref="R329:R330" si="744">+D329-L329</f>
        <v>101245304</v>
      </c>
      <c r="S329" s="28">
        <f t="shared" si="12"/>
        <v>101245303.6</v>
      </c>
      <c r="T329" s="29">
        <f t="shared" si="13"/>
        <v>0</v>
      </c>
      <c r="U329" s="22"/>
      <c r="V329" s="21"/>
      <c r="W329" s="21"/>
      <c r="X329" s="21"/>
      <c r="Y329" s="21"/>
      <c r="Z329" s="21"/>
      <c r="AA329" s="21"/>
      <c r="AB329" s="30"/>
      <c r="AC329" s="21" t="s">
        <v>236</v>
      </c>
      <c r="AD329" s="21" t="s">
        <v>27</v>
      </c>
      <c r="AE329" s="21" t="s">
        <v>28</v>
      </c>
      <c r="AF329" s="22">
        <v>1.0124530363E8</v>
      </c>
      <c r="AG329" s="22">
        <v>6341199.8</v>
      </c>
    </row>
    <row r="330" ht="14.25" hidden="1" customHeight="1" outlineLevel="2">
      <c r="A330" s="21" t="s">
        <v>236</v>
      </c>
      <c r="B330" s="21" t="s">
        <v>33</v>
      </c>
      <c r="C330" s="21" t="s">
        <v>34</v>
      </c>
      <c r="D330" s="22">
        <v>1014260.37</v>
      </c>
      <c r="E330" s="22">
        <v>63525.2</v>
      </c>
      <c r="F330" s="23">
        <f>+D330/D331</f>
        <v>0.009918489091</v>
      </c>
      <c r="G330" s="24">
        <v>0.0</v>
      </c>
      <c r="H330" s="24">
        <v>0.0</v>
      </c>
      <c r="I330" s="22">
        <v>5771248.552371258</v>
      </c>
      <c r="J330" s="22">
        <v>0.0</v>
      </c>
      <c r="K330" s="25">
        <f t="shared" si="740"/>
        <v>57242.06581</v>
      </c>
      <c r="L330" s="22">
        <f t="shared" si="741"/>
        <v>0.37</v>
      </c>
      <c r="M330" s="24">
        <v>0.0</v>
      </c>
      <c r="N330" s="26">
        <v>0.0</v>
      </c>
      <c r="O330" s="24"/>
      <c r="P330" s="24">
        <f t="shared" si="742"/>
        <v>1014260.37</v>
      </c>
      <c r="Q330" s="27">
        <f t="shared" si="743"/>
        <v>1014260</v>
      </c>
      <c r="R330" s="22">
        <f t="shared" si="744"/>
        <v>1014260</v>
      </c>
      <c r="S330" s="28">
        <f t="shared" si="12"/>
        <v>1014260.37</v>
      </c>
      <c r="T330" s="29">
        <f t="shared" si="13"/>
        <v>0</v>
      </c>
      <c r="U330" s="22"/>
      <c r="V330" s="21"/>
      <c r="W330" s="21"/>
      <c r="X330" s="21"/>
      <c r="Y330" s="21"/>
      <c r="Z330" s="21"/>
      <c r="AA330" s="21"/>
      <c r="AB330" s="30"/>
      <c r="AC330" s="21" t="s">
        <v>236</v>
      </c>
      <c r="AD330" s="21" t="s">
        <v>33</v>
      </c>
      <c r="AE330" s="21" t="s">
        <v>34</v>
      </c>
      <c r="AF330" s="22">
        <v>1014260.37</v>
      </c>
      <c r="AG330" s="22">
        <v>63525.2</v>
      </c>
    </row>
    <row r="331" ht="14.25" hidden="1" customHeight="1" outlineLevel="1">
      <c r="A331" s="31" t="s">
        <v>237</v>
      </c>
      <c r="B331" s="31"/>
      <c r="C331" s="31"/>
      <c r="D331" s="32">
        <f t="shared" ref="D331:F331" si="745">SUBTOTAL(9,D329:D330)</f>
        <v>102259564</v>
      </c>
      <c r="E331" s="32">
        <f t="shared" si="745"/>
        <v>6404725</v>
      </c>
      <c r="F331" s="32">
        <f t="shared" si="745"/>
        <v>1</v>
      </c>
      <c r="G331" s="33"/>
      <c r="H331" s="33"/>
      <c r="I331" s="32"/>
      <c r="J331" s="32">
        <f t="shared" ref="J331:L331" si="746">SUBTOTAL(9,J329:J330)</f>
        <v>0</v>
      </c>
      <c r="K331" s="34">
        <f t="shared" si="746"/>
        <v>5771248.552</v>
      </c>
      <c r="L331" s="32">
        <f t="shared" si="746"/>
        <v>-0.000000004773028195</v>
      </c>
      <c r="M331" s="33"/>
      <c r="N331" s="35"/>
      <c r="O331" s="33"/>
      <c r="P331" s="33">
        <f t="shared" ref="P331:R331" si="747">SUBTOTAL(9,P329:P330)</f>
        <v>102259564</v>
      </c>
      <c r="Q331" s="36">
        <f t="shared" si="747"/>
        <v>102259564</v>
      </c>
      <c r="R331" s="32">
        <f t="shared" si="747"/>
        <v>102259564</v>
      </c>
      <c r="S331" s="37">
        <f t="shared" si="12"/>
        <v>102259564</v>
      </c>
      <c r="T331" s="38">
        <f t="shared" si="13"/>
        <v>0</v>
      </c>
      <c r="U331" s="32"/>
      <c r="V331" s="31"/>
      <c r="W331" s="31"/>
      <c r="X331" s="31"/>
      <c r="Y331" s="31"/>
      <c r="Z331" s="31"/>
      <c r="AA331" s="31"/>
      <c r="AB331" s="39"/>
      <c r="AC331" s="31"/>
      <c r="AD331" s="31"/>
      <c r="AE331" s="31"/>
      <c r="AF331" s="32"/>
      <c r="AG331" s="32"/>
    </row>
    <row r="332" ht="15.75" hidden="1" customHeight="1" outlineLevel="2">
      <c r="A332" s="21" t="s">
        <v>238</v>
      </c>
      <c r="B332" s="21" t="s">
        <v>27</v>
      </c>
      <c r="C332" s="21" t="s">
        <v>28</v>
      </c>
      <c r="D332" s="22">
        <v>3.205588997E7</v>
      </c>
      <c r="E332" s="22">
        <v>8981823.52</v>
      </c>
      <c r="F332" s="23">
        <f>+D332/D334</f>
        <v>0.9158597264</v>
      </c>
      <c r="G332" s="24">
        <v>8.340770336324501E7</v>
      </c>
      <c r="H332" s="24">
        <v>7582518.487567728</v>
      </c>
      <c r="I332" s="22">
        <v>7582518.487567728</v>
      </c>
      <c r="J332" s="22">
        <v>0.0</v>
      </c>
      <c r="K332" s="25">
        <f t="shared" ref="K332:K333" si="748">+I332*F332</f>
        <v>6944523.308</v>
      </c>
      <c r="L332" s="22">
        <f t="shared" ref="L332:L333" si="749">+D332-Q332</f>
        <v>-0.03000000119</v>
      </c>
      <c r="M332" s="24">
        <v>3.850096051785317E8</v>
      </c>
      <c r="N332" s="26">
        <v>3.500087319804834E7</v>
      </c>
      <c r="O332" s="24"/>
      <c r="P332" s="24">
        <f t="shared" ref="P332:P333" si="750">+D332-J332</f>
        <v>32055889.97</v>
      </c>
      <c r="Q332" s="27">
        <f t="shared" ref="Q332:Q333" si="751">+ROUND(P332,0)</f>
        <v>32055890</v>
      </c>
      <c r="R332" s="22">
        <f t="shared" ref="R332:R333" si="752">+D332-L332</f>
        <v>32055890</v>
      </c>
      <c r="S332" s="28">
        <f t="shared" si="12"/>
        <v>32055889.97</v>
      </c>
      <c r="T332" s="29">
        <f t="shared" si="13"/>
        <v>0</v>
      </c>
      <c r="U332" s="22"/>
      <c r="V332" s="21"/>
      <c r="W332" s="21"/>
      <c r="X332" s="21"/>
      <c r="Y332" s="21"/>
      <c r="Z332" s="21"/>
      <c r="AA332" s="21"/>
      <c r="AB332" s="30"/>
      <c r="AC332" s="21" t="s">
        <v>238</v>
      </c>
      <c r="AD332" s="21" t="s">
        <v>27</v>
      </c>
      <c r="AE332" s="21" t="s">
        <v>28</v>
      </c>
      <c r="AF332" s="22">
        <v>3.205588997E7</v>
      </c>
      <c r="AG332" s="22">
        <v>8981823.52</v>
      </c>
    </row>
    <row r="333" ht="14.25" hidden="1" customHeight="1" outlineLevel="2">
      <c r="A333" s="21" t="s">
        <v>238</v>
      </c>
      <c r="B333" s="21" t="s">
        <v>47</v>
      </c>
      <c r="C333" s="21" t="s">
        <v>48</v>
      </c>
      <c r="D333" s="22">
        <v>2944983.03</v>
      </c>
      <c r="E333" s="22">
        <v>825162.48</v>
      </c>
      <c r="F333" s="23">
        <f>+D333/D334</f>
        <v>0.08414027359</v>
      </c>
      <c r="G333" s="24">
        <v>0.0</v>
      </c>
      <c r="H333" s="24">
        <v>0.0</v>
      </c>
      <c r="I333" s="22">
        <v>7582518.487567728</v>
      </c>
      <c r="J333" s="22">
        <v>0.0</v>
      </c>
      <c r="K333" s="25">
        <f t="shared" si="748"/>
        <v>637995.18</v>
      </c>
      <c r="L333" s="22">
        <f t="shared" si="749"/>
        <v>0.0299999998</v>
      </c>
      <c r="M333" s="24">
        <v>0.0</v>
      </c>
      <c r="N333" s="26">
        <v>0.0</v>
      </c>
      <c r="O333" s="24"/>
      <c r="P333" s="24">
        <f t="shared" si="750"/>
        <v>2944983.03</v>
      </c>
      <c r="Q333" s="27">
        <f t="shared" si="751"/>
        <v>2944983</v>
      </c>
      <c r="R333" s="22">
        <f t="shared" si="752"/>
        <v>2944983</v>
      </c>
      <c r="S333" s="28">
        <f t="shared" si="12"/>
        <v>2944983.03</v>
      </c>
      <c r="T333" s="29">
        <f t="shared" si="13"/>
        <v>0</v>
      </c>
      <c r="U333" s="22"/>
      <c r="V333" s="21"/>
      <c r="W333" s="21"/>
      <c r="X333" s="21"/>
      <c r="Y333" s="21"/>
      <c r="Z333" s="21"/>
      <c r="AA333" s="21"/>
      <c r="AB333" s="30"/>
      <c r="AC333" s="21" t="s">
        <v>238</v>
      </c>
      <c r="AD333" s="21" t="s">
        <v>47</v>
      </c>
      <c r="AE333" s="21" t="s">
        <v>48</v>
      </c>
      <c r="AF333" s="22">
        <v>2944983.03</v>
      </c>
      <c r="AG333" s="22">
        <v>825162.48</v>
      </c>
    </row>
    <row r="334" ht="14.25" hidden="1" customHeight="1" outlineLevel="1">
      <c r="A334" s="31" t="s">
        <v>239</v>
      </c>
      <c r="B334" s="31"/>
      <c r="C334" s="31"/>
      <c r="D334" s="32">
        <f t="shared" ref="D334:F334" si="753">SUBTOTAL(9,D332:D333)</f>
        <v>35000873</v>
      </c>
      <c r="E334" s="32">
        <f t="shared" si="753"/>
        <v>9806986</v>
      </c>
      <c r="F334" s="32">
        <f t="shared" si="753"/>
        <v>1</v>
      </c>
      <c r="G334" s="33"/>
      <c r="H334" s="33"/>
      <c r="I334" s="32"/>
      <c r="J334" s="32">
        <f t="shared" ref="J334:L334" si="754">SUBTOTAL(9,J332:J333)</f>
        <v>0</v>
      </c>
      <c r="K334" s="34">
        <f t="shared" si="754"/>
        <v>7582518.488</v>
      </c>
      <c r="L334" s="32">
        <f t="shared" si="754"/>
        <v>-0.000000001396983862</v>
      </c>
      <c r="M334" s="33"/>
      <c r="N334" s="35"/>
      <c r="O334" s="33"/>
      <c r="P334" s="33">
        <f t="shared" ref="P334:R334" si="755">SUBTOTAL(9,P332:P333)</f>
        <v>35000873</v>
      </c>
      <c r="Q334" s="36">
        <f t="shared" si="755"/>
        <v>35000873</v>
      </c>
      <c r="R334" s="32">
        <f t="shared" si="755"/>
        <v>35000873</v>
      </c>
      <c r="S334" s="37">
        <f t="shared" si="12"/>
        <v>35000873</v>
      </c>
      <c r="T334" s="38">
        <f t="shared" si="13"/>
        <v>0</v>
      </c>
      <c r="U334" s="32"/>
      <c r="V334" s="31"/>
      <c r="W334" s="31"/>
      <c r="X334" s="31"/>
      <c r="Y334" s="31"/>
      <c r="Z334" s="31"/>
      <c r="AA334" s="31"/>
      <c r="AB334" s="39"/>
      <c r="AC334" s="31"/>
      <c r="AD334" s="31"/>
      <c r="AE334" s="31"/>
      <c r="AF334" s="32"/>
      <c r="AG334" s="32"/>
    </row>
    <row r="335" ht="14.25" hidden="1" customHeight="1" outlineLevel="2">
      <c r="A335" s="21" t="s">
        <v>240</v>
      </c>
      <c r="B335" s="21" t="s">
        <v>27</v>
      </c>
      <c r="C335" s="21" t="s">
        <v>28</v>
      </c>
      <c r="D335" s="22">
        <v>3.315149013E7</v>
      </c>
      <c r="E335" s="22">
        <v>3985426.81</v>
      </c>
      <c r="F335" s="23">
        <f>+D335/D338</f>
        <v>0.503714934</v>
      </c>
      <c r="G335" s="24">
        <v>2.40978672E8</v>
      </c>
      <c r="H335" s="24">
        <v>2.1907152E7</v>
      </c>
      <c r="I335" s="22">
        <v>2.1907152E7</v>
      </c>
      <c r="J335" s="22">
        <f t="shared" ref="J335:J337" si="756">+K335-E335</f>
        <v>7049532.813</v>
      </c>
      <c r="K335" s="25">
        <f t="shared" ref="K335:K337" si="757">+I335*F335</f>
        <v>11034959.62</v>
      </c>
      <c r="L335" s="22">
        <f t="shared" ref="L335:L337" si="758">+D335-Q335</f>
        <v>7049533.13</v>
      </c>
      <c r="M335" s="24">
        <v>5.700079812518731E8</v>
      </c>
      <c r="N335" s="26">
        <v>5.181890738653392E7</v>
      </c>
      <c r="O335" s="24"/>
      <c r="P335" s="24">
        <f t="shared" ref="P335:P337" si="759">+D335-J335</f>
        <v>26101957.32</v>
      </c>
      <c r="Q335" s="27">
        <f t="shared" ref="Q335:Q337" si="760">+ROUND(P335,0)</f>
        <v>26101957</v>
      </c>
      <c r="R335" s="22">
        <f t="shared" ref="R335:R337" si="761">+D335-L335</f>
        <v>26101957</v>
      </c>
      <c r="S335" s="28">
        <f t="shared" si="12"/>
        <v>33151490.13</v>
      </c>
      <c r="T335" s="29">
        <f t="shared" si="13"/>
        <v>0</v>
      </c>
      <c r="U335" s="22"/>
      <c r="V335" s="21"/>
      <c r="W335" s="21"/>
      <c r="X335" s="21"/>
      <c r="Y335" s="21"/>
      <c r="Z335" s="21"/>
      <c r="AA335" s="21"/>
      <c r="AB335" s="30"/>
      <c r="AC335" s="21" t="s">
        <v>240</v>
      </c>
      <c r="AD335" s="21" t="s">
        <v>27</v>
      </c>
      <c r="AE335" s="21" t="s">
        <v>28</v>
      </c>
      <c r="AF335" s="22">
        <v>3.315149013E7</v>
      </c>
      <c r="AG335" s="22">
        <v>3985426.81</v>
      </c>
    </row>
    <row r="336" ht="14.25" hidden="1" customHeight="1" outlineLevel="2">
      <c r="A336" s="21" t="s">
        <v>240</v>
      </c>
      <c r="B336" s="21" t="s">
        <v>33</v>
      </c>
      <c r="C336" s="21" t="s">
        <v>34</v>
      </c>
      <c r="D336" s="22">
        <v>154342.5</v>
      </c>
      <c r="E336" s="22">
        <v>18554.84</v>
      </c>
      <c r="F336" s="23">
        <f>+D336/D338</f>
        <v>0.002345132056</v>
      </c>
      <c r="G336" s="24">
        <v>0.0</v>
      </c>
      <c r="H336" s="24">
        <v>0.0</v>
      </c>
      <c r="I336" s="22">
        <v>2.1907152E7</v>
      </c>
      <c r="J336" s="22">
        <f t="shared" si="756"/>
        <v>32820.3244</v>
      </c>
      <c r="K336" s="25">
        <f t="shared" si="757"/>
        <v>51375.1644</v>
      </c>
      <c r="L336" s="22">
        <f t="shared" si="758"/>
        <v>32820.5</v>
      </c>
      <c r="M336" s="24">
        <v>0.0</v>
      </c>
      <c r="N336" s="26">
        <v>0.0</v>
      </c>
      <c r="O336" s="24"/>
      <c r="P336" s="24">
        <f t="shared" si="759"/>
        <v>121522.1756</v>
      </c>
      <c r="Q336" s="27">
        <f t="shared" si="760"/>
        <v>121522</v>
      </c>
      <c r="R336" s="22">
        <f t="shared" si="761"/>
        <v>121522</v>
      </c>
      <c r="S336" s="28">
        <f t="shared" si="12"/>
        <v>154342.5</v>
      </c>
      <c r="T336" s="29">
        <f t="shared" si="13"/>
        <v>0</v>
      </c>
      <c r="U336" s="22"/>
      <c r="V336" s="21"/>
      <c r="W336" s="21"/>
      <c r="X336" s="21"/>
      <c r="Y336" s="21"/>
      <c r="Z336" s="21"/>
      <c r="AA336" s="21"/>
      <c r="AB336" s="30"/>
      <c r="AC336" s="21" t="s">
        <v>240</v>
      </c>
      <c r="AD336" s="21" t="s">
        <v>33</v>
      </c>
      <c r="AE336" s="21" t="s">
        <v>34</v>
      </c>
      <c r="AF336" s="22">
        <v>154342.5</v>
      </c>
      <c r="AG336" s="22">
        <v>18554.84</v>
      </c>
    </row>
    <row r="337" ht="14.25" hidden="1" customHeight="1" outlineLevel="2">
      <c r="A337" s="21" t="s">
        <v>240</v>
      </c>
      <c r="B337" s="21" t="s">
        <v>67</v>
      </c>
      <c r="C337" s="21" t="s">
        <v>68</v>
      </c>
      <c r="D337" s="22">
        <v>3.250815837E7</v>
      </c>
      <c r="E337" s="22">
        <v>3908086.35</v>
      </c>
      <c r="F337" s="23">
        <f>+D337/D338</f>
        <v>0.493939934</v>
      </c>
      <c r="G337" s="24">
        <v>0.0</v>
      </c>
      <c r="H337" s="24">
        <v>0.0</v>
      </c>
      <c r="I337" s="22">
        <v>2.1907152E7</v>
      </c>
      <c r="J337" s="22">
        <f t="shared" si="756"/>
        <v>6912730.863</v>
      </c>
      <c r="K337" s="25">
        <f t="shared" si="757"/>
        <v>10820817.21</v>
      </c>
      <c r="L337" s="22">
        <f t="shared" si="758"/>
        <v>6912730.37</v>
      </c>
      <c r="M337" s="24">
        <v>0.0</v>
      </c>
      <c r="N337" s="26">
        <v>0.0</v>
      </c>
      <c r="O337" s="24"/>
      <c r="P337" s="24">
        <f t="shared" si="759"/>
        <v>25595427.51</v>
      </c>
      <c r="Q337" s="27">
        <f t="shared" si="760"/>
        <v>25595428</v>
      </c>
      <c r="R337" s="22">
        <f t="shared" si="761"/>
        <v>25595428</v>
      </c>
      <c r="S337" s="28">
        <f t="shared" si="12"/>
        <v>32508158.37</v>
      </c>
      <c r="T337" s="29">
        <f t="shared" si="13"/>
        <v>0</v>
      </c>
      <c r="U337" s="22"/>
      <c r="V337" s="21"/>
      <c r="W337" s="21"/>
      <c r="X337" s="21"/>
      <c r="Y337" s="21"/>
      <c r="Z337" s="21"/>
      <c r="AA337" s="21"/>
      <c r="AB337" s="30"/>
      <c r="AC337" s="21" t="s">
        <v>240</v>
      </c>
      <c r="AD337" s="21" t="s">
        <v>67</v>
      </c>
      <c r="AE337" s="21" t="s">
        <v>68</v>
      </c>
      <c r="AF337" s="22">
        <v>3.250815837E7</v>
      </c>
      <c r="AG337" s="22">
        <v>3908086.35</v>
      </c>
    </row>
    <row r="338" ht="14.25" hidden="1" customHeight="1" outlineLevel="1">
      <c r="A338" s="31" t="s">
        <v>241</v>
      </c>
      <c r="B338" s="31"/>
      <c r="C338" s="31"/>
      <c r="D338" s="32">
        <f t="shared" ref="D338:F338" si="762">SUBTOTAL(9,D335:D337)</f>
        <v>65813991</v>
      </c>
      <c r="E338" s="32">
        <f t="shared" si="762"/>
        <v>7912068</v>
      </c>
      <c r="F338" s="32">
        <f t="shared" si="762"/>
        <v>1</v>
      </c>
      <c r="G338" s="33"/>
      <c r="H338" s="33"/>
      <c r="I338" s="32"/>
      <c r="J338" s="32">
        <f t="shared" ref="J338:L338" si="763">SUBTOTAL(9,J335:J337)</f>
        <v>13995084</v>
      </c>
      <c r="K338" s="34">
        <f t="shared" si="763"/>
        <v>21907152</v>
      </c>
      <c r="L338" s="32">
        <f t="shared" si="763"/>
        <v>13995084</v>
      </c>
      <c r="M338" s="33"/>
      <c r="N338" s="35"/>
      <c r="O338" s="33"/>
      <c r="P338" s="33">
        <f t="shared" ref="P338:R338" si="764">SUBTOTAL(9,P335:P337)</f>
        <v>51818907</v>
      </c>
      <c r="Q338" s="36">
        <f t="shared" si="764"/>
        <v>51818907</v>
      </c>
      <c r="R338" s="32">
        <f t="shared" si="764"/>
        <v>51818907</v>
      </c>
      <c r="S338" s="37">
        <f t="shared" si="12"/>
        <v>65813991</v>
      </c>
      <c r="T338" s="38">
        <f t="shared" si="13"/>
        <v>0</v>
      </c>
      <c r="U338" s="32"/>
      <c r="V338" s="31"/>
      <c r="W338" s="31"/>
      <c r="X338" s="31"/>
      <c r="Y338" s="31"/>
      <c r="Z338" s="31"/>
      <c r="AA338" s="31"/>
      <c r="AB338" s="39"/>
      <c r="AC338" s="31"/>
      <c r="AD338" s="31"/>
      <c r="AE338" s="31"/>
      <c r="AF338" s="32"/>
      <c r="AG338" s="32"/>
    </row>
    <row r="339" ht="15.75" hidden="1" customHeight="1" outlineLevel="2">
      <c r="A339" s="21" t="s">
        <v>242</v>
      </c>
      <c r="B339" s="21" t="s">
        <v>27</v>
      </c>
      <c r="C339" s="21" t="s">
        <v>28</v>
      </c>
      <c r="D339" s="22">
        <v>1.0710807938E8</v>
      </c>
      <c r="E339" s="22">
        <v>4786053.51</v>
      </c>
      <c r="F339" s="23">
        <f>+D339/D341</f>
        <v>0.9552282219</v>
      </c>
      <c r="G339" s="24">
        <v>5.478069244251661E7</v>
      </c>
      <c r="H339" s="24">
        <v>4980062.949319691</v>
      </c>
      <c r="I339" s="22">
        <v>4980062.949319691</v>
      </c>
      <c r="J339" s="22">
        <v>0.0</v>
      </c>
      <c r="K339" s="25">
        <f t="shared" ref="K339:K340" si="765">+I339*F339</f>
        <v>4757096.676</v>
      </c>
      <c r="L339" s="22">
        <f t="shared" ref="L339:L340" si="766">+D339-Q339</f>
        <v>0.3799999952</v>
      </c>
      <c r="M339" s="24">
        <v>1.2334108784166012E9</v>
      </c>
      <c r="N339" s="26">
        <v>1.1212826167423648E8</v>
      </c>
      <c r="O339" s="24"/>
      <c r="P339" s="24">
        <f t="shared" ref="P339:P340" si="767">+D339-J339</f>
        <v>107108079.4</v>
      </c>
      <c r="Q339" s="27">
        <f t="shared" ref="Q339:Q340" si="768">+ROUND(P339,0)</f>
        <v>107108079</v>
      </c>
      <c r="R339" s="22">
        <f t="shared" ref="R339:R340" si="769">+D339-L339</f>
        <v>107108079</v>
      </c>
      <c r="S339" s="28">
        <f t="shared" si="12"/>
        <v>107108079.4</v>
      </c>
      <c r="T339" s="29">
        <f t="shared" si="13"/>
        <v>0</v>
      </c>
      <c r="U339" s="22"/>
      <c r="V339" s="21"/>
      <c r="W339" s="21"/>
      <c r="X339" s="21"/>
      <c r="Y339" s="21"/>
      <c r="Z339" s="21"/>
      <c r="AA339" s="21"/>
      <c r="AB339" s="30"/>
      <c r="AC339" s="21" t="s">
        <v>242</v>
      </c>
      <c r="AD339" s="21" t="s">
        <v>27</v>
      </c>
      <c r="AE339" s="21" t="s">
        <v>28</v>
      </c>
      <c r="AF339" s="22">
        <v>1.0710807938E8</v>
      </c>
      <c r="AG339" s="22">
        <v>4786053.51</v>
      </c>
    </row>
    <row r="340" ht="14.25" hidden="1" customHeight="1" outlineLevel="2">
      <c r="A340" s="21" t="s">
        <v>242</v>
      </c>
      <c r="B340" s="21" t="s">
        <v>33</v>
      </c>
      <c r="C340" s="21" t="s">
        <v>34</v>
      </c>
      <c r="D340" s="22">
        <v>5020181.62</v>
      </c>
      <c r="E340" s="22">
        <v>224323.49</v>
      </c>
      <c r="F340" s="23">
        <f>+D340/D341</f>
        <v>0.0447717781</v>
      </c>
      <c r="G340" s="24">
        <v>0.0</v>
      </c>
      <c r="H340" s="24">
        <v>0.0</v>
      </c>
      <c r="I340" s="22">
        <v>4980062.949319691</v>
      </c>
      <c r="J340" s="22">
        <v>0.0</v>
      </c>
      <c r="K340" s="25">
        <f t="shared" si="765"/>
        <v>222966.2733</v>
      </c>
      <c r="L340" s="22">
        <f t="shared" si="766"/>
        <v>-0.3799999999</v>
      </c>
      <c r="M340" s="24">
        <v>0.0</v>
      </c>
      <c r="N340" s="26">
        <v>0.0</v>
      </c>
      <c r="O340" s="24"/>
      <c r="P340" s="24">
        <f t="shared" si="767"/>
        <v>5020181.62</v>
      </c>
      <c r="Q340" s="27">
        <f t="shared" si="768"/>
        <v>5020182</v>
      </c>
      <c r="R340" s="22">
        <f t="shared" si="769"/>
        <v>5020182</v>
      </c>
      <c r="S340" s="28">
        <f t="shared" si="12"/>
        <v>5020181.62</v>
      </c>
      <c r="T340" s="29">
        <f t="shared" si="13"/>
        <v>0</v>
      </c>
      <c r="U340" s="22"/>
      <c r="V340" s="21"/>
      <c r="W340" s="21"/>
      <c r="X340" s="21"/>
      <c r="Y340" s="21"/>
      <c r="Z340" s="21"/>
      <c r="AA340" s="21"/>
      <c r="AB340" s="30"/>
      <c r="AC340" s="21" t="s">
        <v>242</v>
      </c>
      <c r="AD340" s="21" t="s">
        <v>33</v>
      </c>
      <c r="AE340" s="21" t="s">
        <v>34</v>
      </c>
      <c r="AF340" s="22">
        <v>5020181.62</v>
      </c>
      <c r="AG340" s="22">
        <v>224323.49</v>
      </c>
    </row>
    <row r="341" ht="14.25" hidden="1" customHeight="1" outlineLevel="1">
      <c r="A341" s="31" t="s">
        <v>243</v>
      </c>
      <c r="B341" s="31"/>
      <c r="C341" s="31"/>
      <c r="D341" s="32">
        <f t="shared" ref="D341:F341" si="770">SUBTOTAL(9,D339:D340)</f>
        <v>112128261</v>
      </c>
      <c r="E341" s="32">
        <f t="shared" si="770"/>
        <v>5010377</v>
      </c>
      <c r="F341" s="32">
        <f t="shared" si="770"/>
        <v>1</v>
      </c>
      <c r="G341" s="33"/>
      <c r="H341" s="33"/>
      <c r="I341" s="32"/>
      <c r="J341" s="32">
        <f t="shared" ref="J341:L341" si="771">SUBTOTAL(9,J339:J340)</f>
        <v>0</v>
      </c>
      <c r="K341" s="34">
        <f t="shared" si="771"/>
        <v>4980062.949</v>
      </c>
      <c r="L341" s="32">
        <f t="shared" si="771"/>
        <v>-0.000000004656612873</v>
      </c>
      <c r="M341" s="33"/>
      <c r="N341" s="35"/>
      <c r="O341" s="33"/>
      <c r="P341" s="33">
        <f t="shared" ref="P341:R341" si="772">SUBTOTAL(9,P339:P340)</f>
        <v>112128261</v>
      </c>
      <c r="Q341" s="36">
        <f t="shared" si="772"/>
        <v>112128261</v>
      </c>
      <c r="R341" s="32">
        <f t="shared" si="772"/>
        <v>112128261</v>
      </c>
      <c r="S341" s="37">
        <f t="shared" si="12"/>
        <v>112128261</v>
      </c>
      <c r="T341" s="38">
        <f t="shared" si="13"/>
        <v>0</v>
      </c>
      <c r="U341" s="32"/>
      <c r="V341" s="31"/>
      <c r="W341" s="31"/>
      <c r="X341" s="31"/>
      <c r="Y341" s="31"/>
      <c r="Z341" s="31"/>
      <c r="AA341" s="31"/>
      <c r="AB341" s="39"/>
      <c r="AC341" s="31"/>
      <c r="AD341" s="31"/>
      <c r="AE341" s="31"/>
      <c r="AF341" s="32"/>
      <c r="AG341" s="32"/>
    </row>
    <row r="342" ht="14.25" hidden="1" customHeight="1" outlineLevel="2">
      <c r="A342" s="21" t="s">
        <v>244</v>
      </c>
      <c r="B342" s="21" t="s">
        <v>27</v>
      </c>
      <c r="C342" s="21" t="s">
        <v>28</v>
      </c>
      <c r="D342" s="22">
        <v>4.633879517E7</v>
      </c>
      <c r="E342" s="22">
        <v>1634328.8</v>
      </c>
      <c r="F342" s="23">
        <f>+D342/D345</f>
        <v>0.5756843774</v>
      </c>
      <c r="G342" s="24">
        <v>5.239582862554987E7</v>
      </c>
      <c r="H342" s="24">
        <v>4763257.14777726</v>
      </c>
      <c r="I342" s="22">
        <v>4763257.14777726</v>
      </c>
      <c r="J342" s="22">
        <f t="shared" ref="J342:J344" si="773">+K342-E342</f>
        <v>1107803.926</v>
      </c>
      <c r="K342" s="25">
        <f t="shared" ref="K342:K344" si="774">+I342*F342</f>
        <v>2742132.726</v>
      </c>
      <c r="L342" s="22">
        <f t="shared" ref="L342:L344" si="775">+D342-Q342</f>
        <v>1107804.17</v>
      </c>
      <c r="M342" s="24">
        <v>8.642598884435791E8</v>
      </c>
      <c r="N342" s="26">
        <v>7.85690807675981E7</v>
      </c>
      <c r="O342" s="24"/>
      <c r="P342" s="24">
        <f t="shared" ref="P342:P344" si="776">+D342-J342</f>
        <v>45230991.24</v>
      </c>
      <c r="Q342" s="27">
        <f t="shared" ref="Q342:Q344" si="777">+ROUND(P342,0)</f>
        <v>45230991</v>
      </c>
      <c r="R342" s="22">
        <f t="shared" ref="R342:R344" si="778">+D342-L342</f>
        <v>45230991</v>
      </c>
      <c r="S342" s="28">
        <f t="shared" si="12"/>
        <v>46338795.17</v>
      </c>
      <c r="T342" s="29">
        <f t="shared" si="13"/>
        <v>0</v>
      </c>
      <c r="U342" s="22"/>
      <c r="V342" s="21"/>
      <c r="W342" s="21"/>
      <c r="X342" s="21"/>
      <c r="Y342" s="21"/>
      <c r="Z342" s="21"/>
      <c r="AA342" s="21"/>
      <c r="AB342" s="30"/>
      <c r="AC342" s="21" t="s">
        <v>244</v>
      </c>
      <c r="AD342" s="21" t="s">
        <v>27</v>
      </c>
      <c r="AE342" s="21" t="s">
        <v>28</v>
      </c>
      <c r="AF342" s="22">
        <v>4.633879517E7</v>
      </c>
      <c r="AG342" s="22">
        <v>1634328.8</v>
      </c>
    </row>
    <row r="343" ht="14.25" hidden="1" customHeight="1" outlineLevel="2">
      <c r="A343" s="21" t="s">
        <v>244</v>
      </c>
      <c r="B343" s="21" t="s">
        <v>35</v>
      </c>
      <c r="C343" s="21" t="s">
        <v>36</v>
      </c>
      <c r="D343" s="22">
        <v>2.656657732E7</v>
      </c>
      <c r="E343" s="22">
        <v>936979.96</v>
      </c>
      <c r="F343" s="23">
        <f>+D343/D345</f>
        <v>0.3300466374</v>
      </c>
      <c r="G343" s="24">
        <v>0.0</v>
      </c>
      <c r="H343" s="24">
        <v>0.0</v>
      </c>
      <c r="I343" s="22">
        <v>4763257.14777726</v>
      </c>
      <c r="J343" s="22">
        <f t="shared" si="773"/>
        <v>635117.0445</v>
      </c>
      <c r="K343" s="25">
        <f t="shared" si="774"/>
        <v>1572097.005</v>
      </c>
      <c r="L343" s="22">
        <f t="shared" si="775"/>
        <v>635117.32</v>
      </c>
      <c r="M343" s="24">
        <v>0.0</v>
      </c>
      <c r="N343" s="26">
        <v>0.0</v>
      </c>
      <c r="O343" s="24"/>
      <c r="P343" s="24">
        <f t="shared" si="776"/>
        <v>25931460.28</v>
      </c>
      <c r="Q343" s="27">
        <f t="shared" si="777"/>
        <v>25931460</v>
      </c>
      <c r="R343" s="22">
        <f t="shared" si="778"/>
        <v>25931460</v>
      </c>
      <c r="S343" s="28">
        <f t="shared" si="12"/>
        <v>26566577.32</v>
      </c>
      <c r="T343" s="29">
        <f t="shared" si="13"/>
        <v>0</v>
      </c>
      <c r="U343" s="22"/>
      <c r="V343" s="21"/>
      <c r="W343" s="21"/>
      <c r="X343" s="21"/>
      <c r="Y343" s="21"/>
      <c r="Z343" s="21"/>
      <c r="AA343" s="21"/>
      <c r="AB343" s="30"/>
      <c r="AC343" s="21" t="s">
        <v>244</v>
      </c>
      <c r="AD343" s="21" t="s">
        <v>35</v>
      </c>
      <c r="AE343" s="21" t="s">
        <v>36</v>
      </c>
      <c r="AF343" s="22">
        <v>2.656657732E7</v>
      </c>
      <c r="AG343" s="22">
        <v>936979.96</v>
      </c>
    </row>
    <row r="344" ht="14.25" hidden="1" customHeight="1" outlineLevel="2">
      <c r="A344" s="21" t="s">
        <v>244</v>
      </c>
      <c r="B344" s="21" t="s">
        <v>47</v>
      </c>
      <c r="C344" s="21" t="s">
        <v>48</v>
      </c>
      <c r="D344" s="22">
        <v>7588031.51</v>
      </c>
      <c r="E344" s="22">
        <v>267623.24</v>
      </c>
      <c r="F344" s="23">
        <f>+D344/D345</f>
        <v>0.0942689852</v>
      </c>
      <c r="G344" s="24">
        <v>0.0</v>
      </c>
      <c r="H344" s="24">
        <v>0.0</v>
      </c>
      <c r="I344" s="22">
        <v>4763257.14777726</v>
      </c>
      <c r="J344" s="22">
        <f t="shared" si="773"/>
        <v>181404.1775</v>
      </c>
      <c r="K344" s="25">
        <f t="shared" si="774"/>
        <v>449027.4175</v>
      </c>
      <c r="L344" s="22">
        <f t="shared" si="775"/>
        <v>181404.51</v>
      </c>
      <c r="M344" s="24">
        <v>0.0</v>
      </c>
      <c r="N344" s="26">
        <v>0.0</v>
      </c>
      <c r="O344" s="24"/>
      <c r="P344" s="24">
        <f t="shared" si="776"/>
        <v>7406627.332</v>
      </c>
      <c r="Q344" s="27">
        <f t="shared" si="777"/>
        <v>7406627</v>
      </c>
      <c r="R344" s="22">
        <f t="shared" si="778"/>
        <v>7406627</v>
      </c>
      <c r="S344" s="28">
        <f t="shared" si="12"/>
        <v>7588031.51</v>
      </c>
      <c r="T344" s="29">
        <f t="shared" si="13"/>
        <v>0</v>
      </c>
      <c r="U344" s="22"/>
      <c r="V344" s="21"/>
      <c r="W344" s="21"/>
      <c r="X344" s="21"/>
      <c r="Y344" s="21"/>
      <c r="Z344" s="21"/>
      <c r="AA344" s="21"/>
      <c r="AB344" s="30"/>
      <c r="AC344" s="21" t="s">
        <v>244</v>
      </c>
      <c r="AD344" s="21" t="s">
        <v>47</v>
      </c>
      <c r="AE344" s="21" t="s">
        <v>48</v>
      </c>
      <c r="AF344" s="22">
        <v>7588031.51</v>
      </c>
      <c r="AG344" s="22">
        <v>267623.24</v>
      </c>
    </row>
    <row r="345" ht="14.25" hidden="1" customHeight="1" outlineLevel="1">
      <c r="A345" s="31" t="s">
        <v>245</v>
      </c>
      <c r="B345" s="31"/>
      <c r="C345" s="31"/>
      <c r="D345" s="32">
        <f t="shared" ref="D345:F345" si="779">SUBTOTAL(9,D342:D344)</f>
        <v>80493404</v>
      </c>
      <c r="E345" s="32">
        <f t="shared" si="779"/>
        <v>2838932</v>
      </c>
      <c r="F345" s="32">
        <f t="shared" si="779"/>
        <v>1</v>
      </c>
      <c r="G345" s="33"/>
      <c r="H345" s="33"/>
      <c r="I345" s="32"/>
      <c r="J345" s="32">
        <f t="shared" ref="J345:L345" si="780">SUBTOTAL(9,J342:J344)</f>
        <v>1924325.148</v>
      </c>
      <c r="K345" s="34">
        <f t="shared" si="780"/>
        <v>4763257.148</v>
      </c>
      <c r="L345" s="32">
        <f t="shared" si="780"/>
        <v>1924326</v>
      </c>
      <c r="M345" s="33"/>
      <c r="N345" s="35"/>
      <c r="O345" s="33"/>
      <c r="P345" s="33">
        <f t="shared" ref="P345:R345" si="781">SUBTOTAL(9,P342:P344)</f>
        <v>78569078.85</v>
      </c>
      <c r="Q345" s="36">
        <f t="shared" si="781"/>
        <v>78569078</v>
      </c>
      <c r="R345" s="32">
        <f t="shared" si="781"/>
        <v>78569078</v>
      </c>
      <c r="S345" s="37">
        <f t="shared" si="12"/>
        <v>80493404</v>
      </c>
      <c r="T345" s="38">
        <f t="shared" si="13"/>
        <v>0.00000001490116119</v>
      </c>
      <c r="U345" s="32"/>
      <c r="V345" s="31"/>
      <c r="W345" s="31"/>
      <c r="X345" s="31"/>
      <c r="Y345" s="31"/>
      <c r="Z345" s="31"/>
      <c r="AA345" s="31"/>
      <c r="AB345" s="39"/>
      <c r="AC345" s="31"/>
      <c r="AD345" s="31"/>
      <c r="AE345" s="31"/>
      <c r="AF345" s="32"/>
      <c r="AG345" s="32"/>
    </row>
    <row r="346" ht="14.25" hidden="1" customHeight="1" outlineLevel="2">
      <c r="A346" s="21" t="s">
        <v>246</v>
      </c>
      <c r="B346" s="21" t="s">
        <v>27</v>
      </c>
      <c r="C346" s="21" t="s">
        <v>28</v>
      </c>
      <c r="D346" s="22">
        <v>9.555261797E7</v>
      </c>
      <c r="E346" s="22">
        <v>1.408996604E7</v>
      </c>
      <c r="F346" s="23">
        <f>+D346/D349</f>
        <v>0.992748552</v>
      </c>
      <c r="G346" s="24">
        <v>1.495229550976463E8</v>
      </c>
      <c r="H346" s="24">
        <v>1.3592995917967845E7</v>
      </c>
      <c r="I346" s="22">
        <v>1.3592995917967845E7</v>
      </c>
      <c r="J346" s="22">
        <v>0.0</v>
      </c>
      <c r="K346" s="25">
        <f t="shared" ref="K346:K348" si="782">+I346*F346</f>
        <v>13494427.02</v>
      </c>
      <c r="L346" s="22">
        <f t="shared" ref="L346:L348" si="783">+D346-Q346</f>
        <v>-0.03000000119</v>
      </c>
      <c r="M346" s="24">
        <v>1.0587563172075523E9</v>
      </c>
      <c r="N346" s="26">
        <v>9.625057429159567E7</v>
      </c>
      <c r="O346" s="24"/>
      <c r="P346" s="24">
        <f>+D346-J346</f>
        <v>95552617.97</v>
      </c>
      <c r="Q346" s="27">
        <f t="shared" ref="Q346:Q348" si="784">+ROUND(P346,0)</f>
        <v>95552618</v>
      </c>
      <c r="R346" s="22">
        <f t="shared" ref="R346:R348" si="785">+D346-L346</f>
        <v>95552618</v>
      </c>
      <c r="S346" s="28">
        <f t="shared" si="12"/>
        <v>95552617.97</v>
      </c>
      <c r="T346" s="29">
        <f t="shared" si="13"/>
        <v>0</v>
      </c>
      <c r="U346" s="22"/>
      <c r="V346" s="21"/>
      <c r="W346" s="21"/>
      <c r="X346" s="21"/>
      <c r="Y346" s="21"/>
      <c r="Z346" s="21"/>
      <c r="AA346" s="21"/>
      <c r="AB346" s="30"/>
      <c r="AC346" s="21" t="s">
        <v>246</v>
      </c>
      <c r="AD346" s="21" t="s">
        <v>27</v>
      </c>
      <c r="AE346" s="21" t="s">
        <v>28</v>
      </c>
      <c r="AF346" s="22">
        <v>9.555261797E7</v>
      </c>
      <c r="AG346" s="22">
        <v>1.408996604E7</v>
      </c>
    </row>
    <row r="347" ht="14.25" hidden="1" customHeight="1" outlineLevel="2">
      <c r="A347" s="21" t="s">
        <v>246</v>
      </c>
      <c r="B347" s="21" t="s">
        <v>33</v>
      </c>
      <c r="C347" s="21" t="s">
        <v>34</v>
      </c>
      <c r="D347" s="22">
        <v>663567.37</v>
      </c>
      <c r="E347" s="22">
        <v>97848.09</v>
      </c>
      <c r="F347" s="23">
        <f>+D347/D349</f>
        <v>0.006894165327</v>
      </c>
      <c r="G347" s="24">
        <v>0.0</v>
      </c>
      <c r="H347" s="24">
        <v>0.0</v>
      </c>
      <c r="I347" s="22">
        <v>1.3592995917967845E7</v>
      </c>
      <c r="J347" s="22">
        <v>0.0</v>
      </c>
      <c r="K347" s="25">
        <f t="shared" si="782"/>
        <v>93712.36115</v>
      </c>
      <c r="L347" s="22">
        <f t="shared" si="783"/>
        <v>-34388.63</v>
      </c>
      <c r="M347" s="24">
        <v>0.0</v>
      </c>
      <c r="N347" s="26">
        <v>0.0</v>
      </c>
      <c r="O347" s="24"/>
      <c r="P347" s="24">
        <v>697956.03</v>
      </c>
      <c r="Q347" s="27">
        <f t="shared" si="784"/>
        <v>697956</v>
      </c>
      <c r="R347" s="22">
        <f t="shared" si="785"/>
        <v>697956</v>
      </c>
      <c r="S347" s="28">
        <f t="shared" si="12"/>
        <v>663567.37</v>
      </c>
      <c r="T347" s="29">
        <f t="shared" si="13"/>
        <v>0</v>
      </c>
      <c r="U347" s="22"/>
      <c r="V347" s="21"/>
      <c r="W347" s="21"/>
      <c r="X347" s="21"/>
      <c r="Y347" s="21"/>
      <c r="Z347" s="21"/>
      <c r="AA347" s="21"/>
      <c r="AB347" s="30"/>
      <c r="AC347" s="21" t="s">
        <v>246</v>
      </c>
      <c r="AD347" s="21" t="s">
        <v>33</v>
      </c>
      <c r="AE347" s="21" t="s">
        <v>34</v>
      </c>
      <c r="AF347" s="22">
        <v>663567.37</v>
      </c>
      <c r="AG347" s="22">
        <v>97848.09</v>
      </c>
    </row>
    <row r="348" ht="14.25" hidden="1" customHeight="1" outlineLevel="2">
      <c r="A348" s="21" t="s">
        <v>246</v>
      </c>
      <c r="B348" s="21" t="s">
        <v>29</v>
      </c>
      <c r="C348" s="21" t="s">
        <v>30</v>
      </c>
      <c r="D348" s="22">
        <v>34388.66</v>
      </c>
      <c r="E348" s="22">
        <v>5070.87</v>
      </c>
      <c r="F348" s="23">
        <f>+D348/D349</f>
        <v>0.0003572826485</v>
      </c>
      <c r="G348" s="24">
        <v>0.0</v>
      </c>
      <c r="H348" s="24"/>
      <c r="I348" s="22">
        <v>1.3592995917967845E7</v>
      </c>
      <c r="J348" s="22">
        <v>0.0</v>
      </c>
      <c r="K348" s="25">
        <f t="shared" si="782"/>
        <v>4856.541583</v>
      </c>
      <c r="L348" s="22">
        <f t="shared" si="783"/>
        <v>34388.66</v>
      </c>
      <c r="M348" s="24"/>
      <c r="N348" s="26"/>
      <c r="O348" s="24"/>
      <c r="P348" s="24">
        <v>0.0</v>
      </c>
      <c r="Q348" s="27">
        <f t="shared" si="784"/>
        <v>0</v>
      </c>
      <c r="R348" s="22">
        <f t="shared" si="785"/>
        <v>0</v>
      </c>
      <c r="S348" s="28">
        <f t="shared" si="12"/>
        <v>34388.66</v>
      </c>
      <c r="T348" s="29">
        <f t="shared" si="13"/>
        <v>0</v>
      </c>
      <c r="U348" s="22"/>
      <c r="V348" s="21"/>
      <c r="W348" s="21"/>
      <c r="X348" s="21"/>
      <c r="Y348" s="21"/>
      <c r="Z348" s="21"/>
      <c r="AA348" s="21"/>
      <c r="AB348" s="30"/>
      <c r="AC348" s="21" t="s">
        <v>246</v>
      </c>
      <c r="AD348" s="21" t="s">
        <v>29</v>
      </c>
      <c r="AE348" s="21" t="s">
        <v>30</v>
      </c>
      <c r="AF348" s="22">
        <v>34388.66</v>
      </c>
      <c r="AG348" s="22">
        <v>5070.87</v>
      </c>
    </row>
    <row r="349" ht="14.25" hidden="1" customHeight="1" outlineLevel="1">
      <c r="A349" s="31" t="s">
        <v>247</v>
      </c>
      <c r="B349" s="31"/>
      <c r="C349" s="31"/>
      <c r="D349" s="32">
        <f t="shared" ref="D349:F349" si="786">SUBTOTAL(9,D346:D348)</f>
        <v>96250574</v>
      </c>
      <c r="E349" s="32">
        <f t="shared" si="786"/>
        <v>14192885</v>
      </c>
      <c r="F349" s="32">
        <f t="shared" si="786"/>
        <v>1</v>
      </c>
      <c r="G349" s="33"/>
      <c r="H349" s="33"/>
      <c r="I349" s="32"/>
      <c r="J349" s="32">
        <f t="shared" ref="J349:L349" si="787">SUBTOTAL(9,J346:J348)</f>
        <v>0</v>
      </c>
      <c r="K349" s="34">
        <f t="shared" si="787"/>
        <v>13592995.92</v>
      </c>
      <c r="L349" s="32">
        <f t="shared" si="787"/>
        <v>-0.000000001193257049</v>
      </c>
      <c r="M349" s="33"/>
      <c r="N349" s="35"/>
      <c r="O349" s="33"/>
      <c r="P349" s="33">
        <f t="shared" ref="P349:R349" si="788">SUBTOTAL(9,P346:P348)</f>
        <v>96250574</v>
      </c>
      <c r="Q349" s="36">
        <f t="shared" si="788"/>
        <v>96250574</v>
      </c>
      <c r="R349" s="32">
        <f t="shared" si="788"/>
        <v>96250574</v>
      </c>
      <c r="S349" s="37">
        <f t="shared" si="12"/>
        <v>96250574</v>
      </c>
      <c r="T349" s="38">
        <f t="shared" si="13"/>
        <v>0</v>
      </c>
      <c r="U349" s="32"/>
      <c r="V349" s="31"/>
      <c r="W349" s="31"/>
      <c r="X349" s="31"/>
      <c r="Y349" s="31"/>
      <c r="Z349" s="31"/>
      <c r="AA349" s="31"/>
      <c r="AB349" s="39"/>
      <c r="AC349" s="31"/>
      <c r="AD349" s="31"/>
      <c r="AE349" s="31"/>
      <c r="AF349" s="32"/>
      <c r="AG349" s="32"/>
    </row>
    <row r="350" ht="15.75" hidden="1" customHeight="1" outlineLevel="2">
      <c r="A350" s="21" t="s">
        <v>248</v>
      </c>
      <c r="B350" s="21" t="s">
        <v>27</v>
      </c>
      <c r="C350" s="21" t="s">
        <v>28</v>
      </c>
      <c r="D350" s="22">
        <v>5.4106926E7</v>
      </c>
      <c r="E350" s="22">
        <v>5122919.0</v>
      </c>
      <c r="F350" s="23">
        <f>+D350/D351</f>
        <v>1</v>
      </c>
      <c r="G350" s="24">
        <v>4.629600759011866E7</v>
      </c>
      <c r="H350" s="24">
        <v>4208727.96273806</v>
      </c>
      <c r="I350" s="22">
        <v>4208727.96273806</v>
      </c>
      <c r="J350" s="22">
        <v>0.0</v>
      </c>
      <c r="K350" s="25">
        <f>+I350*F350</f>
        <v>4208727.963</v>
      </c>
      <c r="L350" s="22">
        <f>+D350-Q350</f>
        <v>0</v>
      </c>
      <c r="M350" s="24">
        <v>5.951761937751821E8</v>
      </c>
      <c r="N350" s="26">
        <v>5.410692670683474E7</v>
      </c>
      <c r="O350" s="24"/>
      <c r="P350" s="24">
        <f>+D350-J350</f>
        <v>54106926</v>
      </c>
      <c r="Q350" s="27">
        <f>+ROUND(P350,0)</f>
        <v>54106926</v>
      </c>
      <c r="R350" s="22">
        <f>+D350-L350</f>
        <v>54106926</v>
      </c>
      <c r="S350" s="28">
        <f t="shared" si="12"/>
        <v>54106926</v>
      </c>
      <c r="T350" s="29">
        <f t="shared" si="13"/>
        <v>0</v>
      </c>
      <c r="U350" s="22"/>
      <c r="V350" s="21"/>
      <c r="W350" s="21"/>
      <c r="X350" s="21"/>
      <c r="Y350" s="21"/>
      <c r="Z350" s="21"/>
      <c r="AA350" s="21"/>
      <c r="AB350" s="30"/>
      <c r="AC350" s="21" t="s">
        <v>248</v>
      </c>
      <c r="AD350" s="21" t="s">
        <v>27</v>
      </c>
      <c r="AE350" s="21" t="s">
        <v>28</v>
      </c>
      <c r="AF350" s="22">
        <v>5.4106926E7</v>
      </c>
      <c r="AG350" s="22">
        <v>5122919.0</v>
      </c>
    </row>
    <row r="351" ht="15.75" hidden="1" customHeight="1" outlineLevel="1">
      <c r="A351" s="31" t="s">
        <v>249</v>
      </c>
      <c r="B351" s="31"/>
      <c r="C351" s="31"/>
      <c r="D351" s="32">
        <f t="shared" ref="D351:F351" si="789">SUBTOTAL(9,D350)</f>
        <v>54106926</v>
      </c>
      <c r="E351" s="32">
        <f t="shared" si="789"/>
        <v>5122919</v>
      </c>
      <c r="F351" s="32">
        <f t="shared" si="789"/>
        <v>1</v>
      </c>
      <c r="G351" s="33"/>
      <c r="H351" s="33"/>
      <c r="I351" s="32"/>
      <c r="J351" s="32">
        <f t="shared" ref="J351:L351" si="790">SUBTOTAL(9,J350)</f>
        <v>0</v>
      </c>
      <c r="K351" s="34">
        <f t="shared" si="790"/>
        <v>4208727.963</v>
      </c>
      <c r="L351" s="32">
        <f t="shared" si="790"/>
        <v>0</v>
      </c>
      <c r="M351" s="33"/>
      <c r="N351" s="35"/>
      <c r="O351" s="33"/>
      <c r="P351" s="33">
        <f t="shared" ref="P351:R351" si="791">SUBTOTAL(9,P350)</f>
        <v>54106926</v>
      </c>
      <c r="Q351" s="36">
        <f t="shared" si="791"/>
        <v>54106926</v>
      </c>
      <c r="R351" s="32">
        <f t="shared" si="791"/>
        <v>54106926</v>
      </c>
      <c r="S351" s="37">
        <f t="shared" si="12"/>
        <v>54106926</v>
      </c>
      <c r="T351" s="38">
        <f t="shared" si="13"/>
        <v>0</v>
      </c>
      <c r="U351" s="32"/>
      <c r="V351" s="31"/>
      <c r="W351" s="31"/>
      <c r="X351" s="31"/>
      <c r="Y351" s="31"/>
      <c r="Z351" s="31"/>
      <c r="AA351" s="31"/>
      <c r="AB351" s="39"/>
      <c r="AC351" s="31"/>
      <c r="AD351" s="31"/>
      <c r="AE351" s="31"/>
      <c r="AF351" s="32"/>
      <c r="AG351" s="32"/>
    </row>
    <row r="352" ht="14.25" hidden="1" customHeight="1" outlineLevel="2">
      <c r="A352" s="21" t="s">
        <v>250</v>
      </c>
      <c r="B352" s="21" t="s">
        <v>27</v>
      </c>
      <c r="C352" s="21" t="s">
        <v>28</v>
      </c>
      <c r="D352" s="22">
        <v>4.120027515E7</v>
      </c>
      <c r="E352" s="22">
        <v>2431936.93</v>
      </c>
      <c r="F352" s="23">
        <f>+D352/D354</f>
        <v>0.8321289959</v>
      </c>
      <c r="G352" s="24">
        <v>3.2277338762091726E7</v>
      </c>
      <c r="H352" s="24">
        <v>2934303.5238265204</v>
      </c>
      <c r="I352" s="22">
        <v>2934303.5238265204</v>
      </c>
      <c r="J352" s="22">
        <f t="shared" ref="J352:J353" si="792">+K352-E352</f>
        <v>9782.114938</v>
      </c>
      <c r="K352" s="25">
        <f t="shared" ref="K352:K353" si="793">+I352*F352</f>
        <v>2441719.045</v>
      </c>
      <c r="L352" s="22">
        <f t="shared" ref="L352:L353" si="794">+D352-Q352</f>
        <v>9782.15</v>
      </c>
      <c r="M352" s="24">
        <v>5.44501420445598E8</v>
      </c>
      <c r="N352" s="26">
        <v>4.9500129131418E7</v>
      </c>
      <c r="O352" s="24"/>
      <c r="P352" s="24">
        <f t="shared" ref="P352:P353" si="795">+D352-J352</f>
        <v>41190493.04</v>
      </c>
      <c r="Q352" s="27">
        <f t="shared" ref="Q352:Q353" si="796">+ROUND(P352,0)</f>
        <v>41190493</v>
      </c>
      <c r="R352" s="22">
        <f t="shared" ref="R352:R353" si="797">+D352-L352</f>
        <v>41190493</v>
      </c>
      <c r="S352" s="28">
        <f t="shared" si="12"/>
        <v>41200275.15</v>
      </c>
      <c r="T352" s="29">
        <f t="shared" si="13"/>
        <v>0</v>
      </c>
      <c r="U352" s="22"/>
      <c r="V352" s="21"/>
      <c r="W352" s="21"/>
      <c r="X352" s="21"/>
      <c r="Y352" s="21"/>
      <c r="Z352" s="21"/>
      <c r="AA352" s="21"/>
      <c r="AB352" s="30"/>
      <c r="AC352" s="21" t="s">
        <v>250</v>
      </c>
      <c r="AD352" s="21" t="s">
        <v>27</v>
      </c>
      <c r="AE352" s="21" t="s">
        <v>28</v>
      </c>
      <c r="AF352" s="22">
        <v>4.120027515E7</v>
      </c>
      <c r="AG352" s="22">
        <v>2431936.93</v>
      </c>
    </row>
    <row r="353" ht="14.25" hidden="1" customHeight="1" outlineLevel="2">
      <c r="A353" s="21" t="s">
        <v>250</v>
      </c>
      <c r="B353" s="21" t="s">
        <v>33</v>
      </c>
      <c r="C353" s="21" t="s">
        <v>34</v>
      </c>
      <c r="D353" s="22">
        <v>8311609.85</v>
      </c>
      <c r="E353" s="22">
        <v>490611.07</v>
      </c>
      <c r="F353" s="23">
        <f>+D353/D354</f>
        <v>0.1678710041</v>
      </c>
      <c r="G353" s="24">
        <v>0.0</v>
      </c>
      <c r="H353" s="24">
        <v>0.0</v>
      </c>
      <c r="I353" s="22">
        <v>2934303.5238265204</v>
      </c>
      <c r="J353" s="22">
        <f t="shared" si="792"/>
        <v>1973.408889</v>
      </c>
      <c r="K353" s="25">
        <f t="shared" si="793"/>
        <v>492584.4789</v>
      </c>
      <c r="L353" s="22">
        <f t="shared" si="794"/>
        <v>1973.85</v>
      </c>
      <c r="M353" s="24">
        <v>0.0</v>
      </c>
      <c r="N353" s="26">
        <v>0.0</v>
      </c>
      <c r="O353" s="24"/>
      <c r="P353" s="24">
        <f t="shared" si="795"/>
        <v>8309636.441</v>
      </c>
      <c r="Q353" s="27">
        <f t="shared" si="796"/>
        <v>8309636</v>
      </c>
      <c r="R353" s="22">
        <f t="shared" si="797"/>
        <v>8309636</v>
      </c>
      <c r="S353" s="28">
        <f t="shared" si="12"/>
        <v>8311609.85</v>
      </c>
      <c r="T353" s="29">
        <f t="shared" si="13"/>
        <v>0</v>
      </c>
      <c r="U353" s="22"/>
      <c r="V353" s="21"/>
      <c r="W353" s="21"/>
      <c r="X353" s="21"/>
      <c r="Y353" s="21"/>
      <c r="Z353" s="21"/>
      <c r="AA353" s="21"/>
      <c r="AB353" s="30"/>
      <c r="AC353" s="21" t="s">
        <v>250</v>
      </c>
      <c r="AD353" s="21" t="s">
        <v>33</v>
      </c>
      <c r="AE353" s="21" t="s">
        <v>34</v>
      </c>
      <c r="AF353" s="22">
        <v>8311609.85</v>
      </c>
      <c r="AG353" s="22">
        <v>490611.07</v>
      </c>
    </row>
    <row r="354" ht="14.25" hidden="1" customHeight="1" outlineLevel="1">
      <c r="A354" s="31" t="s">
        <v>251</v>
      </c>
      <c r="B354" s="31"/>
      <c r="C354" s="31"/>
      <c r="D354" s="32">
        <f t="shared" ref="D354:F354" si="798">SUBTOTAL(9,D352:D353)</f>
        <v>49511885</v>
      </c>
      <c r="E354" s="32">
        <f t="shared" si="798"/>
        <v>2922548</v>
      </c>
      <c r="F354" s="32">
        <f t="shared" si="798"/>
        <v>1</v>
      </c>
      <c r="G354" s="33"/>
      <c r="H354" s="33"/>
      <c r="I354" s="32"/>
      <c r="J354" s="32">
        <f t="shared" ref="J354:L354" si="799">SUBTOTAL(9,J352:J353)</f>
        <v>11755.52383</v>
      </c>
      <c r="K354" s="34">
        <f t="shared" si="799"/>
        <v>2934303.524</v>
      </c>
      <c r="L354" s="32">
        <f t="shared" si="799"/>
        <v>11756</v>
      </c>
      <c r="M354" s="33"/>
      <c r="N354" s="35"/>
      <c r="O354" s="33"/>
      <c r="P354" s="33">
        <f t="shared" ref="P354:R354" si="800">SUBTOTAL(9,P352:P353)</f>
        <v>49500129.48</v>
      </c>
      <c r="Q354" s="36">
        <f t="shared" si="800"/>
        <v>49500129</v>
      </c>
      <c r="R354" s="32">
        <f t="shared" si="800"/>
        <v>49500129</v>
      </c>
      <c r="S354" s="37">
        <f t="shared" si="12"/>
        <v>49511885</v>
      </c>
      <c r="T354" s="38">
        <f t="shared" si="13"/>
        <v>0</v>
      </c>
      <c r="U354" s="32"/>
      <c r="V354" s="31"/>
      <c r="W354" s="31"/>
      <c r="X354" s="31"/>
      <c r="Y354" s="31"/>
      <c r="Z354" s="31"/>
      <c r="AA354" s="31"/>
      <c r="AB354" s="39"/>
      <c r="AC354" s="31"/>
      <c r="AD354" s="31"/>
      <c r="AE354" s="31"/>
      <c r="AF354" s="32"/>
      <c r="AG354" s="32"/>
    </row>
    <row r="355" ht="14.25" hidden="1" customHeight="1" outlineLevel="2">
      <c r="A355" s="21" t="s">
        <v>252</v>
      </c>
      <c r="B355" s="21" t="s">
        <v>27</v>
      </c>
      <c r="C355" s="21" t="s">
        <v>28</v>
      </c>
      <c r="D355" s="22">
        <v>3.76869774E7</v>
      </c>
      <c r="E355" s="22">
        <v>1090458.31</v>
      </c>
      <c r="F355" s="23">
        <f>+D355/D360</f>
        <v>0.2091831381</v>
      </c>
      <c r="G355" s="24">
        <v>7.2447205E7</v>
      </c>
      <c r="H355" s="24">
        <v>6586109.545454546</v>
      </c>
      <c r="I355" s="22">
        <v>6586109.545454546</v>
      </c>
      <c r="J355" s="22">
        <f t="shared" ref="J355:J359" si="801">+K355-E355</f>
        <v>287244.7523</v>
      </c>
      <c r="K355" s="25">
        <f t="shared" ref="K355:K359" si="802">+I355*F355</f>
        <v>1377703.062</v>
      </c>
      <c r="L355" s="22">
        <f t="shared" ref="L355:L359" si="803">+D355-Q355</f>
        <v>287244.4</v>
      </c>
      <c r="M355" s="24">
        <v>1.9666836668212574E9</v>
      </c>
      <c r="N355" s="26">
        <v>1.7878942425647795E8</v>
      </c>
      <c r="O355" s="24"/>
      <c r="P355" s="24">
        <f>+D355-J355</f>
        <v>37399732.65</v>
      </c>
      <c r="Q355" s="27">
        <f t="shared" ref="Q355:Q359" si="804">+ROUND(P355,0)</f>
        <v>37399733</v>
      </c>
      <c r="R355" s="22">
        <f t="shared" ref="R355:R359" si="805">+D355-L355</f>
        <v>37399733</v>
      </c>
      <c r="S355" s="28">
        <f t="shared" si="12"/>
        <v>37686977.4</v>
      </c>
      <c r="T355" s="29">
        <f t="shared" si="13"/>
        <v>0</v>
      </c>
      <c r="U355" s="22"/>
      <c r="V355" s="21"/>
      <c r="W355" s="21"/>
      <c r="X355" s="21"/>
      <c r="Y355" s="21"/>
      <c r="Z355" s="21"/>
      <c r="AA355" s="21"/>
      <c r="AB355" s="30"/>
      <c r="AC355" s="21" t="s">
        <v>252</v>
      </c>
      <c r="AD355" s="21" t="s">
        <v>27</v>
      </c>
      <c r="AE355" s="21" t="s">
        <v>28</v>
      </c>
      <c r="AF355" s="22">
        <v>3.76869774E7</v>
      </c>
      <c r="AG355" s="22">
        <v>1090458.31</v>
      </c>
    </row>
    <row r="356" ht="14.25" hidden="1" customHeight="1" outlineLevel="2">
      <c r="A356" s="21" t="s">
        <v>252</v>
      </c>
      <c r="B356" s="21" t="s">
        <v>33</v>
      </c>
      <c r="C356" s="21" t="s">
        <v>34</v>
      </c>
      <c r="D356" s="22">
        <v>6.494830355E7</v>
      </c>
      <c r="E356" s="22">
        <v>1879254.38</v>
      </c>
      <c r="F356" s="23">
        <f>+D356/D360</f>
        <v>0.3604982645</v>
      </c>
      <c r="G356" s="24">
        <v>0.0</v>
      </c>
      <c r="H356" s="24">
        <v>0.0</v>
      </c>
      <c r="I356" s="22">
        <v>6586109.545454546</v>
      </c>
      <c r="J356" s="22">
        <f t="shared" si="801"/>
        <v>495026.6811</v>
      </c>
      <c r="K356" s="25">
        <f t="shared" si="802"/>
        <v>2374281.061</v>
      </c>
      <c r="L356" s="22">
        <f t="shared" si="803"/>
        <v>489384.55</v>
      </c>
      <c r="M356" s="24">
        <v>0.0</v>
      </c>
      <c r="N356" s="26">
        <v>0.0</v>
      </c>
      <c r="O356" s="24"/>
      <c r="P356" s="24">
        <v>6.445891925867308E7</v>
      </c>
      <c r="Q356" s="27">
        <f t="shared" si="804"/>
        <v>64458919</v>
      </c>
      <c r="R356" s="22">
        <f t="shared" si="805"/>
        <v>64458919</v>
      </c>
      <c r="S356" s="28">
        <f t="shared" si="12"/>
        <v>64948303.55</v>
      </c>
      <c r="T356" s="29">
        <f t="shared" si="13"/>
        <v>0</v>
      </c>
      <c r="U356" s="22"/>
      <c r="V356" s="21"/>
      <c r="W356" s="21"/>
      <c r="X356" s="21"/>
      <c r="Y356" s="21"/>
      <c r="Z356" s="21"/>
      <c r="AA356" s="21"/>
      <c r="AB356" s="30"/>
      <c r="AC356" s="21" t="s">
        <v>252</v>
      </c>
      <c r="AD356" s="21" t="s">
        <v>33</v>
      </c>
      <c r="AE356" s="21" t="s">
        <v>34</v>
      </c>
      <c r="AF356" s="22">
        <v>6.494830355E7</v>
      </c>
      <c r="AG356" s="22">
        <v>1879254.38</v>
      </c>
    </row>
    <row r="357" ht="14.25" hidden="1" customHeight="1" outlineLevel="2">
      <c r="A357" s="21" t="s">
        <v>252</v>
      </c>
      <c r="B357" s="21" t="s">
        <v>29</v>
      </c>
      <c r="C357" s="21" t="s">
        <v>30</v>
      </c>
      <c r="D357" s="22">
        <v>5685.73</v>
      </c>
      <c r="E357" s="22">
        <v>164.51</v>
      </c>
      <c r="F357" s="23">
        <f>+D357/D360</f>
        <v>0.00003155888123</v>
      </c>
      <c r="G357" s="24">
        <v>0.0</v>
      </c>
      <c r="H357" s="24"/>
      <c r="I357" s="22">
        <v>6586109.545454546</v>
      </c>
      <c r="J357" s="22">
        <f t="shared" si="801"/>
        <v>43.34024888</v>
      </c>
      <c r="K357" s="25">
        <f t="shared" si="802"/>
        <v>207.8502489</v>
      </c>
      <c r="L357" s="22">
        <f t="shared" si="803"/>
        <v>5685.73</v>
      </c>
      <c r="M357" s="24"/>
      <c r="N357" s="26"/>
      <c r="O357" s="24"/>
      <c r="P357" s="24">
        <v>0.0</v>
      </c>
      <c r="Q357" s="27">
        <f t="shared" si="804"/>
        <v>0</v>
      </c>
      <c r="R357" s="22">
        <f t="shared" si="805"/>
        <v>0</v>
      </c>
      <c r="S357" s="28">
        <f t="shared" si="12"/>
        <v>5685.73</v>
      </c>
      <c r="T357" s="29">
        <f t="shared" si="13"/>
        <v>0</v>
      </c>
      <c r="U357" s="22"/>
      <c r="V357" s="21"/>
      <c r="W357" s="21"/>
      <c r="X357" s="21"/>
      <c r="Y357" s="21"/>
      <c r="Z357" s="21"/>
      <c r="AA357" s="21"/>
      <c r="AB357" s="30"/>
      <c r="AC357" s="21" t="s">
        <v>252</v>
      </c>
      <c r="AD357" s="21" t="s">
        <v>29</v>
      </c>
      <c r="AE357" s="21" t="s">
        <v>30</v>
      </c>
      <c r="AF357" s="22">
        <v>5685.73</v>
      </c>
      <c r="AG357" s="22">
        <v>164.51</v>
      </c>
    </row>
    <row r="358" ht="14.25" hidden="1" customHeight="1" outlineLevel="2">
      <c r="A358" s="21" t="s">
        <v>252</v>
      </c>
      <c r="B358" s="21" t="s">
        <v>61</v>
      </c>
      <c r="C358" s="21" t="s">
        <v>62</v>
      </c>
      <c r="D358" s="22">
        <v>5197064.91</v>
      </c>
      <c r="E358" s="22">
        <v>150375.09</v>
      </c>
      <c r="F358" s="23">
        <f>+D358/D360</f>
        <v>0.02884652529</v>
      </c>
      <c r="G358" s="24">
        <v>0.0</v>
      </c>
      <c r="H358" s="24">
        <v>0.0</v>
      </c>
      <c r="I358" s="22">
        <v>6586109.545454546</v>
      </c>
      <c r="J358" s="22">
        <f t="shared" si="801"/>
        <v>39611.28554</v>
      </c>
      <c r="K358" s="25">
        <f t="shared" si="802"/>
        <v>189986.3755</v>
      </c>
      <c r="L358" s="22">
        <f t="shared" si="803"/>
        <v>39610.91</v>
      </c>
      <c r="M358" s="24">
        <v>0.0</v>
      </c>
      <c r="N358" s="26">
        <v>0.0</v>
      </c>
      <c r="O358" s="24"/>
      <c r="P358" s="24">
        <f t="shared" ref="P358:P359" si="806">+D358-J358</f>
        <v>5157453.624</v>
      </c>
      <c r="Q358" s="27">
        <f t="shared" si="804"/>
        <v>5157454</v>
      </c>
      <c r="R358" s="22">
        <f t="shared" si="805"/>
        <v>5157454</v>
      </c>
      <c r="S358" s="28">
        <f t="shared" si="12"/>
        <v>5197064.91</v>
      </c>
      <c r="T358" s="29">
        <f t="shared" si="13"/>
        <v>0</v>
      </c>
      <c r="U358" s="22"/>
      <c r="V358" s="21"/>
      <c r="W358" s="21"/>
      <c r="X358" s="21"/>
      <c r="Y358" s="21"/>
      <c r="Z358" s="21"/>
      <c r="AA358" s="21"/>
      <c r="AB358" s="30"/>
      <c r="AC358" s="21" t="s">
        <v>252</v>
      </c>
      <c r="AD358" s="21" t="s">
        <v>61</v>
      </c>
      <c r="AE358" s="21" t="s">
        <v>62</v>
      </c>
      <c r="AF358" s="22">
        <v>5197064.91</v>
      </c>
      <c r="AG358" s="22">
        <v>150375.09</v>
      </c>
    </row>
    <row r="359" ht="14.25" hidden="1" customHeight="1" outlineLevel="2">
      <c r="A359" s="21" t="s">
        <v>252</v>
      </c>
      <c r="B359" s="21" t="s">
        <v>35</v>
      </c>
      <c r="C359" s="21" t="s">
        <v>36</v>
      </c>
      <c r="D359" s="22">
        <v>7.232456541E7</v>
      </c>
      <c r="E359" s="22">
        <v>2092683.71</v>
      </c>
      <c r="F359" s="23">
        <f>+D359/D360</f>
        <v>0.4014405133</v>
      </c>
      <c r="G359" s="24">
        <v>0.0</v>
      </c>
      <c r="H359" s="24">
        <v>0.0</v>
      </c>
      <c r="I359" s="22">
        <v>6586109.545454546</v>
      </c>
      <c r="J359" s="22">
        <f t="shared" si="801"/>
        <v>551247.4863</v>
      </c>
      <c r="K359" s="25">
        <f t="shared" si="802"/>
        <v>2643931.196</v>
      </c>
      <c r="L359" s="22">
        <f t="shared" si="803"/>
        <v>551247.41</v>
      </c>
      <c r="M359" s="24">
        <v>0.0</v>
      </c>
      <c r="N359" s="26">
        <v>0.0</v>
      </c>
      <c r="O359" s="24"/>
      <c r="P359" s="24">
        <f t="shared" si="806"/>
        <v>71773317.92</v>
      </c>
      <c r="Q359" s="27">
        <f t="shared" si="804"/>
        <v>71773318</v>
      </c>
      <c r="R359" s="22">
        <f t="shared" si="805"/>
        <v>71773318</v>
      </c>
      <c r="S359" s="28">
        <f t="shared" si="12"/>
        <v>72324565.41</v>
      </c>
      <c r="T359" s="29">
        <f t="shared" si="13"/>
        <v>0</v>
      </c>
      <c r="U359" s="22"/>
      <c r="V359" s="21"/>
      <c r="W359" s="21"/>
      <c r="X359" s="21"/>
      <c r="Y359" s="21"/>
      <c r="Z359" s="21"/>
      <c r="AA359" s="21"/>
      <c r="AB359" s="30"/>
      <c r="AC359" s="21" t="s">
        <v>252</v>
      </c>
      <c r="AD359" s="21" t="s">
        <v>35</v>
      </c>
      <c r="AE359" s="21" t="s">
        <v>36</v>
      </c>
      <c r="AF359" s="22">
        <v>7.232456541E7</v>
      </c>
      <c r="AG359" s="22">
        <v>2092683.71</v>
      </c>
    </row>
    <row r="360" ht="14.25" hidden="1" customHeight="1" outlineLevel="1">
      <c r="A360" s="31" t="s">
        <v>253</v>
      </c>
      <c r="B360" s="31"/>
      <c r="C360" s="31"/>
      <c r="D360" s="32">
        <f t="shared" ref="D360:F360" si="807">SUBTOTAL(9,D355:D359)</f>
        <v>180162597</v>
      </c>
      <c r="E360" s="32">
        <f t="shared" si="807"/>
        <v>5212936</v>
      </c>
      <c r="F360" s="32">
        <f t="shared" si="807"/>
        <v>1</v>
      </c>
      <c r="G360" s="33"/>
      <c r="H360" s="33"/>
      <c r="I360" s="32"/>
      <c r="J360" s="32">
        <f t="shared" ref="J360:L360" si="808">SUBTOTAL(9,J355:J359)</f>
        <v>1373173.545</v>
      </c>
      <c r="K360" s="34">
        <f t="shared" si="808"/>
        <v>6586109.545</v>
      </c>
      <c r="L360" s="32">
        <f t="shared" si="808"/>
        <v>1373173</v>
      </c>
      <c r="M360" s="33"/>
      <c r="N360" s="35"/>
      <c r="O360" s="33"/>
      <c r="P360" s="33">
        <f t="shared" ref="P360:R360" si="809">SUBTOTAL(9,P355:P359)</f>
        <v>178789423.5</v>
      </c>
      <c r="Q360" s="36">
        <f t="shared" si="809"/>
        <v>178789424</v>
      </c>
      <c r="R360" s="32">
        <f t="shared" si="809"/>
        <v>178789424</v>
      </c>
      <c r="S360" s="37">
        <f t="shared" si="12"/>
        <v>180162597</v>
      </c>
      <c r="T360" s="38">
        <f t="shared" si="13"/>
        <v>0</v>
      </c>
      <c r="U360" s="32"/>
      <c r="V360" s="31"/>
      <c r="W360" s="31"/>
      <c r="X360" s="31"/>
      <c r="Y360" s="31"/>
      <c r="Z360" s="31"/>
      <c r="AA360" s="31"/>
      <c r="AB360" s="39"/>
      <c r="AC360" s="31"/>
      <c r="AD360" s="31"/>
      <c r="AE360" s="31"/>
      <c r="AF360" s="32"/>
      <c r="AG360" s="32"/>
    </row>
    <row r="361" ht="14.25" hidden="1" customHeight="1" outlineLevel="2">
      <c r="A361" s="21" t="s">
        <v>254</v>
      </c>
      <c r="B361" s="21" t="s">
        <v>27</v>
      </c>
      <c r="C361" s="21" t="s">
        <v>28</v>
      </c>
      <c r="D361" s="22">
        <v>1.1002463292E8</v>
      </c>
      <c r="E361" s="22">
        <v>1.200935886E7</v>
      </c>
      <c r="F361" s="23">
        <f>+D361/D365</f>
        <v>0.6678535668</v>
      </c>
      <c r="G361" s="24">
        <v>6.05416425E8</v>
      </c>
      <c r="H361" s="24">
        <v>5.503785681818182E7</v>
      </c>
      <c r="I361" s="22">
        <v>5.503785681818182E7</v>
      </c>
      <c r="J361" s="22">
        <f t="shared" ref="J361:J364" si="810">+K361-E361</f>
        <v>24747870.12</v>
      </c>
      <c r="K361" s="25">
        <f t="shared" ref="K361:K364" si="811">+I361*F361</f>
        <v>36757228.98</v>
      </c>
      <c r="L361" s="22">
        <f t="shared" ref="L361:L364" si="812">+D361-Q361</f>
        <v>24747869.92</v>
      </c>
      <c r="M361" s="24">
        <v>1.4045659683916242E9</v>
      </c>
      <c r="N361" s="26">
        <v>1.2768781530832948E8</v>
      </c>
      <c r="O361" s="24"/>
      <c r="P361" s="24">
        <f t="shared" ref="P361:P364" si="813">+D361-J361</f>
        <v>85276762.8</v>
      </c>
      <c r="Q361" s="27">
        <f t="shared" ref="Q361:Q364" si="814">+ROUND(P361,0)</f>
        <v>85276763</v>
      </c>
      <c r="R361" s="22">
        <f t="shared" ref="R361:R364" si="815">+D361-L361</f>
        <v>85276763</v>
      </c>
      <c r="S361" s="28">
        <f t="shared" si="12"/>
        <v>110024632.9</v>
      </c>
      <c r="T361" s="29">
        <f t="shared" si="13"/>
        <v>0</v>
      </c>
      <c r="U361" s="22"/>
      <c r="V361" s="21"/>
      <c r="W361" s="21"/>
      <c r="X361" s="21"/>
      <c r="Y361" s="21"/>
      <c r="Z361" s="21"/>
      <c r="AA361" s="21"/>
      <c r="AB361" s="30"/>
      <c r="AC361" s="21" t="s">
        <v>254</v>
      </c>
      <c r="AD361" s="21" t="s">
        <v>27</v>
      </c>
      <c r="AE361" s="21" t="s">
        <v>28</v>
      </c>
      <c r="AF361" s="22">
        <v>1.1002463292E8</v>
      </c>
      <c r="AG361" s="22">
        <v>1.200935886E7</v>
      </c>
    </row>
    <row r="362" ht="14.25" hidden="1" customHeight="1" outlineLevel="2">
      <c r="A362" s="21" t="s">
        <v>254</v>
      </c>
      <c r="B362" s="21" t="s">
        <v>33</v>
      </c>
      <c r="C362" s="21" t="s">
        <v>34</v>
      </c>
      <c r="D362" s="22">
        <v>1.484383989E7</v>
      </c>
      <c r="E362" s="22">
        <v>1620228.08</v>
      </c>
      <c r="F362" s="23">
        <f>+D362/D365</f>
        <v>0.09010265385</v>
      </c>
      <c r="G362" s="24">
        <v>0.0</v>
      </c>
      <c r="H362" s="24">
        <v>0.0</v>
      </c>
      <c r="I362" s="22">
        <v>5.503785681818182E7</v>
      </c>
      <c r="J362" s="22">
        <f t="shared" si="810"/>
        <v>3338828.882</v>
      </c>
      <c r="K362" s="25">
        <f t="shared" si="811"/>
        <v>4959056.962</v>
      </c>
      <c r="L362" s="22">
        <f t="shared" si="812"/>
        <v>3338828.89</v>
      </c>
      <c r="M362" s="24">
        <v>0.0</v>
      </c>
      <c r="N362" s="26">
        <v>0.0</v>
      </c>
      <c r="O362" s="24"/>
      <c r="P362" s="24">
        <f t="shared" si="813"/>
        <v>11505011.01</v>
      </c>
      <c r="Q362" s="27">
        <f t="shared" si="814"/>
        <v>11505011</v>
      </c>
      <c r="R362" s="22">
        <f t="shared" si="815"/>
        <v>11505011</v>
      </c>
      <c r="S362" s="28">
        <f t="shared" si="12"/>
        <v>14843839.89</v>
      </c>
      <c r="T362" s="29">
        <f t="shared" si="13"/>
        <v>0</v>
      </c>
      <c r="U362" s="22"/>
      <c r="V362" s="21"/>
      <c r="W362" s="21"/>
      <c r="X362" s="21"/>
      <c r="Y362" s="21"/>
      <c r="Z362" s="21"/>
      <c r="AA362" s="21"/>
      <c r="AB362" s="30"/>
      <c r="AC362" s="21" t="s">
        <v>254</v>
      </c>
      <c r="AD362" s="21" t="s">
        <v>33</v>
      </c>
      <c r="AE362" s="21" t="s">
        <v>34</v>
      </c>
      <c r="AF362" s="22">
        <v>1.484383989E7</v>
      </c>
      <c r="AG362" s="22">
        <v>1620228.08</v>
      </c>
    </row>
    <row r="363" ht="14.25" hidden="1" customHeight="1" outlineLevel="2">
      <c r="A363" s="21" t="s">
        <v>254</v>
      </c>
      <c r="B363" s="21" t="s">
        <v>67</v>
      </c>
      <c r="C363" s="21" t="s">
        <v>68</v>
      </c>
      <c r="D363" s="22">
        <v>3.648991877E7</v>
      </c>
      <c r="E363" s="22">
        <v>3982931.08</v>
      </c>
      <c r="F363" s="23">
        <f>+D363/D365</f>
        <v>0.2214951485</v>
      </c>
      <c r="G363" s="24">
        <v>0.0</v>
      </c>
      <c r="H363" s="24">
        <v>0.0</v>
      </c>
      <c r="I363" s="22">
        <v>5.503785681818182E7</v>
      </c>
      <c r="J363" s="22">
        <f t="shared" si="810"/>
        <v>8207687.186</v>
      </c>
      <c r="K363" s="25">
        <f t="shared" si="811"/>
        <v>12190618.27</v>
      </c>
      <c r="L363" s="22">
        <f t="shared" si="812"/>
        <v>8207686.77</v>
      </c>
      <c r="M363" s="24">
        <v>0.0</v>
      </c>
      <c r="N363" s="26">
        <v>0.0</v>
      </c>
      <c r="O363" s="24"/>
      <c r="P363" s="24">
        <f t="shared" si="813"/>
        <v>28282231.58</v>
      </c>
      <c r="Q363" s="27">
        <f t="shared" si="814"/>
        <v>28282232</v>
      </c>
      <c r="R363" s="22">
        <f t="shared" si="815"/>
        <v>28282232</v>
      </c>
      <c r="S363" s="28">
        <f t="shared" si="12"/>
        <v>36489918.77</v>
      </c>
      <c r="T363" s="29">
        <f t="shared" si="13"/>
        <v>0</v>
      </c>
      <c r="U363" s="22"/>
      <c r="V363" s="21"/>
      <c r="W363" s="21"/>
      <c r="X363" s="21"/>
      <c r="Y363" s="21"/>
      <c r="Z363" s="21"/>
      <c r="AA363" s="21"/>
      <c r="AB363" s="30"/>
      <c r="AC363" s="21" t="s">
        <v>254</v>
      </c>
      <c r="AD363" s="21" t="s">
        <v>67</v>
      </c>
      <c r="AE363" s="21" t="s">
        <v>68</v>
      </c>
      <c r="AF363" s="22">
        <v>3.648991877E7</v>
      </c>
      <c r="AG363" s="22">
        <v>3982931.08</v>
      </c>
    </row>
    <row r="364" ht="14.25" hidden="1" customHeight="1" outlineLevel="2">
      <c r="A364" s="21" t="s">
        <v>254</v>
      </c>
      <c r="B364" s="21" t="s">
        <v>47</v>
      </c>
      <c r="C364" s="21" t="s">
        <v>48</v>
      </c>
      <c r="D364" s="22">
        <v>3385256.42</v>
      </c>
      <c r="E364" s="22">
        <v>369505.98</v>
      </c>
      <c r="F364" s="23">
        <f>+D364/D365</f>
        <v>0.02054863093</v>
      </c>
      <c r="G364" s="24">
        <v>0.0</v>
      </c>
      <c r="H364" s="24">
        <v>0.0</v>
      </c>
      <c r="I364" s="22">
        <v>5.503785681818182E7</v>
      </c>
      <c r="J364" s="22">
        <f t="shared" si="810"/>
        <v>761446.6267</v>
      </c>
      <c r="K364" s="25">
        <f t="shared" si="811"/>
        <v>1130952.607</v>
      </c>
      <c r="L364" s="22">
        <f t="shared" si="812"/>
        <v>761446.42</v>
      </c>
      <c r="M364" s="24">
        <v>0.0</v>
      </c>
      <c r="N364" s="26">
        <v>0.0</v>
      </c>
      <c r="O364" s="24"/>
      <c r="P364" s="24">
        <f t="shared" si="813"/>
        <v>2623809.793</v>
      </c>
      <c r="Q364" s="27">
        <f t="shared" si="814"/>
        <v>2623810</v>
      </c>
      <c r="R364" s="22">
        <f t="shared" si="815"/>
        <v>2623810</v>
      </c>
      <c r="S364" s="28">
        <f t="shared" si="12"/>
        <v>3385256.42</v>
      </c>
      <c r="T364" s="29">
        <f t="shared" si="13"/>
        <v>0</v>
      </c>
      <c r="U364" s="22"/>
      <c r="V364" s="21"/>
      <c r="W364" s="21"/>
      <c r="X364" s="21"/>
      <c r="Y364" s="21"/>
      <c r="Z364" s="21"/>
      <c r="AA364" s="21"/>
      <c r="AB364" s="30"/>
      <c r="AC364" s="21" t="s">
        <v>254</v>
      </c>
      <c r="AD364" s="21" t="s">
        <v>47</v>
      </c>
      <c r="AE364" s="21" t="s">
        <v>48</v>
      </c>
      <c r="AF364" s="22">
        <v>3385256.42</v>
      </c>
      <c r="AG364" s="22">
        <v>369505.98</v>
      </c>
    </row>
    <row r="365" ht="14.25" hidden="1" customHeight="1" outlineLevel="1">
      <c r="A365" s="31" t="s">
        <v>255</v>
      </c>
      <c r="B365" s="31"/>
      <c r="C365" s="31"/>
      <c r="D365" s="32">
        <f t="shared" ref="D365:F365" si="816">SUBTOTAL(9,D361:D364)</f>
        <v>164743648</v>
      </c>
      <c r="E365" s="32">
        <f t="shared" si="816"/>
        <v>17982024</v>
      </c>
      <c r="F365" s="32">
        <f t="shared" si="816"/>
        <v>1</v>
      </c>
      <c r="G365" s="33"/>
      <c r="H365" s="33"/>
      <c r="I365" s="32"/>
      <c r="J365" s="32">
        <f t="shared" ref="J365:L365" si="817">SUBTOTAL(9,J361:J364)</f>
        <v>37055832.82</v>
      </c>
      <c r="K365" s="34">
        <f t="shared" si="817"/>
        <v>55037856.82</v>
      </c>
      <c r="L365" s="32">
        <f t="shared" si="817"/>
        <v>37055832</v>
      </c>
      <c r="M365" s="33"/>
      <c r="N365" s="35"/>
      <c r="O365" s="33"/>
      <c r="P365" s="33">
        <f t="shared" ref="P365:R365" si="818">SUBTOTAL(9,P361:P364)</f>
        <v>127687815.2</v>
      </c>
      <c r="Q365" s="36">
        <f t="shared" si="818"/>
        <v>127687816</v>
      </c>
      <c r="R365" s="32">
        <f t="shared" si="818"/>
        <v>127687816</v>
      </c>
      <c r="S365" s="37">
        <f t="shared" si="12"/>
        <v>164743648</v>
      </c>
      <c r="T365" s="38">
        <f t="shared" si="13"/>
        <v>0</v>
      </c>
      <c r="U365" s="32"/>
      <c r="V365" s="31"/>
      <c r="W365" s="31"/>
      <c r="X365" s="31"/>
      <c r="Y365" s="31"/>
      <c r="Z365" s="31"/>
      <c r="AA365" s="31"/>
      <c r="AB365" s="39"/>
      <c r="AC365" s="31"/>
      <c r="AD365" s="31"/>
      <c r="AE365" s="31"/>
      <c r="AF365" s="32"/>
      <c r="AG365" s="32"/>
    </row>
    <row r="366" ht="15.75" hidden="1" customHeight="1" outlineLevel="2">
      <c r="A366" s="21" t="s">
        <v>256</v>
      </c>
      <c r="B366" s="21" t="s">
        <v>27</v>
      </c>
      <c r="C366" s="21" t="s">
        <v>28</v>
      </c>
      <c r="D366" s="22">
        <v>7.40011481E7</v>
      </c>
      <c r="E366" s="22">
        <v>2573683.75</v>
      </c>
      <c r="F366" s="23">
        <f>+D366/D368</f>
        <v>0.5636900763</v>
      </c>
      <c r="G366" s="24">
        <v>2.6676169096762653E7</v>
      </c>
      <c r="H366" s="24">
        <v>2425106.2815238778</v>
      </c>
      <c r="I366" s="22">
        <v>2425106.2815238778</v>
      </c>
      <c r="J366" s="22">
        <v>0.0</v>
      </c>
      <c r="K366" s="25">
        <f t="shared" ref="K366:K367" si="819">+I366*F366</f>
        <v>1367008.345</v>
      </c>
      <c r="L366" s="22">
        <f t="shared" ref="L366:L367" si="820">+D366-Q366</f>
        <v>0.09999999404</v>
      </c>
      <c r="M366" s="24">
        <v>1.4440783472918553E9</v>
      </c>
      <c r="N366" s="26">
        <v>1.3127984975380503E8</v>
      </c>
      <c r="O366" s="24"/>
      <c r="P366" s="24">
        <f t="shared" ref="P366:P367" si="821">+D366-J366</f>
        <v>74001148.1</v>
      </c>
      <c r="Q366" s="27">
        <f t="shared" ref="Q366:Q367" si="822">+ROUND(P366,0)</f>
        <v>74001148</v>
      </c>
      <c r="R366" s="22">
        <f t="shared" ref="R366:R367" si="823">+D366-L366</f>
        <v>74001148</v>
      </c>
      <c r="S366" s="28">
        <f t="shared" si="12"/>
        <v>74001148.1</v>
      </c>
      <c r="T366" s="29">
        <f t="shared" si="13"/>
        <v>0</v>
      </c>
      <c r="U366" s="22"/>
      <c r="V366" s="21"/>
      <c r="W366" s="21"/>
      <c r="X366" s="21"/>
      <c r="Y366" s="21"/>
      <c r="Z366" s="21"/>
      <c r="AA366" s="21"/>
      <c r="AB366" s="30"/>
      <c r="AC366" s="21" t="s">
        <v>256</v>
      </c>
      <c r="AD366" s="21" t="s">
        <v>27</v>
      </c>
      <c r="AE366" s="21" t="s">
        <v>28</v>
      </c>
      <c r="AF366" s="22">
        <v>7.40011481E7</v>
      </c>
      <c r="AG366" s="22">
        <v>2573683.75</v>
      </c>
    </row>
    <row r="367" ht="14.25" hidden="1" customHeight="1" outlineLevel="2">
      <c r="A367" s="21" t="s">
        <v>256</v>
      </c>
      <c r="B367" s="21" t="s">
        <v>33</v>
      </c>
      <c r="C367" s="21" t="s">
        <v>34</v>
      </c>
      <c r="D367" s="22">
        <v>5.72787009E7</v>
      </c>
      <c r="E367" s="22">
        <v>1992094.25</v>
      </c>
      <c r="F367" s="23">
        <f>+D367/D368</f>
        <v>0.4363099237</v>
      </c>
      <c r="G367" s="24">
        <v>0.0</v>
      </c>
      <c r="H367" s="24">
        <v>0.0</v>
      </c>
      <c r="I367" s="22">
        <v>2425106.2815238778</v>
      </c>
      <c r="J367" s="22">
        <v>0.0</v>
      </c>
      <c r="K367" s="25">
        <f t="shared" si="819"/>
        <v>1058097.937</v>
      </c>
      <c r="L367" s="22">
        <f t="shared" si="820"/>
        <v>-0.1000000015</v>
      </c>
      <c r="M367" s="24">
        <v>0.0</v>
      </c>
      <c r="N367" s="26">
        <v>0.0</v>
      </c>
      <c r="O367" s="24"/>
      <c r="P367" s="24">
        <f t="shared" si="821"/>
        <v>57278700.9</v>
      </c>
      <c r="Q367" s="27">
        <f t="shared" si="822"/>
        <v>57278701</v>
      </c>
      <c r="R367" s="22">
        <f t="shared" si="823"/>
        <v>57278701</v>
      </c>
      <c r="S367" s="28">
        <f t="shared" si="12"/>
        <v>57278700.9</v>
      </c>
      <c r="T367" s="29">
        <f t="shared" si="13"/>
        <v>0</v>
      </c>
      <c r="U367" s="22"/>
      <c r="V367" s="21"/>
      <c r="W367" s="21"/>
      <c r="X367" s="21"/>
      <c r="Y367" s="21"/>
      <c r="Z367" s="21"/>
      <c r="AA367" s="21"/>
      <c r="AB367" s="30"/>
      <c r="AC367" s="21" t="s">
        <v>256</v>
      </c>
      <c r="AD367" s="21" t="s">
        <v>33</v>
      </c>
      <c r="AE367" s="21" t="s">
        <v>34</v>
      </c>
      <c r="AF367" s="22">
        <v>5.72787009E7</v>
      </c>
      <c r="AG367" s="22">
        <v>1992094.25</v>
      </c>
    </row>
    <row r="368" ht="14.25" hidden="1" customHeight="1" outlineLevel="1">
      <c r="A368" s="31" t="s">
        <v>257</v>
      </c>
      <c r="B368" s="31"/>
      <c r="C368" s="31"/>
      <c r="D368" s="32">
        <f t="shared" ref="D368:F368" si="824">SUBTOTAL(9,D366:D367)</f>
        <v>131279849</v>
      </c>
      <c r="E368" s="32">
        <f t="shared" si="824"/>
        <v>4565778</v>
      </c>
      <c r="F368" s="32">
        <f t="shared" si="824"/>
        <v>1</v>
      </c>
      <c r="G368" s="33"/>
      <c r="H368" s="33"/>
      <c r="I368" s="32"/>
      <c r="J368" s="32">
        <f t="shared" ref="J368:L368" si="825">SUBTOTAL(9,J366:J367)</f>
        <v>0</v>
      </c>
      <c r="K368" s="34">
        <f t="shared" si="825"/>
        <v>2425106.282</v>
      </c>
      <c r="L368" s="32">
        <f t="shared" si="825"/>
        <v>-0.000000007450580597</v>
      </c>
      <c r="M368" s="33"/>
      <c r="N368" s="35"/>
      <c r="O368" s="33"/>
      <c r="P368" s="33">
        <f t="shared" ref="P368:R368" si="826">SUBTOTAL(9,P366:P367)</f>
        <v>131279849</v>
      </c>
      <c r="Q368" s="36">
        <f t="shared" si="826"/>
        <v>131279849</v>
      </c>
      <c r="R368" s="32">
        <f t="shared" si="826"/>
        <v>131279849</v>
      </c>
      <c r="S368" s="37">
        <f t="shared" si="12"/>
        <v>131279849</v>
      </c>
      <c r="T368" s="38">
        <f t="shared" si="13"/>
        <v>0</v>
      </c>
      <c r="U368" s="32"/>
      <c r="V368" s="31"/>
      <c r="W368" s="31"/>
      <c r="X368" s="31"/>
      <c r="Y368" s="31"/>
      <c r="Z368" s="31"/>
      <c r="AA368" s="31"/>
      <c r="AB368" s="39"/>
      <c r="AC368" s="31"/>
      <c r="AD368" s="31"/>
      <c r="AE368" s="31"/>
      <c r="AF368" s="32"/>
      <c r="AG368" s="32"/>
    </row>
    <row r="369" ht="14.25" hidden="1" customHeight="1" outlineLevel="2">
      <c r="A369" s="21" t="s">
        <v>258</v>
      </c>
      <c r="B369" s="21" t="s">
        <v>27</v>
      </c>
      <c r="C369" s="21" t="s">
        <v>28</v>
      </c>
      <c r="D369" s="22">
        <v>4208951.38</v>
      </c>
      <c r="E369" s="22">
        <v>774536.19</v>
      </c>
      <c r="F369" s="23">
        <f>+D369/D371</f>
        <v>0.08551867074</v>
      </c>
      <c r="G369" s="24">
        <v>6.1553561715564184E7</v>
      </c>
      <c r="H369" s="24">
        <v>5595778.337778562</v>
      </c>
      <c r="I369" s="22">
        <v>5595778.337778562</v>
      </c>
      <c r="J369" s="22">
        <v>0.0</v>
      </c>
      <c r="K369" s="25">
        <f t="shared" ref="K369:K370" si="827">+I369*F369</f>
        <v>478543.5252</v>
      </c>
      <c r="L369" s="22">
        <f t="shared" ref="L369:L370" si="828">+D369-Q369</f>
        <v>0.3799999999</v>
      </c>
      <c r="M369" s="24">
        <v>5.413842962391034E8</v>
      </c>
      <c r="N369" s="26">
        <v>4.921675420355486E7</v>
      </c>
      <c r="O369" s="24"/>
      <c r="P369" s="24">
        <f t="shared" ref="P369:P370" si="829">+D369-J369</f>
        <v>4208951.38</v>
      </c>
      <c r="Q369" s="27">
        <f t="shared" ref="Q369:Q370" si="830">+ROUND(P369,0)</f>
        <v>4208951</v>
      </c>
      <c r="R369" s="22">
        <f t="shared" ref="R369:R370" si="831">+D369-L369</f>
        <v>4208951</v>
      </c>
      <c r="S369" s="28">
        <f t="shared" si="12"/>
        <v>4208951.38</v>
      </c>
      <c r="T369" s="29">
        <f t="shared" si="13"/>
        <v>0</v>
      </c>
      <c r="U369" s="22"/>
      <c r="V369" s="21"/>
      <c r="W369" s="21"/>
      <c r="X369" s="21"/>
      <c r="Y369" s="21"/>
      <c r="Z369" s="21"/>
      <c r="AA369" s="21"/>
      <c r="AB369" s="30"/>
      <c r="AC369" s="21" t="s">
        <v>258</v>
      </c>
      <c r="AD369" s="21" t="s">
        <v>27</v>
      </c>
      <c r="AE369" s="21" t="s">
        <v>28</v>
      </c>
      <c r="AF369" s="22">
        <v>4208951.38</v>
      </c>
      <c r="AG369" s="22">
        <v>774536.19</v>
      </c>
    </row>
    <row r="370" ht="14.25" hidden="1" customHeight="1" outlineLevel="2">
      <c r="A370" s="21" t="s">
        <v>258</v>
      </c>
      <c r="B370" s="21" t="s">
        <v>35</v>
      </c>
      <c r="C370" s="21" t="s">
        <v>36</v>
      </c>
      <c r="D370" s="22">
        <v>4.500780262E7</v>
      </c>
      <c r="E370" s="22">
        <v>8282388.81</v>
      </c>
      <c r="F370" s="23">
        <f>+D370/D371</f>
        <v>0.9144813293</v>
      </c>
      <c r="G370" s="24">
        <v>0.0</v>
      </c>
      <c r="H370" s="24">
        <v>0.0</v>
      </c>
      <c r="I370" s="22">
        <v>5595778.337778562</v>
      </c>
      <c r="J370" s="22">
        <v>0.0</v>
      </c>
      <c r="K370" s="25">
        <f t="shared" si="827"/>
        <v>5117234.813</v>
      </c>
      <c r="L370" s="22">
        <f t="shared" si="828"/>
        <v>-0.3800000027</v>
      </c>
      <c r="M370" s="24">
        <v>0.0</v>
      </c>
      <c r="N370" s="26">
        <v>0.0</v>
      </c>
      <c r="O370" s="24"/>
      <c r="P370" s="24">
        <f t="shared" si="829"/>
        <v>45007802.62</v>
      </c>
      <c r="Q370" s="27">
        <f t="shared" si="830"/>
        <v>45007803</v>
      </c>
      <c r="R370" s="22">
        <f t="shared" si="831"/>
        <v>45007803</v>
      </c>
      <c r="S370" s="28">
        <f t="shared" si="12"/>
        <v>45007802.62</v>
      </c>
      <c r="T370" s="29">
        <f t="shared" si="13"/>
        <v>0</v>
      </c>
      <c r="U370" s="22"/>
      <c r="V370" s="21"/>
      <c r="W370" s="21"/>
      <c r="X370" s="21"/>
      <c r="Y370" s="21"/>
      <c r="Z370" s="21"/>
      <c r="AA370" s="21"/>
      <c r="AB370" s="30"/>
      <c r="AC370" s="21" t="s">
        <v>258</v>
      </c>
      <c r="AD370" s="21" t="s">
        <v>35</v>
      </c>
      <c r="AE370" s="21" t="s">
        <v>36</v>
      </c>
      <c r="AF370" s="22">
        <v>4.500780262E7</v>
      </c>
      <c r="AG370" s="22">
        <v>8282388.81</v>
      </c>
    </row>
    <row r="371" ht="14.25" hidden="1" customHeight="1" outlineLevel="1">
      <c r="A371" s="31" t="s">
        <v>259</v>
      </c>
      <c r="B371" s="31"/>
      <c r="C371" s="31"/>
      <c r="D371" s="32">
        <f t="shared" ref="D371:F371" si="832">SUBTOTAL(9,D369:D370)</f>
        <v>49216754</v>
      </c>
      <c r="E371" s="32">
        <f t="shared" si="832"/>
        <v>9056925</v>
      </c>
      <c r="F371" s="32">
        <f t="shared" si="832"/>
        <v>1</v>
      </c>
      <c r="G371" s="33"/>
      <c r="H371" s="33"/>
      <c r="I371" s="32"/>
      <c r="J371" s="32">
        <f t="shared" ref="J371:L371" si="833">SUBTOTAL(9,J369:J370)</f>
        <v>0</v>
      </c>
      <c r="K371" s="34">
        <f t="shared" si="833"/>
        <v>5595778.338</v>
      </c>
      <c r="L371" s="32">
        <f t="shared" si="833"/>
        <v>-0.000000002793967724</v>
      </c>
      <c r="M371" s="33"/>
      <c r="N371" s="35"/>
      <c r="O371" s="33"/>
      <c r="P371" s="33">
        <f t="shared" ref="P371:R371" si="834">SUBTOTAL(9,P369:P370)</f>
        <v>49216754</v>
      </c>
      <c r="Q371" s="36">
        <f t="shared" si="834"/>
        <v>49216754</v>
      </c>
      <c r="R371" s="32">
        <f t="shared" si="834"/>
        <v>49216754</v>
      </c>
      <c r="S371" s="37">
        <f t="shared" si="12"/>
        <v>49216754</v>
      </c>
      <c r="T371" s="38">
        <f t="shared" si="13"/>
        <v>0</v>
      </c>
      <c r="U371" s="32"/>
      <c r="V371" s="31"/>
      <c r="W371" s="31"/>
      <c r="X371" s="31"/>
      <c r="Y371" s="31"/>
      <c r="Z371" s="31"/>
      <c r="AA371" s="31"/>
      <c r="AB371" s="39"/>
      <c r="AC371" s="31"/>
      <c r="AD371" s="31"/>
      <c r="AE371" s="31"/>
      <c r="AF371" s="32"/>
      <c r="AG371" s="32"/>
    </row>
    <row r="372" ht="14.25" hidden="1" customHeight="1" outlineLevel="2">
      <c r="A372" s="21" t="s">
        <v>260</v>
      </c>
      <c r="B372" s="21" t="s">
        <v>27</v>
      </c>
      <c r="C372" s="21" t="s">
        <v>28</v>
      </c>
      <c r="D372" s="22">
        <v>1.6046072229E8</v>
      </c>
      <c r="E372" s="22">
        <v>2166945.99</v>
      </c>
      <c r="F372" s="23">
        <f>+D372/D375</f>
        <v>0.2715832592</v>
      </c>
      <c r="G372" s="24">
        <v>3.93766336E8</v>
      </c>
      <c r="H372" s="24">
        <v>3.579693963636363E7</v>
      </c>
      <c r="I372" s="22">
        <v>3.579693963636363E7</v>
      </c>
      <c r="J372" s="22">
        <f t="shared" ref="J372:J374" si="835">+K372-E372</f>
        <v>7554903.547</v>
      </c>
      <c r="K372" s="25">
        <f t="shared" ref="K372:K374" si="836">+I372*F372</f>
        <v>9721849.537</v>
      </c>
      <c r="L372" s="22">
        <f t="shared" ref="L372:L374" si="837">+D372-Q372</f>
        <v>7554903.29</v>
      </c>
      <c r="M372" s="24">
        <v>5.956479314814854E9</v>
      </c>
      <c r="N372" s="26">
        <v>5.414981195286231E8</v>
      </c>
      <c r="O372" s="24"/>
      <c r="P372" s="24">
        <f t="shared" ref="P372:P374" si="838">+D372-J372</f>
        <v>152905818.7</v>
      </c>
      <c r="Q372" s="27">
        <f t="shared" ref="Q372:Q374" si="839">+ROUND(P372,0)</f>
        <v>152905819</v>
      </c>
      <c r="R372" s="22">
        <f t="shared" ref="R372:R374" si="840">+D372-L372</f>
        <v>152905819</v>
      </c>
      <c r="S372" s="28">
        <f t="shared" si="12"/>
        <v>160460722.3</v>
      </c>
      <c r="T372" s="29">
        <f t="shared" si="13"/>
        <v>0</v>
      </c>
      <c r="U372" s="22"/>
      <c r="V372" s="21"/>
      <c r="W372" s="21"/>
      <c r="X372" s="21"/>
      <c r="Y372" s="21"/>
      <c r="Z372" s="21"/>
      <c r="AA372" s="21"/>
      <c r="AB372" s="30"/>
      <c r="AC372" s="21" t="s">
        <v>260</v>
      </c>
      <c r="AD372" s="21" t="s">
        <v>27</v>
      </c>
      <c r="AE372" s="21" t="s">
        <v>28</v>
      </c>
      <c r="AF372" s="22">
        <v>1.6046072229E8</v>
      </c>
      <c r="AG372" s="22">
        <v>2166945.99</v>
      </c>
    </row>
    <row r="373" ht="14.25" hidden="1" customHeight="1" outlineLevel="2">
      <c r="A373" s="21" t="s">
        <v>260</v>
      </c>
      <c r="B373" s="21" t="s">
        <v>33</v>
      </c>
      <c r="C373" s="21" t="s">
        <v>34</v>
      </c>
      <c r="D373" s="22">
        <v>2269459.81</v>
      </c>
      <c r="E373" s="22">
        <v>30647.98</v>
      </c>
      <c r="F373" s="23">
        <f>+D373/D375</f>
        <v>0.003841110043</v>
      </c>
      <c r="G373" s="24">
        <v>0.0</v>
      </c>
      <c r="H373" s="24">
        <v>0.0</v>
      </c>
      <c r="I373" s="22">
        <v>3.579693963636363E7</v>
      </c>
      <c r="J373" s="22">
        <f t="shared" si="835"/>
        <v>106852.0043</v>
      </c>
      <c r="K373" s="25">
        <f t="shared" si="836"/>
        <v>137499.9843</v>
      </c>
      <c r="L373" s="22">
        <f t="shared" si="837"/>
        <v>106851.81</v>
      </c>
      <c r="M373" s="24">
        <v>0.0</v>
      </c>
      <c r="N373" s="26">
        <v>0.0</v>
      </c>
      <c r="O373" s="24"/>
      <c r="P373" s="24">
        <f t="shared" si="838"/>
        <v>2162607.806</v>
      </c>
      <c r="Q373" s="27">
        <f t="shared" si="839"/>
        <v>2162608</v>
      </c>
      <c r="R373" s="22">
        <f t="shared" si="840"/>
        <v>2162608</v>
      </c>
      <c r="S373" s="28">
        <f t="shared" si="12"/>
        <v>2269459.81</v>
      </c>
      <c r="T373" s="29">
        <f t="shared" si="13"/>
        <v>0</v>
      </c>
      <c r="U373" s="22"/>
      <c r="V373" s="21"/>
      <c r="W373" s="21"/>
      <c r="X373" s="21"/>
      <c r="Y373" s="21"/>
      <c r="Z373" s="21"/>
      <c r="AA373" s="21"/>
      <c r="AB373" s="30"/>
      <c r="AC373" s="21" t="s">
        <v>260</v>
      </c>
      <c r="AD373" s="21" t="s">
        <v>33</v>
      </c>
      <c r="AE373" s="21" t="s">
        <v>34</v>
      </c>
      <c r="AF373" s="22">
        <v>2269459.81</v>
      </c>
      <c r="AG373" s="22">
        <v>30647.98</v>
      </c>
    </row>
    <row r="374" ht="14.25" hidden="1" customHeight="1" outlineLevel="2">
      <c r="A374" s="21" t="s">
        <v>260</v>
      </c>
      <c r="B374" s="21" t="s">
        <v>35</v>
      </c>
      <c r="C374" s="21" t="s">
        <v>36</v>
      </c>
      <c r="D374" s="22">
        <v>4.2810418209E8</v>
      </c>
      <c r="E374" s="22">
        <v>5781344.03</v>
      </c>
      <c r="F374" s="23">
        <f>+D374/D375</f>
        <v>0.7245756307</v>
      </c>
      <c r="G374" s="24">
        <v>0.0</v>
      </c>
      <c r="H374" s="24">
        <v>0.0</v>
      </c>
      <c r="I374" s="22">
        <v>3.579693963636363E7</v>
      </c>
      <c r="J374" s="22">
        <f t="shared" si="835"/>
        <v>20156246.09</v>
      </c>
      <c r="K374" s="25">
        <f t="shared" si="836"/>
        <v>25937590.12</v>
      </c>
      <c r="L374" s="22">
        <f t="shared" si="837"/>
        <v>20156246.09</v>
      </c>
      <c r="M374" s="24">
        <v>0.0</v>
      </c>
      <c r="N374" s="26">
        <v>0.0</v>
      </c>
      <c r="O374" s="24"/>
      <c r="P374" s="24">
        <f t="shared" si="838"/>
        <v>407947936</v>
      </c>
      <c r="Q374" s="27">
        <f t="shared" si="839"/>
        <v>407947936</v>
      </c>
      <c r="R374" s="22">
        <f t="shared" si="840"/>
        <v>407947936</v>
      </c>
      <c r="S374" s="28">
        <f t="shared" si="12"/>
        <v>428104182.1</v>
      </c>
      <c r="T374" s="29">
        <f t="shared" si="13"/>
        <v>0</v>
      </c>
      <c r="U374" s="22"/>
      <c r="V374" s="21"/>
      <c r="W374" s="21"/>
      <c r="X374" s="21"/>
      <c r="Y374" s="21"/>
      <c r="Z374" s="21"/>
      <c r="AA374" s="21"/>
      <c r="AB374" s="30"/>
      <c r="AC374" s="21" t="s">
        <v>260</v>
      </c>
      <c r="AD374" s="21" t="s">
        <v>35</v>
      </c>
      <c r="AE374" s="21" t="s">
        <v>36</v>
      </c>
      <c r="AF374" s="22">
        <v>4.2810418209E8</v>
      </c>
      <c r="AG374" s="22">
        <v>5781344.03</v>
      </c>
    </row>
    <row r="375" ht="14.25" hidden="1" customHeight="1" outlineLevel="1">
      <c r="A375" s="31" t="s">
        <v>261</v>
      </c>
      <c r="B375" s="31"/>
      <c r="C375" s="31"/>
      <c r="D375" s="32">
        <f t="shared" ref="D375:F375" si="841">SUBTOTAL(9,D372:D374)</f>
        <v>590834364.2</v>
      </c>
      <c r="E375" s="32">
        <f t="shared" si="841"/>
        <v>7978938</v>
      </c>
      <c r="F375" s="32">
        <f t="shared" si="841"/>
        <v>1</v>
      </c>
      <c r="G375" s="33"/>
      <c r="H375" s="33"/>
      <c r="I375" s="32"/>
      <c r="J375" s="32">
        <f t="shared" ref="J375:L375" si="842">SUBTOTAL(9,J372:J374)</f>
        <v>27818001.64</v>
      </c>
      <c r="K375" s="34">
        <f t="shared" si="842"/>
        <v>35796939.64</v>
      </c>
      <c r="L375" s="32">
        <f t="shared" si="842"/>
        <v>27818001.19</v>
      </c>
      <c r="M375" s="33"/>
      <c r="N375" s="35"/>
      <c r="O375" s="33"/>
      <c r="P375" s="33">
        <f t="shared" ref="P375:R375" si="843">SUBTOTAL(9,P372:P374)</f>
        <v>563016362.6</v>
      </c>
      <c r="Q375" s="36">
        <f t="shared" si="843"/>
        <v>563016363</v>
      </c>
      <c r="R375" s="32">
        <f t="shared" si="843"/>
        <v>563016363</v>
      </c>
      <c r="S375" s="37">
        <f t="shared" si="12"/>
        <v>590834364.2</v>
      </c>
      <c r="T375" s="38">
        <f t="shared" si="13"/>
        <v>0</v>
      </c>
      <c r="U375" s="32"/>
      <c r="V375" s="31"/>
      <c r="W375" s="31"/>
      <c r="X375" s="31"/>
      <c r="Y375" s="31"/>
      <c r="Z375" s="31"/>
      <c r="AA375" s="31"/>
      <c r="AB375" s="39"/>
      <c r="AC375" s="31"/>
      <c r="AD375" s="31"/>
      <c r="AE375" s="31"/>
      <c r="AF375" s="32"/>
      <c r="AG375" s="32"/>
    </row>
    <row r="376" ht="14.25" hidden="1" customHeight="1" outlineLevel="2">
      <c r="A376" s="21" t="s">
        <v>262</v>
      </c>
      <c r="B376" s="21" t="s">
        <v>27</v>
      </c>
      <c r="C376" s="21" t="s">
        <v>28</v>
      </c>
      <c r="D376" s="22">
        <v>1.2113376E7</v>
      </c>
      <c r="E376" s="22">
        <v>727257.0</v>
      </c>
      <c r="F376" s="23">
        <f>+D376/D377</f>
        <v>1</v>
      </c>
      <c r="G376" s="24">
        <v>4.1167961E7</v>
      </c>
      <c r="H376" s="24">
        <v>3742541.909090909</v>
      </c>
      <c r="I376" s="22">
        <v>3742541.909090909</v>
      </c>
      <c r="J376" s="22">
        <f>+K376-E376</f>
        <v>3015284.909</v>
      </c>
      <c r="K376" s="25">
        <f>+I376*F376</f>
        <v>3742541.909</v>
      </c>
      <c r="L376" s="22">
        <f>+D376-Q376</f>
        <v>3015285</v>
      </c>
      <c r="M376" s="24">
        <v>1.0007901215303357E8</v>
      </c>
      <c r="N376" s="26">
        <v>9098092.013912143</v>
      </c>
      <c r="O376" s="24"/>
      <c r="P376" s="24">
        <f>+D376-J376</f>
        <v>9098091.091</v>
      </c>
      <c r="Q376" s="27">
        <f>+ROUND(P376,0)</f>
        <v>9098091</v>
      </c>
      <c r="R376" s="22">
        <f>+D376-L376</f>
        <v>9098091</v>
      </c>
      <c r="S376" s="28">
        <f t="shared" si="12"/>
        <v>12113376</v>
      </c>
      <c r="T376" s="29">
        <f t="shared" si="13"/>
        <v>0</v>
      </c>
      <c r="U376" s="22"/>
      <c r="V376" s="21"/>
      <c r="W376" s="21"/>
      <c r="X376" s="21"/>
      <c r="Y376" s="21"/>
      <c r="Z376" s="21"/>
      <c r="AA376" s="21"/>
      <c r="AB376" s="30"/>
      <c r="AC376" s="21" t="s">
        <v>262</v>
      </c>
      <c r="AD376" s="21" t="s">
        <v>27</v>
      </c>
      <c r="AE376" s="21" t="s">
        <v>28</v>
      </c>
      <c r="AF376" s="22">
        <v>1.2113376E7</v>
      </c>
      <c r="AG376" s="22">
        <v>727257.0</v>
      </c>
    </row>
    <row r="377" ht="14.25" hidden="1" customHeight="1" outlineLevel="1">
      <c r="A377" s="31" t="s">
        <v>263</v>
      </c>
      <c r="B377" s="31"/>
      <c r="C377" s="31"/>
      <c r="D377" s="32">
        <f t="shared" ref="D377:F377" si="844">SUBTOTAL(9,D376)</f>
        <v>12113376</v>
      </c>
      <c r="E377" s="32">
        <f t="shared" si="844"/>
        <v>727257</v>
      </c>
      <c r="F377" s="32">
        <f t="shared" si="844"/>
        <v>1</v>
      </c>
      <c r="G377" s="33"/>
      <c r="H377" s="33"/>
      <c r="I377" s="32"/>
      <c r="J377" s="32">
        <f t="shared" ref="J377:L377" si="845">SUBTOTAL(9,J376)</f>
        <v>3015284.909</v>
      </c>
      <c r="K377" s="34">
        <f t="shared" si="845"/>
        <v>3742541.909</v>
      </c>
      <c r="L377" s="32">
        <f t="shared" si="845"/>
        <v>3015285</v>
      </c>
      <c r="M377" s="33"/>
      <c r="N377" s="35"/>
      <c r="O377" s="33"/>
      <c r="P377" s="33">
        <f t="shared" ref="P377:R377" si="846">SUBTOTAL(9,P376)</f>
        <v>9098091.091</v>
      </c>
      <c r="Q377" s="36">
        <f t="shared" si="846"/>
        <v>9098091</v>
      </c>
      <c r="R377" s="32">
        <f t="shared" si="846"/>
        <v>9098091</v>
      </c>
      <c r="S377" s="37">
        <f t="shared" si="12"/>
        <v>12113376</v>
      </c>
      <c r="T377" s="38">
        <f t="shared" si="13"/>
        <v>0</v>
      </c>
      <c r="U377" s="32"/>
      <c r="V377" s="31"/>
      <c r="W377" s="31"/>
      <c r="X377" s="31"/>
      <c r="Y377" s="31"/>
      <c r="Z377" s="31"/>
      <c r="AA377" s="31"/>
      <c r="AB377" s="39"/>
      <c r="AC377" s="31"/>
      <c r="AD377" s="31"/>
      <c r="AE377" s="31"/>
      <c r="AF377" s="32"/>
      <c r="AG377" s="32"/>
    </row>
    <row r="378" ht="14.25" hidden="1" customHeight="1" outlineLevel="2">
      <c r="A378" s="21" t="s">
        <v>264</v>
      </c>
      <c r="B378" s="21" t="s">
        <v>27</v>
      </c>
      <c r="C378" s="21" t="s">
        <v>28</v>
      </c>
      <c r="D378" s="22">
        <v>4909807.03</v>
      </c>
      <c r="E378" s="22">
        <v>4716940.78</v>
      </c>
      <c r="F378" s="23">
        <f>+D378/D380</f>
        <v>0.8583506694</v>
      </c>
      <c r="G378" s="24">
        <v>2.9309643421486326E7</v>
      </c>
      <c r="H378" s="24">
        <v>2664513.0383169386</v>
      </c>
      <c r="I378" s="22">
        <v>2664513.0383169386</v>
      </c>
      <c r="J378" s="22">
        <v>0.0</v>
      </c>
      <c r="K378" s="25">
        <f t="shared" ref="K378:K379" si="847">+I378*F378</f>
        <v>2287086.55</v>
      </c>
      <c r="L378" s="22">
        <f t="shared" ref="L378:L379" si="848">+D378-Q378</f>
        <v>0.03000000026</v>
      </c>
      <c r="M378" s="24">
        <v>6.292053370680862E7</v>
      </c>
      <c r="N378" s="26">
        <v>5720048.518800784</v>
      </c>
      <c r="O378" s="24"/>
      <c r="P378" s="24">
        <f t="shared" ref="P378:P379" si="849">+D378-J378</f>
        <v>4909807.03</v>
      </c>
      <c r="Q378" s="27">
        <f t="shared" ref="Q378:Q379" si="850">+ROUND(P378,0)</f>
        <v>4909807</v>
      </c>
      <c r="R378" s="22">
        <f t="shared" ref="R378:R379" si="851">+D378-L378</f>
        <v>4909807</v>
      </c>
      <c r="S378" s="28">
        <f t="shared" si="12"/>
        <v>4909807.03</v>
      </c>
      <c r="T378" s="29">
        <f t="shared" si="13"/>
        <v>0</v>
      </c>
      <c r="U378" s="22"/>
      <c r="V378" s="21"/>
      <c r="W378" s="21"/>
      <c r="X378" s="21"/>
      <c r="Y378" s="21"/>
      <c r="Z378" s="21"/>
      <c r="AA378" s="21"/>
      <c r="AB378" s="30"/>
      <c r="AC378" s="21" t="s">
        <v>264</v>
      </c>
      <c r="AD378" s="21" t="s">
        <v>27</v>
      </c>
      <c r="AE378" s="21" t="s">
        <v>28</v>
      </c>
      <c r="AF378" s="22">
        <v>4909807.03</v>
      </c>
      <c r="AG378" s="22">
        <v>4716940.78</v>
      </c>
    </row>
    <row r="379" ht="15.75" hidden="1" customHeight="1" outlineLevel="2">
      <c r="A379" s="21" t="s">
        <v>264</v>
      </c>
      <c r="B379" s="21" t="s">
        <v>33</v>
      </c>
      <c r="C379" s="21" t="s">
        <v>34</v>
      </c>
      <c r="D379" s="22">
        <v>810240.97</v>
      </c>
      <c r="E379" s="22">
        <v>778413.22</v>
      </c>
      <c r="F379" s="23">
        <f>+D379/D380</f>
        <v>0.1416493306</v>
      </c>
      <c r="G379" s="24">
        <v>0.0</v>
      </c>
      <c r="H379" s="24">
        <v>0.0</v>
      </c>
      <c r="I379" s="22">
        <v>2664513.0383169386</v>
      </c>
      <c r="J379" s="22">
        <v>0.0</v>
      </c>
      <c r="K379" s="25">
        <f t="shared" si="847"/>
        <v>377426.4882</v>
      </c>
      <c r="L379" s="22">
        <f t="shared" si="848"/>
        <v>-0.03000000003</v>
      </c>
      <c r="M379" s="24">
        <v>0.0</v>
      </c>
      <c r="N379" s="26">
        <v>0.0</v>
      </c>
      <c r="O379" s="24"/>
      <c r="P379" s="24">
        <f t="shared" si="849"/>
        <v>810240.97</v>
      </c>
      <c r="Q379" s="27">
        <f t="shared" si="850"/>
        <v>810241</v>
      </c>
      <c r="R379" s="22">
        <f t="shared" si="851"/>
        <v>810241</v>
      </c>
      <c r="S379" s="28">
        <f t="shared" si="12"/>
        <v>810240.97</v>
      </c>
      <c r="T379" s="29">
        <f t="shared" si="13"/>
        <v>0</v>
      </c>
      <c r="U379" s="22"/>
      <c r="V379" s="21"/>
      <c r="W379" s="21"/>
      <c r="X379" s="21"/>
      <c r="Y379" s="21"/>
      <c r="Z379" s="21"/>
      <c r="AA379" s="21"/>
      <c r="AB379" s="30"/>
      <c r="AC379" s="21" t="s">
        <v>264</v>
      </c>
      <c r="AD379" s="21" t="s">
        <v>33</v>
      </c>
      <c r="AE379" s="21" t="s">
        <v>34</v>
      </c>
      <c r="AF379" s="22">
        <v>810240.97</v>
      </c>
      <c r="AG379" s="22">
        <v>778413.22</v>
      </c>
    </row>
    <row r="380" ht="15.75" hidden="1" customHeight="1" outlineLevel="1">
      <c r="A380" s="31" t="s">
        <v>265</v>
      </c>
      <c r="B380" s="31"/>
      <c r="C380" s="31"/>
      <c r="D380" s="32">
        <f t="shared" ref="D380:F380" si="852">SUBTOTAL(9,D378:D379)</f>
        <v>5720048</v>
      </c>
      <c r="E380" s="32">
        <f t="shared" si="852"/>
        <v>5495354</v>
      </c>
      <c r="F380" s="32">
        <f t="shared" si="852"/>
        <v>1</v>
      </c>
      <c r="G380" s="33"/>
      <c r="H380" s="33"/>
      <c r="I380" s="32"/>
      <c r="J380" s="32">
        <f t="shared" ref="J380:L380" si="853">SUBTOTAL(9,J378:J379)</f>
        <v>0</v>
      </c>
      <c r="K380" s="34">
        <f t="shared" si="853"/>
        <v>2664513.038</v>
      </c>
      <c r="L380" s="32">
        <f t="shared" si="853"/>
        <v>0.0000000002328306437</v>
      </c>
      <c r="M380" s="33"/>
      <c r="N380" s="35"/>
      <c r="O380" s="33"/>
      <c r="P380" s="33">
        <f t="shared" ref="P380:R380" si="854">SUBTOTAL(9,P378:P379)</f>
        <v>5720048</v>
      </c>
      <c r="Q380" s="36">
        <f t="shared" si="854"/>
        <v>5720048</v>
      </c>
      <c r="R380" s="32">
        <f t="shared" si="854"/>
        <v>5720048</v>
      </c>
      <c r="S380" s="37">
        <f t="shared" si="12"/>
        <v>5720048</v>
      </c>
      <c r="T380" s="38">
        <f t="shared" si="13"/>
        <v>0</v>
      </c>
      <c r="U380" s="32"/>
      <c r="V380" s="31"/>
      <c r="W380" s="31"/>
      <c r="X380" s="31"/>
      <c r="Y380" s="31"/>
      <c r="Z380" s="31"/>
      <c r="AA380" s="31"/>
      <c r="AB380" s="39"/>
      <c r="AC380" s="31"/>
      <c r="AD380" s="31"/>
      <c r="AE380" s="31"/>
      <c r="AF380" s="32"/>
      <c r="AG380" s="32"/>
    </row>
    <row r="381" ht="14.25" hidden="1" customHeight="1" outlineLevel="2">
      <c r="A381" s="21" t="s">
        <v>266</v>
      </c>
      <c r="B381" s="21" t="s">
        <v>27</v>
      </c>
      <c r="C381" s="21" t="s">
        <v>28</v>
      </c>
      <c r="D381" s="22">
        <v>417554.88</v>
      </c>
      <c r="E381" s="22">
        <v>722702.95</v>
      </c>
      <c r="F381" s="23">
        <f>+D381/D384</f>
        <v>0.7012496221</v>
      </c>
      <c r="G381" s="24">
        <v>8969307.462300126</v>
      </c>
      <c r="H381" s="24">
        <v>815391.5874818296</v>
      </c>
      <c r="I381" s="22">
        <v>815391.5874818296</v>
      </c>
      <c r="J381" s="22">
        <v>0.0</v>
      </c>
      <c r="K381" s="25">
        <f t="shared" ref="K381:K383" si="855">+I381*F381</f>
        <v>571793.0426</v>
      </c>
      <c r="L381" s="22">
        <f t="shared" ref="L381:L383" si="856">+D381-Q381</f>
        <v>-0.12</v>
      </c>
      <c r="M381" s="24">
        <v>6549889.755549548</v>
      </c>
      <c r="N381" s="26">
        <v>595444.5232317771</v>
      </c>
      <c r="O381" s="24"/>
      <c r="P381" s="24">
        <f>+D381-J381</f>
        <v>417554.88</v>
      </c>
      <c r="Q381" s="27">
        <f t="shared" ref="Q381:Q383" si="857">+ROUND(P381,0)</f>
        <v>417555</v>
      </c>
      <c r="R381" s="22">
        <f t="shared" ref="R381:R383" si="858">+D381-L381</f>
        <v>417555</v>
      </c>
      <c r="S381" s="28">
        <f t="shared" si="12"/>
        <v>417554.88</v>
      </c>
      <c r="T381" s="29">
        <f t="shared" si="13"/>
        <v>0</v>
      </c>
      <c r="U381" s="22"/>
      <c r="V381" s="21"/>
      <c r="W381" s="21"/>
      <c r="X381" s="21"/>
      <c r="Y381" s="21"/>
      <c r="Z381" s="21"/>
      <c r="AA381" s="21"/>
      <c r="AB381" s="30"/>
      <c r="AC381" s="21" t="s">
        <v>266</v>
      </c>
      <c r="AD381" s="21" t="s">
        <v>27</v>
      </c>
      <c r="AE381" s="21" t="s">
        <v>28</v>
      </c>
      <c r="AF381" s="22">
        <v>417554.88</v>
      </c>
      <c r="AG381" s="22">
        <v>722702.95</v>
      </c>
    </row>
    <row r="382" ht="15.75" hidden="1" customHeight="1" outlineLevel="2">
      <c r="A382" s="21" t="s">
        <v>266</v>
      </c>
      <c r="B382" s="21" t="s">
        <v>33</v>
      </c>
      <c r="C382" s="21" t="s">
        <v>34</v>
      </c>
      <c r="D382" s="22">
        <v>177128.79</v>
      </c>
      <c r="E382" s="22">
        <v>306574.08</v>
      </c>
      <c r="F382" s="23">
        <f>+D382/D384</f>
        <v>0.2974734652</v>
      </c>
      <c r="G382" s="24">
        <v>0.0</v>
      </c>
      <c r="H382" s="24">
        <v>0.0</v>
      </c>
      <c r="I382" s="22">
        <v>815391.5874818296</v>
      </c>
      <c r="J382" s="22">
        <v>0.0</v>
      </c>
      <c r="K382" s="25">
        <f t="shared" si="855"/>
        <v>242557.361</v>
      </c>
      <c r="L382" s="22">
        <f t="shared" si="856"/>
        <v>-760.21</v>
      </c>
      <c r="M382" s="24">
        <v>0.0</v>
      </c>
      <c r="N382" s="26">
        <v>0.0</v>
      </c>
      <c r="O382" s="24"/>
      <c r="P382" s="24">
        <v>177889.12</v>
      </c>
      <c r="Q382" s="27">
        <f t="shared" si="857"/>
        <v>177889</v>
      </c>
      <c r="R382" s="22">
        <f t="shared" si="858"/>
        <v>177889</v>
      </c>
      <c r="S382" s="28">
        <f t="shared" si="12"/>
        <v>177128.79</v>
      </c>
      <c r="T382" s="29">
        <f t="shared" si="13"/>
        <v>0</v>
      </c>
      <c r="U382" s="22"/>
      <c r="V382" s="21"/>
      <c r="W382" s="21"/>
      <c r="X382" s="21"/>
      <c r="Y382" s="21"/>
      <c r="Z382" s="21"/>
      <c r="AA382" s="21"/>
      <c r="AB382" s="30"/>
      <c r="AC382" s="21" t="s">
        <v>266</v>
      </c>
      <c r="AD382" s="21" t="s">
        <v>33</v>
      </c>
      <c r="AE382" s="21" t="s">
        <v>34</v>
      </c>
      <c r="AF382" s="22">
        <v>177128.79</v>
      </c>
      <c r="AG382" s="22">
        <v>306574.08</v>
      </c>
    </row>
    <row r="383" ht="14.25" hidden="1" customHeight="1" outlineLevel="2">
      <c r="A383" s="21" t="s">
        <v>266</v>
      </c>
      <c r="B383" s="21" t="s">
        <v>29</v>
      </c>
      <c r="C383" s="21" t="s">
        <v>30</v>
      </c>
      <c r="D383" s="22">
        <v>760.33</v>
      </c>
      <c r="E383" s="22">
        <v>1315.97</v>
      </c>
      <c r="F383" s="23">
        <f>+D383/D384</f>
        <v>0.00127691269</v>
      </c>
      <c r="G383" s="24">
        <v>0.0</v>
      </c>
      <c r="H383" s="24"/>
      <c r="I383" s="22">
        <v>815391.5874818296</v>
      </c>
      <c r="J383" s="22">
        <v>0.0</v>
      </c>
      <c r="K383" s="25">
        <f t="shared" si="855"/>
        <v>1041.183866</v>
      </c>
      <c r="L383" s="22">
        <f t="shared" si="856"/>
        <v>760.33</v>
      </c>
      <c r="M383" s="24"/>
      <c r="N383" s="26"/>
      <c r="O383" s="24"/>
      <c r="P383" s="24">
        <v>0.0</v>
      </c>
      <c r="Q383" s="27">
        <f t="shared" si="857"/>
        <v>0</v>
      </c>
      <c r="R383" s="22">
        <f t="shared" si="858"/>
        <v>0</v>
      </c>
      <c r="S383" s="28">
        <f t="shared" si="12"/>
        <v>760.33</v>
      </c>
      <c r="T383" s="29">
        <f t="shared" si="13"/>
        <v>0</v>
      </c>
      <c r="U383" s="22"/>
      <c r="V383" s="21"/>
      <c r="W383" s="21"/>
      <c r="X383" s="21"/>
      <c r="Y383" s="21"/>
      <c r="Z383" s="21"/>
      <c r="AA383" s="21"/>
      <c r="AB383" s="30"/>
      <c r="AC383" s="21" t="s">
        <v>266</v>
      </c>
      <c r="AD383" s="21" t="s">
        <v>29</v>
      </c>
      <c r="AE383" s="21" t="s">
        <v>30</v>
      </c>
      <c r="AF383" s="22">
        <v>760.33</v>
      </c>
      <c r="AG383" s="22">
        <v>1315.97</v>
      </c>
    </row>
    <row r="384" ht="14.25" hidden="1" customHeight="1" outlineLevel="1">
      <c r="A384" s="31" t="s">
        <v>267</v>
      </c>
      <c r="B384" s="31"/>
      <c r="C384" s="31"/>
      <c r="D384" s="32">
        <f t="shared" ref="D384:F384" si="859">SUBTOTAL(9,D381:D383)</f>
        <v>595444</v>
      </c>
      <c r="E384" s="32">
        <f t="shared" si="859"/>
        <v>1030593</v>
      </c>
      <c r="F384" s="32">
        <f t="shared" si="859"/>
        <v>1</v>
      </c>
      <c r="G384" s="33"/>
      <c r="H384" s="33"/>
      <c r="I384" s="32"/>
      <c r="J384" s="32">
        <f t="shared" ref="J384:L384" si="860">SUBTOTAL(9,J381:J383)</f>
        <v>0</v>
      </c>
      <c r="K384" s="34">
        <f t="shared" si="860"/>
        <v>815391.5875</v>
      </c>
      <c r="L384" s="32">
        <f t="shared" si="860"/>
        <v>0</v>
      </c>
      <c r="M384" s="33"/>
      <c r="N384" s="35"/>
      <c r="O384" s="33"/>
      <c r="P384" s="33">
        <f t="shared" ref="P384:R384" si="861">SUBTOTAL(9,P381:P383)</f>
        <v>595444</v>
      </c>
      <c r="Q384" s="36">
        <f t="shared" si="861"/>
        <v>595444</v>
      </c>
      <c r="R384" s="32">
        <f t="shared" si="861"/>
        <v>595444</v>
      </c>
      <c r="S384" s="37">
        <f t="shared" si="12"/>
        <v>595444</v>
      </c>
      <c r="T384" s="38">
        <f t="shared" si="13"/>
        <v>0</v>
      </c>
      <c r="U384" s="32"/>
      <c r="V384" s="31"/>
      <c r="W384" s="31"/>
      <c r="X384" s="31"/>
      <c r="Y384" s="31"/>
      <c r="Z384" s="31"/>
      <c r="AA384" s="31"/>
      <c r="AB384" s="39"/>
      <c r="AC384" s="31"/>
      <c r="AD384" s="31"/>
      <c r="AE384" s="31"/>
      <c r="AF384" s="32"/>
      <c r="AG384" s="32"/>
    </row>
    <row r="385" ht="14.25" hidden="1" customHeight="1" outlineLevel="2">
      <c r="A385" s="21" t="s">
        <v>268</v>
      </c>
      <c r="B385" s="21" t="s">
        <v>27</v>
      </c>
      <c r="C385" s="21" t="s">
        <v>28</v>
      </c>
      <c r="D385" s="22">
        <v>1.4581552707E8</v>
      </c>
      <c r="E385" s="22">
        <v>8588758.13</v>
      </c>
      <c r="F385" s="23">
        <f>+D385/D390</f>
        <v>0.3887790443</v>
      </c>
      <c r="G385" s="24">
        <v>4.32005494E8</v>
      </c>
      <c r="H385" s="24">
        <v>3.927322672727273E7</v>
      </c>
      <c r="I385" s="22">
        <v>3.927322672727273E7</v>
      </c>
      <c r="J385" s="22">
        <f t="shared" ref="J385:J389" si="862">+K385-E385</f>
        <v>6679849.425</v>
      </c>
      <c r="K385" s="25">
        <f t="shared" ref="K385:K389" si="863">+I385*F385</f>
        <v>15268607.55</v>
      </c>
      <c r="L385" s="22">
        <f t="shared" ref="L385:L389" si="864">+D385-Q385</f>
        <v>6679849.07</v>
      </c>
      <c r="M385" s="24">
        <v>3.936663977475937E9</v>
      </c>
      <c r="N385" s="26">
        <v>3.578785434069033E8</v>
      </c>
      <c r="O385" s="24"/>
      <c r="P385" s="24">
        <f>+D385-J385</f>
        <v>139135677.6</v>
      </c>
      <c r="Q385" s="27">
        <f t="shared" ref="Q385:Q389" si="865">+ROUND(P385,0)</f>
        <v>139135678</v>
      </c>
      <c r="R385" s="22">
        <f t="shared" ref="R385:R389" si="866">+D385-L385</f>
        <v>139135678</v>
      </c>
      <c r="S385" s="28">
        <f t="shared" si="12"/>
        <v>145815527.1</v>
      </c>
      <c r="T385" s="29">
        <f t="shared" si="13"/>
        <v>0</v>
      </c>
      <c r="U385" s="22"/>
      <c r="V385" s="21"/>
      <c r="W385" s="21"/>
      <c r="X385" s="21"/>
      <c r="Y385" s="21"/>
      <c r="Z385" s="21"/>
      <c r="AA385" s="21"/>
      <c r="AB385" s="30"/>
      <c r="AC385" s="21" t="s">
        <v>268</v>
      </c>
      <c r="AD385" s="21" t="s">
        <v>27</v>
      </c>
      <c r="AE385" s="21" t="s">
        <v>28</v>
      </c>
      <c r="AF385" s="22">
        <v>1.4581552707E8</v>
      </c>
      <c r="AG385" s="22">
        <v>8588758.13</v>
      </c>
    </row>
    <row r="386" ht="14.25" hidden="1" customHeight="1" outlineLevel="2">
      <c r="A386" s="21" t="s">
        <v>268</v>
      </c>
      <c r="B386" s="21" t="s">
        <v>33</v>
      </c>
      <c r="C386" s="21" t="s">
        <v>34</v>
      </c>
      <c r="D386" s="22">
        <v>6.399593097E7</v>
      </c>
      <c r="E386" s="22">
        <v>3769458.46</v>
      </c>
      <c r="F386" s="23">
        <f>+D386/D390</f>
        <v>0.1706284467</v>
      </c>
      <c r="G386" s="24">
        <v>0.0</v>
      </c>
      <c r="H386" s="24">
        <v>0.0</v>
      </c>
      <c r="I386" s="22">
        <v>3.927322672727273E7</v>
      </c>
      <c r="J386" s="22">
        <f t="shared" si="862"/>
        <v>2931671.212</v>
      </c>
      <c r="K386" s="25">
        <f t="shared" si="863"/>
        <v>6701129.672</v>
      </c>
      <c r="L386" s="22">
        <f t="shared" si="864"/>
        <v>2916550.97</v>
      </c>
      <c r="M386" s="24">
        <v>0.0</v>
      </c>
      <c r="N386" s="26">
        <v>0.0</v>
      </c>
      <c r="O386" s="24"/>
      <c r="P386" s="24">
        <v>6.1079379844796844E7</v>
      </c>
      <c r="Q386" s="27">
        <f t="shared" si="865"/>
        <v>61079380</v>
      </c>
      <c r="R386" s="22">
        <f t="shared" si="866"/>
        <v>61079380</v>
      </c>
      <c r="S386" s="28">
        <f t="shared" si="12"/>
        <v>63995930.97</v>
      </c>
      <c r="T386" s="29">
        <f t="shared" si="13"/>
        <v>0</v>
      </c>
      <c r="U386" s="22"/>
      <c r="V386" s="21"/>
      <c r="W386" s="21"/>
      <c r="X386" s="21"/>
      <c r="Y386" s="21"/>
      <c r="Z386" s="21"/>
      <c r="AA386" s="21"/>
      <c r="AB386" s="30"/>
      <c r="AC386" s="21" t="s">
        <v>268</v>
      </c>
      <c r="AD386" s="21" t="s">
        <v>33</v>
      </c>
      <c r="AE386" s="21" t="s">
        <v>34</v>
      </c>
      <c r="AF386" s="22">
        <v>6.399593097E7</v>
      </c>
      <c r="AG386" s="22">
        <v>3769458.46</v>
      </c>
    </row>
    <row r="387" ht="14.25" hidden="1" customHeight="1" outlineLevel="2">
      <c r="A387" s="21" t="s">
        <v>268</v>
      </c>
      <c r="B387" s="21" t="s">
        <v>29</v>
      </c>
      <c r="C387" s="21" t="s">
        <v>30</v>
      </c>
      <c r="D387" s="22">
        <v>15846.0</v>
      </c>
      <c r="E387" s="22">
        <v>933.35</v>
      </c>
      <c r="F387" s="23">
        <f>+D387/D390</f>
        <v>0.00004224922311</v>
      </c>
      <c r="G387" s="24">
        <v>0.0</v>
      </c>
      <c r="H387" s="24"/>
      <c r="I387" s="22">
        <v>3.927322672727273E7</v>
      </c>
      <c r="J387" s="22">
        <f t="shared" si="862"/>
        <v>725.9133183</v>
      </c>
      <c r="K387" s="25">
        <f t="shared" si="863"/>
        <v>1659.263318</v>
      </c>
      <c r="L387" s="22">
        <f t="shared" si="864"/>
        <v>15846</v>
      </c>
      <c r="M387" s="24"/>
      <c r="N387" s="26"/>
      <c r="O387" s="24"/>
      <c r="P387" s="24">
        <v>0.0</v>
      </c>
      <c r="Q387" s="27">
        <f t="shared" si="865"/>
        <v>0</v>
      </c>
      <c r="R387" s="22">
        <f t="shared" si="866"/>
        <v>0</v>
      </c>
      <c r="S387" s="28">
        <f t="shared" si="12"/>
        <v>15846</v>
      </c>
      <c r="T387" s="29">
        <f t="shared" si="13"/>
        <v>0</v>
      </c>
      <c r="U387" s="22"/>
      <c r="V387" s="21"/>
      <c r="W387" s="21"/>
      <c r="X387" s="21"/>
      <c r="Y387" s="21"/>
      <c r="Z387" s="21"/>
      <c r="AA387" s="21"/>
      <c r="AB387" s="30"/>
      <c r="AC387" s="21" t="s">
        <v>268</v>
      </c>
      <c r="AD387" s="21" t="s">
        <v>29</v>
      </c>
      <c r="AE387" s="21" t="s">
        <v>30</v>
      </c>
      <c r="AF387" s="22">
        <v>15846.0</v>
      </c>
      <c r="AG387" s="22">
        <v>933.35</v>
      </c>
    </row>
    <row r="388" ht="14.25" hidden="1" customHeight="1" outlineLevel="2">
      <c r="A388" s="21" t="s">
        <v>268</v>
      </c>
      <c r="B388" s="21" t="s">
        <v>61</v>
      </c>
      <c r="C388" s="21" t="s">
        <v>62</v>
      </c>
      <c r="D388" s="22">
        <v>5764899.91</v>
      </c>
      <c r="E388" s="22">
        <v>339561.44</v>
      </c>
      <c r="F388" s="23">
        <f>+D388/D390</f>
        <v>0.01537060094</v>
      </c>
      <c r="G388" s="24">
        <v>0.0</v>
      </c>
      <c r="H388" s="24">
        <v>0.0</v>
      </c>
      <c r="I388" s="22">
        <v>3.927322672727273E7</v>
      </c>
      <c r="J388" s="22">
        <f t="shared" si="862"/>
        <v>264091.6557</v>
      </c>
      <c r="K388" s="25">
        <f t="shared" si="863"/>
        <v>603653.0957</v>
      </c>
      <c r="L388" s="22">
        <f t="shared" si="864"/>
        <v>264091.91</v>
      </c>
      <c r="M388" s="24">
        <v>0.0</v>
      </c>
      <c r="N388" s="26">
        <v>0.0</v>
      </c>
      <c r="O388" s="24"/>
      <c r="P388" s="24">
        <f t="shared" ref="P388:P389" si="867">+D388-J388</f>
        <v>5500808.254</v>
      </c>
      <c r="Q388" s="27">
        <f t="shared" si="865"/>
        <v>5500808</v>
      </c>
      <c r="R388" s="22">
        <f t="shared" si="866"/>
        <v>5500808</v>
      </c>
      <c r="S388" s="28">
        <f t="shared" si="12"/>
        <v>5764899.91</v>
      </c>
      <c r="T388" s="29">
        <f t="shared" si="13"/>
        <v>0</v>
      </c>
      <c r="U388" s="22"/>
      <c r="V388" s="21"/>
      <c r="W388" s="21"/>
      <c r="X388" s="21"/>
      <c r="Y388" s="21"/>
      <c r="Z388" s="21"/>
      <c r="AA388" s="21"/>
      <c r="AB388" s="30"/>
      <c r="AC388" s="21" t="s">
        <v>268</v>
      </c>
      <c r="AD388" s="21" t="s">
        <v>61</v>
      </c>
      <c r="AE388" s="21" t="s">
        <v>62</v>
      </c>
      <c r="AF388" s="22">
        <v>5764899.91</v>
      </c>
      <c r="AG388" s="22">
        <v>339561.44</v>
      </c>
    </row>
    <row r="389" ht="14.25" hidden="1" customHeight="1" outlineLevel="2">
      <c r="A389" s="21" t="s">
        <v>268</v>
      </c>
      <c r="B389" s="21" t="s">
        <v>189</v>
      </c>
      <c r="C389" s="21" t="s">
        <v>190</v>
      </c>
      <c r="D389" s="22">
        <v>1.5946794705E8</v>
      </c>
      <c r="E389" s="22">
        <v>9392906.62</v>
      </c>
      <c r="F389" s="23">
        <f>+D389/D390</f>
        <v>0.4251796588</v>
      </c>
      <c r="G389" s="24">
        <v>0.0</v>
      </c>
      <c r="H389" s="24">
        <v>0.0</v>
      </c>
      <c r="I389" s="22">
        <v>3.927322672727273E7</v>
      </c>
      <c r="J389" s="22">
        <f t="shared" si="862"/>
        <v>7305270.522</v>
      </c>
      <c r="K389" s="25">
        <f t="shared" si="863"/>
        <v>16698177.14</v>
      </c>
      <c r="L389" s="22">
        <f t="shared" si="864"/>
        <v>7305270.05</v>
      </c>
      <c r="M389" s="24">
        <v>0.0</v>
      </c>
      <c r="N389" s="26">
        <v>0.0</v>
      </c>
      <c r="O389" s="24"/>
      <c r="P389" s="24">
        <f t="shared" si="867"/>
        <v>152162676.5</v>
      </c>
      <c r="Q389" s="27">
        <f t="shared" si="865"/>
        <v>152162677</v>
      </c>
      <c r="R389" s="22">
        <f t="shared" si="866"/>
        <v>152162677</v>
      </c>
      <c r="S389" s="28">
        <f t="shared" si="12"/>
        <v>159467947.1</v>
      </c>
      <c r="T389" s="29">
        <f t="shared" si="13"/>
        <v>0</v>
      </c>
      <c r="U389" s="22"/>
      <c r="V389" s="21"/>
      <c r="W389" s="21"/>
      <c r="X389" s="21"/>
      <c r="Y389" s="21"/>
      <c r="Z389" s="21"/>
      <c r="AA389" s="21"/>
      <c r="AB389" s="30"/>
      <c r="AC389" s="21" t="s">
        <v>268</v>
      </c>
      <c r="AD389" s="21" t="s">
        <v>189</v>
      </c>
      <c r="AE389" s="21" t="s">
        <v>190</v>
      </c>
      <c r="AF389" s="22">
        <v>1.5946794705E8</v>
      </c>
      <c r="AG389" s="22">
        <v>9392906.62</v>
      </c>
    </row>
    <row r="390" ht="14.25" hidden="1" customHeight="1" outlineLevel="1">
      <c r="A390" s="31" t="s">
        <v>269</v>
      </c>
      <c r="B390" s="31"/>
      <c r="C390" s="31"/>
      <c r="D390" s="32">
        <f t="shared" ref="D390:F390" si="868">SUBTOTAL(9,D385:D389)</f>
        <v>375060151</v>
      </c>
      <c r="E390" s="32">
        <f t="shared" si="868"/>
        <v>22091618</v>
      </c>
      <c r="F390" s="32">
        <f t="shared" si="868"/>
        <v>1</v>
      </c>
      <c r="G390" s="33"/>
      <c r="H390" s="33"/>
      <c r="I390" s="32"/>
      <c r="J390" s="32">
        <f t="shared" ref="J390:L390" si="869">SUBTOTAL(9,J385:J389)</f>
        <v>17181608.73</v>
      </c>
      <c r="K390" s="34">
        <f t="shared" si="869"/>
        <v>39273226.73</v>
      </c>
      <c r="L390" s="32">
        <f t="shared" si="869"/>
        <v>17181608</v>
      </c>
      <c r="M390" s="33"/>
      <c r="N390" s="35"/>
      <c r="O390" s="33"/>
      <c r="P390" s="33">
        <f t="shared" ref="P390:R390" si="870">SUBTOTAL(9,P385:P389)</f>
        <v>357878542.3</v>
      </c>
      <c r="Q390" s="36">
        <f t="shared" si="870"/>
        <v>357878543</v>
      </c>
      <c r="R390" s="32">
        <f t="shared" si="870"/>
        <v>357878543</v>
      </c>
      <c r="S390" s="37">
        <f t="shared" si="12"/>
        <v>375060151</v>
      </c>
      <c r="T390" s="38">
        <f t="shared" si="13"/>
        <v>0</v>
      </c>
      <c r="U390" s="32"/>
      <c r="V390" s="31"/>
      <c r="W390" s="31"/>
      <c r="X390" s="31"/>
      <c r="Y390" s="31"/>
      <c r="Z390" s="31"/>
      <c r="AA390" s="31"/>
      <c r="AB390" s="39"/>
      <c r="AC390" s="31"/>
      <c r="AD390" s="31"/>
      <c r="AE390" s="31"/>
      <c r="AF390" s="32"/>
      <c r="AG390" s="32"/>
    </row>
    <row r="391" ht="14.25" hidden="1" customHeight="1" outlineLevel="2">
      <c r="A391" s="21" t="s">
        <v>270</v>
      </c>
      <c r="B391" s="21" t="s">
        <v>33</v>
      </c>
      <c r="C391" s="21" t="s">
        <v>34</v>
      </c>
      <c r="D391" s="22">
        <v>385092.12</v>
      </c>
      <c r="E391" s="22">
        <v>15341.45</v>
      </c>
      <c r="F391" s="23">
        <f>+D391/D395</f>
        <v>0.01227686344</v>
      </c>
      <c r="G391" s="24">
        <v>8.5338791E7</v>
      </c>
      <c r="H391" s="24">
        <v>7758071.909090909</v>
      </c>
      <c r="I391" s="22">
        <v>7758071.909090909</v>
      </c>
      <c r="J391" s="22">
        <f t="shared" ref="J391:J394" si="871">+K391-E391</f>
        <v>79903.33939</v>
      </c>
      <c r="K391" s="25">
        <f t="shared" ref="K391:K394" si="872">+I391*F391</f>
        <v>95244.78939</v>
      </c>
      <c r="L391" s="22">
        <f t="shared" ref="L391:L394" si="873">+D391-Q391</f>
        <v>79903.12</v>
      </c>
      <c r="M391" s="24">
        <v>2.734474303828635E8</v>
      </c>
      <c r="N391" s="26">
        <v>2.4858857307533048E7</v>
      </c>
      <c r="O391" s="24"/>
      <c r="P391" s="24">
        <f t="shared" ref="P391:P394" si="874">+D391-J391</f>
        <v>305188.7806</v>
      </c>
      <c r="Q391" s="27">
        <f t="shared" ref="Q391:Q394" si="875">+ROUND(P391,0)</f>
        <v>305189</v>
      </c>
      <c r="R391" s="22">
        <f t="shared" ref="R391:R394" si="876">+D391-L391</f>
        <v>305189</v>
      </c>
      <c r="S391" s="28">
        <f t="shared" si="12"/>
        <v>385092.12</v>
      </c>
      <c r="T391" s="29">
        <f t="shared" si="13"/>
        <v>0</v>
      </c>
      <c r="U391" s="22"/>
      <c r="V391" s="21"/>
      <c r="W391" s="21"/>
      <c r="X391" s="21"/>
      <c r="Y391" s="21"/>
      <c r="Z391" s="21"/>
      <c r="AA391" s="21"/>
      <c r="AB391" s="30"/>
      <c r="AC391" s="21" t="s">
        <v>270</v>
      </c>
      <c r="AD391" s="21" t="s">
        <v>33</v>
      </c>
      <c r="AE391" s="21" t="s">
        <v>34</v>
      </c>
      <c r="AF391" s="22">
        <v>385092.12</v>
      </c>
      <c r="AG391" s="22">
        <v>15341.45</v>
      </c>
    </row>
    <row r="392" ht="14.25" hidden="1" customHeight="1" outlineLevel="2">
      <c r="A392" s="21" t="s">
        <v>270</v>
      </c>
      <c r="B392" s="21" t="s">
        <v>61</v>
      </c>
      <c r="C392" s="21" t="s">
        <v>62</v>
      </c>
      <c r="D392" s="22">
        <v>537128.36</v>
      </c>
      <c r="E392" s="22">
        <v>21398.33</v>
      </c>
      <c r="F392" s="23">
        <f>+D392/D395</f>
        <v>0.01712382878</v>
      </c>
      <c r="G392" s="24">
        <v>0.0</v>
      </c>
      <c r="H392" s="24">
        <v>0.0</v>
      </c>
      <c r="I392" s="22">
        <v>7758071.909090909</v>
      </c>
      <c r="J392" s="22">
        <f t="shared" si="871"/>
        <v>111449.565</v>
      </c>
      <c r="K392" s="25">
        <f t="shared" si="872"/>
        <v>132847.895</v>
      </c>
      <c r="L392" s="22">
        <f t="shared" si="873"/>
        <v>111449.36</v>
      </c>
      <c r="M392" s="24">
        <v>0.0</v>
      </c>
      <c r="N392" s="26">
        <v>0.0</v>
      </c>
      <c r="O392" s="24"/>
      <c r="P392" s="24">
        <f t="shared" si="874"/>
        <v>425678.795</v>
      </c>
      <c r="Q392" s="27">
        <f t="shared" si="875"/>
        <v>425679</v>
      </c>
      <c r="R392" s="22">
        <f t="shared" si="876"/>
        <v>425679</v>
      </c>
      <c r="S392" s="28">
        <f t="shared" si="12"/>
        <v>537128.36</v>
      </c>
      <c r="T392" s="29">
        <f t="shared" si="13"/>
        <v>0</v>
      </c>
      <c r="U392" s="22"/>
      <c r="V392" s="21"/>
      <c r="W392" s="21"/>
      <c r="X392" s="21"/>
      <c r="Y392" s="21"/>
      <c r="Z392" s="21"/>
      <c r="AA392" s="21"/>
      <c r="AB392" s="30"/>
      <c r="AC392" s="21" t="s">
        <v>270</v>
      </c>
      <c r="AD392" s="21" t="s">
        <v>61</v>
      </c>
      <c r="AE392" s="21" t="s">
        <v>62</v>
      </c>
      <c r="AF392" s="22">
        <v>537128.36</v>
      </c>
      <c r="AG392" s="22">
        <v>21398.33</v>
      </c>
    </row>
    <row r="393" ht="14.25" hidden="1" customHeight="1" outlineLevel="2">
      <c r="A393" s="21" t="s">
        <v>270</v>
      </c>
      <c r="B393" s="21" t="s">
        <v>35</v>
      </c>
      <c r="C393" s="21" t="s">
        <v>36</v>
      </c>
      <c r="D393" s="22">
        <v>1.884084586E7</v>
      </c>
      <c r="E393" s="22">
        <v>750589.01</v>
      </c>
      <c r="F393" s="23">
        <f>+D393/D395</f>
        <v>0.6006523627</v>
      </c>
      <c r="G393" s="24">
        <v>0.0</v>
      </c>
      <c r="H393" s="24">
        <v>0.0</v>
      </c>
      <c r="I393" s="22">
        <v>7758071.909090909</v>
      </c>
      <c r="J393" s="22">
        <f t="shared" si="871"/>
        <v>3909315.212</v>
      </c>
      <c r="K393" s="25">
        <f t="shared" si="872"/>
        <v>4659904.222</v>
      </c>
      <c r="L393" s="22">
        <f t="shared" si="873"/>
        <v>3909314.86</v>
      </c>
      <c r="M393" s="24">
        <v>0.0</v>
      </c>
      <c r="N393" s="26">
        <v>0.0</v>
      </c>
      <c r="O393" s="24"/>
      <c r="P393" s="24">
        <f t="shared" si="874"/>
        <v>14931530.65</v>
      </c>
      <c r="Q393" s="27">
        <f t="shared" si="875"/>
        <v>14931531</v>
      </c>
      <c r="R393" s="22">
        <f t="shared" si="876"/>
        <v>14931531</v>
      </c>
      <c r="S393" s="28">
        <f t="shared" si="12"/>
        <v>18840845.86</v>
      </c>
      <c r="T393" s="29">
        <f t="shared" si="13"/>
        <v>0</v>
      </c>
      <c r="U393" s="22"/>
      <c r="V393" s="21"/>
      <c r="W393" s="21"/>
      <c r="X393" s="21"/>
      <c r="Y393" s="21"/>
      <c r="Z393" s="21"/>
      <c r="AA393" s="21"/>
      <c r="AB393" s="30"/>
      <c r="AC393" s="21" t="s">
        <v>270</v>
      </c>
      <c r="AD393" s="21" t="s">
        <v>35</v>
      </c>
      <c r="AE393" s="21" t="s">
        <v>36</v>
      </c>
      <c r="AF393" s="22">
        <v>1.884084586E7</v>
      </c>
      <c r="AG393" s="22">
        <v>750589.01</v>
      </c>
    </row>
    <row r="394" ht="14.25" hidden="1" customHeight="1" outlineLevel="2">
      <c r="A394" s="21" t="s">
        <v>270</v>
      </c>
      <c r="B394" s="21" t="s">
        <v>67</v>
      </c>
      <c r="C394" s="21" t="s">
        <v>68</v>
      </c>
      <c r="D394" s="22">
        <v>1.160423866E7</v>
      </c>
      <c r="E394" s="22">
        <v>462294.21</v>
      </c>
      <c r="F394" s="23">
        <f>+D394/D395</f>
        <v>0.3699469451</v>
      </c>
      <c r="G394" s="24">
        <v>0.0</v>
      </c>
      <c r="H394" s="24">
        <v>0.0</v>
      </c>
      <c r="I394" s="22">
        <v>7758071.909090909</v>
      </c>
      <c r="J394" s="22">
        <f t="shared" si="871"/>
        <v>2407780.792</v>
      </c>
      <c r="K394" s="25">
        <f t="shared" si="872"/>
        <v>2870075.002</v>
      </c>
      <c r="L394" s="22">
        <f t="shared" si="873"/>
        <v>2407780.66</v>
      </c>
      <c r="M394" s="24">
        <v>0.0</v>
      </c>
      <c r="N394" s="26">
        <v>0.0</v>
      </c>
      <c r="O394" s="24"/>
      <c r="P394" s="24">
        <f t="shared" si="874"/>
        <v>9196457.868</v>
      </c>
      <c r="Q394" s="27">
        <f t="shared" si="875"/>
        <v>9196458</v>
      </c>
      <c r="R394" s="22">
        <f t="shared" si="876"/>
        <v>9196458</v>
      </c>
      <c r="S394" s="28">
        <f t="shared" si="12"/>
        <v>11604238.66</v>
      </c>
      <c r="T394" s="29">
        <f t="shared" si="13"/>
        <v>0</v>
      </c>
      <c r="U394" s="22"/>
      <c r="V394" s="21"/>
      <c r="W394" s="21"/>
      <c r="X394" s="21"/>
      <c r="Y394" s="21"/>
      <c r="Z394" s="21"/>
      <c r="AA394" s="21"/>
      <c r="AB394" s="30"/>
      <c r="AC394" s="21" t="s">
        <v>270</v>
      </c>
      <c r="AD394" s="21" t="s">
        <v>67</v>
      </c>
      <c r="AE394" s="21" t="s">
        <v>68</v>
      </c>
      <c r="AF394" s="22">
        <v>1.160423866E7</v>
      </c>
      <c r="AG394" s="22">
        <v>462294.21</v>
      </c>
    </row>
    <row r="395" ht="14.25" hidden="1" customHeight="1" outlineLevel="1">
      <c r="A395" s="31" t="s">
        <v>271</v>
      </c>
      <c r="B395" s="31"/>
      <c r="C395" s="31"/>
      <c r="D395" s="32">
        <f t="shared" ref="D395:F395" si="877">SUBTOTAL(9,D391:D394)</f>
        <v>31367305</v>
      </c>
      <c r="E395" s="32">
        <f t="shared" si="877"/>
        <v>1249623</v>
      </c>
      <c r="F395" s="32">
        <f t="shared" si="877"/>
        <v>1</v>
      </c>
      <c r="G395" s="33"/>
      <c r="H395" s="33"/>
      <c r="I395" s="32"/>
      <c r="J395" s="32">
        <f t="shared" ref="J395:L395" si="878">SUBTOTAL(9,J391:J394)</f>
        <v>6508448.909</v>
      </c>
      <c r="K395" s="34">
        <f t="shared" si="878"/>
        <v>7758071.909</v>
      </c>
      <c r="L395" s="32">
        <f t="shared" si="878"/>
        <v>6508448</v>
      </c>
      <c r="M395" s="33"/>
      <c r="N395" s="35"/>
      <c r="O395" s="33"/>
      <c r="P395" s="33">
        <f t="shared" ref="P395:R395" si="879">SUBTOTAL(9,P391:P394)</f>
        <v>24858856.09</v>
      </c>
      <c r="Q395" s="36">
        <f t="shared" si="879"/>
        <v>24858857</v>
      </c>
      <c r="R395" s="32">
        <f t="shared" si="879"/>
        <v>24858857</v>
      </c>
      <c r="S395" s="37">
        <f t="shared" si="12"/>
        <v>31367305</v>
      </c>
      <c r="T395" s="38">
        <f t="shared" si="13"/>
        <v>0</v>
      </c>
      <c r="U395" s="32"/>
      <c r="V395" s="31"/>
      <c r="W395" s="31"/>
      <c r="X395" s="31"/>
      <c r="Y395" s="31"/>
      <c r="Z395" s="31"/>
      <c r="AA395" s="31"/>
      <c r="AB395" s="39"/>
      <c r="AC395" s="31"/>
      <c r="AD395" s="31"/>
      <c r="AE395" s="31"/>
      <c r="AF395" s="32"/>
      <c r="AG395" s="32"/>
    </row>
    <row r="396" ht="15.75" hidden="1" customHeight="1" outlineLevel="2">
      <c r="A396" s="21" t="s">
        <v>272</v>
      </c>
      <c r="B396" s="21" t="s">
        <v>27</v>
      </c>
      <c r="C396" s="21" t="s">
        <v>28</v>
      </c>
      <c r="D396" s="22">
        <v>1.0883826924E8</v>
      </c>
      <c r="E396" s="22">
        <v>9670484.43</v>
      </c>
      <c r="F396" s="23">
        <f>+D396/D398</f>
        <v>0.7909453345</v>
      </c>
      <c r="G396" s="24">
        <v>1.1943880027113019E8</v>
      </c>
      <c r="H396" s="24">
        <v>1.0858072751920925E7</v>
      </c>
      <c r="I396" s="22">
        <v>1.0858072751920925E7</v>
      </c>
      <c r="J396" s="22">
        <v>0.0</v>
      </c>
      <c r="K396" s="25">
        <f t="shared" ref="K396:K397" si="880">+I396*F396</f>
        <v>8588141.984</v>
      </c>
      <c r="L396" s="22">
        <f t="shared" ref="L396:L397" si="881">+D396-Q396</f>
        <v>0.2399999946</v>
      </c>
      <c r="M396" s="24">
        <v>1.5136582975025687E9</v>
      </c>
      <c r="N396" s="26">
        <v>1.3760529977296078E8</v>
      </c>
      <c r="O396" s="24"/>
      <c r="P396" s="24">
        <f t="shared" ref="P396:P397" si="882">+D396-J396</f>
        <v>108838269.2</v>
      </c>
      <c r="Q396" s="27">
        <f t="shared" ref="Q396:Q397" si="883">+ROUND(P396,0)</f>
        <v>108838269</v>
      </c>
      <c r="R396" s="22">
        <f t="shared" ref="R396:R397" si="884">+D396-L396</f>
        <v>108838269</v>
      </c>
      <c r="S396" s="28">
        <f t="shared" si="12"/>
        <v>108838269.2</v>
      </c>
      <c r="T396" s="29">
        <f t="shared" si="13"/>
        <v>0</v>
      </c>
      <c r="U396" s="22"/>
      <c r="V396" s="21"/>
      <c r="W396" s="21"/>
      <c r="X396" s="21"/>
      <c r="Y396" s="21"/>
      <c r="Z396" s="21"/>
      <c r="AA396" s="21"/>
      <c r="AB396" s="30"/>
      <c r="AC396" s="21" t="s">
        <v>272</v>
      </c>
      <c r="AD396" s="21" t="s">
        <v>27</v>
      </c>
      <c r="AE396" s="21" t="s">
        <v>28</v>
      </c>
      <c r="AF396" s="22">
        <v>1.0883826924E8</v>
      </c>
      <c r="AG396" s="22">
        <v>9670484.43</v>
      </c>
    </row>
    <row r="397" ht="14.25" hidden="1" customHeight="1" outlineLevel="2">
      <c r="A397" s="21" t="s">
        <v>272</v>
      </c>
      <c r="B397" s="21" t="s">
        <v>33</v>
      </c>
      <c r="C397" s="21" t="s">
        <v>34</v>
      </c>
      <c r="D397" s="22">
        <v>2.876702976E7</v>
      </c>
      <c r="E397" s="22">
        <v>2556004.57</v>
      </c>
      <c r="F397" s="23">
        <f>+D397/D398</f>
        <v>0.2090546655</v>
      </c>
      <c r="G397" s="24">
        <v>0.0</v>
      </c>
      <c r="H397" s="24">
        <v>0.0</v>
      </c>
      <c r="I397" s="22">
        <v>1.0858072751920925E7</v>
      </c>
      <c r="J397" s="22">
        <v>0.0</v>
      </c>
      <c r="K397" s="25">
        <f t="shared" si="880"/>
        <v>2269930.768</v>
      </c>
      <c r="L397" s="22">
        <f t="shared" si="881"/>
        <v>-0.2399999984</v>
      </c>
      <c r="M397" s="24">
        <v>0.0</v>
      </c>
      <c r="N397" s="26">
        <v>0.0</v>
      </c>
      <c r="O397" s="24"/>
      <c r="P397" s="24">
        <f t="shared" si="882"/>
        <v>28767029.76</v>
      </c>
      <c r="Q397" s="27">
        <f t="shared" si="883"/>
        <v>28767030</v>
      </c>
      <c r="R397" s="22">
        <f t="shared" si="884"/>
        <v>28767030</v>
      </c>
      <c r="S397" s="28">
        <f t="shared" si="12"/>
        <v>28767029.76</v>
      </c>
      <c r="T397" s="29">
        <f t="shared" si="13"/>
        <v>0</v>
      </c>
      <c r="U397" s="22"/>
      <c r="V397" s="21"/>
      <c r="W397" s="21"/>
      <c r="X397" s="21"/>
      <c r="Y397" s="21"/>
      <c r="Z397" s="21"/>
      <c r="AA397" s="21"/>
      <c r="AB397" s="30"/>
      <c r="AC397" s="21" t="s">
        <v>272</v>
      </c>
      <c r="AD397" s="21" t="s">
        <v>33</v>
      </c>
      <c r="AE397" s="21" t="s">
        <v>34</v>
      </c>
      <c r="AF397" s="22">
        <v>2.876702976E7</v>
      </c>
      <c r="AG397" s="22">
        <v>2556004.57</v>
      </c>
    </row>
    <row r="398" ht="14.25" hidden="1" customHeight="1" outlineLevel="1">
      <c r="A398" s="31" t="s">
        <v>273</v>
      </c>
      <c r="B398" s="31"/>
      <c r="C398" s="31"/>
      <c r="D398" s="32">
        <f t="shared" ref="D398:F398" si="885">SUBTOTAL(9,D396:D397)</f>
        <v>137605299</v>
      </c>
      <c r="E398" s="32">
        <f t="shared" si="885"/>
        <v>12226489</v>
      </c>
      <c r="F398" s="32">
        <f t="shared" si="885"/>
        <v>1</v>
      </c>
      <c r="G398" s="33"/>
      <c r="H398" s="33"/>
      <c r="I398" s="32"/>
      <c r="J398" s="32">
        <f t="shared" ref="J398:L398" si="886">SUBTOTAL(9,J396:J397)</f>
        <v>0</v>
      </c>
      <c r="K398" s="34">
        <f t="shared" si="886"/>
        <v>10858072.75</v>
      </c>
      <c r="L398" s="32">
        <f t="shared" si="886"/>
        <v>-0.000000003725290298</v>
      </c>
      <c r="M398" s="33"/>
      <c r="N398" s="35"/>
      <c r="O398" s="33"/>
      <c r="P398" s="33">
        <f t="shared" ref="P398:R398" si="887">SUBTOTAL(9,P396:P397)</f>
        <v>137605299</v>
      </c>
      <c r="Q398" s="36">
        <f t="shared" si="887"/>
        <v>137605299</v>
      </c>
      <c r="R398" s="32">
        <f t="shared" si="887"/>
        <v>137605299</v>
      </c>
      <c r="S398" s="37">
        <f t="shared" si="12"/>
        <v>137605299</v>
      </c>
      <c r="T398" s="38">
        <f t="shared" si="13"/>
        <v>0</v>
      </c>
      <c r="U398" s="32"/>
      <c r="V398" s="31"/>
      <c r="W398" s="31"/>
      <c r="X398" s="31"/>
      <c r="Y398" s="31"/>
      <c r="Z398" s="31"/>
      <c r="AA398" s="31"/>
      <c r="AB398" s="39"/>
      <c r="AC398" s="31"/>
      <c r="AD398" s="31"/>
      <c r="AE398" s="31"/>
      <c r="AF398" s="32"/>
      <c r="AG398" s="32"/>
    </row>
    <row r="399" ht="14.25" hidden="1" customHeight="1" outlineLevel="2">
      <c r="A399" s="21" t="s">
        <v>274</v>
      </c>
      <c r="B399" s="21" t="s">
        <v>33</v>
      </c>
      <c r="C399" s="21" t="s">
        <v>34</v>
      </c>
      <c r="D399" s="22">
        <v>1.099065157E7</v>
      </c>
      <c r="E399" s="22">
        <v>275981.19</v>
      </c>
      <c r="F399" s="23">
        <f>+D399/D402</f>
        <v>0.09068904613</v>
      </c>
      <c r="G399" s="24">
        <v>2.9202687437507663E7</v>
      </c>
      <c r="H399" s="24">
        <v>2654789.767046151</v>
      </c>
      <c r="I399" s="22">
        <v>2654789.767046151</v>
      </c>
      <c r="J399" s="22">
        <v>0.0</v>
      </c>
      <c r="K399" s="25">
        <f t="shared" ref="K399:K401" si="888">+I399*F399</f>
        <v>240760.3516</v>
      </c>
      <c r="L399" s="22">
        <f t="shared" ref="L399:L401" si="889">+D399-Q399</f>
        <v>-12633.43</v>
      </c>
      <c r="M399" s="24">
        <v>1.3330955940357022E9</v>
      </c>
      <c r="N399" s="26">
        <v>1.211905085487002E8</v>
      </c>
      <c r="O399" s="24"/>
      <c r="P399" s="24">
        <v>1.1003285290000001E7</v>
      </c>
      <c r="Q399" s="27">
        <f t="shared" ref="Q399:Q401" si="890">+ROUND(P399,0)</f>
        <v>11003285</v>
      </c>
      <c r="R399" s="22">
        <f t="shared" ref="R399:R401" si="891">+D399-L399</f>
        <v>11003285</v>
      </c>
      <c r="S399" s="28">
        <f t="shared" si="12"/>
        <v>10990651.57</v>
      </c>
      <c r="T399" s="29">
        <f t="shared" si="13"/>
        <v>0</v>
      </c>
      <c r="U399" s="22"/>
      <c r="V399" s="21"/>
      <c r="W399" s="21"/>
      <c r="X399" s="21"/>
      <c r="Y399" s="21"/>
      <c r="Z399" s="21"/>
      <c r="AA399" s="21"/>
      <c r="AB399" s="30"/>
      <c r="AC399" s="21" t="s">
        <v>274</v>
      </c>
      <c r="AD399" s="21" t="s">
        <v>33</v>
      </c>
      <c r="AE399" s="21" t="s">
        <v>34</v>
      </c>
      <c r="AF399" s="22">
        <v>1.099065157E7</v>
      </c>
      <c r="AG399" s="22">
        <v>275981.19</v>
      </c>
    </row>
    <row r="400" ht="15.75" hidden="1" customHeight="1" outlineLevel="2">
      <c r="A400" s="21" t="s">
        <v>274</v>
      </c>
      <c r="B400" s="21" t="s">
        <v>29</v>
      </c>
      <c r="C400" s="21" t="s">
        <v>30</v>
      </c>
      <c r="D400" s="22">
        <v>12633.72</v>
      </c>
      <c r="E400" s="22">
        <v>317.24</v>
      </c>
      <c r="F400" s="23">
        <f>+D400/D402</f>
        <v>0.0001042467781</v>
      </c>
      <c r="G400" s="24">
        <v>0.0</v>
      </c>
      <c r="H400" s="24"/>
      <c r="I400" s="22">
        <v>2654789.767046151</v>
      </c>
      <c r="J400" s="22">
        <v>0.0</v>
      </c>
      <c r="K400" s="25">
        <f t="shared" si="888"/>
        <v>276.7532799</v>
      </c>
      <c r="L400" s="22">
        <f t="shared" si="889"/>
        <v>12633.72</v>
      </c>
      <c r="M400" s="24"/>
      <c r="N400" s="26"/>
      <c r="O400" s="24"/>
      <c r="P400" s="24">
        <v>0.0</v>
      </c>
      <c r="Q400" s="27">
        <f t="shared" si="890"/>
        <v>0</v>
      </c>
      <c r="R400" s="22">
        <f t="shared" si="891"/>
        <v>0</v>
      </c>
      <c r="S400" s="28">
        <f t="shared" si="12"/>
        <v>12633.72</v>
      </c>
      <c r="T400" s="29">
        <f t="shared" si="13"/>
        <v>0</v>
      </c>
      <c r="U400" s="22"/>
      <c r="V400" s="21"/>
      <c r="W400" s="21"/>
      <c r="X400" s="21"/>
      <c r="Y400" s="21"/>
      <c r="Z400" s="21"/>
      <c r="AA400" s="21"/>
      <c r="AB400" s="30"/>
      <c r="AC400" s="21" t="s">
        <v>274</v>
      </c>
      <c r="AD400" s="21" t="s">
        <v>29</v>
      </c>
      <c r="AE400" s="21" t="s">
        <v>30</v>
      </c>
      <c r="AF400" s="22">
        <v>12633.72</v>
      </c>
      <c r="AG400" s="22">
        <v>317.24</v>
      </c>
    </row>
    <row r="401" ht="14.25" hidden="1" customHeight="1" outlineLevel="2">
      <c r="A401" s="21" t="s">
        <v>274</v>
      </c>
      <c r="B401" s="21" t="s">
        <v>35</v>
      </c>
      <c r="C401" s="21" t="s">
        <v>36</v>
      </c>
      <c r="D401" s="22">
        <v>1.1018722271E8</v>
      </c>
      <c r="E401" s="22">
        <v>2766860.57</v>
      </c>
      <c r="F401" s="23">
        <f>+D401/D402</f>
        <v>0.9092067071</v>
      </c>
      <c r="G401" s="24">
        <v>0.0</v>
      </c>
      <c r="H401" s="24">
        <v>0.0</v>
      </c>
      <c r="I401" s="22">
        <v>2654789.767046151</v>
      </c>
      <c r="J401" s="22">
        <v>0.0</v>
      </c>
      <c r="K401" s="25">
        <f t="shared" si="888"/>
        <v>2413752.662</v>
      </c>
      <c r="L401" s="22">
        <f t="shared" si="889"/>
        <v>-0.2900000066</v>
      </c>
      <c r="M401" s="24">
        <v>0.0</v>
      </c>
      <c r="N401" s="26">
        <v>0.0</v>
      </c>
      <c r="O401" s="24"/>
      <c r="P401" s="24">
        <f>+D401-J401</f>
        <v>110187222.7</v>
      </c>
      <c r="Q401" s="27">
        <f t="shared" si="890"/>
        <v>110187223</v>
      </c>
      <c r="R401" s="22">
        <f t="shared" si="891"/>
        <v>110187223</v>
      </c>
      <c r="S401" s="28">
        <f t="shared" si="12"/>
        <v>110187222.7</v>
      </c>
      <c r="T401" s="29">
        <f t="shared" si="13"/>
        <v>0</v>
      </c>
      <c r="U401" s="22"/>
      <c r="V401" s="21"/>
      <c r="W401" s="21"/>
      <c r="X401" s="21"/>
      <c r="Y401" s="21"/>
      <c r="Z401" s="21"/>
      <c r="AA401" s="21"/>
      <c r="AB401" s="30"/>
      <c r="AC401" s="21" t="s">
        <v>274</v>
      </c>
      <c r="AD401" s="21" t="s">
        <v>35</v>
      </c>
      <c r="AE401" s="21" t="s">
        <v>36</v>
      </c>
      <c r="AF401" s="22">
        <v>1.1018722271E8</v>
      </c>
      <c r="AG401" s="22">
        <v>2766860.57</v>
      </c>
    </row>
    <row r="402" ht="14.25" hidden="1" customHeight="1" outlineLevel="1">
      <c r="A402" s="31" t="s">
        <v>275</v>
      </c>
      <c r="B402" s="31"/>
      <c r="C402" s="31"/>
      <c r="D402" s="32">
        <f t="shared" ref="D402:F402" si="892">SUBTOTAL(9,D399:D401)</f>
        <v>121190508</v>
      </c>
      <c r="E402" s="32">
        <f t="shared" si="892"/>
        <v>3043159</v>
      </c>
      <c r="F402" s="32">
        <f t="shared" si="892"/>
        <v>1</v>
      </c>
      <c r="G402" s="33"/>
      <c r="H402" s="33"/>
      <c r="I402" s="32"/>
      <c r="J402" s="32">
        <f t="shared" ref="J402:L402" si="893">SUBTOTAL(9,J399:J401)</f>
        <v>0</v>
      </c>
      <c r="K402" s="34">
        <f t="shared" si="893"/>
        <v>2654789.767</v>
      </c>
      <c r="L402" s="32">
        <f t="shared" si="893"/>
        <v>-0.000000006259142538</v>
      </c>
      <c r="M402" s="33"/>
      <c r="N402" s="35"/>
      <c r="O402" s="33"/>
      <c r="P402" s="33">
        <f t="shared" ref="P402:R402" si="894">SUBTOTAL(9,P399:P401)</f>
        <v>121190508</v>
      </c>
      <c r="Q402" s="36">
        <f t="shared" si="894"/>
        <v>121190508</v>
      </c>
      <c r="R402" s="32">
        <f t="shared" si="894"/>
        <v>121190508</v>
      </c>
      <c r="S402" s="37">
        <f t="shared" si="12"/>
        <v>121190508</v>
      </c>
      <c r="T402" s="38">
        <f t="shared" si="13"/>
        <v>0</v>
      </c>
      <c r="U402" s="32"/>
      <c r="V402" s="31"/>
      <c r="W402" s="31"/>
      <c r="X402" s="31"/>
      <c r="Y402" s="31"/>
      <c r="Z402" s="31"/>
      <c r="AA402" s="31"/>
      <c r="AB402" s="39"/>
      <c r="AC402" s="31"/>
      <c r="AD402" s="31"/>
      <c r="AE402" s="31"/>
      <c r="AF402" s="32"/>
      <c r="AG402" s="32"/>
    </row>
    <row r="403" ht="14.25" hidden="1" customHeight="1" outlineLevel="2">
      <c r="A403" s="21" t="s">
        <v>276</v>
      </c>
      <c r="B403" s="21" t="s">
        <v>27</v>
      </c>
      <c r="C403" s="21" t="s">
        <v>28</v>
      </c>
      <c r="D403" s="22">
        <v>3124811.73</v>
      </c>
      <c r="E403" s="22">
        <v>796187.27</v>
      </c>
      <c r="F403" s="23">
        <f>+D403/D406</f>
        <v>0.7301951503</v>
      </c>
      <c r="G403" s="24">
        <v>1.118161947025704E7</v>
      </c>
      <c r="H403" s="24">
        <v>1016510.8609324582</v>
      </c>
      <c r="I403" s="22">
        <v>1016510.8609324582</v>
      </c>
      <c r="J403" s="22">
        <v>0.0</v>
      </c>
      <c r="K403" s="25">
        <f t="shared" ref="K403:K405" si="895">+I403*F403</f>
        <v>742251.3009</v>
      </c>
      <c r="L403" s="22">
        <f t="shared" ref="L403:L405" si="896">+D403-Q403</f>
        <v>-0.27</v>
      </c>
      <c r="M403" s="24">
        <v>4.707363295117138E7</v>
      </c>
      <c r="N403" s="26">
        <v>4279421.177379217</v>
      </c>
      <c r="O403" s="24"/>
      <c r="P403" s="24">
        <f t="shared" ref="P403:P405" si="897">+D403-J403</f>
        <v>3124811.73</v>
      </c>
      <c r="Q403" s="27">
        <f t="shared" ref="Q403:Q405" si="898">+ROUND(P403,0)</f>
        <v>3124812</v>
      </c>
      <c r="R403" s="22">
        <f t="shared" ref="R403:R405" si="899">+D403-L403</f>
        <v>3124812</v>
      </c>
      <c r="S403" s="28">
        <f t="shared" si="12"/>
        <v>3124811.73</v>
      </c>
      <c r="T403" s="29">
        <f t="shared" si="13"/>
        <v>0</v>
      </c>
      <c r="U403" s="22"/>
      <c r="V403" s="21"/>
      <c r="W403" s="21"/>
      <c r="X403" s="21"/>
      <c r="Y403" s="21"/>
      <c r="Z403" s="21"/>
      <c r="AA403" s="21"/>
      <c r="AB403" s="30"/>
      <c r="AC403" s="21" t="s">
        <v>276</v>
      </c>
      <c r="AD403" s="21" t="s">
        <v>27</v>
      </c>
      <c r="AE403" s="21" t="s">
        <v>28</v>
      </c>
      <c r="AF403" s="22">
        <v>3124811.73</v>
      </c>
      <c r="AG403" s="22">
        <v>796187.27</v>
      </c>
    </row>
    <row r="404" ht="14.25" hidden="1" customHeight="1" outlineLevel="2">
      <c r="A404" s="21" t="s">
        <v>276</v>
      </c>
      <c r="B404" s="21" t="s">
        <v>33</v>
      </c>
      <c r="C404" s="21" t="s">
        <v>34</v>
      </c>
      <c r="D404" s="22">
        <v>928005.68</v>
      </c>
      <c r="E404" s="22">
        <v>236451.46</v>
      </c>
      <c r="F404" s="23">
        <f>+D404/D406</f>
        <v>0.2168531437</v>
      </c>
      <c r="G404" s="24">
        <v>0.0</v>
      </c>
      <c r="H404" s="24">
        <v>0.0</v>
      </c>
      <c r="I404" s="22">
        <v>1016510.8609324582</v>
      </c>
      <c r="J404" s="22">
        <v>0.0</v>
      </c>
      <c r="K404" s="25">
        <f t="shared" si="895"/>
        <v>220433.5757</v>
      </c>
      <c r="L404" s="22">
        <f t="shared" si="896"/>
        <v>-0.3199999999</v>
      </c>
      <c r="M404" s="24">
        <v>0.0</v>
      </c>
      <c r="N404" s="26">
        <v>0.0</v>
      </c>
      <c r="O404" s="24"/>
      <c r="P404" s="24">
        <f t="shared" si="897"/>
        <v>928005.68</v>
      </c>
      <c r="Q404" s="27">
        <f t="shared" si="898"/>
        <v>928006</v>
      </c>
      <c r="R404" s="22">
        <f t="shared" si="899"/>
        <v>928006</v>
      </c>
      <c r="S404" s="28">
        <f t="shared" si="12"/>
        <v>928005.68</v>
      </c>
      <c r="T404" s="29">
        <f t="shared" si="13"/>
        <v>0</v>
      </c>
      <c r="U404" s="22"/>
      <c r="V404" s="21"/>
      <c r="W404" s="21"/>
      <c r="X404" s="21"/>
      <c r="Y404" s="21"/>
      <c r="Z404" s="21"/>
      <c r="AA404" s="21"/>
      <c r="AB404" s="30"/>
      <c r="AC404" s="21" t="s">
        <v>276</v>
      </c>
      <c r="AD404" s="21" t="s">
        <v>33</v>
      </c>
      <c r="AE404" s="21" t="s">
        <v>34</v>
      </c>
      <c r="AF404" s="22">
        <v>928005.68</v>
      </c>
      <c r="AG404" s="22">
        <v>236451.46</v>
      </c>
    </row>
    <row r="405" ht="15.75" hidden="1" customHeight="1" outlineLevel="2">
      <c r="A405" s="21" t="s">
        <v>276</v>
      </c>
      <c r="B405" s="21" t="s">
        <v>61</v>
      </c>
      <c r="C405" s="21" t="s">
        <v>62</v>
      </c>
      <c r="D405" s="22">
        <v>226602.59</v>
      </c>
      <c r="E405" s="22">
        <v>57737.27</v>
      </c>
      <c r="F405" s="23">
        <f>+D405/D406</f>
        <v>0.05295170607</v>
      </c>
      <c r="G405" s="24">
        <v>0.0</v>
      </c>
      <c r="H405" s="24">
        <v>0.0</v>
      </c>
      <c r="I405" s="22">
        <v>1016510.8609324582</v>
      </c>
      <c r="J405" s="22">
        <v>0.0</v>
      </c>
      <c r="K405" s="25">
        <f t="shared" si="895"/>
        <v>53825.98433</v>
      </c>
      <c r="L405" s="22">
        <f t="shared" si="896"/>
        <v>-0.41</v>
      </c>
      <c r="M405" s="24">
        <v>0.0</v>
      </c>
      <c r="N405" s="26">
        <v>0.0</v>
      </c>
      <c r="O405" s="24"/>
      <c r="P405" s="24">
        <f t="shared" si="897"/>
        <v>226602.59</v>
      </c>
      <c r="Q405" s="27">
        <f t="shared" si="898"/>
        <v>226603</v>
      </c>
      <c r="R405" s="22">
        <f t="shared" si="899"/>
        <v>226603</v>
      </c>
      <c r="S405" s="28">
        <f t="shared" si="12"/>
        <v>226602.59</v>
      </c>
      <c r="T405" s="29">
        <f t="shared" si="13"/>
        <v>0</v>
      </c>
      <c r="U405" s="22"/>
      <c r="V405" s="21"/>
      <c r="W405" s="21"/>
      <c r="X405" s="21"/>
      <c r="Y405" s="21"/>
      <c r="Z405" s="21"/>
      <c r="AA405" s="21"/>
      <c r="AB405" s="30"/>
      <c r="AC405" s="21" t="s">
        <v>276</v>
      </c>
      <c r="AD405" s="21" t="s">
        <v>61</v>
      </c>
      <c r="AE405" s="21" t="s">
        <v>62</v>
      </c>
      <c r="AF405" s="22">
        <v>226602.59</v>
      </c>
      <c r="AG405" s="22">
        <v>57737.27</v>
      </c>
    </row>
    <row r="406" ht="15.75" hidden="1" customHeight="1" outlineLevel="1">
      <c r="A406" s="31" t="s">
        <v>277</v>
      </c>
      <c r="B406" s="31"/>
      <c r="C406" s="31"/>
      <c r="D406" s="32">
        <f t="shared" ref="D406:F406" si="900">SUBTOTAL(9,D403:D405)</f>
        <v>4279420</v>
      </c>
      <c r="E406" s="32">
        <f t="shared" si="900"/>
        <v>1090376</v>
      </c>
      <c r="F406" s="32">
        <f t="shared" si="900"/>
        <v>1</v>
      </c>
      <c r="G406" s="33"/>
      <c r="H406" s="33"/>
      <c r="I406" s="32"/>
      <c r="J406" s="32">
        <f t="shared" ref="J406:L406" si="901">SUBTOTAL(9,J403:J405)</f>
        <v>0</v>
      </c>
      <c r="K406" s="34">
        <f t="shared" si="901"/>
        <v>1016510.861</v>
      </c>
      <c r="L406" s="32">
        <f t="shared" si="901"/>
        <v>-1</v>
      </c>
      <c r="M406" s="33"/>
      <c r="N406" s="35"/>
      <c r="O406" s="33"/>
      <c r="P406" s="33">
        <f t="shared" ref="P406:R406" si="902">SUBTOTAL(9,P403:P405)</f>
        <v>4279420</v>
      </c>
      <c r="Q406" s="36">
        <f t="shared" si="902"/>
        <v>4279421</v>
      </c>
      <c r="R406" s="32">
        <f t="shared" si="902"/>
        <v>4279421</v>
      </c>
      <c r="S406" s="37">
        <f t="shared" si="12"/>
        <v>4279420</v>
      </c>
      <c r="T406" s="38">
        <f t="shared" si="13"/>
        <v>0</v>
      </c>
      <c r="U406" s="32"/>
      <c r="V406" s="31"/>
      <c r="W406" s="31"/>
      <c r="X406" s="31"/>
      <c r="Y406" s="31"/>
      <c r="Z406" s="31"/>
      <c r="AA406" s="31"/>
      <c r="AB406" s="39"/>
      <c r="AC406" s="31"/>
      <c r="AD406" s="31"/>
      <c r="AE406" s="31"/>
      <c r="AF406" s="32"/>
      <c r="AG406" s="32"/>
    </row>
    <row r="407" ht="14.25" hidden="1" customHeight="1" outlineLevel="2">
      <c r="A407" s="21" t="s">
        <v>278</v>
      </c>
      <c r="B407" s="21" t="s">
        <v>27</v>
      </c>
      <c r="C407" s="21" t="s">
        <v>28</v>
      </c>
      <c r="D407" s="22">
        <v>2.654083671E7</v>
      </c>
      <c r="E407" s="22">
        <v>2458874.3</v>
      </c>
      <c r="F407" s="23">
        <f>+D407/D410</f>
        <v>0.7861220804</v>
      </c>
      <c r="G407" s="24">
        <v>9.7171665E7</v>
      </c>
      <c r="H407" s="24">
        <v>8833787.727272727</v>
      </c>
      <c r="I407" s="22">
        <v>8833787.727272727</v>
      </c>
      <c r="J407" s="22">
        <f t="shared" ref="J407:J409" si="903">+K407-E407</f>
        <v>4485561.286</v>
      </c>
      <c r="K407" s="25">
        <f t="shared" ref="K407:K409" si="904">+I407*F407</f>
        <v>6944435.586</v>
      </c>
      <c r="L407" s="22">
        <f t="shared" ref="L407:L409" si="905">+D407-Q407</f>
        <v>4485561.71</v>
      </c>
      <c r="M407" s="24">
        <v>3.086136968119606E8</v>
      </c>
      <c r="N407" s="26">
        <v>2.8055790619269144E7</v>
      </c>
      <c r="O407" s="24"/>
      <c r="P407" s="24">
        <f>+D407-J407</f>
        <v>22055275.42</v>
      </c>
      <c r="Q407" s="27">
        <f t="shared" ref="Q407:Q409" si="906">+ROUND(P407,0)</f>
        <v>22055275</v>
      </c>
      <c r="R407" s="22">
        <f t="shared" ref="R407:R409" si="907">+D407-L407</f>
        <v>22055275</v>
      </c>
      <c r="S407" s="28">
        <f t="shared" si="12"/>
        <v>26540836.71</v>
      </c>
      <c r="T407" s="29">
        <f t="shared" si="13"/>
        <v>0</v>
      </c>
      <c r="U407" s="22"/>
      <c r="V407" s="21"/>
      <c r="W407" s="21"/>
      <c r="X407" s="21"/>
      <c r="Y407" s="21"/>
      <c r="Z407" s="21"/>
      <c r="AA407" s="21"/>
      <c r="AB407" s="30"/>
      <c r="AC407" s="21" t="s">
        <v>278</v>
      </c>
      <c r="AD407" s="21" t="s">
        <v>27</v>
      </c>
      <c r="AE407" s="21" t="s">
        <v>28</v>
      </c>
      <c r="AF407" s="22">
        <v>2.654083671E7</v>
      </c>
      <c r="AG407" s="22">
        <v>2458874.3</v>
      </c>
    </row>
    <row r="408" ht="14.25" hidden="1" customHeight="1" outlineLevel="2">
      <c r="A408" s="21" t="s">
        <v>278</v>
      </c>
      <c r="B408" s="21" t="s">
        <v>33</v>
      </c>
      <c r="C408" s="21" t="s">
        <v>34</v>
      </c>
      <c r="D408" s="22">
        <v>7212467.11</v>
      </c>
      <c r="E408" s="22">
        <v>668198.61</v>
      </c>
      <c r="F408" s="23">
        <f>+D408/D410</f>
        <v>0.2136285194</v>
      </c>
      <c r="G408" s="24">
        <v>0.0</v>
      </c>
      <c r="H408" s="24">
        <v>0.0</v>
      </c>
      <c r="I408" s="22">
        <v>8833787.727272727</v>
      </c>
      <c r="J408" s="22">
        <f t="shared" si="903"/>
        <v>1218950.383</v>
      </c>
      <c r="K408" s="25">
        <f t="shared" si="904"/>
        <v>1887148.993</v>
      </c>
      <c r="L408" s="22">
        <f t="shared" si="905"/>
        <v>1211953.11</v>
      </c>
      <c r="M408" s="24">
        <v>0.0</v>
      </c>
      <c r="N408" s="26">
        <v>0.0</v>
      </c>
      <c r="O408" s="24"/>
      <c r="P408" s="24">
        <v>6000513.849024569</v>
      </c>
      <c r="Q408" s="27">
        <f t="shared" si="906"/>
        <v>6000514</v>
      </c>
      <c r="R408" s="22">
        <f t="shared" si="907"/>
        <v>6000514</v>
      </c>
      <c r="S408" s="28">
        <f t="shared" si="12"/>
        <v>7212467.11</v>
      </c>
      <c r="T408" s="29">
        <f t="shared" si="13"/>
        <v>0</v>
      </c>
      <c r="U408" s="22"/>
      <c r="V408" s="21"/>
      <c r="W408" s="21"/>
      <c r="X408" s="21"/>
      <c r="Y408" s="21"/>
      <c r="Z408" s="21"/>
      <c r="AA408" s="21"/>
      <c r="AB408" s="30"/>
      <c r="AC408" s="21" t="s">
        <v>278</v>
      </c>
      <c r="AD408" s="21" t="s">
        <v>33</v>
      </c>
      <c r="AE408" s="21" t="s">
        <v>34</v>
      </c>
      <c r="AF408" s="22">
        <v>7212467.11</v>
      </c>
      <c r="AG408" s="22">
        <v>668198.61</v>
      </c>
    </row>
    <row r="409" ht="14.25" hidden="1" customHeight="1" outlineLevel="2">
      <c r="A409" s="21" t="s">
        <v>278</v>
      </c>
      <c r="B409" s="21" t="s">
        <v>29</v>
      </c>
      <c r="C409" s="21" t="s">
        <v>30</v>
      </c>
      <c r="D409" s="22">
        <v>8420.18</v>
      </c>
      <c r="E409" s="22">
        <v>780.09</v>
      </c>
      <c r="F409" s="23">
        <f>+D409/D410</f>
        <v>0.0002494001787</v>
      </c>
      <c r="G409" s="24">
        <v>0.0</v>
      </c>
      <c r="H409" s="24"/>
      <c r="I409" s="22">
        <v>8833787.727272727</v>
      </c>
      <c r="J409" s="22">
        <f t="shared" si="903"/>
        <v>1423.058238</v>
      </c>
      <c r="K409" s="25">
        <f t="shared" si="904"/>
        <v>2203.148238</v>
      </c>
      <c r="L409" s="22">
        <f t="shared" si="905"/>
        <v>8420.18</v>
      </c>
      <c r="M409" s="24"/>
      <c r="N409" s="26"/>
      <c r="O409" s="24"/>
      <c r="P409" s="24">
        <v>0.0</v>
      </c>
      <c r="Q409" s="27">
        <f t="shared" si="906"/>
        <v>0</v>
      </c>
      <c r="R409" s="22">
        <f t="shared" si="907"/>
        <v>0</v>
      </c>
      <c r="S409" s="28">
        <f t="shared" si="12"/>
        <v>8420.18</v>
      </c>
      <c r="T409" s="29">
        <f t="shared" si="13"/>
        <v>0</v>
      </c>
      <c r="U409" s="22"/>
      <c r="V409" s="21"/>
      <c r="W409" s="21"/>
      <c r="X409" s="21"/>
      <c r="Y409" s="21"/>
      <c r="Z409" s="21"/>
      <c r="AA409" s="21"/>
      <c r="AB409" s="30"/>
      <c r="AC409" s="21" t="s">
        <v>278</v>
      </c>
      <c r="AD409" s="21" t="s">
        <v>29</v>
      </c>
      <c r="AE409" s="21" t="s">
        <v>30</v>
      </c>
      <c r="AF409" s="22">
        <v>8420.18</v>
      </c>
      <c r="AG409" s="22">
        <v>780.09</v>
      </c>
    </row>
    <row r="410" ht="14.25" hidden="1" customHeight="1" outlineLevel="1">
      <c r="A410" s="31" t="s">
        <v>279</v>
      </c>
      <c r="B410" s="31"/>
      <c r="C410" s="31"/>
      <c r="D410" s="32">
        <f t="shared" ref="D410:F410" si="908">SUBTOTAL(9,D407:D409)</f>
        <v>33761724</v>
      </c>
      <c r="E410" s="32">
        <f t="shared" si="908"/>
        <v>3127853</v>
      </c>
      <c r="F410" s="32">
        <f t="shared" si="908"/>
        <v>1</v>
      </c>
      <c r="G410" s="33"/>
      <c r="H410" s="33"/>
      <c r="I410" s="32"/>
      <c r="J410" s="32">
        <f t="shared" ref="J410:L410" si="909">SUBTOTAL(9,J407:J409)</f>
        <v>5705934.727</v>
      </c>
      <c r="K410" s="34">
        <f t="shared" si="909"/>
        <v>8833787.727</v>
      </c>
      <c r="L410" s="32">
        <f t="shared" si="909"/>
        <v>5705935</v>
      </c>
      <c r="M410" s="33"/>
      <c r="N410" s="35"/>
      <c r="O410" s="33"/>
      <c r="P410" s="33">
        <f t="shared" ref="P410:R410" si="910">SUBTOTAL(9,P407:P409)</f>
        <v>28055789.27</v>
      </c>
      <c r="Q410" s="36">
        <f t="shared" si="910"/>
        <v>28055789</v>
      </c>
      <c r="R410" s="32">
        <f t="shared" si="910"/>
        <v>28055789</v>
      </c>
      <c r="S410" s="37">
        <f t="shared" si="12"/>
        <v>33761724</v>
      </c>
      <c r="T410" s="38">
        <f t="shared" si="13"/>
        <v>0</v>
      </c>
      <c r="U410" s="32"/>
      <c r="V410" s="31"/>
      <c r="W410" s="31"/>
      <c r="X410" s="31"/>
      <c r="Y410" s="31"/>
      <c r="Z410" s="31"/>
      <c r="AA410" s="31"/>
      <c r="AB410" s="39"/>
      <c r="AC410" s="31"/>
      <c r="AD410" s="31"/>
      <c r="AE410" s="31"/>
      <c r="AF410" s="32"/>
      <c r="AG410" s="32"/>
    </row>
    <row r="411" ht="14.25" hidden="1" customHeight="1" outlineLevel="2">
      <c r="A411" s="21" t="s">
        <v>280</v>
      </c>
      <c r="B411" s="21" t="s">
        <v>27</v>
      </c>
      <c r="C411" s="21" t="s">
        <v>28</v>
      </c>
      <c r="D411" s="22">
        <v>3.0473427E7</v>
      </c>
      <c r="E411" s="22">
        <v>3384082.0</v>
      </c>
      <c r="F411" s="23">
        <f>+D411/D412</f>
        <v>1</v>
      </c>
      <c r="G411" s="24">
        <v>6.4502275E7</v>
      </c>
      <c r="H411" s="24">
        <v>5863843.181818182</v>
      </c>
      <c r="I411" s="22">
        <v>5863843.181818182</v>
      </c>
      <c r="J411" s="22">
        <f>+K411-E411</f>
        <v>2479761.182</v>
      </c>
      <c r="K411" s="25">
        <f>+I411*F411</f>
        <v>5863843.182</v>
      </c>
      <c r="L411" s="22">
        <f>+D411-Q411</f>
        <v>2479761</v>
      </c>
      <c r="M411" s="24">
        <v>3.079303335151891E8</v>
      </c>
      <c r="N411" s="26">
        <v>2.799366668319901E7</v>
      </c>
      <c r="O411" s="24"/>
      <c r="P411" s="24">
        <f>+D411-J411</f>
        <v>27993665.82</v>
      </c>
      <c r="Q411" s="27">
        <f>+ROUND(P411,0)</f>
        <v>27993666</v>
      </c>
      <c r="R411" s="22">
        <f>+D411-L411</f>
        <v>27993666</v>
      </c>
      <c r="S411" s="28">
        <f t="shared" si="12"/>
        <v>30473427</v>
      </c>
      <c r="T411" s="29">
        <f t="shared" si="13"/>
        <v>0</v>
      </c>
      <c r="U411" s="22"/>
      <c r="V411" s="21"/>
      <c r="W411" s="21"/>
      <c r="X411" s="21"/>
      <c r="Y411" s="21"/>
      <c r="Z411" s="21"/>
      <c r="AA411" s="21"/>
      <c r="AB411" s="30"/>
      <c r="AC411" s="21" t="s">
        <v>280</v>
      </c>
      <c r="AD411" s="21" t="s">
        <v>27</v>
      </c>
      <c r="AE411" s="21" t="s">
        <v>28</v>
      </c>
      <c r="AF411" s="22">
        <v>3.0473427E7</v>
      </c>
      <c r="AG411" s="22">
        <v>3384082.0</v>
      </c>
    </row>
    <row r="412" ht="14.25" hidden="1" customHeight="1" outlineLevel="1">
      <c r="A412" s="31" t="s">
        <v>281</v>
      </c>
      <c r="B412" s="31"/>
      <c r="C412" s="31"/>
      <c r="D412" s="32">
        <f t="shared" ref="D412:F412" si="911">SUBTOTAL(9,D411)</f>
        <v>30473427</v>
      </c>
      <c r="E412" s="32">
        <f t="shared" si="911"/>
        <v>3384082</v>
      </c>
      <c r="F412" s="32">
        <f t="shared" si="911"/>
        <v>1</v>
      </c>
      <c r="G412" s="33"/>
      <c r="H412" s="33"/>
      <c r="I412" s="32"/>
      <c r="J412" s="32">
        <f t="shared" ref="J412:L412" si="912">SUBTOTAL(9,J411)</f>
        <v>2479761.182</v>
      </c>
      <c r="K412" s="34">
        <f t="shared" si="912"/>
        <v>5863843.182</v>
      </c>
      <c r="L412" s="32">
        <f t="shared" si="912"/>
        <v>2479761</v>
      </c>
      <c r="M412" s="33"/>
      <c r="N412" s="35"/>
      <c r="O412" s="33"/>
      <c r="P412" s="33">
        <f t="shared" ref="P412:R412" si="913">SUBTOTAL(9,P411)</f>
        <v>27993665.82</v>
      </c>
      <c r="Q412" s="36">
        <f t="shared" si="913"/>
        <v>27993666</v>
      </c>
      <c r="R412" s="32">
        <f t="shared" si="913"/>
        <v>27993666</v>
      </c>
      <c r="S412" s="37">
        <f t="shared" si="12"/>
        <v>30473427</v>
      </c>
      <c r="T412" s="38">
        <f t="shared" si="13"/>
        <v>0</v>
      </c>
      <c r="U412" s="32"/>
      <c r="V412" s="31"/>
      <c r="W412" s="31"/>
      <c r="X412" s="31"/>
      <c r="Y412" s="31"/>
      <c r="Z412" s="31"/>
      <c r="AA412" s="31"/>
      <c r="AB412" s="39"/>
      <c r="AC412" s="31"/>
      <c r="AD412" s="31"/>
      <c r="AE412" s="31"/>
      <c r="AF412" s="32"/>
      <c r="AG412" s="32"/>
    </row>
    <row r="413" ht="15.75" hidden="1" customHeight="1" outlineLevel="2">
      <c r="A413" s="21" t="s">
        <v>282</v>
      </c>
      <c r="B413" s="21" t="s">
        <v>27</v>
      </c>
      <c r="C413" s="21" t="s">
        <v>28</v>
      </c>
      <c r="D413" s="22">
        <v>2.643803279E7</v>
      </c>
      <c r="E413" s="22">
        <v>1452857.92</v>
      </c>
      <c r="F413" s="23">
        <f>+D413/D415</f>
        <v>0.916710571</v>
      </c>
      <c r="G413" s="24">
        <v>1.6338042095008845E7</v>
      </c>
      <c r="H413" s="24">
        <v>1485276.5540917132</v>
      </c>
      <c r="I413" s="22">
        <v>1485276.5540917132</v>
      </c>
      <c r="J413" s="22">
        <v>0.0</v>
      </c>
      <c r="K413" s="25">
        <f t="shared" ref="K413:K414" si="914">+I413*F413</f>
        <v>1361568.718</v>
      </c>
      <c r="L413" s="22">
        <f t="shared" ref="L413:L414" si="915">+D413-Q413</f>
        <v>-0.2100000009</v>
      </c>
      <c r="M413" s="24">
        <v>3.172412056548779E8</v>
      </c>
      <c r="N413" s="26">
        <v>2.88401096049889E7</v>
      </c>
      <c r="O413" s="24"/>
      <c r="P413" s="24">
        <f t="shared" ref="P413:P414" si="916">+D413-J413</f>
        <v>26438032.79</v>
      </c>
      <c r="Q413" s="27">
        <f t="shared" ref="Q413:Q414" si="917">+ROUND(P413,0)</f>
        <v>26438033</v>
      </c>
      <c r="R413" s="22">
        <f t="shared" ref="R413:R414" si="918">+D413-L413</f>
        <v>26438033</v>
      </c>
      <c r="S413" s="28">
        <f t="shared" si="12"/>
        <v>26438032.79</v>
      </c>
      <c r="T413" s="29">
        <f t="shared" si="13"/>
        <v>0</v>
      </c>
      <c r="U413" s="22"/>
      <c r="V413" s="21"/>
      <c r="W413" s="21"/>
      <c r="X413" s="21"/>
      <c r="Y413" s="21"/>
      <c r="Z413" s="21"/>
      <c r="AA413" s="21"/>
      <c r="AB413" s="30"/>
      <c r="AC413" s="21" t="s">
        <v>282</v>
      </c>
      <c r="AD413" s="21" t="s">
        <v>27</v>
      </c>
      <c r="AE413" s="21" t="s">
        <v>28</v>
      </c>
      <c r="AF413" s="22">
        <v>2.643803279E7</v>
      </c>
      <c r="AG413" s="22">
        <v>1452857.92</v>
      </c>
    </row>
    <row r="414" ht="15.75" hidden="1" customHeight="1" outlineLevel="2">
      <c r="A414" s="21" t="s">
        <v>282</v>
      </c>
      <c r="B414" s="21" t="s">
        <v>61</v>
      </c>
      <c r="C414" s="21" t="s">
        <v>62</v>
      </c>
      <c r="D414" s="22">
        <v>2402076.21</v>
      </c>
      <c r="E414" s="22">
        <v>132002.08</v>
      </c>
      <c r="F414" s="23">
        <f>+D414/D415</f>
        <v>0.08328942897</v>
      </c>
      <c r="G414" s="24">
        <v>0.0</v>
      </c>
      <c r="H414" s="24">
        <v>0.0</v>
      </c>
      <c r="I414" s="22">
        <v>1485276.5540917132</v>
      </c>
      <c r="J414" s="22">
        <v>0.0</v>
      </c>
      <c r="K414" s="25">
        <f t="shared" si="914"/>
        <v>123707.8361</v>
      </c>
      <c r="L414" s="22">
        <f t="shared" si="915"/>
        <v>0.21</v>
      </c>
      <c r="M414" s="24">
        <v>0.0</v>
      </c>
      <c r="N414" s="26">
        <v>0.0</v>
      </c>
      <c r="O414" s="24"/>
      <c r="P414" s="24">
        <f t="shared" si="916"/>
        <v>2402076.21</v>
      </c>
      <c r="Q414" s="27">
        <f t="shared" si="917"/>
        <v>2402076</v>
      </c>
      <c r="R414" s="22">
        <f t="shared" si="918"/>
        <v>2402076</v>
      </c>
      <c r="S414" s="28">
        <f t="shared" si="12"/>
        <v>2402076.21</v>
      </c>
      <c r="T414" s="29">
        <f t="shared" si="13"/>
        <v>0</v>
      </c>
      <c r="U414" s="22"/>
      <c r="V414" s="21"/>
      <c r="W414" s="21"/>
      <c r="X414" s="21"/>
      <c r="Y414" s="21"/>
      <c r="Z414" s="21"/>
      <c r="AA414" s="21"/>
      <c r="AB414" s="30"/>
      <c r="AC414" s="21" t="s">
        <v>282</v>
      </c>
      <c r="AD414" s="21" t="s">
        <v>61</v>
      </c>
      <c r="AE414" s="21" t="s">
        <v>62</v>
      </c>
      <c r="AF414" s="22">
        <v>2402076.21</v>
      </c>
      <c r="AG414" s="22">
        <v>132002.08</v>
      </c>
    </row>
    <row r="415" ht="15.75" hidden="1" customHeight="1" outlineLevel="1">
      <c r="A415" s="31" t="s">
        <v>283</v>
      </c>
      <c r="B415" s="31"/>
      <c r="C415" s="31"/>
      <c r="D415" s="32">
        <f t="shared" ref="D415:F415" si="919">SUBTOTAL(9,D413:D414)</f>
        <v>28840109</v>
      </c>
      <c r="E415" s="32">
        <f t="shared" si="919"/>
        <v>1584860</v>
      </c>
      <c r="F415" s="32">
        <f t="shared" si="919"/>
        <v>1</v>
      </c>
      <c r="G415" s="33"/>
      <c r="H415" s="33"/>
      <c r="I415" s="32"/>
      <c r="J415" s="32">
        <f t="shared" ref="J415:L415" si="920">SUBTOTAL(9,J413:J414)</f>
        <v>0</v>
      </c>
      <c r="K415" s="34">
        <f t="shared" si="920"/>
        <v>1485276.554</v>
      </c>
      <c r="L415" s="41">
        <f t="shared" si="920"/>
        <v>-0.0000000009313225746</v>
      </c>
      <c r="M415" s="33"/>
      <c r="N415" s="35"/>
      <c r="O415" s="33"/>
      <c r="P415" s="33">
        <f t="shared" ref="P415:R415" si="921">SUBTOTAL(9,P413:P414)</f>
        <v>28840109</v>
      </c>
      <c r="Q415" s="36">
        <f t="shared" si="921"/>
        <v>28840109</v>
      </c>
      <c r="R415" s="32">
        <f t="shared" si="921"/>
        <v>28840109</v>
      </c>
      <c r="S415" s="37">
        <f t="shared" si="12"/>
        <v>28840109</v>
      </c>
      <c r="T415" s="38">
        <f t="shared" si="13"/>
        <v>0</v>
      </c>
      <c r="U415" s="32"/>
      <c r="V415" s="31"/>
      <c r="W415" s="31"/>
      <c r="X415" s="31"/>
      <c r="Y415" s="31"/>
      <c r="Z415" s="31"/>
      <c r="AA415" s="31"/>
      <c r="AB415" s="39"/>
      <c r="AC415" s="31"/>
      <c r="AD415" s="31"/>
      <c r="AE415" s="31"/>
      <c r="AF415" s="32"/>
      <c r="AG415" s="32"/>
    </row>
    <row r="416" ht="14.25" hidden="1" customHeight="1" outlineLevel="2">
      <c r="A416" s="21" t="s">
        <v>284</v>
      </c>
      <c r="B416" s="21" t="s">
        <v>27</v>
      </c>
      <c r="C416" s="21" t="s">
        <v>28</v>
      </c>
      <c r="D416" s="22">
        <v>1.226630757E7</v>
      </c>
      <c r="E416" s="22">
        <v>1279967.78</v>
      </c>
      <c r="F416" s="23">
        <f>+D416/D419</f>
        <v>0.4381724107</v>
      </c>
      <c r="G416" s="24">
        <v>4.8820078E7</v>
      </c>
      <c r="H416" s="24">
        <v>4438188.909090909</v>
      </c>
      <c r="I416" s="22">
        <v>4438188.909090909</v>
      </c>
      <c r="J416" s="22">
        <f t="shared" ref="J416:J418" si="922">+K416-E416</f>
        <v>664724.1534</v>
      </c>
      <c r="K416" s="25">
        <f t="shared" ref="K416:K418" si="923">+I416*F416</f>
        <v>1944691.933</v>
      </c>
      <c r="L416" s="22">
        <f t="shared" ref="L416:L418" si="924">+D416-Q416</f>
        <v>664724.57</v>
      </c>
      <c r="M416" s="24">
        <v>2.9124933466650736E8</v>
      </c>
      <c r="N416" s="26">
        <v>2.6477212242409762E7</v>
      </c>
      <c r="O416" s="24"/>
      <c r="P416" s="24">
        <f t="shared" ref="P416:P418" si="925">+D416-J416</f>
        <v>11601583.42</v>
      </c>
      <c r="Q416" s="27">
        <f t="shared" ref="Q416:Q418" si="926">+ROUND(P416,0)</f>
        <v>11601583</v>
      </c>
      <c r="R416" s="22">
        <f t="shared" ref="R416:R418" si="927">+D416-L416</f>
        <v>11601583</v>
      </c>
      <c r="S416" s="28">
        <f t="shared" si="12"/>
        <v>12266307.57</v>
      </c>
      <c r="T416" s="29">
        <f t="shared" si="13"/>
        <v>0</v>
      </c>
      <c r="U416" s="22"/>
      <c r="V416" s="21"/>
      <c r="W416" s="21"/>
      <c r="X416" s="21"/>
      <c r="Y416" s="21"/>
      <c r="Z416" s="21"/>
      <c r="AA416" s="21"/>
      <c r="AB416" s="30"/>
      <c r="AC416" s="21" t="s">
        <v>284</v>
      </c>
      <c r="AD416" s="21" t="s">
        <v>27</v>
      </c>
      <c r="AE416" s="21" t="s">
        <v>28</v>
      </c>
      <c r="AF416" s="22">
        <v>1.226630757E7</v>
      </c>
      <c r="AG416" s="22">
        <v>1279967.78</v>
      </c>
    </row>
    <row r="417" ht="14.25" hidden="1" customHeight="1" outlineLevel="2">
      <c r="A417" s="21" t="s">
        <v>284</v>
      </c>
      <c r="B417" s="21" t="s">
        <v>33</v>
      </c>
      <c r="C417" s="21" t="s">
        <v>34</v>
      </c>
      <c r="D417" s="22">
        <v>6077290.24</v>
      </c>
      <c r="E417" s="22">
        <v>634154.62</v>
      </c>
      <c r="F417" s="23">
        <f>+D417/D419</f>
        <v>0.2170906689</v>
      </c>
      <c r="G417" s="24">
        <v>0.0</v>
      </c>
      <c r="H417" s="24">
        <v>0.0</v>
      </c>
      <c r="I417" s="22">
        <v>4438188.909090909</v>
      </c>
      <c r="J417" s="22">
        <f t="shared" si="922"/>
        <v>329334.7789</v>
      </c>
      <c r="K417" s="25">
        <f t="shared" si="923"/>
        <v>963489.3989</v>
      </c>
      <c r="L417" s="22">
        <f t="shared" si="924"/>
        <v>329335.24</v>
      </c>
      <c r="M417" s="24">
        <v>0.0</v>
      </c>
      <c r="N417" s="26">
        <v>0.0</v>
      </c>
      <c r="O417" s="24"/>
      <c r="P417" s="24">
        <f t="shared" si="925"/>
        <v>5747955.461</v>
      </c>
      <c r="Q417" s="27">
        <f t="shared" si="926"/>
        <v>5747955</v>
      </c>
      <c r="R417" s="22">
        <f t="shared" si="927"/>
        <v>5747955</v>
      </c>
      <c r="S417" s="28">
        <f t="shared" si="12"/>
        <v>6077290.24</v>
      </c>
      <c r="T417" s="29">
        <f t="shared" si="13"/>
        <v>0</v>
      </c>
      <c r="U417" s="22"/>
      <c r="V417" s="21"/>
      <c r="W417" s="21"/>
      <c r="X417" s="21"/>
      <c r="Y417" s="21"/>
      <c r="Z417" s="21"/>
      <c r="AA417" s="21"/>
      <c r="AB417" s="30"/>
      <c r="AC417" s="21" t="s">
        <v>284</v>
      </c>
      <c r="AD417" s="21" t="s">
        <v>33</v>
      </c>
      <c r="AE417" s="21" t="s">
        <v>34</v>
      </c>
      <c r="AF417" s="22">
        <v>6077290.24</v>
      </c>
      <c r="AG417" s="22">
        <v>634154.62</v>
      </c>
    </row>
    <row r="418" ht="14.25" hidden="1" customHeight="1" outlineLevel="2">
      <c r="A418" s="21" t="s">
        <v>284</v>
      </c>
      <c r="B418" s="21" t="s">
        <v>189</v>
      </c>
      <c r="C418" s="21" t="s">
        <v>190</v>
      </c>
      <c r="D418" s="22">
        <v>9650651.19</v>
      </c>
      <c r="E418" s="22">
        <v>1007028.6</v>
      </c>
      <c r="F418" s="23">
        <f>+D418/D419</f>
        <v>0.3447369204</v>
      </c>
      <c r="G418" s="24">
        <v>0.0</v>
      </c>
      <c r="H418" s="24">
        <v>0.0</v>
      </c>
      <c r="I418" s="22">
        <v>4438188.909090909</v>
      </c>
      <c r="J418" s="22">
        <f t="shared" si="922"/>
        <v>522978.9768</v>
      </c>
      <c r="K418" s="25">
        <f t="shared" si="923"/>
        <v>1530007.577</v>
      </c>
      <c r="L418" s="22">
        <f t="shared" si="924"/>
        <v>522979.19</v>
      </c>
      <c r="M418" s="24">
        <v>0.0</v>
      </c>
      <c r="N418" s="26">
        <v>0.0</v>
      </c>
      <c r="O418" s="24"/>
      <c r="P418" s="24">
        <f t="shared" si="925"/>
        <v>9127672.213</v>
      </c>
      <c r="Q418" s="27">
        <f t="shared" si="926"/>
        <v>9127672</v>
      </c>
      <c r="R418" s="22">
        <f t="shared" si="927"/>
        <v>9127672</v>
      </c>
      <c r="S418" s="28">
        <f t="shared" si="12"/>
        <v>9650651.19</v>
      </c>
      <c r="T418" s="29">
        <f t="shared" si="13"/>
        <v>0</v>
      </c>
      <c r="U418" s="22"/>
      <c r="V418" s="21"/>
      <c r="W418" s="21"/>
      <c r="X418" s="21"/>
      <c r="Y418" s="21"/>
      <c r="Z418" s="21"/>
      <c r="AA418" s="21"/>
      <c r="AB418" s="30"/>
      <c r="AC418" s="21" t="s">
        <v>284</v>
      </c>
      <c r="AD418" s="21" t="s">
        <v>189</v>
      </c>
      <c r="AE418" s="21" t="s">
        <v>190</v>
      </c>
      <c r="AF418" s="22">
        <v>9650651.19</v>
      </c>
      <c r="AG418" s="22">
        <v>1007028.6</v>
      </c>
    </row>
    <row r="419" ht="14.25" hidden="1" customHeight="1" outlineLevel="1">
      <c r="A419" s="31" t="s">
        <v>285</v>
      </c>
      <c r="B419" s="31"/>
      <c r="C419" s="31"/>
      <c r="D419" s="32">
        <f t="shared" ref="D419:F419" si="928">SUBTOTAL(9,D416:D418)</f>
        <v>27994249</v>
      </c>
      <c r="E419" s="32">
        <f t="shared" si="928"/>
        <v>2921151</v>
      </c>
      <c r="F419" s="32">
        <f t="shared" si="928"/>
        <v>1</v>
      </c>
      <c r="G419" s="33"/>
      <c r="H419" s="33"/>
      <c r="I419" s="32"/>
      <c r="J419" s="32">
        <f t="shared" ref="J419:L419" si="929">SUBTOTAL(9,J416:J418)</f>
        <v>1517037.909</v>
      </c>
      <c r="K419" s="34">
        <f t="shared" si="929"/>
        <v>4438188.909</v>
      </c>
      <c r="L419" s="32">
        <f t="shared" si="929"/>
        <v>1517039</v>
      </c>
      <c r="M419" s="33"/>
      <c r="N419" s="35"/>
      <c r="O419" s="33"/>
      <c r="P419" s="33">
        <f t="shared" ref="P419:R419" si="930">SUBTOTAL(9,P416:P418)</f>
        <v>26477211.09</v>
      </c>
      <c r="Q419" s="36">
        <f t="shared" si="930"/>
        <v>26477210</v>
      </c>
      <c r="R419" s="32">
        <f t="shared" si="930"/>
        <v>26477210</v>
      </c>
      <c r="S419" s="37">
        <f t="shared" si="12"/>
        <v>27994249</v>
      </c>
      <c r="T419" s="38">
        <f t="shared" si="13"/>
        <v>0</v>
      </c>
      <c r="U419" s="32"/>
      <c r="V419" s="31"/>
      <c r="W419" s="31"/>
      <c r="X419" s="31"/>
      <c r="Y419" s="31"/>
      <c r="Z419" s="31"/>
      <c r="AA419" s="31"/>
      <c r="AB419" s="39"/>
      <c r="AC419" s="31"/>
      <c r="AD419" s="31"/>
      <c r="AE419" s="31"/>
      <c r="AF419" s="32"/>
      <c r="AG419" s="32"/>
    </row>
    <row r="420" ht="14.25" hidden="1" customHeight="1" outlineLevel="2">
      <c r="A420" s="21" t="s">
        <v>286</v>
      </c>
      <c r="B420" s="21" t="s">
        <v>27</v>
      </c>
      <c r="C420" s="21" t="s">
        <v>28</v>
      </c>
      <c r="D420" s="22">
        <v>1.3355302612E8</v>
      </c>
      <c r="E420" s="22">
        <v>2.172120028E7</v>
      </c>
      <c r="F420" s="23">
        <f>+D420/D424</f>
        <v>0.7716794061</v>
      </c>
      <c r="G420" s="24">
        <v>5.82279392E8</v>
      </c>
      <c r="H420" s="24">
        <v>5.293449018181818E7</v>
      </c>
      <c r="I420" s="22">
        <v>5.293449018181818E7</v>
      </c>
      <c r="J420" s="22">
        <f t="shared" ref="J420:J423" si="931">+K420-E420</f>
        <v>19127255.67</v>
      </c>
      <c r="K420" s="25">
        <f t="shared" ref="K420:K423" si="932">+I420*F420</f>
        <v>40848455.95</v>
      </c>
      <c r="L420" s="22">
        <f t="shared" ref="L420:L423" si="933">+D420-Q420</f>
        <v>19127256.12</v>
      </c>
      <c r="M420" s="24">
        <v>1.6310963734350095E9</v>
      </c>
      <c r="N420" s="26">
        <v>1.4828148849409178E8</v>
      </c>
      <c r="O420" s="24"/>
      <c r="P420" s="24">
        <f>+D420-J420</f>
        <v>114425770.5</v>
      </c>
      <c r="Q420" s="27">
        <f t="shared" ref="Q420:Q423" si="934">+ROUND(P420,0)</f>
        <v>114425770</v>
      </c>
      <c r="R420" s="22">
        <f t="shared" ref="R420:R423" si="935">+D420-L420</f>
        <v>114425770</v>
      </c>
      <c r="S420" s="28">
        <f t="shared" si="12"/>
        <v>133553026.1</v>
      </c>
      <c r="T420" s="29">
        <f t="shared" si="13"/>
        <v>0</v>
      </c>
      <c r="U420" s="22"/>
      <c r="V420" s="21"/>
      <c r="W420" s="21"/>
      <c r="X420" s="21"/>
      <c r="Y420" s="21"/>
      <c r="Z420" s="21"/>
      <c r="AA420" s="21"/>
      <c r="AB420" s="30"/>
      <c r="AC420" s="21" t="s">
        <v>286</v>
      </c>
      <c r="AD420" s="21" t="s">
        <v>27</v>
      </c>
      <c r="AE420" s="21" t="s">
        <v>28</v>
      </c>
      <c r="AF420" s="22">
        <v>1.3355302612E8</v>
      </c>
      <c r="AG420" s="22">
        <v>2.172120028E7</v>
      </c>
    </row>
    <row r="421" ht="14.25" hidden="1" customHeight="1" outlineLevel="2">
      <c r="A421" s="21" t="s">
        <v>286</v>
      </c>
      <c r="B421" s="21" t="s">
        <v>33</v>
      </c>
      <c r="C421" s="21" t="s">
        <v>34</v>
      </c>
      <c r="D421" s="22">
        <v>7363853.94</v>
      </c>
      <c r="E421" s="22">
        <v>1197664.71</v>
      </c>
      <c r="F421" s="23">
        <f>+D421/D424</f>
        <v>0.04254890061</v>
      </c>
      <c r="G421" s="24">
        <v>0.0</v>
      </c>
      <c r="H421" s="24">
        <v>0.0</v>
      </c>
      <c r="I421" s="22">
        <v>5.293449018181818E7</v>
      </c>
      <c r="J421" s="22">
        <f t="shared" si="931"/>
        <v>1054639.652</v>
      </c>
      <c r="K421" s="25">
        <f t="shared" si="932"/>
        <v>2252304.362</v>
      </c>
      <c r="L421" s="22">
        <f t="shared" si="933"/>
        <v>1042949.94</v>
      </c>
      <c r="M421" s="24">
        <v>0.0</v>
      </c>
      <c r="N421" s="26">
        <v>0.0</v>
      </c>
      <c r="O421" s="24"/>
      <c r="P421" s="24">
        <v>6320904.397517028</v>
      </c>
      <c r="Q421" s="27">
        <f t="shared" si="934"/>
        <v>6320904</v>
      </c>
      <c r="R421" s="22">
        <f t="shared" si="935"/>
        <v>6320904</v>
      </c>
      <c r="S421" s="28">
        <f t="shared" si="12"/>
        <v>7363853.94</v>
      </c>
      <c r="T421" s="29">
        <f t="shared" si="13"/>
        <v>0</v>
      </c>
      <c r="U421" s="21"/>
      <c r="V421" s="21"/>
      <c r="W421" s="21"/>
      <c r="X421" s="21"/>
      <c r="Y421" s="21"/>
      <c r="Z421" s="21"/>
      <c r="AA421" s="21"/>
      <c r="AC421" s="21" t="s">
        <v>286</v>
      </c>
      <c r="AD421" s="21" t="s">
        <v>33</v>
      </c>
      <c r="AE421" s="21" t="s">
        <v>34</v>
      </c>
      <c r="AF421" s="22">
        <v>7363853.94</v>
      </c>
      <c r="AG421" s="22">
        <v>1197664.71</v>
      </c>
    </row>
    <row r="422" ht="14.25" hidden="1" customHeight="1" outlineLevel="2">
      <c r="A422" s="21" t="s">
        <v>286</v>
      </c>
      <c r="B422" s="21" t="s">
        <v>29</v>
      </c>
      <c r="C422" s="21" t="s">
        <v>30</v>
      </c>
      <c r="D422" s="22">
        <v>13644.21</v>
      </c>
      <c r="E422" s="22">
        <v>2219.11</v>
      </c>
      <c r="F422" s="23">
        <f>+D422/D424</f>
        <v>0.00007883726918</v>
      </c>
      <c r="G422" s="24">
        <v>0.0</v>
      </c>
      <c r="H422" s="24"/>
      <c r="I422" s="22">
        <v>5.293449018181818E7</v>
      </c>
      <c r="J422" s="22">
        <f t="shared" si="931"/>
        <v>1954.100651</v>
      </c>
      <c r="K422" s="25">
        <f t="shared" si="932"/>
        <v>4173.210651</v>
      </c>
      <c r="L422" s="22">
        <f t="shared" si="933"/>
        <v>13644.21</v>
      </c>
      <c r="M422" s="24"/>
      <c r="N422" s="26"/>
      <c r="O422" s="24"/>
      <c r="P422" s="24">
        <v>0.0</v>
      </c>
      <c r="Q422" s="27">
        <f t="shared" si="934"/>
        <v>0</v>
      </c>
      <c r="R422" s="22">
        <f t="shared" si="935"/>
        <v>0</v>
      </c>
      <c r="S422" s="28">
        <f t="shared" si="12"/>
        <v>13644.21</v>
      </c>
      <c r="T422" s="29">
        <f t="shared" si="13"/>
        <v>0</v>
      </c>
      <c r="U422" s="21"/>
      <c r="V422" s="21"/>
      <c r="W422" s="21"/>
      <c r="X422" s="21"/>
      <c r="Y422" s="21"/>
      <c r="Z422" s="21"/>
      <c r="AA422" s="21"/>
      <c r="AC422" s="21" t="s">
        <v>286</v>
      </c>
      <c r="AD422" s="21" t="s">
        <v>29</v>
      </c>
      <c r="AE422" s="21" t="s">
        <v>30</v>
      </c>
      <c r="AF422" s="22">
        <v>13644.21</v>
      </c>
      <c r="AG422" s="22">
        <v>2219.11</v>
      </c>
    </row>
    <row r="423" ht="14.25" hidden="1" customHeight="1" outlineLevel="2">
      <c r="A423" s="21" t="s">
        <v>286</v>
      </c>
      <c r="B423" s="21" t="s">
        <v>35</v>
      </c>
      <c r="C423" s="21" t="s">
        <v>36</v>
      </c>
      <c r="D423" s="22">
        <v>3.213749473E7</v>
      </c>
      <c r="E423" s="22">
        <v>5226874.9</v>
      </c>
      <c r="F423" s="23">
        <f>+D423/D424</f>
        <v>0.185692856</v>
      </c>
      <c r="G423" s="24">
        <v>0.0</v>
      </c>
      <c r="H423" s="24">
        <v>0.0</v>
      </c>
      <c r="I423" s="22">
        <v>5.293449018181818E7</v>
      </c>
      <c r="J423" s="22">
        <f t="shared" si="931"/>
        <v>4602681.763</v>
      </c>
      <c r="K423" s="25">
        <f t="shared" si="932"/>
        <v>9829556.663</v>
      </c>
      <c r="L423" s="22">
        <f t="shared" si="933"/>
        <v>4602681.73</v>
      </c>
      <c r="M423" s="24">
        <v>0.0</v>
      </c>
      <c r="N423" s="26">
        <v>0.0</v>
      </c>
      <c r="O423" s="24"/>
      <c r="P423" s="24">
        <f>+D423-J423</f>
        <v>27534812.97</v>
      </c>
      <c r="Q423" s="27">
        <f t="shared" si="934"/>
        <v>27534813</v>
      </c>
      <c r="R423" s="22">
        <f t="shared" si="935"/>
        <v>27534813</v>
      </c>
      <c r="S423" s="28">
        <f t="shared" si="12"/>
        <v>32137494.73</v>
      </c>
      <c r="T423" s="29">
        <f t="shared" si="13"/>
        <v>0</v>
      </c>
      <c r="U423" s="21"/>
      <c r="V423" s="21"/>
      <c r="W423" s="21"/>
      <c r="X423" s="21"/>
      <c r="Y423" s="21"/>
      <c r="Z423" s="21"/>
      <c r="AA423" s="21"/>
      <c r="AC423" s="21" t="s">
        <v>286</v>
      </c>
      <c r="AD423" s="21" t="s">
        <v>35</v>
      </c>
      <c r="AE423" s="21" t="s">
        <v>36</v>
      </c>
      <c r="AF423" s="22">
        <v>3.213749473E7</v>
      </c>
      <c r="AG423" s="22">
        <v>5226874.9</v>
      </c>
    </row>
    <row r="424" ht="14.25" hidden="1" customHeight="1" outlineLevel="1">
      <c r="A424" s="31" t="s">
        <v>287</v>
      </c>
      <c r="B424" s="31"/>
      <c r="C424" s="31"/>
      <c r="D424" s="32">
        <f t="shared" ref="D424:F424" si="936">SUBTOTAL(9,D420:D423)</f>
        <v>173068019</v>
      </c>
      <c r="E424" s="32">
        <f t="shared" si="936"/>
        <v>28147959</v>
      </c>
      <c r="F424" s="32">
        <f t="shared" si="936"/>
        <v>1</v>
      </c>
      <c r="G424" s="33"/>
      <c r="H424" s="33"/>
      <c r="I424" s="32"/>
      <c r="J424" s="32">
        <f t="shared" ref="J424:L424" si="937">SUBTOTAL(9,J420:J423)</f>
        <v>24786531.18</v>
      </c>
      <c r="K424" s="34">
        <f t="shared" si="937"/>
        <v>52934490.18</v>
      </c>
      <c r="L424" s="32">
        <f t="shared" si="937"/>
        <v>24786532</v>
      </c>
      <c r="M424" s="33"/>
      <c r="N424" s="35"/>
      <c r="O424" s="33"/>
      <c r="P424" s="33">
        <f t="shared" ref="P424:R424" si="938">SUBTOTAL(9,P420:P423)</f>
        <v>148281487.8</v>
      </c>
      <c r="Q424" s="36">
        <f t="shared" si="938"/>
        <v>148281487</v>
      </c>
      <c r="R424" s="32">
        <f t="shared" si="938"/>
        <v>148281487</v>
      </c>
      <c r="S424" s="37">
        <f t="shared" si="12"/>
        <v>173068019</v>
      </c>
      <c r="T424" s="38">
        <f t="shared" si="13"/>
        <v>0</v>
      </c>
      <c r="U424" s="31"/>
      <c r="V424" s="31"/>
      <c r="W424" s="31"/>
      <c r="X424" s="31"/>
      <c r="Y424" s="31"/>
      <c r="Z424" s="31"/>
      <c r="AA424" s="31"/>
      <c r="AB424" s="39"/>
      <c r="AC424" s="31"/>
      <c r="AD424" s="31"/>
      <c r="AE424" s="31"/>
      <c r="AF424" s="32"/>
      <c r="AG424" s="32"/>
    </row>
    <row r="425" ht="15.75" hidden="1" customHeight="1" outlineLevel="2">
      <c r="A425" s="21" t="s">
        <v>288</v>
      </c>
      <c r="B425" s="21" t="s">
        <v>27</v>
      </c>
      <c r="C425" s="21" t="s">
        <v>28</v>
      </c>
      <c r="D425" s="22">
        <v>6.019971489E7</v>
      </c>
      <c r="E425" s="22">
        <v>3381989.19</v>
      </c>
      <c r="F425" s="23">
        <f>+D425/D429</f>
        <v>0.4859399816</v>
      </c>
      <c r="G425" s="24">
        <v>7.544923481383018E7</v>
      </c>
      <c r="H425" s="24">
        <v>6859021.346711835</v>
      </c>
      <c r="I425" s="22">
        <v>6859021.346711835</v>
      </c>
      <c r="J425" s="22">
        <v>0.0</v>
      </c>
      <c r="K425" s="25">
        <f t="shared" ref="K425:K428" si="939">+I425*F425</f>
        <v>3333072.707</v>
      </c>
      <c r="L425" s="22">
        <f t="shared" ref="L425:L428" si="940">+D425-Q425</f>
        <v>-0.1099999994</v>
      </c>
      <c r="M425" s="24">
        <v>1.3627132779431512E9</v>
      </c>
      <c r="N425" s="26">
        <v>1.238830252675592E8</v>
      </c>
      <c r="O425" s="24"/>
      <c r="P425" s="24">
        <f>+D425-J425</f>
        <v>60199714.89</v>
      </c>
      <c r="Q425" s="27">
        <f t="shared" ref="Q425:Q428" si="941">+ROUND(P425,0)</f>
        <v>60199715</v>
      </c>
      <c r="R425" s="22">
        <f t="shared" ref="R425:R428" si="942">+D425-L425</f>
        <v>60199715</v>
      </c>
      <c r="S425" s="28">
        <f t="shared" si="12"/>
        <v>60199714.89</v>
      </c>
      <c r="T425" s="29">
        <f t="shared" si="13"/>
        <v>0</v>
      </c>
      <c r="U425" s="21"/>
      <c r="V425" s="21"/>
      <c r="W425" s="21"/>
      <c r="X425" s="21"/>
      <c r="Y425" s="21"/>
      <c r="Z425" s="21"/>
      <c r="AA425" s="21"/>
      <c r="AC425" s="21" t="s">
        <v>288</v>
      </c>
      <c r="AD425" s="21" t="s">
        <v>27</v>
      </c>
      <c r="AE425" s="21" t="s">
        <v>28</v>
      </c>
      <c r="AF425" s="22">
        <v>6.019971489E7</v>
      </c>
      <c r="AG425" s="22">
        <v>3381989.19</v>
      </c>
    </row>
    <row r="426" ht="15.75" hidden="1" customHeight="1" outlineLevel="2">
      <c r="A426" s="21" t="s">
        <v>288</v>
      </c>
      <c r="B426" s="21" t="s">
        <v>33</v>
      </c>
      <c r="C426" s="21" t="s">
        <v>34</v>
      </c>
      <c r="D426" s="22">
        <v>2.853747077E7</v>
      </c>
      <c r="E426" s="22">
        <v>1603220.52</v>
      </c>
      <c r="F426" s="23">
        <f>+D426/D429</f>
        <v>0.230358201</v>
      </c>
      <c r="G426" s="24">
        <v>0.0</v>
      </c>
      <c r="H426" s="24">
        <v>0.0</v>
      </c>
      <c r="I426" s="22">
        <v>6859021.346711835</v>
      </c>
      <c r="J426" s="22">
        <v>0.0</v>
      </c>
      <c r="K426" s="25">
        <f t="shared" si="939"/>
        <v>1580031.818</v>
      </c>
      <c r="L426" s="22">
        <f t="shared" si="940"/>
        <v>-34595.23</v>
      </c>
      <c r="M426" s="24">
        <v>0.0</v>
      </c>
      <c r="N426" s="26">
        <v>0.0</v>
      </c>
      <c r="O426" s="24"/>
      <c r="P426" s="24">
        <v>2.857206623E7</v>
      </c>
      <c r="Q426" s="27">
        <f t="shared" si="941"/>
        <v>28572066</v>
      </c>
      <c r="R426" s="22">
        <f t="shared" si="942"/>
        <v>28572066</v>
      </c>
      <c r="S426" s="28">
        <f t="shared" si="12"/>
        <v>28537470.77</v>
      </c>
      <c r="T426" s="29">
        <f t="shared" si="13"/>
        <v>0</v>
      </c>
      <c r="U426" s="21"/>
      <c r="V426" s="21"/>
      <c r="W426" s="21"/>
      <c r="X426" s="21"/>
      <c r="Y426" s="21"/>
      <c r="Z426" s="21"/>
      <c r="AA426" s="21"/>
      <c r="AC426" s="21" t="s">
        <v>288</v>
      </c>
      <c r="AD426" s="21" t="s">
        <v>33</v>
      </c>
      <c r="AE426" s="21" t="s">
        <v>34</v>
      </c>
      <c r="AF426" s="22">
        <v>2.853747077E7</v>
      </c>
      <c r="AG426" s="22">
        <v>1603220.52</v>
      </c>
    </row>
    <row r="427" ht="15.75" hidden="1" customHeight="1" outlineLevel="2">
      <c r="A427" s="21" t="s">
        <v>288</v>
      </c>
      <c r="B427" s="21" t="s">
        <v>29</v>
      </c>
      <c r="C427" s="21" t="s">
        <v>30</v>
      </c>
      <c r="D427" s="22">
        <v>34595.46</v>
      </c>
      <c r="E427" s="22">
        <v>1943.56</v>
      </c>
      <c r="F427" s="23">
        <f>+D427/D429</f>
        <v>0.0002792590833</v>
      </c>
      <c r="G427" s="24">
        <v>0.0</v>
      </c>
      <c r="H427" s="24"/>
      <c r="I427" s="22">
        <v>6859021.346711835</v>
      </c>
      <c r="J427" s="22">
        <v>0.0</v>
      </c>
      <c r="K427" s="25">
        <f t="shared" si="939"/>
        <v>1915.444014</v>
      </c>
      <c r="L427" s="22">
        <f t="shared" si="940"/>
        <v>34595.46</v>
      </c>
      <c r="M427" s="24"/>
      <c r="N427" s="26"/>
      <c r="O427" s="24"/>
      <c r="P427" s="24">
        <v>0.0</v>
      </c>
      <c r="Q427" s="27">
        <f t="shared" si="941"/>
        <v>0</v>
      </c>
      <c r="R427" s="22">
        <f t="shared" si="942"/>
        <v>0</v>
      </c>
      <c r="S427" s="28">
        <f t="shared" si="12"/>
        <v>34595.46</v>
      </c>
      <c r="T427" s="29">
        <f t="shared" si="13"/>
        <v>0</v>
      </c>
      <c r="U427" s="21"/>
      <c r="V427" s="21"/>
      <c r="W427" s="21"/>
      <c r="X427" s="21"/>
      <c r="Y427" s="21"/>
      <c r="Z427" s="21"/>
      <c r="AA427" s="21"/>
      <c r="AC427" s="21" t="s">
        <v>288</v>
      </c>
      <c r="AD427" s="21" t="s">
        <v>29</v>
      </c>
      <c r="AE427" s="21" t="s">
        <v>30</v>
      </c>
      <c r="AF427" s="22">
        <v>34595.46</v>
      </c>
      <c r="AG427" s="22">
        <v>1943.56</v>
      </c>
    </row>
    <row r="428" ht="15.75" hidden="1" customHeight="1" outlineLevel="2">
      <c r="A428" s="21" t="s">
        <v>288</v>
      </c>
      <c r="B428" s="21" t="s">
        <v>35</v>
      </c>
      <c r="C428" s="21" t="s">
        <v>36</v>
      </c>
      <c r="D428" s="22">
        <v>3.511124388E7</v>
      </c>
      <c r="E428" s="22">
        <v>1972531.73</v>
      </c>
      <c r="F428" s="23">
        <f>+D428/D429</f>
        <v>0.2834225583</v>
      </c>
      <c r="G428" s="24">
        <v>0.0</v>
      </c>
      <c r="H428" s="24">
        <v>0.0</v>
      </c>
      <c r="I428" s="22">
        <v>6859021.346711835</v>
      </c>
      <c r="J428" s="22">
        <v>0.0</v>
      </c>
      <c r="K428" s="25">
        <f t="shared" si="939"/>
        <v>1944001.378</v>
      </c>
      <c r="L428" s="22">
        <f t="shared" si="940"/>
        <v>-0.1199999973</v>
      </c>
      <c r="M428" s="24">
        <v>0.0</v>
      </c>
      <c r="N428" s="26">
        <v>0.0</v>
      </c>
      <c r="O428" s="24"/>
      <c r="P428" s="24">
        <f>+D428-J428</f>
        <v>35111243.88</v>
      </c>
      <c r="Q428" s="27">
        <f t="shared" si="941"/>
        <v>35111244</v>
      </c>
      <c r="R428" s="22">
        <f t="shared" si="942"/>
        <v>35111244</v>
      </c>
      <c r="S428" s="28">
        <f t="shared" si="12"/>
        <v>35111243.88</v>
      </c>
      <c r="T428" s="29">
        <f t="shared" si="13"/>
        <v>0</v>
      </c>
      <c r="U428" s="21"/>
      <c r="V428" s="21"/>
      <c r="W428" s="21"/>
      <c r="X428" s="21"/>
      <c r="Y428" s="21"/>
      <c r="Z428" s="21"/>
      <c r="AA428" s="21"/>
      <c r="AC428" s="21" t="s">
        <v>288</v>
      </c>
      <c r="AD428" s="21" t="s">
        <v>35</v>
      </c>
      <c r="AE428" s="21" t="s">
        <v>36</v>
      </c>
      <c r="AF428" s="22">
        <v>3.511124388E7</v>
      </c>
      <c r="AG428" s="22">
        <v>1972531.73</v>
      </c>
    </row>
    <row r="429" ht="15.75" hidden="1" customHeight="1" outlineLevel="1">
      <c r="A429" s="31" t="s">
        <v>289</v>
      </c>
      <c r="B429" s="31"/>
      <c r="C429" s="31"/>
      <c r="D429" s="32">
        <f t="shared" ref="D429:F429" si="943">SUBTOTAL(9,D425:D428)</f>
        <v>123883025</v>
      </c>
      <c r="E429" s="32">
        <f t="shared" si="943"/>
        <v>6959685</v>
      </c>
      <c r="F429" s="32">
        <f t="shared" si="943"/>
        <v>1</v>
      </c>
      <c r="G429" s="33"/>
      <c r="H429" s="33"/>
      <c r="I429" s="32"/>
      <c r="J429" s="32">
        <f t="shared" ref="J429:L429" si="944">SUBTOTAL(9,J425:J428)</f>
        <v>0</v>
      </c>
      <c r="K429" s="34">
        <f t="shared" si="944"/>
        <v>6859021.347</v>
      </c>
      <c r="L429" s="32">
        <f t="shared" si="944"/>
        <v>0.000000002830347512</v>
      </c>
      <c r="M429" s="33"/>
      <c r="N429" s="35"/>
      <c r="O429" s="33"/>
      <c r="P429" s="33">
        <f t="shared" ref="P429:R429" si="945">SUBTOTAL(9,P425:P428)</f>
        <v>123883025</v>
      </c>
      <c r="Q429" s="36">
        <f t="shared" si="945"/>
        <v>123883025</v>
      </c>
      <c r="R429" s="32">
        <f t="shared" si="945"/>
        <v>123883025</v>
      </c>
      <c r="S429" s="37">
        <f t="shared" si="12"/>
        <v>123883025</v>
      </c>
      <c r="T429" s="38">
        <f t="shared" si="13"/>
        <v>0</v>
      </c>
      <c r="U429" s="31"/>
      <c r="V429" s="31"/>
      <c r="W429" s="31"/>
      <c r="X429" s="31"/>
      <c r="Y429" s="31"/>
      <c r="Z429" s="31"/>
      <c r="AA429" s="31"/>
      <c r="AB429" s="39"/>
      <c r="AC429" s="31"/>
      <c r="AD429" s="31"/>
      <c r="AE429" s="31"/>
      <c r="AF429" s="32"/>
      <c r="AG429" s="32"/>
    </row>
    <row r="430" ht="15.75" hidden="1" customHeight="1" outlineLevel="2">
      <c r="A430" s="21" t="s">
        <v>290</v>
      </c>
      <c r="B430" s="21" t="s">
        <v>27</v>
      </c>
      <c r="C430" s="21" t="s">
        <v>28</v>
      </c>
      <c r="D430" s="22">
        <v>1.133866057E7</v>
      </c>
      <c r="E430" s="22">
        <v>1074062.07</v>
      </c>
      <c r="F430" s="23">
        <f>+D430/D433</f>
        <v>0.4612081791</v>
      </c>
      <c r="G430" s="24">
        <v>2.3438191120752625E7</v>
      </c>
      <c r="H430" s="24">
        <v>2130744.6473411475</v>
      </c>
      <c r="I430" s="22">
        <v>2130744.6473411475</v>
      </c>
      <c r="J430" s="22">
        <v>0.0</v>
      </c>
      <c r="K430" s="25">
        <f t="shared" ref="K430:K432" si="946">+I430*F430</f>
        <v>982716.8589</v>
      </c>
      <c r="L430" s="22">
        <f t="shared" ref="L430:L432" si="947">+D430-Q430</f>
        <v>-0.4299999997</v>
      </c>
      <c r="M430" s="24">
        <v>2.704316035476743E8</v>
      </c>
      <c r="N430" s="26">
        <v>2.4584691231606755E7</v>
      </c>
      <c r="O430" s="24"/>
      <c r="P430" s="24">
        <f>+D430-J430</f>
        <v>11338660.57</v>
      </c>
      <c r="Q430" s="27">
        <f t="shared" ref="Q430:Q432" si="948">+ROUND(P430,0)</f>
        <v>11338661</v>
      </c>
      <c r="R430" s="22">
        <f t="shared" ref="R430:R432" si="949">+D430-L430</f>
        <v>11338661</v>
      </c>
      <c r="S430" s="28">
        <f t="shared" si="12"/>
        <v>11338660.57</v>
      </c>
      <c r="T430" s="29">
        <f t="shared" si="13"/>
        <v>0</v>
      </c>
      <c r="U430" s="21"/>
      <c r="V430" s="21"/>
      <c r="W430" s="21"/>
      <c r="X430" s="21"/>
      <c r="Y430" s="21"/>
      <c r="Z430" s="21"/>
      <c r="AA430" s="21"/>
      <c r="AC430" s="21" t="s">
        <v>290</v>
      </c>
      <c r="AD430" s="21" t="s">
        <v>27</v>
      </c>
      <c r="AE430" s="21" t="s">
        <v>28</v>
      </c>
      <c r="AF430" s="22">
        <v>1.133866057E7</v>
      </c>
      <c r="AG430" s="22">
        <v>1074062.07</v>
      </c>
    </row>
    <row r="431" ht="15.75" hidden="1" customHeight="1" outlineLevel="2">
      <c r="A431" s="21" t="s">
        <v>290</v>
      </c>
      <c r="B431" s="21" t="s">
        <v>33</v>
      </c>
      <c r="C431" s="21" t="s">
        <v>34</v>
      </c>
      <c r="D431" s="22">
        <v>1.32312389E7</v>
      </c>
      <c r="E431" s="22">
        <v>1253337.79</v>
      </c>
      <c r="F431" s="23">
        <f>+D431/D433</f>
        <v>0.5381901648</v>
      </c>
      <c r="G431" s="24">
        <v>0.0</v>
      </c>
      <c r="H431" s="24">
        <v>0.0</v>
      </c>
      <c r="I431" s="22">
        <v>2130744.6473411475</v>
      </c>
      <c r="J431" s="22">
        <v>0.0</v>
      </c>
      <c r="K431" s="25">
        <f t="shared" si="946"/>
        <v>1146745.813</v>
      </c>
      <c r="L431" s="22">
        <f t="shared" si="947"/>
        <v>-14791.1</v>
      </c>
      <c r="M431" s="24">
        <v>0.0</v>
      </c>
      <c r="N431" s="26">
        <v>0.0</v>
      </c>
      <c r="O431" s="24"/>
      <c r="P431" s="24">
        <v>1.324603043E7</v>
      </c>
      <c r="Q431" s="27">
        <f t="shared" si="948"/>
        <v>13246030</v>
      </c>
      <c r="R431" s="22">
        <f t="shared" si="949"/>
        <v>13246030</v>
      </c>
      <c r="S431" s="28">
        <f t="shared" si="12"/>
        <v>13231238.9</v>
      </c>
      <c r="T431" s="29">
        <f t="shared" si="13"/>
        <v>0</v>
      </c>
      <c r="U431" s="21"/>
      <c r="V431" s="21"/>
      <c r="W431" s="21"/>
      <c r="X431" s="21"/>
      <c r="Y431" s="21"/>
      <c r="Z431" s="21"/>
      <c r="AA431" s="21"/>
      <c r="AC431" s="21" t="s">
        <v>290</v>
      </c>
      <c r="AD431" s="21" t="s">
        <v>33</v>
      </c>
      <c r="AE431" s="21" t="s">
        <v>34</v>
      </c>
      <c r="AF431" s="22">
        <v>1.32312389E7</v>
      </c>
      <c r="AG431" s="22">
        <v>1253337.79</v>
      </c>
    </row>
    <row r="432" ht="15.75" hidden="1" customHeight="1" outlineLevel="2">
      <c r="A432" s="21" t="s">
        <v>290</v>
      </c>
      <c r="B432" s="21" t="s">
        <v>29</v>
      </c>
      <c r="C432" s="21" t="s">
        <v>30</v>
      </c>
      <c r="D432" s="22">
        <v>14791.53</v>
      </c>
      <c r="E432" s="22">
        <v>1401.14</v>
      </c>
      <c r="F432" s="23">
        <f>+D432/D433</f>
        <v>0.0006016561282</v>
      </c>
      <c r="G432" s="24">
        <v>0.0</v>
      </c>
      <c r="H432" s="24"/>
      <c r="I432" s="22">
        <v>2130744.6473411475</v>
      </c>
      <c r="J432" s="22">
        <v>0.0</v>
      </c>
      <c r="K432" s="25">
        <f t="shared" si="946"/>
        <v>1281.975575</v>
      </c>
      <c r="L432" s="22">
        <f t="shared" si="947"/>
        <v>14791.53</v>
      </c>
      <c r="M432" s="24"/>
      <c r="N432" s="26"/>
      <c r="O432" s="24"/>
      <c r="P432" s="24">
        <v>0.0</v>
      </c>
      <c r="Q432" s="27">
        <f t="shared" si="948"/>
        <v>0</v>
      </c>
      <c r="R432" s="22">
        <f t="shared" si="949"/>
        <v>0</v>
      </c>
      <c r="S432" s="28">
        <f t="shared" si="12"/>
        <v>14791.53</v>
      </c>
      <c r="T432" s="29">
        <f t="shared" si="13"/>
        <v>0</v>
      </c>
      <c r="U432" s="21"/>
      <c r="V432" s="21"/>
      <c r="W432" s="21"/>
      <c r="X432" s="21"/>
      <c r="Y432" s="21"/>
      <c r="Z432" s="21"/>
      <c r="AA432" s="21"/>
      <c r="AC432" s="21" t="s">
        <v>290</v>
      </c>
      <c r="AD432" s="21" t="s">
        <v>29</v>
      </c>
      <c r="AE432" s="21" t="s">
        <v>30</v>
      </c>
      <c r="AF432" s="22">
        <v>14791.53</v>
      </c>
      <c r="AG432" s="22">
        <v>1401.14</v>
      </c>
    </row>
    <row r="433" ht="15.75" hidden="1" customHeight="1" outlineLevel="1">
      <c r="A433" s="31" t="s">
        <v>291</v>
      </c>
      <c r="B433" s="31"/>
      <c r="C433" s="31"/>
      <c r="D433" s="32">
        <f t="shared" ref="D433:F433" si="950">SUBTOTAL(9,D430:D432)</f>
        <v>24584691</v>
      </c>
      <c r="E433" s="32">
        <f t="shared" si="950"/>
        <v>2328801</v>
      </c>
      <c r="F433" s="32">
        <f t="shared" si="950"/>
        <v>1</v>
      </c>
      <c r="G433" s="33"/>
      <c r="H433" s="33"/>
      <c r="I433" s="32"/>
      <c r="J433" s="32">
        <f t="shared" ref="J433:L433" si="951">SUBTOTAL(9,J430:J432)</f>
        <v>0</v>
      </c>
      <c r="K433" s="34">
        <f t="shared" si="951"/>
        <v>2130744.647</v>
      </c>
      <c r="L433" s="32">
        <f t="shared" si="951"/>
        <v>0.0000000006712070899</v>
      </c>
      <c r="M433" s="33"/>
      <c r="N433" s="35"/>
      <c r="O433" s="33"/>
      <c r="P433" s="33">
        <f t="shared" ref="P433:R433" si="952">SUBTOTAL(9,P430:P432)</f>
        <v>24584691</v>
      </c>
      <c r="Q433" s="36">
        <f t="shared" si="952"/>
        <v>24584691</v>
      </c>
      <c r="R433" s="32">
        <f t="shared" si="952"/>
        <v>24584691</v>
      </c>
      <c r="S433" s="37">
        <f t="shared" si="12"/>
        <v>24584691</v>
      </c>
      <c r="T433" s="38">
        <f t="shared" si="13"/>
        <v>0</v>
      </c>
      <c r="U433" s="31"/>
      <c r="V433" s="31"/>
      <c r="W433" s="31"/>
      <c r="X433" s="31"/>
      <c r="Y433" s="31"/>
      <c r="Z433" s="31"/>
      <c r="AA433" s="31"/>
      <c r="AB433" s="39"/>
      <c r="AC433" s="31"/>
      <c r="AD433" s="31"/>
      <c r="AE433" s="31"/>
      <c r="AF433" s="32"/>
      <c r="AG433" s="32"/>
    </row>
    <row r="434" ht="14.25" hidden="1" customHeight="1" outlineLevel="2">
      <c r="A434" s="43" t="s">
        <v>292</v>
      </c>
      <c r="B434" s="43" t="s">
        <v>27</v>
      </c>
      <c r="C434" s="43" t="s">
        <v>28</v>
      </c>
      <c r="D434" s="44">
        <v>1.235315418E7</v>
      </c>
      <c r="E434" s="44">
        <v>911640.84</v>
      </c>
      <c r="F434" s="45">
        <f>+D434/D438</f>
        <v>0.1405903519</v>
      </c>
      <c r="G434" s="46">
        <v>1.3233498E8</v>
      </c>
      <c r="H434" s="46">
        <v>1.2030452727272727E7</v>
      </c>
      <c r="I434" s="44">
        <v>1.2030452727272727E7</v>
      </c>
      <c r="J434" s="22">
        <f t="shared" ref="J434:J437" si="953">+K434-E434</f>
        <v>779724.7428</v>
      </c>
      <c r="K434" s="25">
        <f t="shared" ref="K434:K437" si="954">+I434*F434</f>
        <v>1691365.583</v>
      </c>
      <c r="L434" s="22">
        <f t="shared" ref="L434:L437" si="955">+D434-Q434</f>
        <v>779725.18</v>
      </c>
      <c r="M434" s="46">
        <v>9.055224910629009E8</v>
      </c>
      <c r="N434" s="47">
        <v>8.232022646026371E7</v>
      </c>
      <c r="O434" s="46"/>
      <c r="P434" s="24">
        <f t="shared" ref="P434:P437" si="956">+D434-J434</f>
        <v>11573429.44</v>
      </c>
      <c r="Q434" s="27">
        <f t="shared" ref="Q434:Q437" si="957">+ROUND(P434,0)</f>
        <v>11573429</v>
      </c>
      <c r="R434" s="22">
        <f t="shared" ref="R434:R437" si="958">+D434-L434</f>
        <v>11573429</v>
      </c>
      <c r="S434" s="28">
        <f t="shared" si="12"/>
        <v>12353154.18</v>
      </c>
      <c r="T434" s="29">
        <f t="shared" si="13"/>
        <v>0</v>
      </c>
      <c r="U434" s="43"/>
      <c r="V434" s="43"/>
      <c r="W434" s="43"/>
      <c r="X434" s="43"/>
      <c r="Y434" s="43"/>
      <c r="Z434" s="43"/>
      <c r="AA434" s="43"/>
      <c r="AC434" s="43" t="s">
        <v>292</v>
      </c>
      <c r="AD434" s="43" t="s">
        <v>27</v>
      </c>
      <c r="AE434" s="43" t="s">
        <v>28</v>
      </c>
      <c r="AF434" s="44">
        <v>1.235315418E7</v>
      </c>
      <c r="AG434" s="44">
        <v>911640.84</v>
      </c>
    </row>
    <row r="435" ht="14.25" hidden="1" customHeight="1" outlineLevel="2">
      <c r="A435" s="21" t="s">
        <v>292</v>
      </c>
      <c r="B435" s="21" t="s">
        <v>33</v>
      </c>
      <c r="C435" s="21" t="s">
        <v>34</v>
      </c>
      <c r="D435" s="22">
        <v>1.131172658E7</v>
      </c>
      <c r="E435" s="22">
        <v>834785.34</v>
      </c>
      <c r="F435" s="23">
        <f>+D435/D438</f>
        <v>0.1287379399</v>
      </c>
      <c r="G435" s="24">
        <v>0.0</v>
      </c>
      <c r="H435" s="24">
        <v>0.0</v>
      </c>
      <c r="I435" s="22">
        <v>1.2030452727272727E7</v>
      </c>
      <c r="J435" s="22">
        <f t="shared" si="953"/>
        <v>713990.3605</v>
      </c>
      <c r="K435" s="25">
        <f t="shared" si="954"/>
        <v>1548775.701</v>
      </c>
      <c r="L435" s="22">
        <f t="shared" si="955"/>
        <v>713990.58</v>
      </c>
      <c r="M435" s="24">
        <v>0.0</v>
      </c>
      <c r="N435" s="26">
        <v>0.0</v>
      </c>
      <c r="O435" s="24"/>
      <c r="P435" s="24">
        <f t="shared" si="956"/>
        <v>10597736.22</v>
      </c>
      <c r="Q435" s="27">
        <f t="shared" si="957"/>
        <v>10597736</v>
      </c>
      <c r="R435" s="22">
        <f t="shared" si="958"/>
        <v>10597736</v>
      </c>
      <c r="S435" s="28">
        <f t="shared" si="12"/>
        <v>11311726.58</v>
      </c>
      <c r="T435" s="29">
        <f t="shared" si="13"/>
        <v>0</v>
      </c>
      <c r="U435" s="21"/>
      <c r="V435" s="21"/>
      <c r="W435" s="21"/>
      <c r="X435" s="21"/>
      <c r="Y435" s="21"/>
      <c r="Z435" s="21"/>
      <c r="AA435" s="21"/>
      <c r="AB435" s="21"/>
      <c r="AC435" s="21" t="s">
        <v>292</v>
      </c>
      <c r="AD435" s="21" t="s">
        <v>33</v>
      </c>
      <c r="AE435" s="21" t="s">
        <v>34</v>
      </c>
      <c r="AF435" s="22">
        <v>1.131172658E7</v>
      </c>
      <c r="AG435" s="22">
        <v>834785.34</v>
      </c>
    </row>
    <row r="436" ht="14.25" hidden="1" customHeight="1" outlineLevel="2">
      <c r="A436" s="21" t="s">
        <v>292</v>
      </c>
      <c r="B436" s="21" t="s">
        <v>61</v>
      </c>
      <c r="C436" s="21" t="s">
        <v>62</v>
      </c>
      <c r="D436" s="22">
        <v>7559723.94</v>
      </c>
      <c r="E436" s="22">
        <v>557894.2</v>
      </c>
      <c r="F436" s="23">
        <f>+D436/D438</f>
        <v>0.08603666996</v>
      </c>
      <c r="G436" s="24">
        <v>0.0</v>
      </c>
      <c r="H436" s="24">
        <v>0.0</v>
      </c>
      <c r="I436" s="22">
        <v>1.2030452727272727E7</v>
      </c>
      <c r="J436" s="22">
        <f t="shared" si="953"/>
        <v>477165.8908</v>
      </c>
      <c r="K436" s="25">
        <f t="shared" si="954"/>
        <v>1035060.091</v>
      </c>
      <c r="L436" s="22">
        <f t="shared" si="955"/>
        <v>477165.94</v>
      </c>
      <c r="M436" s="24">
        <v>0.0</v>
      </c>
      <c r="N436" s="26">
        <v>0.0</v>
      </c>
      <c r="O436" s="24"/>
      <c r="P436" s="24">
        <f t="shared" si="956"/>
        <v>7082558.049</v>
      </c>
      <c r="Q436" s="27">
        <f t="shared" si="957"/>
        <v>7082558</v>
      </c>
      <c r="R436" s="22">
        <f t="shared" si="958"/>
        <v>7082558</v>
      </c>
      <c r="S436" s="28">
        <f t="shared" si="12"/>
        <v>7559723.94</v>
      </c>
      <c r="T436" s="29">
        <f t="shared" si="13"/>
        <v>0</v>
      </c>
      <c r="U436" s="21"/>
      <c r="V436" s="21"/>
      <c r="W436" s="21"/>
      <c r="X436" s="21"/>
      <c r="Y436" s="21"/>
      <c r="Z436" s="21"/>
      <c r="AA436" s="21"/>
      <c r="AB436" s="21"/>
      <c r="AC436" s="21" t="s">
        <v>292</v>
      </c>
      <c r="AD436" s="21" t="s">
        <v>61</v>
      </c>
      <c r="AE436" s="21" t="s">
        <v>62</v>
      </c>
      <c r="AF436" s="22">
        <v>7559723.94</v>
      </c>
      <c r="AG436" s="22">
        <v>557894.2</v>
      </c>
    </row>
    <row r="437" ht="14.25" hidden="1" customHeight="1" outlineLevel="2">
      <c r="A437" s="21" t="s">
        <v>292</v>
      </c>
      <c r="B437" s="21" t="s">
        <v>35</v>
      </c>
      <c r="C437" s="21" t="s">
        <v>36</v>
      </c>
      <c r="D437" s="22">
        <v>5.66416963E7</v>
      </c>
      <c r="E437" s="22">
        <v>4180056.62</v>
      </c>
      <c r="F437" s="23">
        <f>+D437/D438</f>
        <v>0.6446350382</v>
      </c>
      <c r="G437" s="24">
        <v>0.0</v>
      </c>
      <c r="H437" s="24">
        <v>0.0</v>
      </c>
      <c r="I437" s="22">
        <v>1.2030452727272727E7</v>
      </c>
      <c r="J437" s="22">
        <f t="shared" si="953"/>
        <v>3575194.733</v>
      </c>
      <c r="K437" s="25">
        <f t="shared" si="954"/>
        <v>7755251.353</v>
      </c>
      <c r="L437" s="22">
        <f t="shared" si="955"/>
        <v>3575194.3</v>
      </c>
      <c r="M437" s="24">
        <v>0.0</v>
      </c>
      <c r="N437" s="26">
        <v>0.0</v>
      </c>
      <c r="O437" s="24"/>
      <c r="P437" s="24">
        <f t="shared" si="956"/>
        <v>53066501.57</v>
      </c>
      <c r="Q437" s="27">
        <f t="shared" si="957"/>
        <v>53066502</v>
      </c>
      <c r="R437" s="22">
        <f t="shared" si="958"/>
        <v>53066502</v>
      </c>
      <c r="S437" s="28">
        <f t="shared" si="12"/>
        <v>56641696.3</v>
      </c>
      <c r="T437" s="29">
        <f t="shared" si="13"/>
        <v>0</v>
      </c>
      <c r="U437" s="21"/>
      <c r="V437" s="21"/>
      <c r="W437" s="21"/>
      <c r="X437" s="21"/>
      <c r="Y437" s="21"/>
      <c r="Z437" s="21"/>
      <c r="AA437" s="21"/>
      <c r="AB437" s="21"/>
      <c r="AC437" s="21" t="s">
        <v>292</v>
      </c>
      <c r="AD437" s="21" t="s">
        <v>35</v>
      </c>
      <c r="AE437" s="21" t="s">
        <v>36</v>
      </c>
      <c r="AF437" s="22">
        <v>5.66416963E7</v>
      </c>
      <c r="AG437" s="22">
        <v>4180056.62</v>
      </c>
    </row>
    <row r="438" ht="15.75" hidden="1" customHeight="1" outlineLevel="1">
      <c r="A438" s="31" t="s">
        <v>293</v>
      </c>
      <c r="B438" s="31"/>
      <c r="C438" s="31"/>
      <c r="D438" s="32">
        <f t="shared" ref="D438:F438" si="959">SUBTOTAL(9,D434:D437)</f>
        <v>87866301</v>
      </c>
      <c r="E438" s="32">
        <f t="shared" si="959"/>
        <v>6484377</v>
      </c>
      <c r="F438" s="32">
        <f t="shared" si="959"/>
        <v>1</v>
      </c>
      <c r="G438" s="33"/>
      <c r="H438" s="33"/>
      <c r="I438" s="32"/>
      <c r="J438" s="32">
        <f t="shared" ref="J438:L438" si="960">SUBTOTAL(9,J434:J437)</f>
        <v>5546075.727</v>
      </c>
      <c r="K438" s="34">
        <f t="shared" si="960"/>
        <v>12030452.73</v>
      </c>
      <c r="L438" s="32">
        <f t="shared" si="960"/>
        <v>5546076</v>
      </c>
      <c r="M438" s="33"/>
      <c r="N438" s="35"/>
      <c r="O438" s="33"/>
      <c r="P438" s="33">
        <f t="shared" ref="P438:R438" si="961">SUBTOTAL(9,P434:P437)</f>
        <v>82320225.27</v>
      </c>
      <c r="Q438" s="36">
        <f t="shared" si="961"/>
        <v>82320225</v>
      </c>
      <c r="R438" s="32">
        <f t="shared" si="961"/>
        <v>82320225</v>
      </c>
      <c r="S438" s="37">
        <f t="shared" si="12"/>
        <v>87866301</v>
      </c>
      <c r="T438" s="38">
        <f t="shared" si="13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2"/>
      <c r="AG438" s="32"/>
    </row>
    <row r="439" ht="15.75" customHeight="1" collapsed="1"/>
    <row r="440" ht="15.75" customHeight="1"/>
    <row r="441" ht="15.75" customHeight="1">
      <c r="J441" s="1"/>
      <c r="M441" s="1" t="str">
        <f t="shared" ref="M441:M442" si="962">+D324-L324-#REF!-T324</f>
        <v>#REF!</v>
      </c>
      <c r="T441" s="1"/>
    </row>
    <row r="442" ht="15.75" customHeight="1">
      <c r="M442" s="1" t="str">
        <f t="shared" si="962"/>
        <v>#REF!</v>
      </c>
    </row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AG$437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22.14"/>
    <col customWidth="1" min="3" max="3" width="17.71"/>
    <col customWidth="1" min="4" max="4" width="47.57"/>
    <col customWidth="1" min="5" max="5" width="10.57"/>
    <col customWidth="1" min="6" max="6" width="15.43"/>
    <col customWidth="1" min="7" max="7" width="16.43"/>
    <col customWidth="1" min="8" max="8" width="18.57"/>
    <col customWidth="1" min="9" max="9" width="13.57"/>
    <col customWidth="1" min="10" max="10" width="14.86"/>
    <col customWidth="1" min="11" max="11" width="10.43"/>
    <col customWidth="1" min="12" max="12" width="14.0"/>
    <col customWidth="1" min="13" max="13" width="20.0"/>
    <col customWidth="1" min="14" max="14" width="11.57"/>
    <col customWidth="1" min="15" max="15" width="16.86"/>
    <col customWidth="1" min="16" max="16" width="13.71"/>
    <col customWidth="1" min="17" max="17" width="13.86"/>
    <col customWidth="1" min="18" max="18" width="24.29"/>
    <col customWidth="1" min="19" max="26" width="10.0"/>
  </cols>
  <sheetData>
    <row r="1">
      <c r="A1" s="48" t="s">
        <v>294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>
      <c r="A2" s="51" t="s">
        <v>295</v>
      </c>
      <c r="S2" s="52"/>
    </row>
    <row r="3">
      <c r="A3" s="53" t="s">
        <v>296</v>
      </c>
      <c r="S3" s="52"/>
    </row>
    <row r="4" ht="15.75" customHeight="1">
      <c r="A4" s="54" t="s">
        <v>297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</row>
    <row r="5" ht="74.25" customHeight="1">
      <c r="A5" s="57" t="s">
        <v>0</v>
      </c>
      <c r="B5" s="57" t="s">
        <v>2</v>
      </c>
      <c r="C5" s="58" t="s">
        <v>298</v>
      </c>
      <c r="D5" s="59" t="s">
        <v>17</v>
      </c>
      <c r="E5" s="59" t="s">
        <v>19</v>
      </c>
      <c r="F5" s="60" t="s">
        <v>299</v>
      </c>
      <c r="G5" s="59" t="s">
        <v>300</v>
      </c>
      <c r="H5" s="61" t="s">
        <v>301</v>
      </c>
      <c r="I5" s="59" t="s">
        <v>21</v>
      </c>
      <c r="J5" s="59" t="s">
        <v>22</v>
      </c>
      <c r="K5" s="59" t="s">
        <v>23</v>
      </c>
      <c r="L5" s="61" t="s">
        <v>302</v>
      </c>
      <c r="M5" s="61" t="s">
        <v>303</v>
      </c>
      <c r="N5" s="61" t="s">
        <v>304</v>
      </c>
      <c r="O5" s="60" t="s">
        <v>305</v>
      </c>
      <c r="P5" s="62" t="s">
        <v>306</v>
      </c>
      <c r="Q5" s="62" t="s">
        <v>307</v>
      </c>
      <c r="R5" s="62" t="s">
        <v>303</v>
      </c>
      <c r="S5" s="62" t="s">
        <v>304</v>
      </c>
    </row>
    <row r="6" ht="14.25" customHeight="1">
      <c r="A6" s="63" t="s">
        <v>26</v>
      </c>
      <c r="B6" s="63" t="s">
        <v>308</v>
      </c>
      <c r="C6" s="29">
        <v>2.607829456E9</v>
      </c>
      <c r="D6" s="64" t="s">
        <v>309</v>
      </c>
      <c r="E6" s="65">
        <v>8.90985703E8</v>
      </c>
      <c r="F6" s="29">
        <v>2.607829456E9</v>
      </c>
      <c r="G6" s="29">
        <v>2.370560967E9</v>
      </c>
      <c r="H6" s="29">
        <f t="shared" ref="H6:H11" si="1">ROUNDUP(G6,0)</f>
        <v>2370560967</v>
      </c>
      <c r="I6" s="66">
        <v>6.5301928048E10</v>
      </c>
      <c r="J6" s="67" t="s">
        <v>310</v>
      </c>
      <c r="K6" s="67" t="s">
        <v>311</v>
      </c>
      <c r="L6" s="68">
        <v>2.01300066128E11</v>
      </c>
      <c r="M6" s="69" t="s">
        <v>312</v>
      </c>
      <c r="N6" s="70">
        <v>41631.0</v>
      </c>
      <c r="O6" s="29">
        <f t="shared" ref="O6:O38" si="2">+F6-G6</f>
        <v>237268489</v>
      </c>
      <c r="P6" s="71">
        <f t="shared" ref="P6:P11" si="3">ROUNDUP(O6,0)</f>
        <v>237268489</v>
      </c>
      <c r="Q6" s="72">
        <v>2.01300067417E11</v>
      </c>
      <c r="R6" s="73" t="s">
        <v>313</v>
      </c>
      <c r="S6" s="74"/>
      <c r="T6" s="30"/>
      <c r="U6" s="30"/>
      <c r="V6" s="30"/>
      <c r="W6" s="30"/>
      <c r="X6" s="30"/>
      <c r="Y6" s="30"/>
      <c r="Z6" s="30"/>
    </row>
    <row r="7" ht="14.25" customHeight="1">
      <c r="A7" s="63" t="s">
        <v>26</v>
      </c>
      <c r="B7" s="63" t="s">
        <v>308</v>
      </c>
      <c r="C7" s="29">
        <v>1.985754379E9</v>
      </c>
      <c r="D7" s="64" t="s">
        <v>314</v>
      </c>
      <c r="E7" s="65">
        <v>8.90905177E8</v>
      </c>
      <c r="F7" s="29">
        <v>1.985754379E9</v>
      </c>
      <c r="G7" s="29">
        <v>1.748485891E9</v>
      </c>
      <c r="H7" s="29">
        <f t="shared" si="1"/>
        <v>1748485891</v>
      </c>
      <c r="I7" s="66">
        <v>1.0032788521E10</v>
      </c>
      <c r="J7" s="67" t="s">
        <v>310</v>
      </c>
      <c r="K7" s="67" t="s">
        <v>315</v>
      </c>
      <c r="L7" s="68">
        <v>2.01300066129E11</v>
      </c>
      <c r="M7" s="69" t="s">
        <v>316</v>
      </c>
      <c r="N7" s="70">
        <v>41631.0</v>
      </c>
      <c r="O7" s="29">
        <f t="shared" si="2"/>
        <v>237268488</v>
      </c>
      <c r="P7" s="71">
        <f t="shared" si="3"/>
        <v>237268488</v>
      </c>
      <c r="Q7" s="72">
        <v>2.01300067418E11</v>
      </c>
      <c r="R7" s="73" t="s">
        <v>313</v>
      </c>
      <c r="S7" s="74"/>
      <c r="T7" s="30"/>
      <c r="U7" s="30"/>
      <c r="V7" s="30"/>
      <c r="W7" s="30"/>
      <c r="X7" s="30"/>
      <c r="Y7" s="30"/>
      <c r="Z7" s="30"/>
    </row>
    <row r="8" ht="14.25" customHeight="1">
      <c r="A8" s="63" t="s">
        <v>26</v>
      </c>
      <c r="B8" s="63" t="s">
        <v>308</v>
      </c>
      <c r="C8" s="29">
        <v>1.151589182E9</v>
      </c>
      <c r="D8" s="75" t="s">
        <v>317</v>
      </c>
      <c r="E8" s="65">
        <v>8.90906347E8</v>
      </c>
      <c r="F8" s="29">
        <v>1.151589182E9</v>
      </c>
      <c r="G8" s="29">
        <v>9.14320694E8</v>
      </c>
      <c r="H8" s="29">
        <f t="shared" si="1"/>
        <v>914320694</v>
      </c>
      <c r="I8" s="66">
        <v>1.900781411E9</v>
      </c>
      <c r="J8" s="67" t="s">
        <v>310</v>
      </c>
      <c r="K8" s="67" t="s">
        <v>315</v>
      </c>
      <c r="L8" s="68">
        <v>2.0130006613E11</v>
      </c>
      <c r="M8" s="69" t="s">
        <v>318</v>
      </c>
      <c r="N8" s="70">
        <v>41631.0</v>
      </c>
      <c r="O8" s="29">
        <f t="shared" si="2"/>
        <v>237268488</v>
      </c>
      <c r="P8" s="71">
        <f t="shared" si="3"/>
        <v>237268488</v>
      </c>
      <c r="Q8" s="72">
        <v>2.01300067419E11</v>
      </c>
      <c r="R8" s="73" t="s">
        <v>313</v>
      </c>
      <c r="S8" s="74"/>
      <c r="T8" s="30"/>
      <c r="U8" s="30"/>
      <c r="V8" s="30"/>
      <c r="W8" s="30"/>
      <c r="X8" s="30"/>
      <c r="Y8" s="30"/>
      <c r="Z8" s="30"/>
    </row>
    <row r="9" ht="14.25" customHeight="1">
      <c r="A9" s="63" t="s">
        <v>32</v>
      </c>
      <c r="B9" s="63" t="s">
        <v>308</v>
      </c>
      <c r="C9" s="29">
        <v>6.945658354660341E7</v>
      </c>
      <c r="D9" s="64" t="s">
        <v>319</v>
      </c>
      <c r="E9" s="65">
        <v>8.90980066E8</v>
      </c>
      <c r="F9" s="29">
        <v>6.9456584E7</v>
      </c>
      <c r="G9" s="29">
        <v>6.0872549E7</v>
      </c>
      <c r="H9" s="29">
        <f t="shared" si="1"/>
        <v>60872549</v>
      </c>
      <c r="I9" s="66">
        <v>6.650442399E10</v>
      </c>
      <c r="J9" s="67" t="s">
        <v>310</v>
      </c>
      <c r="K9" s="67" t="s">
        <v>315</v>
      </c>
      <c r="L9" s="68">
        <v>2.01300066131E11</v>
      </c>
      <c r="M9" s="69" t="s">
        <v>320</v>
      </c>
      <c r="N9" s="70">
        <v>41638.0</v>
      </c>
      <c r="O9" s="29">
        <f t="shared" si="2"/>
        <v>8584035</v>
      </c>
      <c r="P9" s="71">
        <f t="shared" si="3"/>
        <v>8584035</v>
      </c>
      <c r="Q9" s="72">
        <v>2.0130006742E11</v>
      </c>
      <c r="R9" s="73" t="s">
        <v>313</v>
      </c>
      <c r="S9" s="74"/>
      <c r="T9" s="30"/>
      <c r="U9" s="30"/>
      <c r="V9" s="30"/>
      <c r="W9" s="30"/>
      <c r="X9" s="30"/>
      <c r="Y9" s="30"/>
      <c r="Z9" s="30"/>
    </row>
    <row r="10" ht="14.25" customHeight="1">
      <c r="A10" s="63" t="s">
        <v>32</v>
      </c>
      <c r="B10" s="21" t="s">
        <v>34</v>
      </c>
      <c r="C10" s="29">
        <v>1467290.487024891</v>
      </c>
      <c r="D10" s="64" t="s">
        <v>321</v>
      </c>
      <c r="E10" s="21">
        <v>8.90981137E8</v>
      </c>
      <c r="F10" s="27">
        <v>1467290.0</v>
      </c>
      <c r="G10" s="29">
        <v>1284740.0</v>
      </c>
      <c r="H10" s="29">
        <f t="shared" si="1"/>
        <v>1284740</v>
      </c>
      <c r="I10" s="66">
        <v>9.20016045E8</v>
      </c>
      <c r="J10" s="67" t="s">
        <v>322</v>
      </c>
      <c r="K10" s="67" t="s">
        <v>311</v>
      </c>
      <c r="L10" s="68">
        <v>2.01300066044E11</v>
      </c>
      <c r="M10" s="69" t="s">
        <v>323</v>
      </c>
      <c r="N10" s="70">
        <v>41638.0</v>
      </c>
      <c r="O10" s="29">
        <f t="shared" si="2"/>
        <v>182550</v>
      </c>
      <c r="P10" s="71">
        <f t="shared" si="3"/>
        <v>182550</v>
      </c>
      <c r="Q10" s="72">
        <v>2.01300067349E11</v>
      </c>
      <c r="R10" s="73" t="s">
        <v>313</v>
      </c>
      <c r="S10" s="74"/>
      <c r="T10" s="30"/>
      <c r="U10" s="30"/>
      <c r="V10" s="30"/>
      <c r="W10" s="30"/>
      <c r="X10" s="30"/>
      <c r="Y10" s="30"/>
      <c r="Z10" s="30"/>
    </row>
    <row r="11" ht="18.75" customHeight="1">
      <c r="A11" s="63" t="s">
        <v>32</v>
      </c>
      <c r="B11" s="63" t="s">
        <v>36</v>
      </c>
      <c r="C11" s="29">
        <v>2.66993559663717E7</v>
      </c>
      <c r="D11" s="64" t="s">
        <v>324</v>
      </c>
      <c r="E11" s="76">
        <v>8.90980643E8</v>
      </c>
      <c r="F11" s="77">
        <v>2.6699356E7</v>
      </c>
      <c r="G11" s="71">
        <v>2.3370787E7</v>
      </c>
      <c r="H11" s="71">
        <f t="shared" si="1"/>
        <v>23370787</v>
      </c>
      <c r="I11" s="78">
        <v>3.97669999807E11</v>
      </c>
      <c r="J11" s="67" t="s">
        <v>325</v>
      </c>
      <c r="K11" s="67" t="s">
        <v>311</v>
      </c>
      <c r="L11" s="68">
        <v>2.01300065985E11</v>
      </c>
      <c r="M11" s="69" t="s">
        <v>326</v>
      </c>
      <c r="N11" s="70">
        <v>41631.0</v>
      </c>
      <c r="O11" s="29">
        <f t="shared" si="2"/>
        <v>3328569</v>
      </c>
      <c r="P11" s="71">
        <f t="shared" si="3"/>
        <v>3328569</v>
      </c>
      <c r="Q11" s="72">
        <v>2.01300067296E11</v>
      </c>
      <c r="R11" s="73" t="s">
        <v>313</v>
      </c>
      <c r="S11" s="74"/>
      <c r="T11" s="30"/>
      <c r="U11" s="30"/>
      <c r="V11" s="30"/>
      <c r="W11" s="30"/>
      <c r="X11" s="30"/>
      <c r="Y11" s="30"/>
      <c r="Z11" s="30"/>
    </row>
    <row r="12" ht="14.25" customHeight="1">
      <c r="A12" s="63" t="s">
        <v>38</v>
      </c>
      <c r="B12" s="63" t="s">
        <v>308</v>
      </c>
      <c r="C12" s="29">
        <v>736435.3799610499</v>
      </c>
      <c r="D12" s="64" t="s">
        <v>327</v>
      </c>
      <c r="E12" s="79">
        <v>8.90981726E8</v>
      </c>
      <c r="F12" s="29">
        <v>736435.0</v>
      </c>
      <c r="G12" s="29">
        <v>711445.22</v>
      </c>
      <c r="H12" s="71">
        <f>ROUNDDOWN(G12,0)</f>
        <v>711445</v>
      </c>
      <c r="I12" s="66">
        <v>6.44033268E8</v>
      </c>
      <c r="J12" s="67" t="s">
        <v>328</v>
      </c>
      <c r="K12" s="67" t="s">
        <v>311</v>
      </c>
      <c r="L12" s="68">
        <v>2.01300066132E11</v>
      </c>
      <c r="M12" s="69" t="s">
        <v>329</v>
      </c>
      <c r="N12" s="70">
        <v>41638.0</v>
      </c>
      <c r="O12" s="29">
        <f t="shared" si="2"/>
        <v>24989.78</v>
      </c>
      <c r="P12" s="71">
        <v>24990.0</v>
      </c>
      <c r="Q12" s="72">
        <v>2.01300067421E11</v>
      </c>
      <c r="R12" s="73" t="s">
        <v>313</v>
      </c>
      <c r="S12" s="74"/>
      <c r="T12" s="30"/>
      <c r="U12" s="30"/>
      <c r="V12" s="30"/>
      <c r="W12" s="30"/>
      <c r="X12" s="30"/>
      <c r="Y12" s="30"/>
      <c r="Z12" s="30"/>
    </row>
    <row r="13">
      <c r="A13" s="63" t="s">
        <v>38</v>
      </c>
      <c r="B13" s="21" t="s">
        <v>34</v>
      </c>
      <c r="C13" s="29">
        <v>410940.6200389501</v>
      </c>
      <c r="D13" s="64" t="s">
        <v>321</v>
      </c>
      <c r="E13" s="21">
        <v>8.90981137E8</v>
      </c>
      <c r="F13" s="27">
        <v>410941.0</v>
      </c>
      <c r="G13" s="29">
        <v>396688.78</v>
      </c>
      <c r="H13" s="29">
        <f t="shared" ref="H13:H89" si="4">ROUNDUP(G13,0)</f>
        <v>396689</v>
      </c>
      <c r="I13" s="66">
        <v>9.20016045E8</v>
      </c>
      <c r="J13" s="67" t="s">
        <v>322</v>
      </c>
      <c r="K13" s="67" t="s">
        <v>311</v>
      </c>
      <c r="L13" s="68">
        <v>2.01300066045E11</v>
      </c>
      <c r="M13" s="69" t="s">
        <v>330</v>
      </c>
      <c r="N13" s="70">
        <v>41638.0</v>
      </c>
      <c r="O13" s="29">
        <f t="shared" si="2"/>
        <v>14252.22</v>
      </c>
      <c r="P13" s="71">
        <v>14252.0</v>
      </c>
      <c r="Q13" s="72">
        <v>2.0130006735E11</v>
      </c>
      <c r="R13" s="73" t="s">
        <v>313</v>
      </c>
      <c r="S13" s="74"/>
      <c r="T13" s="30"/>
      <c r="U13" s="30"/>
      <c r="V13" s="30"/>
      <c r="W13" s="30"/>
      <c r="X13" s="30"/>
      <c r="Y13" s="30"/>
      <c r="Z13" s="30"/>
    </row>
    <row r="14" ht="14.25" customHeight="1">
      <c r="A14" s="63" t="s">
        <v>40</v>
      </c>
      <c r="B14" s="21" t="s">
        <v>34</v>
      </c>
      <c r="C14" s="29">
        <v>23884.0</v>
      </c>
      <c r="D14" s="64" t="s">
        <v>331</v>
      </c>
      <c r="E14" s="21">
        <v>9.00125759E8</v>
      </c>
      <c r="F14" s="27">
        <v>23884.0</v>
      </c>
      <c r="G14" s="29">
        <v>23884.0</v>
      </c>
      <c r="H14" s="29">
        <f t="shared" si="4"/>
        <v>23884</v>
      </c>
      <c r="I14" s="66">
        <v>4.4931853756E10</v>
      </c>
      <c r="J14" s="67" t="s">
        <v>310</v>
      </c>
      <c r="K14" s="67" t="s">
        <v>315</v>
      </c>
      <c r="L14" s="68">
        <v>2.01300066046E11</v>
      </c>
      <c r="M14" s="69" t="s">
        <v>332</v>
      </c>
      <c r="N14" s="70">
        <v>41638.0</v>
      </c>
      <c r="O14" s="29">
        <f t="shared" si="2"/>
        <v>0</v>
      </c>
      <c r="P14" s="71">
        <v>0.0</v>
      </c>
      <c r="Q14" s="30"/>
      <c r="R14" s="80"/>
      <c r="S14" s="21"/>
      <c r="T14" s="30"/>
      <c r="U14" s="30"/>
      <c r="V14" s="30"/>
      <c r="W14" s="30"/>
      <c r="X14" s="30"/>
      <c r="Y14" s="30"/>
      <c r="Z14" s="30"/>
    </row>
    <row r="15">
      <c r="A15" s="63" t="s">
        <v>40</v>
      </c>
      <c r="B15" s="63" t="s">
        <v>308</v>
      </c>
      <c r="C15" s="29">
        <v>1783412.0</v>
      </c>
      <c r="D15" s="64" t="s">
        <v>327</v>
      </c>
      <c r="E15" s="79">
        <v>8.90981726E8</v>
      </c>
      <c r="F15" s="29">
        <v>1783412.0</v>
      </c>
      <c r="G15" s="29">
        <v>1558494.0</v>
      </c>
      <c r="H15" s="29">
        <f t="shared" si="4"/>
        <v>1558494</v>
      </c>
      <c r="I15" s="66">
        <v>6.44033268E8</v>
      </c>
      <c r="J15" s="67" t="s">
        <v>328</v>
      </c>
      <c r="K15" s="67" t="s">
        <v>311</v>
      </c>
      <c r="L15" s="68">
        <v>2.01300066133E11</v>
      </c>
      <c r="M15" s="69" t="s">
        <v>333</v>
      </c>
      <c r="N15" s="70">
        <v>41638.0</v>
      </c>
      <c r="O15" s="29">
        <f t="shared" si="2"/>
        <v>224918</v>
      </c>
      <c r="P15" s="71">
        <f t="shared" ref="P15:P23" si="5">ROUNDUP(O15,0)</f>
        <v>224918</v>
      </c>
      <c r="Q15" s="72">
        <v>2.01300067422E11</v>
      </c>
      <c r="R15" s="73" t="s">
        <v>313</v>
      </c>
      <c r="S15" s="74"/>
      <c r="T15" s="30"/>
      <c r="U15" s="30"/>
      <c r="V15" s="30"/>
      <c r="W15" s="30"/>
      <c r="X15" s="30"/>
      <c r="Y15" s="30"/>
      <c r="Z15" s="30"/>
    </row>
    <row r="16" ht="14.25" customHeight="1">
      <c r="A16" s="63" t="s">
        <v>42</v>
      </c>
      <c r="B16" s="63" t="s">
        <v>308</v>
      </c>
      <c r="C16" s="29">
        <v>9742283.566744473</v>
      </c>
      <c r="D16" s="64" t="s">
        <v>327</v>
      </c>
      <c r="E16" s="79">
        <v>8.90981726E8</v>
      </c>
      <c r="F16" s="29">
        <v>9742284.0</v>
      </c>
      <c r="G16" s="29">
        <v>8525042.0</v>
      </c>
      <c r="H16" s="29">
        <f t="shared" si="4"/>
        <v>8525042</v>
      </c>
      <c r="I16" s="66">
        <v>6.44033268E8</v>
      </c>
      <c r="J16" s="67" t="s">
        <v>328</v>
      </c>
      <c r="K16" s="67" t="s">
        <v>311</v>
      </c>
      <c r="L16" s="68">
        <v>2.01300066134E11</v>
      </c>
      <c r="M16" s="69" t="s">
        <v>334</v>
      </c>
      <c r="N16" s="70">
        <v>41638.0</v>
      </c>
      <c r="O16" s="29">
        <f t="shared" si="2"/>
        <v>1217242</v>
      </c>
      <c r="P16" s="71">
        <f t="shared" si="5"/>
        <v>1217242</v>
      </c>
      <c r="Q16" s="72">
        <v>2.01300067423E11</v>
      </c>
      <c r="R16" s="73" t="s">
        <v>313</v>
      </c>
      <c r="S16" s="74"/>
      <c r="T16" s="30"/>
      <c r="U16" s="30"/>
      <c r="V16" s="30"/>
      <c r="W16" s="30"/>
      <c r="X16" s="30"/>
      <c r="Y16" s="30"/>
      <c r="Z16" s="30"/>
    </row>
    <row r="17" ht="14.25" customHeight="1">
      <c r="A17" s="63" t="s">
        <v>42</v>
      </c>
      <c r="B17" s="63" t="s">
        <v>36</v>
      </c>
      <c r="C17" s="29">
        <v>1.5938764433255529E7</v>
      </c>
      <c r="D17" s="81" t="s">
        <v>335</v>
      </c>
      <c r="E17" s="76">
        <v>8.90906346E8</v>
      </c>
      <c r="F17" s="77">
        <v>1.5938764E7</v>
      </c>
      <c r="G17" s="29">
        <v>1.3974219E7</v>
      </c>
      <c r="H17" s="71">
        <f t="shared" si="4"/>
        <v>13974219</v>
      </c>
      <c r="I17" s="78">
        <v>3.97469999858E11</v>
      </c>
      <c r="J17" s="67" t="s">
        <v>325</v>
      </c>
      <c r="K17" s="67" t="s">
        <v>311</v>
      </c>
      <c r="L17" s="68">
        <v>2.01300065986E11</v>
      </c>
      <c r="M17" s="69" t="s">
        <v>336</v>
      </c>
      <c r="N17" s="70">
        <v>41631.0</v>
      </c>
      <c r="O17" s="29">
        <f t="shared" si="2"/>
        <v>1964545</v>
      </c>
      <c r="P17" s="71">
        <f t="shared" si="5"/>
        <v>1964545</v>
      </c>
      <c r="Q17" s="72">
        <v>2.01300067297E11</v>
      </c>
      <c r="R17" s="73" t="s">
        <v>313</v>
      </c>
      <c r="S17" s="74"/>
      <c r="T17" s="30"/>
      <c r="U17" s="30"/>
      <c r="V17" s="30"/>
      <c r="W17" s="30"/>
      <c r="X17" s="30"/>
      <c r="Y17" s="30"/>
      <c r="Z17" s="30"/>
    </row>
    <row r="18" ht="14.25" customHeight="1">
      <c r="A18" s="63" t="s">
        <v>44</v>
      </c>
      <c r="B18" s="63" t="s">
        <v>308</v>
      </c>
      <c r="C18" s="29">
        <v>2.4184016422605466E7</v>
      </c>
      <c r="D18" s="64" t="s">
        <v>337</v>
      </c>
      <c r="E18" s="65">
        <v>8.90907215E8</v>
      </c>
      <c r="F18" s="29">
        <v>2.4184016E7</v>
      </c>
      <c r="G18" s="29">
        <v>2.1115343E7</v>
      </c>
      <c r="H18" s="29">
        <f t="shared" si="4"/>
        <v>21115343</v>
      </c>
      <c r="I18" s="66">
        <v>6.555071255E10</v>
      </c>
      <c r="J18" s="67" t="s">
        <v>310</v>
      </c>
      <c r="K18" s="67" t="s">
        <v>311</v>
      </c>
      <c r="L18" s="68">
        <v>2.01300066135E11</v>
      </c>
      <c r="M18" s="69" t="s">
        <v>338</v>
      </c>
      <c r="N18" s="70">
        <v>41638.0</v>
      </c>
      <c r="O18" s="29">
        <f t="shared" si="2"/>
        <v>3068673</v>
      </c>
      <c r="P18" s="71">
        <f t="shared" si="5"/>
        <v>3068673</v>
      </c>
      <c r="Q18" s="72">
        <v>2.01300067424E11</v>
      </c>
      <c r="R18" s="73" t="s">
        <v>313</v>
      </c>
      <c r="S18" s="74"/>
      <c r="T18" s="30"/>
      <c r="U18" s="30"/>
      <c r="V18" s="30"/>
      <c r="W18" s="30"/>
      <c r="X18" s="30"/>
      <c r="Y18" s="30"/>
      <c r="Z18" s="30"/>
    </row>
    <row r="19" ht="14.25" customHeight="1">
      <c r="A19" s="63" t="s">
        <v>44</v>
      </c>
      <c r="B19" s="21" t="s">
        <v>34</v>
      </c>
      <c r="C19" s="29">
        <v>4.736181052114883E7</v>
      </c>
      <c r="D19" s="64" t="s">
        <v>319</v>
      </c>
      <c r="E19" s="21">
        <v>8.90980066E8</v>
      </c>
      <c r="F19" s="27">
        <v>4.7361811E7</v>
      </c>
      <c r="G19" s="29">
        <v>4.1545046E7</v>
      </c>
      <c r="H19" s="29">
        <f t="shared" si="4"/>
        <v>41545046</v>
      </c>
      <c r="I19" s="66">
        <v>6.650442399E10</v>
      </c>
      <c r="J19" s="67" t="s">
        <v>310</v>
      </c>
      <c r="K19" s="67" t="s">
        <v>315</v>
      </c>
      <c r="L19" s="68">
        <v>2.01300066047E11</v>
      </c>
      <c r="M19" s="69" t="s">
        <v>339</v>
      </c>
      <c r="N19" s="70">
        <v>41638.0</v>
      </c>
      <c r="O19" s="29">
        <f t="shared" si="2"/>
        <v>5816765</v>
      </c>
      <c r="P19" s="71">
        <f t="shared" si="5"/>
        <v>5816765</v>
      </c>
      <c r="Q19" s="72">
        <v>2.01300067351E11</v>
      </c>
      <c r="R19" s="73" t="s">
        <v>313</v>
      </c>
      <c r="S19" s="74"/>
      <c r="T19" s="30"/>
      <c r="U19" s="30"/>
      <c r="V19" s="30"/>
      <c r="W19" s="30"/>
      <c r="X19" s="30"/>
      <c r="Y19" s="30"/>
      <c r="Z19" s="30"/>
    </row>
    <row r="20">
      <c r="A20" s="63" t="s">
        <v>44</v>
      </c>
      <c r="B20" s="63" t="s">
        <v>36</v>
      </c>
      <c r="C20" s="29">
        <v>7.18470360562457E7</v>
      </c>
      <c r="D20" s="64" t="s">
        <v>340</v>
      </c>
      <c r="E20" s="76">
        <v>8.90982101E8</v>
      </c>
      <c r="F20" s="77">
        <v>7.1847036E7</v>
      </c>
      <c r="G20" s="29">
        <v>6.2966634E7</v>
      </c>
      <c r="H20" s="71">
        <f t="shared" si="4"/>
        <v>62966634</v>
      </c>
      <c r="I20" s="66">
        <v>7.4066655E7</v>
      </c>
      <c r="J20" s="67" t="s">
        <v>325</v>
      </c>
      <c r="K20" s="67" t="s">
        <v>315</v>
      </c>
      <c r="L20" s="68">
        <v>2.01300065987E11</v>
      </c>
      <c r="M20" s="69" t="s">
        <v>341</v>
      </c>
      <c r="N20" s="70">
        <v>41631.0</v>
      </c>
      <c r="O20" s="29">
        <f t="shared" si="2"/>
        <v>8880402</v>
      </c>
      <c r="P20" s="71">
        <f t="shared" si="5"/>
        <v>8880402</v>
      </c>
      <c r="Q20" s="72">
        <v>2.01300067298E11</v>
      </c>
      <c r="R20" s="73" t="s">
        <v>313</v>
      </c>
      <c r="S20" s="74"/>
      <c r="T20" s="30"/>
      <c r="U20" s="30"/>
      <c r="V20" s="30"/>
      <c r="W20" s="30"/>
      <c r="X20" s="30"/>
      <c r="Y20" s="30"/>
      <c r="Z20" s="30"/>
    </row>
    <row r="21" ht="14.25" customHeight="1">
      <c r="A21" s="63" t="s">
        <v>46</v>
      </c>
      <c r="B21" s="63" t="s">
        <v>308</v>
      </c>
      <c r="C21" s="29">
        <v>9.718008583006847E7</v>
      </c>
      <c r="D21" s="64" t="s">
        <v>319</v>
      </c>
      <c r="E21" s="65">
        <v>8.90980066E8</v>
      </c>
      <c r="F21" s="29">
        <v>9.7180086E7</v>
      </c>
      <c r="G21" s="29">
        <v>8.5249073E7</v>
      </c>
      <c r="H21" s="29">
        <f t="shared" si="4"/>
        <v>85249073</v>
      </c>
      <c r="I21" s="66">
        <v>6.650442399E10</v>
      </c>
      <c r="J21" s="67" t="s">
        <v>310</v>
      </c>
      <c r="K21" s="67" t="s">
        <v>315</v>
      </c>
      <c r="L21" s="68">
        <v>2.01300066136E11</v>
      </c>
      <c r="M21" s="69" t="s">
        <v>342</v>
      </c>
      <c r="N21" s="70">
        <v>41638.0</v>
      </c>
      <c r="O21" s="29">
        <f t="shared" si="2"/>
        <v>11931013</v>
      </c>
      <c r="P21" s="71">
        <f t="shared" si="5"/>
        <v>11931013</v>
      </c>
      <c r="Q21" s="72">
        <v>2.01300067425E11</v>
      </c>
      <c r="R21" s="73" t="s">
        <v>313</v>
      </c>
      <c r="S21" s="74"/>
      <c r="T21" s="30"/>
      <c r="U21" s="30"/>
      <c r="V21" s="30"/>
      <c r="W21" s="30"/>
      <c r="X21" s="30"/>
      <c r="Y21" s="30"/>
      <c r="Z21" s="30"/>
    </row>
    <row r="22" ht="14.25" customHeight="1">
      <c r="A22" s="63" t="s">
        <v>46</v>
      </c>
      <c r="B22" s="21" t="s">
        <v>34</v>
      </c>
      <c r="C22" s="29">
        <v>2.449394925015551E7</v>
      </c>
      <c r="D22" s="64" t="s">
        <v>343</v>
      </c>
      <c r="E22" s="21">
        <v>8.90980757E8</v>
      </c>
      <c r="F22" s="27">
        <v>2.4493949E7</v>
      </c>
      <c r="G22" s="29">
        <v>2.1359131E7</v>
      </c>
      <c r="H22" s="29">
        <f t="shared" si="4"/>
        <v>21359131</v>
      </c>
      <c r="I22" s="66">
        <v>2.71005845E8</v>
      </c>
      <c r="J22" s="67" t="s">
        <v>322</v>
      </c>
      <c r="K22" s="67" t="s">
        <v>311</v>
      </c>
      <c r="L22" s="68">
        <v>2.01300066048E11</v>
      </c>
      <c r="M22" s="82" t="s">
        <v>313</v>
      </c>
      <c r="N22" s="74"/>
      <c r="O22" s="29">
        <f t="shared" si="2"/>
        <v>3134818</v>
      </c>
      <c r="P22" s="71">
        <f t="shared" si="5"/>
        <v>3134818</v>
      </c>
      <c r="Q22" s="72">
        <v>2.01300067352E11</v>
      </c>
      <c r="R22" s="73" t="s">
        <v>313</v>
      </c>
      <c r="S22" s="74"/>
      <c r="T22" s="30"/>
      <c r="U22" s="30"/>
      <c r="V22" s="30"/>
      <c r="W22" s="30"/>
      <c r="X22" s="30"/>
      <c r="Y22" s="30"/>
      <c r="Z22" s="30"/>
    </row>
    <row r="23" ht="14.25" customHeight="1">
      <c r="A23" s="63" t="s">
        <v>46</v>
      </c>
      <c r="B23" s="63" t="s">
        <v>48</v>
      </c>
      <c r="C23" s="29">
        <v>1.249748191977602E7</v>
      </c>
      <c r="D23" s="64" t="s">
        <v>344</v>
      </c>
      <c r="E23" s="76">
        <v>8.90905166E8</v>
      </c>
      <c r="F23" s="83">
        <v>1.2497482E7</v>
      </c>
      <c r="G23" s="29">
        <v>1.0939963E7</v>
      </c>
      <c r="H23" s="29">
        <f t="shared" si="4"/>
        <v>10939963</v>
      </c>
      <c r="I23" s="66">
        <v>3.7570158388E10</v>
      </c>
      <c r="J23" s="67" t="s">
        <v>325</v>
      </c>
      <c r="K23" s="67" t="s">
        <v>315</v>
      </c>
      <c r="L23" s="84">
        <v>2.01300066016E11</v>
      </c>
      <c r="M23" s="69" t="s">
        <v>345</v>
      </c>
      <c r="N23" s="70">
        <v>41631.0</v>
      </c>
      <c r="O23" s="29">
        <f t="shared" si="2"/>
        <v>1557519</v>
      </c>
      <c r="P23" s="71">
        <f t="shared" si="5"/>
        <v>1557519</v>
      </c>
      <c r="Q23" s="72">
        <v>2.01300067326E11</v>
      </c>
      <c r="R23" s="73" t="s">
        <v>313</v>
      </c>
      <c r="S23" s="74"/>
      <c r="T23" s="30"/>
      <c r="U23" s="30"/>
      <c r="V23" s="30"/>
      <c r="W23" s="30"/>
      <c r="X23" s="30"/>
      <c r="Y23" s="30"/>
      <c r="Z23" s="30"/>
    </row>
    <row r="24" ht="14.25" customHeight="1">
      <c r="A24" s="21" t="s">
        <v>50</v>
      </c>
      <c r="B24" s="21" t="s">
        <v>34</v>
      </c>
      <c r="C24" s="29">
        <v>24237.0</v>
      </c>
      <c r="D24" s="64" t="s">
        <v>331</v>
      </c>
      <c r="E24" s="21">
        <v>9.00125759E8</v>
      </c>
      <c r="F24" s="27">
        <v>24237.0</v>
      </c>
      <c r="G24" s="29">
        <v>24237.0</v>
      </c>
      <c r="H24" s="29">
        <f t="shared" si="4"/>
        <v>24237</v>
      </c>
      <c r="I24" s="66">
        <v>4.4931853756E10</v>
      </c>
      <c r="J24" s="67" t="s">
        <v>310</v>
      </c>
      <c r="K24" s="67" t="s">
        <v>315</v>
      </c>
      <c r="L24" s="68">
        <v>2.01300066049E11</v>
      </c>
      <c r="M24" s="69" t="s">
        <v>346</v>
      </c>
      <c r="N24" s="70">
        <v>41638.0</v>
      </c>
      <c r="O24" s="29">
        <f t="shared" si="2"/>
        <v>0</v>
      </c>
      <c r="P24" s="71"/>
      <c r="Q24" s="30"/>
      <c r="R24" s="85"/>
      <c r="S24" s="86"/>
      <c r="T24" s="30"/>
      <c r="U24" s="30"/>
      <c r="V24" s="30"/>
      <c r="W24" s="30"/>
      <c r="X24" s="30"/>
      <c r="Y24" s="30"/>
      <c r="Z24" s="30"/>
    </row>
    <row r="25" ht="14.25" customHeight="1">
      <c r="A25" s="21" t="s">
        <v>50</v>
      </c>
      <c r="B25" s="63" t="s">
        <v>48</v>
      </c>
      <c r="C25" s="29">
        <v>2.3040048E7</v>
      </c>
      <c r="D25" s="64" t="s">
        <v>344</v>
      </c>
      <c r="E25" s="76">
        <v>8.90905166E8</v>
      </c>
      <c r="F25" s="83">
        <v>2.3040048E7</v>
      </c>
      <c r="G25" s="29">
        <v>2.0497483E7</v>
      </c>
      <c r="H25" s="29">
        <f t="shared" si="4"/>
        <v>20497483</v>
      </c>
      <c r="I25" s="66">
        <v>3.7570158388E10</v>
      </c>
      <c r="J25" s="67" t="s">
        <v>325</v>
      </c>
      <c r="K25" s="67" t="s">
        <v>315</v>
      </c>
      <c r="L25" s="84">
        <v>2.01300066017E11</v>
      </c>
      <c r="M25" s="69" t="s">
        <v>347</v>
      </c>
      <c r="N25" s="70">
        <v>41631.0</v>
      </c>
      <c r="O25" s="29">
        <f t="shared" si="2"/>
        <v>2542565</v>
      </c>
      <c r="P25" s="71">
        <f t="shared" ref="P25:P43" si="6">ROUNDUP(O25,0)</f>
        <v>2542565</v>
      </c>
      <c r="Q25" s="72">
        <v>2.01300067327E11</v>
      </c>
      <c r="R25" s="73" t="s">
        <v>313</v>
      </c>
      <c r="S25" s="74"/>
      <c r="T25" s="30"/>
      <c r="U25" s="30"/>
      <c r="V25" s="30"/>
      <c r="W25" s="30"/>
      <c r="X25" s="30"/>
      <c r="Y25" s="30"/>
      <c r="Z25" s="30"/>
    </row>
    <row r="26" ht="14.25" customHeight="1">
      <c r="A26" s="21" t="s">
        <v>52</v>
      </c>
      <c r="B26" s="21" t="s">
        <v>34</v>
      </c>
      <c r="C26" s="29">
        <v>3759086.4633936184</v>
      </c>
      <c r="D26" s="64" t="s">
        <v>348</v>
      </c>
      <c r="E26" s="21">
        <v>8.90907241E8</v>
      </c>
      <c r="F26" s="27">
        <v>3759086.0</v>
      </c>
      <c r="G26" s="29">
        <v>3281501.0</v>
      </c>
      <c r="H26" s="29">
        <f t="shared" si="4"/>
        <v>3281501</v>
      </c>
      <c r="I26" s="66">
        <v>6.4182108621E10</v>
      </c>
      <c r="J26" s="67" t="s">
        <v>310</v>
      </c>
      <c r="K26" s="67" t="s">
        <v>311</v>
      </c>
      <c r="L26" s="68">
        <v>2.0130006605E11</v>
      </c>
      <c r="M26" s="69" t="s">
        <v>349</v>
      </c>
      <c r="N26" s="70">
        <v>41638.0</v>
      </c>
      <c r="O26" s="29">
        <f t="shared" si="2"/>
        <v>477585</v>
      </c>
      <c r="P26" s="71">
        <f t="shared" si="6"/>
        <v>477585</v>
      </c>
      <c r="Q26" s="68">
        <v>2.01300067353E11</v>
      </c>
      <c r="R26" s="73" t="s">
        <v>313</v>
      </c>
      <c r="S26" s="74"/>
      <c r="T26" s="30"/>
      <c r="U26" s="30"/>
      <c r="V26" s="30"/>
      <c r="W26" s="30"/>
      <c r="X26" s="30"/>
      <c r="Y26" s="30"/>
      <c r="Z26" s="30"/>
    </row>
    <row r="27" ht="14.25" customHeight="1">
      <c r="A27" s="21" t="s">
        <v>52</v>
      </c>
      <c r="B27" s="63" t="s">
        <v>36</v>
      </c>
      <c r="C27" s="29">
        <v>4.226011653660638E7</v>
      </c>
      <c r="D27" s="64" t="s">
        <v>350</v>
      </c>
      <c r="E27" s="76">
        <v>8.90982183E8</v>
      </c>
      <c r="F27" s="77">
        <v>4.2260117E7</v>
      </c>
      <c r="G27" s="29">
        <v>3.7036094E7</v>
      </c>
      <c r="H27" s="71">
        <f t="shared" si="4"/>
        <v>37036094</v>
      </c>
      <c r="I27" s="66">
        <v>5.0380799687E10</v>
      </c>
      <c r="J27" s="67" t="s">
        <v>310</v>
      </c>
      <c r="K27" s="67" t="s">
        <v>311</v>
      </c>
      <c r="L27" s="68">
        <v>2.01300065988E11</v>
      </c>
      <c r="M27" s="69" t="s">
        <v>351</v>
      </c>
      <c r="N27" s="70">
        <v>41631.0</v>
      </c>
      <c r="O27" s="29">
        <f t="shared" si="2"/>
        <v>5224023</v>
      </c>
      <c r="P27" s="71">
        <f t="shared" si="6"/>
        <v>5224023</v>
      </c>
      <c r="Q27" s="72">
        <v>2.01300067299E11</v>
      </c>
      <c r="R27" s="73" t="s">
        <v>313</v>
      </c>
      <c r="S27" s="74"/>
      <c r="T27" s="30"/>
      <c r="U27" s="30"/>
      <c r="V27" s="30"/>
      <c r="W27" s="30"/>
      <c r="X27" s="30"/>
      <c r="Y27" s="30"/>
      <c r="Z27" s="30"/>
    </row>
    <row r="28" ht="14.25" customHeight="1">
      <c r="A28" s="21" t="s">
        <v>54</v>
      </c>
      <c r="B28" s="63" t="s">
        <v>308</v>
      </c>
      <c r="C28" s="29">
        <v>1.8634800751895014E7</v>
      </c>
      <c r="D28" s="64" t="s">
        <v>327</v>
      </c>
      <c r="E28" s="79">
        <v>8.90981726E8</v>
      </c>
      <c r="F28" s="29">
        <v>1.8634801E7</v>
      </c>
      <c r="G28" s="29">
        <v>1.6331334E7</v>
      </c>
      <c r="H28" s="29">
        <f t="shared" si="4"/>
        <v>16331334</v>
      </c>
      <c r="I28" s="66">
        <v>6.44033268E8</v>
      </c>
      <c r="J28" s="67" t="s">
        <v>328</v>
      </c>
      <c r="K28" s="67" t="s">
        <v>311</v>
      </c>
      <c r="L28" s="68">
        <v>2.01300066137E11</v>
      </c>
      <c r="M28" s="69" t="s">
        <v>352</v>
      </c>
      <c r="N28" s="70">
        <v>41638.0</v>
      </c>
      <c r="O28" s="29">
        <f t="shared" si="2"/>
        <v>2303467</v>
      </c>
      <c r="P28" s="71">
        <f t="shared" si="6"/>
        <v>2303467</v>
      </c>
      <c r="Q28" s="72">
        <v>2.01300067426E11</v>
      </c>
      <c r="R28" s="73" t="s">
        <v>313</v>
      </c>
      <c r="S28" s="74"/>
      <c r="T28" s="30"/>
      <c r="U28" s="30"/>
      <c r="V28" s="30"/>
      <c r="W28" s="30"/>
      <c r="X28" s="30"/>
      <c r="Y28" s="30"/>
      <c r="Z28" s="30"/>
    </row>
    <row r="29" ht="14.25" customHeight="1">
      <c r="A29" s="21" t="s">
        <v>54</v>
      </c>
      <c r="B29" s="21" t="s">
        <v>34</v>
      </c>
      <c r="C29" s="29">
        <v>2.216587230706287E7</v>
      </c>
      <c r="D29" s="64" t="s">
        <v>309</v>
      </c>
      <c r="E29" s="21">
        <v>8.90985703E8</v>
      </c>
      <c r="F29" s="27">
        <v>2.2165872E7</v>
      </c>
      <c r="G29" s="29">
        <v>1.9414835E7</v>
      </c>
      <c r="H29" s="29">
        <f t="shared" si="4"/>
        <v>19414835</v>
      </c>
      <c r="I29" s="66">
        <v>6.5301928048E10</v>
      </c>
      <c r="J29" s="67" t="s">
        <v>310</v>
      </c>
      <c r="K29" s="67" t="s">
        <v>311</v>
      </c>
      <c r="L29" s="68">
        <v>2.01300066051E11</v>
      </c>
      <c r="M29" s="69" t="s">
        <v>353</v>
      </c>
      <c r="N29" s="70">
        <v>41638.0</v>
      </c>
      <c r="O29" s="29">
        <f t="shared" si="2"/>
        <v>2751037</v>
      </c>
      <c r="P29" s="71">
        <f t="shared" si="6"/>
        <v>2751037</v>
      </c>
      <c r="Q29" s="72">
        <v>2.01300067354E11</v>
      </c>
      <c r="R29" s="73" t="s">
        <v>313</v>
      </c>
      <c r="S29" s="74"/>
      <c r="T29" s="30"/>
      <c r="U29" s="30"/>
      <c r="V29" s="30"/>
      <c r="W29" s="30"/>
      <c r="X29" s="30"/>
      <c r="Y29" s="30"/>
      <c r="Z29" s="30"/>
    </row>
    <row r="30" ht="14.25" customHeight="1">
      <c r="A30" s="21" t="s">
        <v>54</v>
      </c>
      <c r="B30" s="63" t="s">
        <v>36</v>
      </c>
      <c r="C30" s="29">
        <v>5.691982494104212E7</v>
      </c>
      <c r="D30" s="64" t="s">
        <v>354</v>
      </c>
      <c r="E30" s="76">
        <v>8.90982138E8</v>
      </c>
      <c r="F30" s="77">
        <v>5.6919825E7</v>
      </c>
      <c r="G30" s="29">
        <v>4.9867124E7</v>
      </c>
      <c r="H30" s="71">
        <f t="shared" si="4"/>
        <v>49867124</v>
      </c>
      <c r="I30" s="66">
        <v>1.19367918E8</v>
      </c>
      <c r="J30" s="67" t="s">
        <v>310</v>
      </c>
      <c r="K30" s="67" t="s">
        <v>311</v>
      </c>
      <c r="L30" s="68">
        <v>2.01300065989E11</v>
      </c>
      <c r="M30" s="69" t="s">
        <v>355</v>
      </c>
      <c r="N30" s="70">
        <v>41631.0</v>
      </c>
      <c r="O30" s="29">
        <f t="shared" si="2"/>
        <v>7052701</v>
      </c>
      <c r="P30" s="71">
        <f t="shared" si="6"/>
        <v>7052701</v>
      </c>
      <c r="Q30" s="72">
        <v>2.013000673E11</v>
      </c>
      <c r="R30" s="73" t="s">
        <v>313</v>
      </c>
      <c r="S30" s="74"/>
      <c r="T30" s="30"/>
      <c r="U30" s="30"/>
      <c r="V30" s="30"/>
      <c r="W30" s="30"/>
      <c r="X30" s="30"/>
      <c r="Y30" s="30"/>
      <c r="Z30" s="30"/>
    </row>
    <row r="31" ht="14.25" customHeight="1">
      <c r="A31" s="21" t="s">
        <v>56</v>
      </c>
      <c r="B31" s="63" t="s">
        <v>308</v>
      </c>
      <c r="C31" s="29">
        <v>3.876884187183755E7</v>
      </c>
      <c r="D31" s="64" t="s">
        <v>337</v>
      </c>
      <c r="E31" s="65">
        <v>8.90907215E8</v>
      </c>
      <c r="F31" s="29">
        <v>3.8768842E7</v>
      </c>
      <c r="G31" s="29">
        <v>3.3947237E7</v>
      </c>
      <c r="H31" s="29">
        <f t="shared" si="4"/>
        <v>33947237</v>
      </c>
      <c r="I31" s="66">
        <v>6.555071255E10</v>
      </c>
      <c r="J31" s="67" t="s">
        <v>310</v>
      </c>
      <c r="K31" s="67" t="s">
        <v>311</v>
      </c>
      <c r="L31" s="68">
        <v>2.01300066138E11</v>
      </c>
      <c r="M31" s="69" t="s">
        <v>356</v>
      </c>
      <c r="N31" s="70">
        <v>41638.0</v>
      </c>
      <c r="O31" s="29">
        <f t="shared" si="2"/>
        <v>4821605</v>
      </c>
      <c r="P31" s="71">
        <f t="shared" si="6"/>
        <v>4821605</v>
      </c>
      <c r="Q31" s="72">
        <v>2.01300067427E11</v>
      </c>
      <c r="R31" s="73" t="s">
        <v>313</v>
      </c>
      <c r="S31" s="74"/>
      <c r="T31" s="30"/>
      <c r="U31" s="30"/>
      <c r="V31" s="30"/>
      <c r="W31" s="30"/>
      <c r="X31" s="30"/>
      <c r="Y31" s="30"/>
      <c r="Z31" s="30"/>
    </row>
    <row r="32" ht="14.25" customHeight="1">
      <c r="A32" s="21" t="s">
        <v>56</v>
      </c>
      <c r="B32" s="63" t="s">
        <v>36</v>
      </c>
      <c r="C32" s="29">
        <v>5.090386682086814E7</v>
      </c>
      <c r="D32" s="64" t="s">
        <v>357</v>
      </c>
      <c r="E32" s="76">
        <v>8.90982264E8</v>
      </c>
      <c r="F32" s="77">
        <v>5.0903867E7</v>
      </c>
      <c r="G32" s="29">
        <v>4.4590528E7</v>
      </c>
      <c r="H32" s="71">
        <f t="shared" si="4"/>
        <v>44590528</v>
      </c>
      <c r="I32" s="66">
        <v>9.130026775E9</v>
      </c>
      <c r="J32" s="67" t="s">
        <v>310</v>
      </c>
      <c r="K32" s="67" t="s">
        <v>315</v>
      </c>
      <c r="L32" s="68">
        <v>2.0130006599E11</v>
      </c>
      <c r="M32" s="69" t="s">
        <v>358</v>
      </c>
      <c r="N32" s="70">
        <v>41631.0</v>
      </c>
      <c r="O32" s="29">
        <f t="shared" si="2"/>
        <v>6313339</v>
      </c>
      <c r="P32" s="71">
        <f t="shared" si="6"/>
        <v>6313339</v>
      </c>
      <c r="Q32" s="72">
        <v>2.01300067301E11</v>
      </c>
      <c r="R32" s="73" t="s">
        <v>313</v>
      </c>
      <c r="S32" s="74"/>
      <c r="T32" s="30"/>
      <c r="U32" s="30"/>
      <c r="V32" s="30"/>
      <c r="W32" s="30"/>
      <c r="X32" s="30"/>
      <c r="Y32" s="30"/>
      <c r="Z32" s="30"/>
    </row>
    <row r="33" ht="14.25" customHeight="1">
      <c r="A33" s="21" t="s">
        <v>56</v>
      </c>
      <c r="B33" s="63" t="s">
        <v>48</v>
      </c>
      <c r="C33" s="29">
        <v>1211127.3072943103</v>
      </c>
      <c r="D33" s="64" t="s">
        <v>357</v>
      </c>
      <c r="E33" s="87">
        <v>8.90982264E8</v>
      </c>
      <c r="F33" s="83">
        <v>1211127.0</v>
      </c>
      <c r="G33" s="29">
        <v>1085904.0</v>
      </c>
      <c r="H33" s="29">
        <f t="shared" si="4"/>
        <v>1085904</v>
      </c>
      <c r="I33" s="66">
        <v>9.130026775E9</v>
      </c>
      <c r="J33" s="67" t="s">
        <v>310</v>
      </c>
      <c r="K33" s="67" t="s">
        <v>315</v>
      </c>
      <c r="L33" s="84">
        <v>2.01300066018E11</v>
      </c>
      <c r="M33" s="69" t="s">
        <v>359</v>
      </c>
      <c r="N33" s="70">
        <v>41631.0</v>
      </c>
      <c r="O33" s="29">
        <f t="shared" si="2"/>
        <v>125223</v>
      </c>
      <c r="P33" s="71">
        <f t="shared" si="6"/>
        <v>125223</v>
      </c>
      <c r="Q33" s="72">
        <v>2.01300067328E11</v>
      </c>
      <c r="R33" s="73" t="s">
        <v>313</v>
      </c>
      <c r="S33" s="74"/>
      <c r="T33" s="30"/>
      <c r="U33" s="30"/>
      <c r="V33" s="30"/>
      <c r="W33" s="30"/>
      <c r="X33" s="30"/>
      <c r="Y33" s="30"/>
      <c r="Z33" s="30"/>
    </row>
    <row r="34" ht="14.25" customHeight="1">
      <c r="A34" s="21" t="s">
        <v>60</v>
      </c>
      <c r="B34" s="63" t="s">
        <v>308</v>
      </c>
      <c r="C34" s="29">
        <v>4.2028552419145364E8</v>
      </c>
      <c r="D34" s="64" t="s">
        <v>344</v>
      </c>
      <c r="E34" s="65">
        <v>8.90905166E8</v>
      </c>
      <c r="F34" s="29">
        <v>4.20285524E8</v>
      </c>
      <c r="G34" s="29">
        <v>3.68274728E8</v>
      </c>
      <c r="H34" s="29">
        <f t="shared" si="4"/>
        <v>368274728</v>
      </c>
      <c r="I34" s="66">
        <v>3.7570158388E10</v>
      </c>
      <c r="J34" s="67" t="s">
        <v>325</v>
      </c>
      <c r="K34" s="67" t="s">
        <v>315</v>
      </c>
      <c r="L34" s="68">
        <v>2.01300066139E11</v>
      </c>
      <c r="M34" s="69" t="s">
        <v>360</v>
      </c>
      <c r="N34" s="70">
        <v>41638.0</v>
      </c>
      <c r="O34" s="29">
        <f t="shared" si="2"/>
        <v>52010796</v>
      </c>
      <c r="P34" s="71">
        <f t="shared" si="6"/>
        <v>52010796</v>
      </c>
      <c r="Q34" s="72">
        <v>2.01300067428E11</v>
      </c>
      <c r="R34" s="73" t="s">
        <v>313</v>
      </c>
      <c r="S34" s="74"/>
      <c r="T34" s="30"/>
      <c r="U34" s="30"/>
      <c r="V34" s="30"/>
      <c r="W34" s="30"/>
      <c r="X34" s="30"/>
      <c r="Y34" s="30"/>
      <c r="Z34" s="30"/>
    </row>
    <row r="35" ht="14.25" customHeight="1">
      <c r="A35" s="21" t="s">
        <v>60</v>
      </c>
      <c r="B35" s="21" t="s">
        <v>34</v>
      </c>
      <c r="C35" s="29">
        <v>2.1652249209371418E7</v>
      </c>
      <c r="D35" s="64" t="s">
        <v>309</v>
      </c>
      <c r="E35" s="21">
        <v>8.90985703E8</v>
      </c>
      <c r="F35" s="27">
        <v>2.1652249E7</v>
      </c>
      <c r="G35" s="29">
        <v>1.8900343E7</v>
      </c>
      <c r="H35" s="29">
        <f t="shared" si="4"/>
        <v>18900343</v>
      </c>
      <c r="I35" s="66">
        <v>6.5301928048E10</v>
      </c>
      <c r="J35" s="67" t="s">
        <v>310</v>
      </c>
      <c r="K35" s="67" t="s">
        <v>311</v>
      </c>
      <c r="L35" s="68">
        <v>2.01300066052E11</v>
      </c>
      <c r="M35" s="69" t="s">
        <v>361</v>
      </c>
      <c r="N35" s="70">
        <v>41638.0</v>
      </c>
      <c r="O35" s="29">
        <f t="shared" si="2"/>
        <v>2751906</v>
      </c>
      <c r="P35" s="71">
        <f t="shared" si="6"/>
        <v>2751906</v>
      </c>
      <c r="Q35" s="72">
        <v>2.01300067355E11</v>
      </c>
      <c r="R35" s="73" t="s">
        <v>313</v>
      </c>
      <c r="S35" s="74"/>
      <c r="T35" s="30"/>
      <c r="U35" s="30"/>
      <c r="V35" s="30"/>
      <c r="W35" s="30"/>
      <c r="X35" s="30"/>
      <c r="Y35" s="30"/>
      <c r="Z35" s="30"/>
    </row>
    <row r="36" ht="14.25" customHeight="1">
      <c r="A36" s="21" t="s">
        <v>60</v>
      </c>
      <c r="B36" s="63" t="s">
        <v>62</v>
      </c>
      <c r="C36" s="29">
        <v>6248130.599174977</v>
      </c>
      <c r="D36" s="64" t="s">
        <v>362</v>
      </c>
      <c r="E36" s="21">
        <v>8.90980997E8</v>
      </c>
      <c r="F36" s="29">
        <v>6248131.0</v>
      </c>
      <c r="G36" s="29">
        <v>5482270.0</v>
      </c>
      <c r="H36" s="29">
        <f t="shared" si="4"/>
        <v>5482270</v>
      </c>
      <c r="I36" s="78">
        <v>1.1020501015E11</v>
      </c>
      <c r="J36" s="67" t="s">
        <v>363</v>
      </c>
      <c r="K36" s="67" t="s">
        <v>311</v>
      </c>
      <c r="L36" s="68">
        <v>2.01300066861E11</v>
      </c>
      <c r="M36" s="69" t="s">
        <v>364</v>
      </c>
      <c r="N36" s="70">
        <v>41638.0</v>
      </c>
      <c r="O36" s="29">
        <f t="shared" si="2"/>
        <v>765861</v>
      </c>
      <c r="P36" s="71">
        <f t="shared" si="6"/>
        <v>765861</v>
      </c>
      <c r="Q36" s="72">
        <v>2.01300067525E11</v>
      </c>
      <c r="R36" s="73" t="s">
        <v>313</v>
      </c>
      <c r="S36" s="74"/>
      <c r="T36" s="30"/>
      <c r="U36" s="30"/>
      <c r="V36" s="30"/>
      <c r="W36" s="30"/>
      <c r="X36" s="30"/>
      <c r="Y36" s="30"/>
      <c r="Z36" s="30"/>
    </row>
    <row r="37" ht="14.25" customHeight="1">
      <c r="A37" s="21" t="s">
        <v>64</v>
      </c>
      <c r="B37" s="63" t="s">
        <v>308</v>
      </c>
      <c r="C37" s="29">
        <v>2.1272566958490297E8</v>
      </c>
      <c r="D37" s="64" t="s">
        <v>344</v>
      </c>
      <c r="E37" s="65">
        <v>8.90905166E8</v>
      </c>
      <c r="F37" s="29">
        <v>2.1272567E8</v>
      </c>
      <c r="G37" s="29">
        <v>1.86250855E8</v>
      </c>
      <c r="H37" s="29">
        <f t="shared" si="4"/>
        <v>186250855</v>
      </c>
      <c r="I37" s="66">
        <v>3.7570158388E10</v>
      </c>
      <c r="J37" s="67" t="s">
        <v>325</v>
      </c>
      <c r="K37" s="67" t="s">
        <v>315</v>
      </c>
      <c r="L37" s="68">
        <v>2.0130006614E11</v>
      </c>
      <c r="M37" s="69" t="s">
        <v>365</v>
      </c>
      <c r="N37" s="70">
        <v>41638.0</v>
      </c>
      <c r="O37" s="29">
        <f t="shared" si="2"/>
        <v>26474815</v>
      </c>
      <c r="P37" s="71">
        <f t="shared" si="6"/>
        <v>26474815</v>
      </c>
      <c r="Q37" s="72">
        <v>2.01300067429E11</v>
      </c>
      <c r="R37" s="73" t="s">
        <v>313</v>
      </c>
      <c r="S37" s="74"/>
      <c r="T37" s="30"/>
      <c r="U37" s="30"/>
      <c r="V37" s="30"/>
      <c r="W37" s="30"/>
      <c r="X37" s="30"/>
      <c r="Y37" s="30"/>
      <c r="Z37" s="30"/>
    </row>
    <row r="38" ht="14.25" customHeight="1">
      <c r="A38" s="21" t="s">
        <v>64</v>
      </c>
      <c r="B38" s="21" t="s">
        <v>34</v>
      </c>
      <c r="C38" s="29">
        <v>5125426.0968926</v>
      </c>
      <c r="D38" s="64" t="s">
        <v>348</v>
      </c>
      <c r="E38" s="21">
        <v>8.90907241E8</v>
      </c>
      <c r="F38" s="27">
        <v>5125426.0</v>
      </c>
      <c r="G38" s="29">
        <v>4472817.0</v>
      </c>
      <c r="H38" s="29">
        <f t="shared" si="4"/>
        <v>4472817</v>
      </c>
      <c r="I38" s="66">
        <v>6.4182108621E10</v>
      </c>
      <c r="J38" s="67" t="s">
        <v>310</v>
      </c>
      <c r="K38" s="67" t="s">
        <v>311</v>
      </c>
      <c r="L38" s="68">
        <v>2.01300066053E11</v>
      </c>
      <c r="M38" s="69" t="s">
        <v>366</v>
      </c>
      <c r="N38" s="70">
        <v>41638.0</v>
      </c>
      <c r="O38" s="29">
        <f t="shared" si="2"/>
        <v>652609</v>
      </c>
      <c r="P38" s="71">
        <f t="shared" si="6"/>
        <v>652609</v>
      </c>
      <c r="Q38" s="68">
        <v>2.01300067356E11</v>
      </c>
      <c r="R38" s="73" t="s">
        <v>313</v>
      </c>
      <c r="S38" s="74"/>
      <c r="T38" s="30"/>
      <c r="U38" s="30"/>
      <c r="V38" s="30"/>
      <c r="W38" s="30"/>
      <c r="X38" s="30"/>
      <c r="Y38" s="30"/>
      <c r="Z38" s="30"/>
    </row>
    <row r="39" ht="14.25" customHeight="1">
      <c r="A39" s="21" t="s">
        <v>64</v>
      </c>
      <c r="B39" s="63" t="s">
        <v>62</v>
      </c>
      <c r="C39" s="29">
        <v>1.2595966318204438E7</v>
      </c>
      <c r="D39" s="64" t="s">
        <v>362</v>
      </c>
      <c r="E39" s="21">
        <v>8.90980997E8</v>
      </c>
      <c r="F39" s="29">
        <v>1.2595966E7</v>
      </c>
      <c r="G39" s="29">
        <v>1.1171858E7</v>
      </c>
      <c r="H39" s="29">
        <f t="shared" si="4"/>
        <v>11171858</v>
      </c>
      <c r="I39" s="78">
        <v>1.1020501015E11</v>
      </c>
      <c r="J39" s="67" t="s">
        <v>363</v>
      </c>
      <c r="K39" s="67" t="s">
        <v>311</v>
      </c>
      <c r="L39" s="68">
        <v>2.01300067264E11</v>
      </c>
      <c r="M39" s="82" t="s">
        <v>313</v>
      </c>
      <c r="N39" s="74"/>
      <c r="O39" s="29">
        <v>1424107.0</v>
      </c>
      <c r="P39" s="71">
        <f t="shared" si="6"/>
        <v>1424107</v>
      </c>
      <c r="Q39" s="72">
        <v>2.01300067526E11</v>
      </c>
      <c r="R39" s="73" t="s">
        <v>313</v>
      </c>
      <c r="S39" s="74"/>
      <c r="T39" s="30"/>
      <c r="U39" s="30"/>
      <c r="V39" s="30"/>
      <c r="W39" s="30"/>
      <c r="X39" s="30"/>
      <c r="Y39" s="30"/>
      <c r="Z39" s="30"/>
    </row>
    <row r="40" ht="15.75" customHeight="1">
      <c r="A40" s="21" t="s">
        <v>66</v>
      </c>
      <c r="B40" s="63" t="s">
        <v>308</v>
      </c>
      <c r="C40" s="29">
        <v>7762837.149335136</v>
      </c>
      <c r="D40" s="64" t="s">
        <v>327</v>
      </c>
      <c r="E40" s="79">
        <v>8.90981726E8</v>
      </c>
      <c r="F40" s="29">
        <v>7762837.0</v>
      </c>
      <c r="G40" s="29">
        <v>6824970.0</v>
      </c>
      <c r="H40" s="29">
        <f t="shared" si="4"/>
        <v>6824970</v>
      </c>
      <c r="I40" s="66">
        <v>6.44033268E8</v>
      </c>
      <c r="J40" s="67" t="s">
        <v>328</v>
      </c>
      <c r="K40" s="67" t="s">
        <v>311</v>
      </c>
      <c r="L40" s="68">
        <v>2.01300066141E11</v>
      </c>
      <c r="M40" s="69" t="s">
        <v>367</v>
      </c>
      <c r="N40" s="70">
        <v>41638.0</v>
      </c>
      <c r="O40" s="29">
        <f t="shared" ref="O40:O46" si="7">+F40-G40</f>
        <v>937867</v>
      </c>
      <c r="P40" s="71">
        <f t="shared" si="6"/>
        <v>937867</v>
      </c>
      <c r="Q40" s="72">
        <v>2.0130006743E11</v>
      </c>
      <c r="R40" s="73" t="s">
        <v>313</v>
      </c>
      <c r="S40" s="74"/>
      <c r="T40" s="30"/>
      <c r="U40" s="30"/>
      <c r="V40" s="30"/>
      <c r="W40" s="30"/>
      <c r="X40" s="30"/>
      <c r="Y40" s="30"/>
      <c r="Z40" s="30"/>
    </row>
    <row r="41" ht="14.25" customHeight="1">
      <c r="A41" s="21" t="s">
        <v>66</v>
      </c>
      <c r="B41" s="21" t="s">
        <v>34</v>
      </c>
      <c r="C41" s="29">
        <v>1958365.2080080723</v>
      </c>
      <c r="D41" s="64" t="s">
        <v>368</v>
      </c>
      <c r="E41" s="21">
        <v>8.90980003E8</v>
      </c>
      <c r="F41" s="29">
        <v>1958365.0</v>
      </c>
      <c r="G41" s="29">
        <v>1693551.0</v>
      </c>
      <c r="H41" s="29">
        <f t="shared" si="4"/>
        <v>1693551</v>
      </c>
      <c r="I41" s="66">
        <v>6.7256301198E10</v>
      </c>
      <c r="J41" s="67" t="s">
        <v>310</v>
      </c>
      <c r="K41" s="67" t="s">
        <v>311</v>
      </c>
      <c r="L41" s="68">
        <v>2.01300066054E11</v>
      </c>
      <c r="M41" s="69" t="s">
        <v>369</v>
      </c>
      <c r="N41" s="70">
        <v>41638.0</v>
      </c>
      <c r="O41" s="29">
        <f t="shared" si="7"/>
        <v>264814</v>
      </c>
      <c r="P41" s="71">
        <f t="shared" si="6"/>
        <v>264814</v>
      </c>
      <c r="Q41" s="72">
        <v>2.01300067357E11</v>
      </c>
      <c r="R41" s="73" t="s">
        <v>313</v>
      </c>
      <c r="S41" s="74"/>
      <c r="T41" s="30"/>
      <c r="U41" s="30"/>
      <c r="V41" s="30"/>
      <c r="W41" s="30"/>
      <c r="X41" s="30"/>
      <c r="Y41" s="30"/>
      <c r="Z41" s="30"/>
    </row>
    <row r="42" ht="15.75" customHeight="1">
      <c r="A42" s="21" t="s">
        <v>66</v>
      </c>
      <c r="B42" s="63" t="s">
        <v>68</v>
      </c>
      <c r="C42" s="29">
        <v>1.7073161642656792E7</v>
      </c>
      <c r="D42" s="64" t="s">
        <v>370</v>
      </c>
      <c r="E42" s="88">
        <v>8.00058016E8</v>
      </c>
      <c r="F42" s="29">
        <v>1.7073162E7</v>
      </c>
      <c r="G42" s="29">
        <v>1.4956119E7</v>
      </c>
      <c r="H42" s="71">
        <f t="shared" si="4"/>
        <v>14956119</v>
      </c>
      <c r="I42" s="78">
        <v>4.10057004E8</v>
      </c>
      <c r="J42" s="67" t="s">
        <v>371</v>
      </c>
      <c r="K42" s="67" t="s">
        <v>311</v>
      </c>
      <c r="L42" s="68">
        <v>2.01300065976E11</v>
      </c>
      <c r="M42" s="69" t="s">
        <v>372</v>
      </c>
      <c r="N42" s="70">
        <v>41631.0</v>
      </c>
      <c r="O42" s="29">
        <f t="shared" si="7"/>
        <v>2117043</v>
      </c>
      <c r="P42" s="71">
        <f t="shared" si="6"/>
        <v>2117043</v>
      </c>
      <c r="Q42" s="68">
        <v>2.01300067287E11</v>
      </c>
      <c r="R42" s="73" t="s">
        <v>313</v>
      </c>
      <c r="S42" s="74"/>
      <c r="T42" s="30"/>
      <c r="U42" s="30"/>
      <c r="V42" s="30"/>
      <c r="W42" s="30"/>
      <c r="X42" s="30"/>
      <c r="Y42" s="30"/>
      <c r="Z42" s="30"/>
    </row>
    <row r="43" ht="15.75" customHeight="1">
      <c r="A43" s="21" t="s">
        <v>70</v>
      </c>
      <c r="B43" s="63" t="s">
        <v>308</v>
      </c>
      <c r="C43" s="29">
        <v>2343160.0172089455</v>
      </c>
      <c r="D43" s="64" t="s">
        <v>327</v>
      </c>
      <c r="E43" s="79">
        <v>8.90981726E8</v>
      </c>
      <c r="F43" s="29">
        <v>2343160.0</v>
      </c>
      <c r="G43" s="29">
        <v>2036413.0</v>
      </c>
      <c r="H43" s="29">
        <f t="shared" si="4"/>
        <v>2036413</v>
      </c>
      <c r="I43" s="66">
        <v>6.44033268E8</v>
      </c>
      <c r="J43" s="67" t="s">
        <v>328</v>
      </c>
      <c r="K43" s="67" t="s">
        <v>311</v>
      </c>
      <c r="L43" s="68">
        <v>2.01300066142E11</v>
      </c>
      <c r="M43" s="69" t="s">
        <v>373</v>
      </c>
      <c r="N43" s="70">
        <v>41638.0</v>
      </c>
      <c r="O43" s="29">
        <f t="shared" si="7"/>
        <v>306747</v>
      </c>
      <c r="P43" s="71">
        <f t="shared" si="6"/>
        <v>306747</v>
      </c>
      <c r="Q43" s="72">
        <v>2.01300067431E11</v>
      </c>
      <c r="R43" s="73" t="s">
        <v>313</v>
      </c>
      <c r="S43" s="74"/>
      <c r="T43" s="30"/>
      <c r="U43" s="30"/>
      <c r="V43" s="30"/>
      <c r="W43" s="30"/>
      <c r="X43" s="30"/>
      <c r="Y43" s="30"/>
      <c r="Z43" s="30"/>
    </row>
    <row r="44" ht="14.25" customHeight="1">
      <c r="A44" s="21" t="s">
        <v>70</v>
      </c>
      <c r="B44" s="21" t="s">
        <v>34</v>
      </c>
      <c r="C44" s="29">
        <v>1571.0</v>
      </c>
      <c r="D44" s="64" t="s">
        <v>331</v>
      </c>
      <c r="E44" s="21">
        <v>9.00125759E8</v>
      </c>
      <c r="F44" s="29">
        <v>1571.0</v>
      </c>
      <c r="G44" s="29">
        <v>1571.0</v>
      </c>
      <c r="H44" s="29">
        <f t="shared" si="4"/>
        <v>1571</v>
      </c>
      <c r="I44" s="66">
        <v>4.4931853756E10</v>
      </c>
      <c r="J44" s="67" t="s">
        <v>310</v>
      </c>
      <c r="K44" s="67" t="s">
        <v>315</v>
      </c>
      <c r="L44" s="68">
        <v>2.01300066055E11</v>
      </c>
      <c r="M44" s="69" t="s">
        <v>374</v>
      </c>
      <c r="N44" s="70">
        <v>41638.0</v>
      </c>
      <c r="O44" s="29">
        <f t="shared" si="7"/>
        <v>0</v>
      </c>
      <c r="P44" s="71">
        <v>0.0</v>
      </c>
      <c r="Q44" s="30"/>
      <c r="R44" s="80"/>
      <c r="S44" s="21"/>
      <c r="T44" s="30"/>
      <c r="U44" s="30"/>
      <c r="V44" s="30"/>
      <c r="W44" s="30"/>
      <c r="X44" s="30"/>
      <c r="Y44" s="30"/>
      <c r="Z44" s="30"/>
    </row>
    <row r="45" ht="14.25" customHeight="1">
      <c r="A45" s="21" t="s">
        <v>70</v>
      </c>
      <c r="B45" s="63" t="s">
        <v>36</v>
      </c>
      <c r="C45" s="29">
        <v>8237951.982791054</v>
      </c>
      <c r="D45" s="64" t="s">
        <v>375</v>
      </c>
      <c r="E45" s="76">
        <v>8.90982153E8</v>
      </c>
      <c r="F45" s="29">
        <v>8237952.0</v>
      </c>
      <c r="G45" s="29">
        <v>7232248.0</v>
      </c>
      <c r="H45" s="71">
        <f t="shared" si="4"/>
        <v>7232248</v>
      </c>
      <c r="I45" s="66">
        <v>6.6580857703E10</v>
      </c>
      <c r="J45" s="67" t="s">
        <v>310</v>
      </c>
      <c r="K45" s="67" t="s">
        <v>311</v>
      </c>
      <c r="L45" s="68">
        <v>2.01300065991E11</v>
      </c>
      <c r="M45" s="69" t="s">
        <v>376</v>
      </c>
      <c r="N45" s="70">
        <v>41631.0</v>
      </c>
      <c r="O45" s="29">
        <f t="shared" si="7"/>
        <v>1005704</v>
      </c>
      <c r="P45" s="71">
        <f t="shared" ref="P45:P48" si="8">ROUNDUP(O45,0)</f>
        <v>1005704</v>
      </c>
      <c r="Q45" s="72">
        <v>2.01300067302E11</v>
      </c>
      <c r="R45" s="73" t="s">
        <v>313</v>
      </c>
      <c r="S45" s="74"/>
      <c r="T45" s="30"/>
      <c r="U45" s="30"/>
      <c r="V45" s="30"/>
      <c r="W45" s="30"/>
      <c r="X45" s="30"/>
      <c r="Y45" s="30"/>
      <c r="Z45" s="30"/>
    </row>
    <row r="46" ht="14.25" customHeight="1">
      <c r="A46" s="21" t="s">
        <v>74</v>
      </c>
      <c r="B46" s="63" t="s">
        <v>308</v>
      </c>
      <c r="C46" s="29">
        <v>2943475.0</v>
      </c>
      <c r="D46" s="64" t="s">
        <v>344</v>
      </c>
      <c r="E46" s="65">
        <v>8.90905166E8</v>
      </c>
      <c r="F46" s="29">
        <v>2943475.0</v>
      </c>
      <c r="G46" s="29">
        <v>227435.0</v>
      </c>
      <c r="H46" s="29">
        <f t="shared" si="4"/>
        <v>227435</v>
      </c>
      <c r="I46" s="66">
        <v>3.7570158388E10</v>
      </c>
      <c r="J46" s="67" t="s">
        <v>325</v>
      </c>
      <c r="K46" s="67" t="s">
        <v>315</v>
      </c>
      <c r="L46" s="68">
        <v>2.01300066143E11</v>
      </c>
      <c r="M46" s="69" t="s">
        <v>377</v>
      </c>
      <c r="N46" s="70">
        <v>41638.0</v>
      </c>
      <c r="O46" s="29">
        <f t="shared" si="7"/>
        <v>2716040</v>
      </c>
      <c r="P46" s="71">
        <f t="shared" si="8"/>
        <v>2716040</v>
      </c>
      <c r="Q46" s="72">
        <v>2.01300067432E11</v>
      </c>
      <c r="R46" s="73" t="s">
        <v>313</v>
      </c>
      <c r="S46" s="74"/>
      <c r="T46" s="30"/>
      <c r="U46" s="30"/>
      <c r="V46" s="30"/>
      <c r="W46" s="30"/>
      <c r="X46" s="30"/>
      <c r="Y46" s="30"/>
      <c r="Z46" s="30"/>
    </row>
    <row r="47" ht="14.25" customHeight="1">
      <c r="A47" s="21" t="s">
        <v>74</v>
      </c>
      <c r="B47" s="63" t="s">
        <v>308</v>
      </c>
      <c r="C47" s="29">
        <v>4.0900274E7</v>
      </c>
      <c r="D47" s="64" t="s">
        <v>378</v>
      </c>
      <c r="E47" s="89">
        <v>8.90980814E8</v>
      </c>
      <c r="F47" s="29">
        <v>4.0900274E7</v>
      </c>
      <c r="G47" s="29">
        <v>3.8183534E7</v>
      </c>
      <c r="H47" s="29">
        <f t="shared" si="4"/>
        <v>38183534</v>
      </c>
      <c r="I47" s="66">
        <v>7.5001008E7</v>
      </c>
      <c r="J47" s="67" t="s">
        <v>325</v>
      </c>
      <c r="K47" s="67" t="s">
        <v>311</v>
      </c>
      <c r="L47" s="68">
        <v>2.01300066144E11</v>
      </c>
      <c r="M47" s="69" t="s">
        <v>379</v>
      </c>
      <c r="N47" s="70">
        <v>41638.0</v>
      </c>
      <c r="O47" s="29">
        <v>2716039.0</v>
      </c>
      <c r="P47" s="71">
        <f t="shared" si="8"/>
        <v>2716039</v>
      </c>
      <c r="Q47" s="72">
        <v>2.01300067433E11</v>
      </c>
      <c r="R47" s="73" t="s">
        <v>313</v>
      </c>
      <c r="S47" s="74"/>
      <c r="T47" s="30"/>
      <c r="U47" s="30"/>
      <c r="V47" s="30"/>
      <c r="W47" s="30"/>
      <c r="X47" s="30"/>
      <c r="Y47" s="30"/>
      <c r="Z47" s="30"/>
    </row>
    <row r="48" ht="14.25" customHeight="1">
      <c r="A48" s="21" t="s">
        <v>76</v>
      </c>
      <c r="B48" s="63" t="s">
        <v>308</v>
      </c>
      <c r="C48" s="29">
        <v>4.4379901E7</v>
      </c>
      <c r="D48" s="64" t="s">
        <v>337</v>
      </c>
      <c r="E48" s="65">
        <v>8.90907215E8</v>
      </c>
      <c r="F48" s="29">
        <v>4.4379901E7</v>
      </c>
      <c r="G48" s="29">
        <v>3.8881397E7</v>
      </c>
      <c r="H48" s="29">
        <f t="shared" si="4"/>
        <v>38881397</v>
      </c>
      <c r="I48" s="66">
        <v>6.555071255E10</v>
      </c>
      <c r="J48" s="67" t="s">
        <v>310</v>
      </c>
      <c r="K48" s="67" t="s">
        <v>311</v>
      </c>
      <c r="L48" s="68">
        <v>2.01300066145E11</v>
      </c>
      <c r="M48" s="69" t="s">
        <v>380</v>
      </c>
      <c r="N48" s="70">
        <v>41638.0</v>
      </c>
      <c r="O48" s="29">
        <f t="shared" ref="O48:O62" si="9">+F48-G48</f>
        <v>5498504</v>
      </c>
      <c r="P48" s="71">
        <f t="shared" si="8"/>
        <v>5498504</v>
      </c>
      <c r="Q48" s="72">
        <v>2.01300067434E11</v>
      </c>
      <c r="R48" s="73" t="s">
        <v>313</v>
      </c>
      <c r="S48" s="74"/>
      <c r="T48" s="30"/>
      <c r="U48" s="30"/>
      <c r="V48" s="30"/>
      <c r="W48" s="30"/>
      <c r="X48" s="30"/>
      <c r="Y48" s="30"/>
      <c r="Z48" s="30"/>
    </row>
    <row r="49" ht="14.25" customHeight="1">
      <c r="A49" s="21" t="s">
        <v>80</v>
      </c>
      <c r="B49" s="63" t="s">
        <v>308</v>
      </c>
      <c r="C49" s="29">
        <v>2.0883298367066037E7</v>
      </c>
      <c r="D49" s="64" t="s">
        <v>327</v>
      </c>
      <c r="E49" s="79">
        <v>8.90981726E8</v>
      </c>
      <c r="F49" s="29">
        <v>2.0883298E7</v>
      </c>
      <c r="G49" s="29">
        <v>1.8073587E7</v>
      </c>
      <c r="H49" s="29">
        <f t="shared" si="4"/>
        <v>18073587</v>
      </c>
      <c r="I49" s="66">
        <v>6.44033268E8</v>
      </c>
      <c r="J49" s="67" t="s">
        <v>328</v>
      </c>
      <c r="K49" s="67" t="s">
        <v>311</v>
      </c>
      <c r="L49" s="68">
        <v>2.01300066146E11</v>
      </c>
      <c r="M49" s="69" t="s">
        <v>381</v>
      </c>
      <c r="N49" s="70">
        <v>41638.0</v>
      </c>
      <c r="O49" s="29">
        <f t="shared" si="9"/>
        <v>2809711</v>
      </c>
      <c r="P49" s="71">
        <v>2809711.0</v>
      </c>
      <c r="Q49" s="72">
        <v>2.01300067435E11</v>
      </c>
      <c r="R49" s="73" t="s">
        <v>313</v>
      </c>
      <c r="S49" s="74"/>
      <c r="T49" s="30"/>
      <c r="U49" s="30"/>
      <c r="V49" s="30"/>
      <c r="W49" s="30"/>
      <c r="X49" s="30"/>
      <c r="Y49" s="30"/>
      <c r="Z49" s="30"/>
    </row>
    <row r="50" ht="14.25" customHeight="1">
      <c r="A50" s="21" t="s">
        <v>80</v>
      </c>
      <c r="B50" s="63" t="s">
        <v>48</v>
      </c>
      <c r="C50" s="29">
        <v>1.7664875632933967E7</v>
      </c>
      <c r="D50" s="64" t="s">
        <v>382</v>
      </c>
      <c r="E50" s="88">
        <v>9.00022519E8</v>
      </c>
      <c r="F50" s="29">
        <v>1.7664876E7</v>
      </c>
      <c r="G50" s="29">
        <v>1.5698611000000002E7</v>
      </c>
      <c r="H50" s="29">
        <f t="shared" si="4"/>
        <v>15698611</v>
      </c>
      <c r="I50" s="66">
        <v>1.0272691288E10</v>
      </c>
      <c r="J50" s="67" t="s">
        <v>310</v>
      </c>
      <c r="K50" s="67" t="s">
        <v>315</v>
      </c>
      <c r="L50" s="68">
        <v>2.01300066019E11</v>
      </c>
      <c r="M50" s="69" t="s">
        <v>383</v>
      </c>
      <c r="N50" s="70">
        <v>41631.0</v>
      </c>
      <c r="O50" s="29">
        <f t="shared" si="9"/>
        <v>1966265</v>
      </c>
      <c r="P50" s="71">
        <f t="shared" ref="P50:P66" si="10">ROUNDUP(O50,0)</f>
        <v>1966265</v>
      </c>
      <c r="Q50" s="68">
        <v>2.01300067329E11</v>
      </c>
      <c r="R50" s="73" t="s">
        <v>313</v>
      </c>
      <c r="S50" s="74"/>
      <c r="T50" s="30"/>
      <c r="U50" s="30"/>
      <c r="V50" s="30"/>
      <c r="W50" s="30"/>
      <c r="X50" s="30"/>
      <c r="Y50" s="30"/>
      <c r="Z50" s="30"/>
    </row>
    <row r="51" ht="15.75" customHeight="1">
      <c r="A51" s="21" t="s">
        <v>82</v>
      </c>
      <c r="B51" s="63" t="s">
        <v>308</v>
      </c>
      <c r="C51" s="29">
        <v>5.620659409156631E7</v>
      </c>
      <c r="D51" s="64" t="s">
        <v>337</v>
      </c>
      <c r="E51" s="65">
        <v>8.90907215E8</v>
      </c>
      <c r="F51" s="29">
        <v>5.6206594E7</v>
      </c>
      <c r="G51" s="29">
        <v>4.9248086E7</v>
      </c>
      <c r="H51" s="29">
        <f t="shared" si="4"/>
        <v>49248086</v>
      </c>
      <c r="I51" s="66">
        <v>6.555071255E10</v>
      </c>
      <c r="J51" s="67" t="s">
        <v>310</v>
      </c>
      <c r="K51" s="67" t="s">
        <v>311</v>
      </c>
      <c r="L51" s="68">
        <v>2.01300066147E11</v>
      </c>
      <c r="M51" s="69" t="s">
        <v>384</v>
      </c>
      <c r="N51" s="70">
        <v>41638.0</v>
      </c>
      <c r="O51" s="29">
        <f t="shared" si="9"/>
        <v>6958508</v>
      </c>
      <c r="P51" s="71">
        <f t="shared" si="10"/>
        <v>6958508</v>
      </c>
      <c r="Q51" s="68">
        <v>2.01300067436E11</v>
      </c>
      <c r="R51" s="73" t="s">
        <v>313</v>
      </c>
      <c r="S51" s="74"/>
      <c r="T51" s="30"/>
      <c r="U51" s="30"/>
      <c r="V51" s="30"/>
      <c r="W51" s="30"/>
      <c r="X51" s="30"/>
      <c r="Y51" s="30"/>
      <c r="Z51" s="30"/>
    </row>
    <row r="52" ht="14.25" customHeight="1">
      <c r="A52" s="90" t="s">
        <v>82</v>
      </c>
      <c r="B52" s="90" t="s">
        <v>34</v>
      </c>
      <c r="C52" s="29">
        <v>1913204.908433688</v>
      </c>
      <c r="D52" s="75" t="s">
        <v>343</v>
      </c>
      <c r="E52" s="90">
        <v>8.90980757E8</v>
      </c>
      <c r="F52" s="29">
        <v>1913205.0</v>
      </c>
      <c r="G52" s="29">
        <v>1670887.0</v>
      </c>
      <c r="H52" s="91">
        <f t="shared" si="4"/>
        <v>1670887</v>
      </c>
      <c r="I52" s="92">
        <v>2.71005845E8</v>
      </c>
      <c r="J52" s="93" t="s">
        <v>322</v>
      </c>
      <c r="K52" s="93" t="s">
        <v>311</v>
      </c>
      <c r="L52" s="94">
        <v>2.01300066056E11</v>
      </c>
      <c r="M52" s="69" t="s">
        <v>385</v>
      </c>
      <c r="N52" s="95">
        <v>41638.0</v>
      </c>
      <c r="O52" s="29">
        <f t="shared" si="9"/>
        <v>242318</v>
      </c>
      <c r="P52" s="96">
        <f t="shared" si="10"/>
        <v>242318</v>
      </c>
      <c r="Q52" s="97">
        <v>2.01300067358E11</v>
      </c>
      <c r="R52" s="73" t="s">
        <v>313</v>
      </c>
      <c r="S52" s="74"/>
      <c r="T52" s="30"/>
      <c r="U52" s="30"/>
      <c r="V52" s="30"/>
      <c r="W52" s="30"/>
      <c r="X52" s="30"/>
      <c r="Y52" s="30"/>
      <c r="Z52" s="30"/>
    </row>
    <row r="53" ht="15.75" customHeight="1">
      <c r="A53" s="21" t="s">
        <v>84</v>
      </c>
      <c r="B53" s="63" t="s">
        <v>308</v>
      </c>
      <c r="C53" s="29">
        <v>3.8541567643191524E7</v>
      </c>
      <c r="D53" s="64" t="s">
        <v>337</v>
      </c>
      <c r="E53" s="65">
        <v>8.90907215E8</v>
      </c>
      <c r="F53" s="29">
        <v>3.8541568E7</v>
      </c>
      <c r="G53" s="29">
        <v>3.3766293E7</v>
      </c>
      <c r="H53" s="29">
        <f t="shared" si="4"/>
        <v>33766293</v>
      </c>
      <c r="I53" s="66">
        <v>6.555071255E10</v>
      </c>
      <c r="J53" s="67" t="s">
        <v>310</v>
      </c>
      <c r="K53" s="67" t="s">
        <v>311</v>
      </c>
      <c r="L53" s="68">
        <v>2.01300066148E11</v>
      </c>
      <c r="M53" s="69" t="s">
        <v>386</v>
      </c>
      <c r="N53" s="70">
        <v>41638.0</v>
      </c>
      <c r="O53" s="29">
        <f t="shared" si="9"/>
        <v>4775275</v>
      </c>
      <c r="P53" s="71">
        <f t="shared" si="10"/>
        <v>4775275</v>
      </c>
      <c r="Q53" s="72">
        <v>2.01300067437E11</v>
      </c>
      <c r="R53" s="73" t="s">
        <v>313</v>
      </c>
      <c r="S53" s="74"/>
      <c r="T53" s="30"/>
      <c r="U53" s="30"/>
      <c r="V53" s="30"/>
      <c r="W53" s="30"/>
      <c r="X53" s="30"/>
      <c r="Y53" s="30"/>
      <c r="Z53" s="30"/>
    </row>
    <row r="54" ht="14.25" customHeight="1">
      <c r="A54" s="21" t="s">
        <v>84</v>
      </c>
      <c r="B54" s="21" t="s">
        <v>34</v>
      </c>
      <c r="C54" s="29">
        <v>8983790.054367136</v>
      </c>
      <c r="D54" s="64" t="s">
        <v>348</v>
      </c>
      <c r="E54" s="21">
        <v>8.90907241E8</v>
      </c>
      <c r="F54" s="29">
        <v>8983790.0</v>
      </c>
      <c r="G54" s="29">
        <v>7833770.000000001</v>
      </c>
      <c r="H54" s="29">
        <f t="shared" si="4"/>
        <v>7833770</v>
      </c>
      <c r="I54" s="66">
        <v>6.4182108621E10</v>
      </c>
      <c r="J54" s="67" t="s">
        <v>310</v>
      </c>
      <c r="K54" s="67" t="s">
        <v>311</v>
      </c>
      <c r="L54" s="68">
        <v>2.01300066057E11</v>
      </c>
      <c r="M54" s="69" t="s">
        <v>387</v>
      </c>
      <c r="N54" s="70">
        <v>41638.0</v>
      </c>
      <c r="O54" s="29">
        <f t="shared" si="9"/>
        <v>1150020</v>
      </c>
      <c r="P54" s="71">
        <f t="shared" si="10"/>
        <v>1150020</v>
      </c>
      <c r="Q54" s="68">
        <v>2.01300067359E11</v>
      </c>
      <c r="R54" s="73" t="s">
        <v>313</v>
      </c>
      <c r="S54" s="74"/>
      <c r="T54" s="30"/>
      <c r="U54" s="30"/>
      <c r="V54" s="30"/>
      <c r="W54" s="30"/>
      <c r="X54" s="30"/>
      <c r="Y54" s="30"/>
      <c r="Z54" s="30"/>
    </row>
    <row r="55" ht="14.25" customHeight="1">
      <c r="A55" s="21" t="s">
        <v>84</v>
      </c>
      <c r="B55" s="63" t="s">
        <v>36</v>
      </c>
      <c r="C55" s="29">
        <v>4.573337230244134E7</v>
      </c>
      <c r="D55" s="64" t="s">
        <v>348</v>
      </c>
      <c r="E55" s="76">
        <v>8.90907241E8</v>
      </c>
      <c r="F55" s="29">
        <v>4.5733372E7</v>
      </c>
      <c r="G55" s="29">
        <v>4.0104257E7</v>
      </c>
      <c r="H55" s="71">
        <f t="shared" si="4"/>
        <v>40104257</v>
      </c>
      <c r="I55" s="66">
        <v>6.4182108621E10</v>
      </c>
      <c r="J55" s="67" t="s">
        <v>310</v>
      </c>
      <c r="K55" s="67" t="s">
        <v>311</v>
      </c>
      <c r="L55" s="68">
        <v>2.01300065992E11</v>
      </c>
      <c r="M55" s="69" t="s">
        <v>388</v>
      </c>
      <c r="N55" s="70">
        <v>41631.0</v>
      </c>
      <c r="O55" s="29">
        <f t="shared" si="9"/>
        <v>5629115</v>
      </c>
      <c r="P55" s="71">
        <f t="shared" si="10"/>
        <v>5629115</v>
      </c>
      <c r="Q55" s="68">
        <v>2.01300067303E11</v>
      </c>
      <c r="R55" s="73" t="s">
        <v>313</v>
      </c>
      <c r="S55" s="74"/>
      <c r="T55" s="30"/>
      <c r="U55" s="30"/>
      <c r="V55" s="30"/>
      <c r="W55" s="30"/>
      <c r="X55" s="30"/>
      <c r="Y55" s="30"/>
      <c r="Z55" s="30"/>
    </row>
    <row r="56" ht="15.75" customHeight="1">
      <c r="A56" s="21" t="s">
        <v>86</v>
      </c>
      <c r="B56" s="63" t="s">
        <v>308</v>
      </c>
      <c r="C56" s="29">
        <v>1.3109902101772346E7</v>
      </c>
      <c r="D56" s="64" t="s">
        <v>327</v>
      </c>
      <c r="E56" s="79">
        <v>8.90981726E8</v>
      </c>
      <c r="F56" s="29">
        <v>1.3109902E7</v>
      </c>
      <c r="G56" s="29">
        <v>1.1509487E7</v>
      </c>
      <c r="H56" s="29">
        <f t="shared" si="4"/>
        <v>11509487</v>
      </c>
      <c r="I56" s="66">
        <v>6.44033268E8</v>
      </c>
      <c r="J56" s="67" t="s">
        <v>328</v>
      </c>
      <c r="K56" s="67" t="s">
        <v>311</v>
      </c>
      <c r="L56" s="68">
        <v>2.01300066149E11</v>
      </c>
      <c r="M56" s="69" t="s">
        <v>389</v>
      </c>
      <c r="N56" s="70">
        <v>41638.0</v>
      </c>
      <c r="O56" s="29">
        <f t="shared" si="9"/>
        <v>1600415</v>
      </c>
      <c r="P56" s="71">
        <f t="shared" si="10"/>
        <v>1600415</v>
      </c>
      <c r="Q56" s="72">
        <v>2.01300067438E11</v>
      </c>
      <c r="R56" s="73" t="s">
        <v>313</v>
      </c>
      <c r="S56" s="74"/>
      <c r="T56" s="30"/>
      <c r="U56" s="30"/>
      <c r="V56" s="30"/>
      <c r="W56" s="30"/>
      <c r="X56" s="30"/>
      <c r="Y56" s="30"/>
      <c r="Z56" s="30"/>
    </row>
    <row r="57" ht="15.75" customHeight="1">
      <c r="A57" s="21" t="s">
        <v>86</v>
      </c>
      <c r="B57" s="21" t="s">
        <v>34</v>
      </c>
      <c r="C57" s="29">
        <v>3179504.9666058747</v>
      </c>
      <c r="D57" s="64" t="s">
        <v>321</v>
      </c>
      <c r="E57" s="21">
        <v>8.90981137E8</v>
      </c>
      <c r="F57" s="29">
        <v>3179505.0</v>
      </c>
      <c r="G57" s="29">
        <v>2751240.0</v>
      </c>
      <c r="H57" s="29">
        <f t="shared" si="4"/>
        <v>2751240</v>
      </c>
      <c r="I57" s="66">
        <v>9.20016045E8</v>
      </c>
      <c r="J57" s="67" t="s">
        <v>322</v>
      </c>
      <c r="K57" s="67" t="s">
        <v>311</v>
      </c>
      <c r="L57" s="68">
        <v>2.01300066058E11</v>
      </c>
      <c r="M57" s="69" t="s">
        <v>390</v>
      </c>
      <c r="N57" s="70">
        <v>41638.0</v>
      </c>
      <c r="O57" s="29">
        <f t="shared" si="9"/>
        <v>428265</v>
      </c>
      <c r="P57" s="71">
        <f t="shared" si="10"/>
        <v>428265</v>
      </c>
      <c r="Q57" s="72">
        <v>2.0130006736E11</v>
      </c>
      <c r="R57" s="73" t="s">
        <v>313</v>
      </c>
      <c r="S57" s="74"/>
      <c r="T57" s="30"/>
      <c r="U57" s="30"/>
      <c r="V57" s="30"/>
      <c r="W57" s="30"/>
      <c r="X57" s="30"/>
      <c r="Y57" s="30"/>
      <c r="Z57" s="30"/>
    </row>
    <row r="58" ht="14.25" customHeight="1">
      <c r="A58" s="21" t="s">
        <v>86</v>
      </c>
      <c r="B58" s="63" t="s">
        <v>36</v>
      </c>
      <c r="C58" s="29">
        <v>2.1638970931621782E7</v>
      </c>
      <c r="D58" s="64" t="s">
        <v>391</v>
      </c>
      <c r="E58" s="76">
        <v>8.0004432E8</v>
      </c>
      <c r="F58" s="29">
        <v>2.1638971E7</v>
      </c>
      <c r="G58" s="29">
        <v>1.8968466E7</v>
      </c>
      <c r="H58" s="71">
        <f t="shared" si="4"/>
        <v>18968466</v>
      </c>
      <c r="I58" s="78">
        <v>3.9656999999E11</v>
      </c>
      <c r="J58" s="21" t="s">
        <v>325</v>
      </c>
      <c r="K58" s="21" t="s">
        <v>311</v>
      </c>
      <c r="L58" s="68">
        <v>2.01300065993E11</v>
      </c>
      <c r="M58" s="69" t="s">
        <v>392</v>
      </c>
      <c r="N58" s="70">
        <v>41631.0</v>
      </c>
      <c r="O58" s="29">
        <f t="shared" si="9"/>
        <v>2670505</v>
      </c>
      <c r="P58" s="71">
        <f t="shared" si="10"/>
        <v>2670505</v>
      </c>
      <c r="Q58" s="72">
        <v>2.01300067304E11</v>
      </c>
      <c r="R58" s="73" t="s">
        <v>313</v>
      </c>
      <c r="S58" s="74"/>
      <c r="T58" s="30"/>
      <c r="U58" s="30"/>
      <c r="V58" s="30"/>
      <c r="W58" s="30"/>
      <c r="X58" s="30"/>
      <c r="Y58" s="30"/>
      <c r="Z58" s="30"/>
    </row>
    <row r="59" ht="14.25" customHeight="1">
      <c r="A59" s="21" t="s">
        <v>88</v>
      </c>
      <c r="B59" s="63" t="s">
        <v>308</v>
      </c>
      <c r="C59" s="29">
        <v>1.985982525864093E7</v>
      </c>
      <c r="D59" s="64" t="s">
        <v>327</v>
      </c>
      <c r="E59" s="79">
        <v>8.90981726E8</v>
      </c>
      <c r="F59" s="29">
        <v>1.9859825E7</v>
      </c>
      <c r="G59" s="29">
        <v>1.7360357E7</v>
      </c>
      <c r="H59" s="29">
        <f t="shared" si="4"/>
        <v>17360357</v>
      </c>
      <c r="I59" s="66">
        <v>6.44033268E8</v>
      </c>
      <c r="J59" s="67" t="s">
        <v>328</v>
      </c>
      <c r="K59" s="67" t="s">
        <v>311</v>
      </c>
      <c r="L59" s="68">
        <v>2.0130006615E11</v>
      </c>
      <c r="M59" s="69" t="s">
        <v>393</v>
      </c>
      <c r="N59" s="70">
        <v>41638.0</v>
      </c>
      <c r="O59" s="29">
        <f t="shared" si="9"/>
        <v>2499468</v>
      </c>
      <c r="P59" s="71">
        <f t="shared" si="10"/>
        <v>2499468</v>
      </c>
      <c r="Q59" s="72">
        <v>2.01300067439E11</v>
      </c>
      <c r="R59" s="73" t="s">
        <v>313</v>
      </c>
      <c r="S59" s="74"/>
      <c r="T59" s="30"/>
      <c r="U59" s="30"/>
      <c r="V59" s="30"/>
      <c r="W59" s="30"/>
      <c r="X59" s="30"/>
      <c r="Y59" s="30"/>
      <c r="Z59" s="30"/>
    </row>
    <row r="60" ht="14.25" customHeight="1">
      <c r="A60" s="21" t="s">
        <v>88</v>
      </c>
      <c r="B60" s="21" t="s">
        <v>34</v>
      </c>
      <c r="C60" s="29">
        <v>3734798.1815690557</v>
      </c>
      <c r="D60" s="64" t="s">
        <v>348</v>
      </c>
      <c r="E60" s="21">
        <v>8.90907241E8</v>
      </c>
      <c r="F60" s="29">
        <v>3734798.0</v>
      </c>
      <c r="G60" s="29">
        <v>3279233.0</v>
      </c>
      <c r="H60" s="29">
        <f t="shared" si="4"/>
        <v>3279233</v>
      </c>
      <c r="I60" s="66">
        <v>6.4182108621E10</v>
      </c>
      <c r="J60" s="67" t="s">
        <v>310</v>
      </c>
      <c r="K60" s="67" t="s">
        <v>311</v>
      </c>
      <c r="L60" s="68">
        <v>2.01300066059E11</v>
      </c>
      <c r="M60" s="69" t="s">
        <v>394</v>
      </c>
      <c r="N60" s="70">
        <v>41638.0</v>
      </c>
      <c r="O60" s="29">
        <f t="shared" si="9"/>
        <v>455565</v>
      </c>
      <c r="P60" s="71">
        <f t="shared" si="10"/>
        <v>455565</v>
      </c>
      <c r="Q60" s="68">
        <v>2.01300067361E11</v>
      </c>
      <c r="R60" s="73" t="s">
        <v>313</v>
      </c>
      <c r="S60" s="74"/>
      <c r="T60" s="30"/>
      <c r="U60" s="30"/>
      <c r="V60" s="30"/>
      <c r="W60" s="30"/>
      <c r="X60" s="30"/>
      <c r="Y60" s="30"/>
      <c r="Z60" s="30"/>
    </row>
    <row r="61" ht="14.25" customHeight="1">
      <c r="A61" s="21" t="s">
        <v>88</v>
      </c>
      <c r="B61" s="63" t="s">
        <v>48</v>
      </c>
      <c r="C61" s="29">
        <v>3900715.559790015</v>
      </c>
      <c r="D61" s="64" t="s">
        <v>382</v>
      </c>
      <c r="E61" s="88">
        <v>9.00022519E8</v>
      </c>
      <c r="F61" s="29">
        <v>3900716.0</v>
      </c>
      <c r="G61" s="29">
        <v>3449178.0</v>
      </c>
      <c r="H61" s="29">
        <f t="shared" si="4"/>
        <v>3449178</v>
      </c>
      <c r="I61" s="66">
        <v>1.0272691288E10</v>
      </c>
      <c r="J61" s="67" t="s">
        <v>310</v>
      </c>
      <c r="K61" s="67" t="s">
        <v>315</v>
      </c>
      <c r="L61" s="68">
        <v>2.0130006602E11</v>
      </c>
      <c r="M61" s="69" t="s">
        <v>395</v>
      </c>
      <c r="N61" s="70">
        <v>41631.0</v>
      </c>
      <c r="O61" s="29">
        <f t="shared" si="9"/>
        <v>451538</v>
      </c>
      <c r="P61" s="71">
        <f t="shared" si="10"/>
        <v>451538</v>
      </c>
      <c r="Q61" s="68">
        <v>2.0130006733E11</v>
      </c>
      <c r="R61" s="73" t="s">
        <v>313</v>
      </c>
      <c r="S61" s="74"/>
      <c r="T61" s="30"/>
      <c r="U61" s="30"/>
      <c r="V61" s="30"/>
      <c r="W61" s="30"/>
      <c r="X61" s="30"/>
      <c r="Y61" s="30"/>
      <c r="Z61" s="30"/>
    </row>
    <row r="62" ht="14.25" customHeight="1">
      <c r="A62" s="90" t="s">
        <v>90</v>
      </c>
      <c r="B62" s="90" t="s">
        <v>34</v>
      </c>
      <c r="C62" s="29">
        <v>3.225994024334402E7</v>
      </c>
      <c r="D62" s="75" t="s">
        <v>314</v>
      </c>
      <c r="E62" s="90">
        <v>8.90905177E8</v>
      </c>
      <c r="F62" s="29">
        <v>3.225994E7</v>
      </c>
      <c r="G62" s="29">
        <v>3.0372131E7</v>
      </c>
      <c r="H62" s="91">
        <f t="shared" si="4"/>
        <v>30372131</v>
      </c>
      <c r="I62" s="92">
        <v>1.0032788521E10</v>
      </c>
      <c r="J62" s="93" t="s">
        <v>310</v>
      </c>
      <c r="K62" s="93" t="s">
        <v>315</v>
      </c>
      <c r="L62" s="94">
        <v>2.0130006606E11</v>
      </c>
      <c r="M62" s="69" t="s">
        <v>396</v>
      </c>
      <c r="N62" s="95">
        <v>41638.0</v>
      </c>
      <c r="O62" s="29">
        <f t="shared" si="9"/>
        <v>1887809</v>
      </c>
      <c r="P62" s="96">
        <f t="shared" si="10"/>
        <v>1887809</v>
      </c>
      <c r="Q62" s="97">
        <v>2.01300067362E11</v>
      </c>
      <c r="R62" s="73" t="s">
        <v>313</v>
      </c>
      <c r="S62" s="74"/>
      <c r="T62" s="30"/>
      <c r="U62" s="30"/>
      <c r="V62" s="30"/>
      <c r="W62" s="30"/>
      <c r="X62" s="30"/>
      <c r="Y62" s="30"/>
      <c r="Z62" s="30"/>
    </row>
    <row r="63" ht="14.25" customHeight="1">
      <c r="A63" s="21" t="s">
        <v>90</v>
      </c>
      <c r="B63" s="63" t="s">
        <v>62</v>
      </c>
      <c r="C63" s="29">
        <v>9467418.190599853</v>
      </c>
      <c r="D63" s="64" t="s">
        <v>362</v>
      </c>
      <c r="E63" s="21">
        <v>8.90980997E8</v>
      </c>
      <c r="F63" s="29">
        <v>9467418.0</v>
      </c>
      <c r="G63" s="29">
        <v>8914634.0</v>
      </c>
      <c r="H63" s="29">
        <f t="shared" si="4"/>
        <v>8914634</v>
      </c>
      <c r="I63" s="78">
        <v>1.1020501015E11</v>
      </c>
      <c r="J63" s="67" t="s">
        <v>363</v>
      </c>
      <c r="K63" s="67" t="s">
        <v>311</v>
      </c>
      <c r="L63" s="68">
        <v>2.01300067265E11</v>
      </c>
      <c r="M63" s="82" t="s">
        <v>313</v>
      </c>
      <c r="N63" s="74"/>
      <c r="O63" s="29">
        <v>552784.0</v>
      </c>
      <c r="P63" s="71">
        <f t="shared" si="10"/>
        <v>552784</v>
      </c>
      <c r="Q63" s="68">
        <v>2.01300067527E11</v>
      </c>
      <c r="R63" s="73" t="s">
        <v>313</v>
      </c>
      <c r="S63" s="74"/>
      <c r="T63" s="30"/>
      <c r="U63" s="30"/>
      <c r="V63" s="30"/>
      <c r="W63" s="30"/>
      <c r="X63" s="30"/>
      <c r="Y63" s="30"/>
      <c r="Z63" s="30"/>
    </row>
    <row r="64" ht="14.25" customHeight="1">
      <c r="A64" s="90" t="s">
        <v>90</v>
      </c>
      <c r="B64" s="98" t="s">
        <v>36</v>
      </c>
      <c r="C64" s="29">
        <v>1.1209204256605613E8</v>
      </c>
      <c r="D64" s="75" t="s">
        <v>397</v>
      </c>
      <c r="E64" s="99">
        <v>8.9098243E8</v>
      </c>
      <c r="F64" s="29">
        <v>1.12092043E8</v>
      </c>
      <c r="G64" s="29">
        <v>1.05503857E8</v>
      </c>
      <c r="H64" s="96">
        <f t="shared" si="4"/>
        <v>105503857</v>
      </c>
      <c r="I64" s="92">
        <v>5.57053774E8</v>
      </c>
      <c r="J64" s="93" t="s">
        <v>322</v>
      </c>
      <c r="K64" s="93" t="s">
        <v>311</v>
      </c>
      <c r="L64" s="94">
        <v>2.01300065994E11</v>
      </c>
      <c r="M64" s="69" t="s">
        <v>398</v>
      </c>
      <c r="N64" s="95">
        <v>41631.0</v>
      </c>
      <c r="O64" s="29">
        <f t="shared" ref="O64:O79" si="11">+F64-G64</f>
        <v>6588186</v>
      </c>
      <c r="P64" s="96">
        <f t="shared" si="10"/>
        <v>6588186</v>
      </c>
      <c r="Q64" s="97">
        <v>2.01300067305E11</v>
      </c>
      <c r="R64" s="73" t="s">
        <v>313</v>
      </c>
      <c r="S64" s="74"/>
      <c r="T64" s="30"/>
      <c r="U64" s="30"/>
      <c r="V64" s="30"/>
      <c r="W64" s="30"/>
      <c r="X64" s="30"/>
      <c r="Y64" s="30"/>
      <c r="Z64" s="30"/>
    </row>
    <row r="65" ht="14.25" customHeight="1">
      <c r="A65" s="21" t="s">
        <v>92</v>
      </c>
      <c r="B65" s="63" t="s">
        <v>308</v>
      </c>
      <c r="C65" s="29">
        <v>6.8088839E7</v>
      </c>
      <c r="D65" s="64" t="s">
        <v>319</v>
      </c>
      <c r="E65" s="65">
        <v>8.90980066E8</v>
      </c>
      <c r="F65" s="29">
        <v>6.8088839E7</v>
      </c>
      <c r="G65" s="29">
        <v>5.9652886E7</v>
      </c>
      <c r="H65" s="29">
        <f t="shared" si="4"/>
        <v>59652886</v>
      </c>
      <c r="I65" s="66">
        <v>6.650442399E10</v>
      </c>
      <c r="J65" s="67" t="s">
        <v>310</v>
      </c>
      <c r="K65" s="67" t="s">
        <v>315</v>
      </c>
      <c r="L65" s="68">
        <v>2.01300066151E11</v>
      </c>
      <c r="M65" s="69" t="s">
        <v>399</v>
      </c>
      <c r="N65" s="70">
        <v>41638.0</v>
      </c>
      <c r="O65" s="29">
        <f t="shared" si="11"/>
        <v>8435953</v>
      </c>
      <c r="P65" s="71">
        <f t="shared" si="10"/>
        <v>8435953</v>
      </c>
      <c r="Q65" s="68">
        <v>2.0130006744E11</v>
      </c>
      <c r="R65" s="73" t="s">
        <v>313</v>
      </c>
      <c r="S65" s="74"/>
      <c r="T65" s="30"/>
      <c r="U65" s="30"/>
      <c r="V65" s="30"/>
      <c r="W65" s="30"/>
      <c r="X65" s="30"/>
      <c r="Y65" s="30"/>
      <c r="Z65" s="30"/>
    </row>
    <row r="66" ht="14.25" customHeight="1">
      <c r="A66" s="21" t="s">
        <v>94</v>
      </c>
      <c r="B66" s="63" t="s">
        <v>308</v>
      </c>
      <c r="C66" s="29">
        <v>1.22308328E8</v>
      </c>
      <c r="D66" s="64" t="s">
        <v>344</v>
      </c>
      <c r="E66" s="65">
        <v>8.90905166E8</v>
      </c>
      <c r="F66" s="29">
        <v>1.22308328E8</v>
      </c>
      <c r="G66" s="29">
        <v>1.07057318E8</v>
      </c>
      <c r="H66" s="29">
        <f t="shared" si="4"/>
        <v>107057318</v>
      </c>
      <c r="I66" s="66">
        <v>3.7570158388E10</v>
      </c>
      <c r="J66" s="67" t="s">
        <v>325</v>
      </c>
      <c r="K66" s="67" t="s">
        <v>315</v>
      </c>
      <c r="L66" s="68">
        <v>2.01300066152E11</v>
      </c>
      <c r="M66" s="69" t="s">
        <v>400</v>
      </c>
      <c r="N66" s="70">
        <v>41638.0</v>
      </c>
      <c r="O66" s="29">
        <f t="shared" si="11"/>
        <v>15251010</v>
      </c>
      <c r="P66" s="71">
        <f t="shared" si="10"/>
        <v>15251010</v>
      </c>
      <c r="Q66" s="68">
        <v>2.01300067441E11</v>
      </c>
      <c r="R66" s="73" t="s">
        <v>313</v>
      </c>
      <c r="S66" s="74"/>
      <c r="T66" s="30"/>
      <c r="U66" s="30"/>
      <c r="V66" s="30"/>
      <c r="W66" s="30"/>
      <c r="X66" s="30"/>
      <c r="Y66" s="30"/>
      <c r="Z66" s="30"/>
    </row>
    <row r="67" ht="14.25" customHeight="1">
      <c r="A67" s="90" t="s">
        <v>94</v>
      </c>
      <c r="B67" s="90" t="s">
        <v>34</v>
      </c>
      <c r="C67" s="29">
        <v>789205.0</v>
      </c>
      <c r="D67" s="75" t="s">
        <v>368</v>
      </c>
      <c r="E67" s="90">
        <v>8.90980003E8</v>
      </c>
      <c r="F67" s="29">
        <v>789205.0</v>
      </c>
      <c r="G67" s="29">
        <v>789205.0</v>
      </c>
      <c r="H67" s="91">
        <f t="shared" si="4"/>
        <v>789205</v>
      </c>
      <c r="I67" s="92">
        <v>6.7256301198E10</v>
      </c>
      <c r="J67" s="93" t="s">
        <v>310</v>
      </c>
      <c r="K67" s="93" t="s">
        <v>311</v>
      </c>
      <c r="L67" s="94">
        <v>2.01300066061E11</v>
      </c>
      <c r="M67" s="69" t="s">
        <v>401</v>
      </c>
      <c r="N67" s="95">
        <v>41638.0</v>
      </c>
      <c r="O67" s="29">
        <f t="shared" si="11"/>
        <v>0</v>
      </c>
      <c r="P67" s="96">
        <v>0.0</v>
      </c>
      <c r="Q67" s="30"/>
      <c r="R67" s="100"/>
      <c r="S67" s="90"/>
      <c r="T67" s="30"/>
      <c r="U67" s="30"/>
      <c r="V67" s="30"/>
      <c r="W67" s="30"/>
      <c r="X67" s="30"/>
      <c r="Y67" s="30"/>
      <c r="Z67" s="30"/>
    </row>
    <row r="68" ht="14.25" customHeight="1">
      <c r="A68" s="21" t="s">
        <v>96</v>
      </c>
      <c r="B68" s="63" t="s">
        <v>308</v>
      </c>
      <c r="C68" s="29">
        <v>1.3780741606122136E7</v>
      </c>
      <c r="D68" s="64" t="s">
        <v>327</v>
      </c>
      <c r="E68" s="79">
        <v>8.90981726E8</v>
      </c>
      <c r="F68" s="29">
        <v>1.3780742E7</v>
      </c>
      <c r="G68" s="29">
        <v>1.2156855E7</v>
      </c>
      <c r="H68" s="29">
        <f t="shared" si="4"/>
        <v>12156855</v>
      </c>
      <c r="I68" s="66">
        <v>6.44033268E8</v>
      </c>
      <c r="J68" s="67" t="s">
        <v>328</v>
      </c>
      <c r="K68" s="67" t="s">
        <v>311</v>
      </c>
      <c r="L68" s="68">
        <v>2.01300066153E11</v>
      </c>
      <c r="M68" s="69" t="s">
        <v>402</v>
      </c>
      <c r="N68" s="70">
        <v>41638.0</v>
      </c>
      <c r="O68" s="29">
        <f t="shared" si="11"/>
        <v>1623887</v>
      </c>
      <c r="P68" s="71">
        <f t="shared" ref="P68:P71" si="12">ROUNDUP(O68,0)</f>
        <v>1623887</v>
      </c>
      <c r="Q68" s="72">
        <v>2.01300067442E11</v>
      </c>
      <c r="R68" s="73" t="s">
        <v>313</v>
      </c>
      <c r="S68" s="74"/>
      <c r="T68" s="30"/>
      <c r="U68" s="30"/>
      <c r="V68" s="30"/>
      <c r="W68" s="30"/>
      <c r="X68" s="30"/>
      <c r="Y68" s="30"/>
      <c r="Z68" s="30"/>
    </row>
    <row r="69" ht="14.25" customHeight="1">
      <c r="A69" s="21" t="s">
        <v>96</v>
      </c>
      <c r="B69" s="21" t="s">
        <v>34</v>
      </c>
      <c r="C69" s="29">
        <v>9404110.393877864</v>
      </c>
      <c r="D69" s="64" t="s">
        <v>348</v>
      </c>
      <c r="E69" s="21">
        <v>8.90907241E8</v>
      </c>
      <c r="F69" s="29">
        <v>9404110.0</v>
      </c>
      <c r="G69" s="29">
        <v>8155479.0</v>
      </c>
      <c r="H69" s="29">
        <f t="shared" si="4"/>
        <v>8155479</v>
      </c>
      <c r="I69" s="66">
        <v>6.4182108621E10</v>
      </c>
      <c r="J69" s="67" t="s">
        <v>310</v>
      </c>
      <c r="K69" s="67" t="s">
        <v>311</v>
      </c>
      <c r="L69" s="68">
        <v>2.01300066062E11</v>
      </c>
      <c r="M69" s="69" t="s">
        <v>403</v>
      </c>
      <c r="N69" s="70">
        <v>41638.0</v>
      </c>
      <c r="O69" s="29">
        <f t="shared" si="11"/>
        <v>1248631</v>
      </c>
      <c r="P69" s="71">
        <f t="shared" si="12"/>
        <v>1248631</v>
      </c>
      <c r="Q69" s="68">
        <v>2.01300067363E11</v>
      </c>
      <c r="R69" s="73" t="s">
        <v>313</v>
      </c>
      <c r="S69" s="74"/>
      <c r="T69" s="30"/>
      <c r="U69" s="30"/>
      <c r="V69" s="30"/>
      <c r="W69" s="30"/>
      <c r="X69" s="30"/>
      <c r="Y69" s="30"/>
      <c r="Z69" s="30"/>
    </row>
    <row r="70" ht="14.25" customHeight="1">
      <c r="A70" s="21" t="s">
        <v>98</v>
      </c>
      <c r="B70" s="63" t="s">
        <v>308</v>
      </c>
      <c r="C70" s="29">
        <v>2.6407021E7</v>
      </c>
      <c r="D70" s="64" t="s">
        <v>337</v>
      </c>
      <c r="E70" s="65">
        <v>8.90907215E8</v>
      </c>
      <c r="F70" s="29">
        <v>2.6407021E7</v>
      </c>
      <c r="G70" s="29">
        <v>2.3135289E7</v>
      </c>
      <c r="H70" s="29">
        <f t="shared" si="4"/>
        <v>23135289</v>
      </c>
      <c r="I70" s="66">
        <v>6.555071255E10</v>
      </c>
      <c r="J70" s="67" t="s">
        <v>310</v>
      </c>
      <c r="K70" s="67" t="s">
        <v>311</v>
      </c>
      <c r="L70" s="68">
        <v>2.01300066154E11</v>
      </c>
      <c r="M70" s="69" t="s">
        <v>404</v>
      </c>
      <c r="N70" s="70">
        <v>41638.0</v>
      </c>
      <c r="O70" s="29">
        <f t="shared" si="11"/>
        <v>3271732</v>
      </c>
      <c r="P70" s="71">
        <f t="shared" si="12"/>
        <v>3271732</v>
      </c>
      <c r="Q70" s="72">
        <v>2.01300067443E11</v>
      </c>
      <c r="R70" s="73" t="s">
        <v>313</v>
      </c>
      <c r="S70" s="74"/>
      <c r="T70" s="30"/>
      <c r="U70" s="30"/>
      <c r="V70" s="30"/>
      <c r="W70" s="30"/>
      <c r="X70" s="30"/>
      <c r="Y70" s="30"/>
      <c r="Z70" s="30"/>
    </row>
    <row r="71" ht="15.75" customHeight="1">
      <c r="A71" s="21" t="s">
        <v>100</v>
      </c>
      <c r="B71" s="63" t="s">
        <v>308</v>
      </c>
      <c r="C71" s="29">
        <v>9261708.0</v>
      </c>
      <c r="D71" s="64" t="s">
        <v>327</v>
      </c>
      <c r="E71" s="79">
        <v>8.90981726E8</v>
      </c>
      <c r="F71" s="29">
        <v>9261708.0</v>
      </c>
      <c r="G71" s="29">
        <v>8097404.0</v>
      </c>
      <c r="H71" s="29">
        <f t="shared" si="4"/>
        <v>8097404</v>
      </c>
      <c r="I71" s="66">
        <v>6.44033268E8</v>
      </c>
      <c r="J71" s="67" t="s">
        <v>328</v>
      </c>
      <c r="K71" s="67" t="s">
        <v>311</v>
      </c>
      <c r="L71" s="68"/>
      <c r="M71" s="63" t="s">
        <v>405</v>
      </c>
      <c r="N71" s="21"/>
      <c r="O71" s="29">
        <f t="shared" si="11"/>
        <v>1164304</v>
      </c>
      <c r="P71" s="71">
        <f t="shared" si="12"/>
        <v>1164304</v>
      </c>
      <c r="Q71" s="68">
        <v>2.01300067444E11</v>
      </c>
      <c r="R71" s="73" t="s">
        <v>313</v>
      </c>
      <c r="S71" s="74"/>
      <c r="T71" s="30"/>
      <c r="U71" s="30"/>
      <c r="V71" s="30"/>
      <c r="W71" s="30"/>
      <c r="X71" s="30"/>
      <c r="Y71" s="30"/>
      <c r="Z71" s="30"/>
    </row>
    <row r="72" ht="14.25" customHeight="1">
      <c r="A72" s="90" t="s">
        <v>100</v>
      </c>
      <c r="B72" s="90" t="s">
        <v>34</v>
      </c>
      <c r="C72" s="29">
        <v>73914.0</v>
      </c>
      <c r="D72" s="75" t="s">
        <v>331</v>
      </c>
      <c r="E72" s="90">
        <v>9.00125759E8</v>
      </c>
      <c r="F72" s="29">
        <v>73914.0</v>
      </c>
      <c r="G72" s="29">
        <v>73914.0</v>
      </c>
      <c r="H72" s="91">
        <f t="shared" si="4"/>
        <v>73914</v>
      </c>
      <c r="I72" s="92">
        <v>4.4931853756E10</v>
      </c>
      <c r="J72" s="93" t="s">
        <v>310</v>
      </c>
      <c r="K72" s="93" t="s">
        <v>315</v>
      </c>
      <c r="L72" s="94">
        <v>2.01300066063E11</v>
      </c>
      <c r="M72" s="69" t="s">
        <v>406</v>
      </c>
      <c r="N72" s="95">
        <v>41638.0</v>
      </c>
      <c r="O72" s="29">
        <f t="shared" si="11"/>
        <v>0</v>
      </c>
      <c r="P72" s="96">
        <v>0.0</v>
      </c>
      <c r="Q72" s="30"/>
      <c r="R72" s="100"/>
      <c r="S72" s="90"/>
      <c r="T72" s="30"/>
      <c r="U72" s="30"/>
      <c r="V72" s="30"/>
      <c r="W72" s="30"/>
      <c r="X72" s="30"/>
      <c r="Y72" s="30"/>
      <c r="Z72" s="30"/>
    </row>
    <row r="73" ht="14.25" customHeight="1">
      <c r="A73" s="21" t="s">
        <v>102</v>
      </c>
      <c r="B73" s="63" t="s">
        <v>308</v>
      </c>
      <c r="C73" s="29">
        <v>7536526.0</v>
      </c>
      <c r="D73" s="64" t="s">
        <v>327</v>
      </c>
      <c r="E73" s="79">
        <v>8.90981726E8</v>
      </c>
      <c r="F73" s="29">
        <v>7536526.0</v>
      </c>
      <c r="G73" s="29">
        <v>6601515.0</v>
      </c>
      <c r="H73" s="29">
        <f t="shared" si="4"/>
        <v>6601515</v>
      </c>
      <c r="I73" s="66">
        <v>6.44033268E8</v>
      </c>
      <c r="J73" s="67" t="s">
        <v>328</v>
      </c>
      <c r="K73" s="67" t="s">
        <v>311</v>
      </c>
      <c r="L73" s="68">
        <v>2.01300066156E11</v>
      </c>
      <c r="M73" s="69" t="s">
        <v>407</v>
      </c>
      <c r="N73" s="70">
        <v>41638.0</v>
      </c>
      <c r="O73" s="29">
        <f t="shared" si="11"/>
        <v>935011</v>
      </c>
      <c r="P73" s="71">
        <f>ROUNDUP(O73,0)</f>
        <v>935011</v>
      </c>
      <c r="Q73" s="72">
        <v>2.01300067445E11</v>
      </c>
      <c r="R73" s="73" t="s">
        <v>313</v>
      </c>
      <c r="S73" s="74"/>
      <c r="T73" s="30"/>
      <c r="U73" s="30"/>
      <c r="V73" s="30"/>
      <c r="W73" s="30"/>
      <c r="X73" s="30"/>
      <c r="Y73" s="30"/>
      <c r="Z73" s="30"/>
    </row>
    <row r="74" ht="14.25" customHeight="1">
      <c r="A74" s="21" t="s">
        <v>102</v>
      </c>
      <c r="B74" s="21" t="s">
        <v>34</v>
      </c>
      <c r="C74" s="29">
        <v>63268.0</v>
      </c>
      <c r="D74" s="64" t="s">
        <v>331</v>
      </c>
      <c r="E74" s="21">
        <v>9.00125759E8</v>
      </c>
      <c r="F74" s="29">
        <v>63268.0</v>
      </c>
      <c r="G74" s="29">
        <v>63268.0</v>
      </c>
      <c r="H74" s="29">
        <f t="shared" si="4"/>
        <v>63268</v>
      </c>
      <c r="I74" s="66">
        <v>4.4931853756E10</v>
      </c>
      <c r="J74" s="67" t="s">
        <v>310</v>
      </c>
      <c r="K74" s="67" t="s">
        <v>315</v>
      </c>
      <c r="L74" s="68">
        <v>2.01300066064E11</v>
      </c>
      <c r="M74" s="69" t="s">
        <v>408</v>
      </c>
      <c r="N74" s="70">
        <v>41638.0</v>
      </c>
      <c r="O74" s="29">
        <f t="shared" si="11"/>
        <v>0</v>
      </c>
      <c r="P74" s="71">
        <v>0.0</v>
      </c>
      <c r="Q74" s="30"/>
      <c r="R74" s="80"/>
      <c r="S74" s="21"/>
      <c r="T74" s="30"/>
      <c r="U74" s="30"/>
      <c r="V74" s="30"/>
      <c r="W74" s="30"/>
      <c r="X74" s="30"/>
      <c r="Y74" s="30"/>
      <c r="Z74" s="30"/>
    </row>
    <row r="75" ht="14.25" customHeight="1">
      <c r="A75" s="21" t="s">
        <v>104</v>
      </c>
      <c r="B75" s="63" t="s">
        <v>308</v>
      </c>
      <c r="C75" s="29">
        <v>1.0148991636227822E8</v>
      </c>
      <c r="D75" s="64" t="s">
        <v>344</v>
      </c>
      <c r="E75" s="65">
        <v>8.90905166E8</v>
      </c>
      <c r="F75" s="29">
        <v>1.01489916E8</v>
      </c>
      <c r="G75" s="29">
        <v>8.8921819E7</v>
      </c>
      <c r="H75" s="29">
        <f t="shared" si="4"/>
        <v>88921819</v>
      </c>
      <c r="I75" s="66">
        <v>3.7570158388E10</v>
      </c>
      <c r="J75" s="67" t="s">
        <v>325</v>
      </c>
      <c r="K75" s="67" t="s">
        <v>315</v>
      </c>
      <c r="L75" s="68">
        <v>2.01300066157E11</v>
      </c>
      <c r="M75" s="69" t="s">
        <v>409</v>
      </c>
      <c r="N75" s="70">
        <v>41638.0</v>
      </c>
      <c r="O75" s="29">
        <f t="shared" si="11"/>
        <v>12568097</v>
      </c>
      <c r="P75" s="71">
        <f t="shared" ref="P75:P84" si="13">ROUNDUP(O75,0)</f>
        <v>12568097</v>
      </c>
      <c r="Q75" s="68">
        <v>2.01300067446E11</v>
      </c>
      <c r="R75" s="73" t="s">
        <v>313</v>
      </c>
      <c r="S75" s="74"/>
      <c r="T75" s="30"/>
      <c r="U75" s="30"/>
      <c r="V75" s="30"/>
      <c r="W75" s="30"/>
      <c r="X75" s="30"/>
      <c r="Y75" s="30"/>
      <c r="Z75" s="30"/>
    </row>
    <row r="76" ht="14.25" customHeight="1">
      <c r="A76" s="21" t="s">
        <v>104</v>
      </c>
      <c r="B76" s="21" t="s">
        <v>34</v>
      </c>
      <c r="C76" s="29">
        <v>9144614.637721773</v>
      </c>
      <c r="D76" s="64" t="s">
        <v>348</v>
      </c>
      <c r="E76" s="21">
        <v>8.90907241E8</v>
      </c>
      <c r="F76" s="29">
        <v>9144615.0</v>
      </c>
      <c r="G76" s="29">
        <v>8005505.999999999</v>
      </c>
      <c r="H76" s="29">
        <f t="shared" si="4"/>
        <v>8005506</v>
      </c>
      <c r="I76" s="66">
        <v>6.4182108621E10</v>
      </c>
      <c r="J76" s="67" t="s">
        <v>310</v>
      </c>
      <c r="K76" s="67" t="s">
        <v>311</v>
      </c>
      <c r="L76" s="68">
        <v>2.01300066065E11</v>
      </c>
      <c r="M76" s="69" t="s">
        <v>410</v>
      </c>
      <c r="N76" s="70">
        <v>41638.0</v>
      </c>
      <c r="O76" s="29">
        <f t="shared" si="11"/>
        <v>1139109</v>
      </c>
      <c r="P76" s="71">
        <f t="shared" si="13"/>
        <v>1139109</v>
      </c>
      <c r="Q76" s="68">
        <v>2.01300067364E11</v>
      </c>
      <c r="R76" s="73" t="s">
        <v>313</v>
      </c>
      <c r="S76" s="74"/>
      <c r="T76" s="30"/>
      <c r="U76" s="30"/>
      <c r="V76" s="30"/>
      <c r="W76" s="30"/>
      <c r="X76" s="30"/>
      <c r="Y76" s="30"/>
      <c r="Z76" s="30"/>
    </row>
    <row r="77" ht="14.25" customHeight="1">
      <c r="A77" s="21" t="s">
        <v>106</v>
      </c>
      <c r="B77" s="63" t="s">
        <v>308</v>
      </c>
      <c r="C77" s="29">
        <v>2.4963654613906145E7</v>
      </c>
      <c r="D77" s="64" t="s">
        <v>327</v>
      </c>
      <c r="E77" s="79">
        <v>8.90981726E8</v>
      </c>
      <c r="F77" s="29">
        <v>2.4963655E7</v>
      </c>
      <c r="G77" s="29">
        <v>2.1683041E7</v>
      </c>
      <c r="H77" s="29">
        <f t="shared" si="4"/>
        <v>21683041</v>
      </c>
      <c r="I77" s="66">
        <v>6.44033268E8</v>
      </c>
      <c r="J77" s="67" t="s">
        <v>328</v>
      </c>
      <c r="K77" s="67" t="s">
        <v>311</v>
      </c>
      <c r="L77" s="68">
        <v>2.01300066158E11</v>
      </c>
      <c r="M77" s="69" t="s">
        <v>411</v>
      </c>
      <c r="N77" s="70">
        <v>41638.0</v>
      </c>
      <c r="O77" s="29">
        <f t="shared" si="11"/>
        <v>3280614</v>
      </c>
      <c r="P77" s="71">
        <f t="shared" si="13"/>
        <v>3280614</v>
      </c>
      <c r="Q77" s="72">
        <v>2.01300067447E11</v>
      </c>
      <c r="R77" s="73" t="s">
        <v>313</v>
      </c>
      <c r="S77" s="74"/>
      <c r="T77" s="30"/>
      <c r="U77" s="30"/>
      <c r="V77" s="30"/>
      <c r="W77" s="30"/>
      <c r="X77" s="30"/>
      <c r="Y77" s="30"/>
      <c r="Z77" s="30"/>
    </row>
    <row r="78" ht="14.25" customHeight="1">
      <c r="A78" s="21" t="s">
        <v>106</v>
      </c>
      <c r="B78" s="63" t="s">
        <v>48</v>
      </c>
      <c r="C78" s="29">
        <v>6108116.386093853</v>
      </c>
      <c r="D78" s="64" t="s">
        <v>412</v>
      </c>
      <c r="E78" s="88">
        <v>8.90907279E8</v>
      </c>
      <c r="F78" s="29">
        <v>6108116.0</v>
      </c>
      <c r="G78" s="29">
        <v>5539051.0</v>
      </c>
      <c r="H78" s="29">
        <f t="shared" si="4"/>
        <v>5539051</v>
      </c>
      <c r="I78" s="66">
        <v>5.5621691674E10</v>
      </c>
      <c r="J78" s="67" t="s">
        <v>310</v>
      </c>
      <c r="K78" s="67" t="s">
        <v>311</v>
      </c>
      <c r="L78" s="68">
        <v>2.01300066021E11</v>
      </c>
      <c r="M78" s="69" t="s">
        <v>413</v>
      </c>
      <c r="N78" s="70">
        <v>41631.0</v>
      </c>
      <c r="O78" s="29">
        <f t="shared" si="11"/>
        <v>569065</v>
      </c>
      <c r="P78" s="71">
        <f t="shared" si="13"/>
        <v>569065</v>
      </c>
      <c r="Q78" s="72">
        <v>2.01300067331E11</v>
      </c>
      <c r="R78" s="73" t="s">
        <v>313</v>
      </c>
      <c r="S78" s="74"/>
      <c r="T78" s="30"/>
      <c r="U78" s="30"/>
      <c r="V78" s="30"/>
      <c r="W78" s="30"/>
      <c r="X78" s="30"/>
      <c r="Y78" s="30"/>
      <c r="Z78" s="30"/>
    </row>
    <row r="79" ht="14.25" customHeight="1">
      <c r="A79" s="21" t="s">
        <v>108</v>
      </c>
      <c r="B79" s="63" t="s">
        <v>308</v>
      </c>
      <c r="C79" s="29">
        <v>4500343.0</v>
      </c>
      <c r="D79" s="64" t="s">
        <v>327</v>
      </c>
      <c r="E79" s="79">
        <v>8.90981726E8</v>
      </c>
      <c r="F79" s="29">
        <v>4500343.0</v>
      </c>
      <c r="G79" s="29">
        <v>3942769.0</v>
      </c>
      <c r="H79" s="29">
        <f t="shared" si="4"/>
        <v>3942769</v>
      </c>
      <c r="I79" s="66">
        <v>6.44033268E8</v>
      </c>
      <c r="J79" s="67" t="s">
        <v>328</v>
      </c>
      <c r="K79" s="67" t="s">
        <v>311</v>
      </c>
      <c r="L79" s="68">
        <v>2.01300066159E11</v>
      </c>
      <c r="M79" s="69" t="s">
        <v>414</v>
      </c>
      <c r="N79" s="70">
        <v>41638.0</v>
      </c>
      <c r="O79" s="29">
        <f t="shared" si="11"/>
        <v>557574</v>
      </c>
      <c r="P79" s="71">
        <f t="shared" si="13"/>
        <v>557574</v>
      </c>
      <c r="Q79" s="72">
        <v>2.01300067448E11</v>
      </c>
      <c r="R79" s="73" t="s">
        <v>313</v>
      </c>
      <c r="S79" s="74"/>
      <c r="T79" s="30"/>
      <c r="U79" s="30"/>
      <c r="V79" s="30"/>
      <c r="W79" s="30"/>
      <c r="X79" s="30"/>
      <c r="Y79" s="30"/>
      <c r="Z79" s="30"/>
    </row>
    <row r="80" ht="14.25" customHeight="1">
      <c r="A80" s="21" t="s">
        <v>110</v>
      </c>
      <c r="B80" s="63" t="s">
        <v>308</v>
      </c>
      <c r="C80" s="29">
        <v>1.8217898746048838E8</v>
      </c>
      <c r="D80" s="64" t="s">
        <v>344</v>
      </c>
      <c r="E80" s="65">
        <v>8.90905166E8</v>
      </c>
      <c r="F80" s="29">
        <v>1.82178987E8</v>
      </c>
      <c r="G80" s="29">
        <v>1.59170513E8</v>
      </c>
      <c r="H80" s="29">
        <f t="shared" si="4"/>
        <v>159170513</v>
      </c>
      <c r="I80" s="66">
        <v>3.7570158388E10</v>
      </c>
      <c r="J80" s="67" t="s">
        <v>325</v>
      </c>
      <c r="K80" s="67" t="s">
        <v>315</v>
      </c>
      <c r="L80" s="68">
        <v>2.0130006616E11</v>
      </c>
      <c r="M80" s="69" t="s">
        <v>415</v>
      </c>
      <c r="N80" s="70">
        <v>41638.0</v>
      </c>
      <c r="O80" s="29">
        <v>2.3008475E7</v>
      </c>
      <c r="P80" s="71">
        <f t="shared" si="13"/>
        <v>23008475</v>
      </c>
      <c r="Q80" s="68">
        <v>2.01300067449E11</v>
      </c>
      <c r="R80" s="73" t="s">
        <v>313</v>
      </c>
      <c r="S80" s="74"/>
      <c r="T80" s="30"/>
      <c r="U80" s="30"/>
      <c r="V80" s="30"/>
      <c r="W80" s="30"/>
      <c r="X80" s="30"/>
      <c r="Y80" s="30"/>
      <c r="Z80" s="30"/>
    </row>
    <row r="81" ht="14.25" customHeight="1">
      <c r="A81" s="90" t="s">
        <v>110</v>
      </c>
      <c r="B81" s="90" t="s">
        <v>34</v>
      </c>
      <c r="C81" s="29">
        <v>6.028335593444908E7</v>
      </c>
      <c r="D81" s="75" t="s">
        <v>344</v>
      </c>
      <c r="E81" s="90">
        <v>8.90905166E8</v>
      </c>
      <c r="F81" s="29">
        <v>6.0283356E7</v>
      </c>
      <c r="G81" s="29">
        <v>5.2700405E7</v>
      </c>
      <c r="H81" s="91">
        <f t="shared" si="4"/>
        <v>52700405</v>
      </c>
      <c r="I81" s="92">
        <v>3.7570158388E10</v>
      </c>
      <c r="J81" s="93" t="s">
        <v>325</v>
      </c>
      <c r="K81" s="93" t="s">
        <v>315</v>
      </c>
      <c r="L81" s="94">
        <v>2.01300066066E11</v>
      </c>
      <c r="M81" s="69" t="s">
        <v>416</v>
      </c>
      <c r="N81" s="95">
        <v>41638.0</v>
      </c>
      <c r="O81" s="29">
        <f t="shared" ref="O81:O88" si="14">+F81-G81</f>
        <v>7582951</v>
      </c>
      <c r="P81" s="96">
        <f t="shared" si="13"/>
        <v>7582951</v>
      </c>
      <c r="Q81" s="97">
        <v>2.01300067365E11</v>
      </c>
      <c r="R81" s="73" t="s">
        <v>313</v>
      </c>
      <c r="S81" s="74"/>
      <c r="T81" s="30"/>
      <c r="U81" s="30"/>
      <c r="V81" s="30"/>
      <c r="W81" s="30"/>
      <c r="X81" s="30"/>
      <c r="Y81" s="30"/>
      <c r="Z81" s="30"/>
    </row>
    <row r="82" ht="14.25" customHeight="1">
      <c r="A82" s="21" t="s">
        <v>110</v>
      </c>
      <c r="B82" s="63" t="s">
        <v>62</v>
      </c>
      <c r="C82" s="29">
        <v>6149748.0</v>
      </c>
      <c r="D82" s="64" t="s">
        <v>362</v>
      </c>
      <c r="E82" s="21">
        <v>8.90980997E8</v>
      </c>
      <c r="F82" s="29">
        <v>6149748.0</v>
      </c>
      <c r="G82" s="29">
        <v>5337238.0</v>
      </c>
      <c r="H82" s="29">
        <f t="shared" si="4"/>
        <v>5337238</v>
      </c>
      <c r="I82" s="78">
        <v>1.1020501015E11</v>
      </c>
      <c r="J82" s="67" t="s">
        <v>363</v>
      </c>
      <c r="K82" s="67" t="s">
        <v>311</v>
      </c>
      <c r="L82" s="68">
        <v>2.01300067266E11</v>
      </c>
      <c r="M82" s="82" t="s">
        <v>313</v>
      </c>
      <c r="N82" s="74"/>
      <c r="O82" s="29">
        <f t="shared" si="14"/>
        <v>812510</v>
      </c>
      <c r="P82" s="71">
        <f t="shared" si="13"/>
        <v>812510</v>
      </c>
      <c r="Q82" s="68">
        <v>2.01300067528E11</v>
      </c>
      <c r="R82" s="73" t="s">
        <v>313</v>
      </c>
      <c r="S82" s="74"/>
      <c r="T82" s="30"/>
      <c r="U82" s="30"/>
      <c r="V82" s="30"/>
      <c r="W82" s="30"/>
      <c r="X82" s="30"/>
      <c r="Y82" s="30"/>
      <c r="Z82" s="30"/>
    </row>
    <row r="83" ht="14.25" customHeight="1">
      <c r="A83" s="21" t="s">
        <v>110</v>
      </c>
      <c r="B83" s="63" t="s">
        <v>62</v>
      </c>
      <c r="C83" s="29">
        <v>9075371.0</v>
      </c>
      <c r="D83" s="64" t="s">
        <v>417</v>
      </c>
      <c r="E83" s="21">
        <v>8.0016505E8</v>
      </c>
      <c r="F83" s="29">
        <v>9075371.0</v>
      </c>
      <c r="G83" s="29">
        <v>8262861.0</v>
      </c>
      <c r="H83" s="29">
        <f t="shared" si="4"/>
        <v>8262861</v>
      </c>
      <c r="I83" s="66">
        <v>6.4596968153E10</v>
      </c>
      <c r="J83" s="67" t="s">
        <v>310</v>
      </c>
      <c r="K83" s="67" t="s">
        <v>315</v>
      </c>
      <c r="L83" s="68">
        <v>2.01300067267E11</v>
      </c>
      <c r="M83" s="82" t="s">
        <v>313</v>
      </c>
      <c r="N83" s="74"/>
      <c r="O83" s="29">
        <f t="shared" si="14"/>
        <v>812510</v>
      </c>
      <c r="P83" s="71">
        <f t="shared" si="13"/>
        <v>812510</v>
      </c>
      <c r="Q83" s="68">
        <v>2.01300067529E11</v>
      </c>
      <c r="R83" s="73" t="s">
        <v>313</v>
      </c>
      <c r="S83" s="74"/>
      <c r="T83" s="30"/>
      <c r="U83" s="30"/>
      <c r="V83" s="30"/>
      <c r="W83" s="30"/>
      <c r="X83" s="30"/>
      <c r="Y83" s="30"/>
      <c r="Z83" s="30"/>
    </row>
    <row r="84" ht="15.75" customHeight="1">
      <c r="A84" s="90" t="s">
        <v>110</v>
      </c>
      <c r="B84" s="98" t="s">
        <v>36</v>
      </c>
      <c r="C84" s="29">
        <v>2.07450573368658E8</v>
      </c>
      <c r="D84" s="75" t="s">
        <v>343</v>
      </c>
      <c r="E84" s="99">
        <v>8.90980757E8</v>
      </c>
      <c r="F84" s="29">
        <v>2.07450573E8</v>
      </c>
      <c r="G84" s="29">
        <v>1.82038152E8</v>
      </c>
      <c r="H84" s="96">
        <f t="shared" si="4"/>
        <v>182038152</v>
      </c>
      <c r="I84" s="92">
        <v>2.71005845E8</v>
      </c>
      <c r="J84" s="93" t="s">
        <v>322</v>
      </c>
      <c r="K84" s="93" t="s">
        <v>311</v>
      </c>
      <c r="L84" s="94">
        <v>2.01300065995E11</v>
      </c>
      <c r="M84" s="69" t="s">
        <v>418</v>
      </c>
      <c r="N84" s="95">
        <v>41631.0</v>
      </c>
      <c r="O84" s="29">
        <f t="shared" si="14"/>
        <v>25412421</v>
      </c>
      <c r="P84" s="96">
        <f t="shared" si="13"/>
        <v>25412421</v>
      </c>
      <c r="Q84" s="97">
        <v>2.01300067306E11</v>
      </c>
      <c r="R84" s="73" t="s">
        <v>313</v>
      </c>
      <c r="S84" s="74"/>
      <c r="T84" s="30"/>
      <c r="U84" s="30"/>
      <c r="V84" s="30"/>
      <c r="W84" s="30"/>
      <c r="X84" s="30"/>
      <c r="Y84" s="30"/>
      <c r="Z84" s="30"/>
    </row>
    <row r="85" ht="14.25" customHeight="1">
      <c r="A85" s="21" t="s">
        <v>112</v>
      </c>
      <c r="B85" s="63" t="s">
        <v>308</v>
      </c>
      <c r="C85" s="29">
        <v>1.11668958E8</v>
      </c>
      <c r="D85" s="64" t="s">
        <v>344</v>
      </c>
      <c r="E85" s="65">
        <v>8.90905166E8</v>
      </c>
      <c r="F85" s="29">
        <v>1.11668958E8</v>
      </c>
      <c r="G85" s="29">
        <v>1.11668958E8</v>
      </c>
      <c r="H85" s="29">
        <f t="shared" si="4"/>
        <v>111668958</v>
      </c>
      <c r="I85" s="66">
        <v>3.7570158388E10</v>
      </c>
      <c r="J85" s="67" t="s">
        <v>325</v>
      </c>
      <c r="K85" s="67" t="s">
        <v>315</v>
      </c>
      <c r="L85" s="68">
        <v>2.01300066161E11</v>
      </c>
      <c r="M85" s="69" t="s">
        <v>419</v>
      </c>
      <c r="N85" s="70">
        <v>41638.0</v>
      </c>
      <c r="O85" s="29">
        <f t="shared" si="14"/>
        <v>0</v>
      </c>
      <c r="P85" s="71">
        <v>0.0</v>
      </c>
      <c r="Q85" s="21"/>
      <c r="R85" s="80"/>
      <c r="S85" s="21"/>
      <c r="T85" s="30"/>
      <c r="U85" s="30"/>
      <c r="V85" s="30"/>
      <c r="W85" s="30"/>
      <c r="X85" s="30"/>
      <c r="Y85" s="30"/>
      <c r="Z85" s="30"/>
    </row>
    <row r="86" ht="14.25" customHeight="1">
      <c r="A86" s="90" t="s">
        <v>112</v>
      </c>
      <c r="B86" s="90" t="s">
        <v>34</v>
      </c>
      <c r="C86" s="29">
        <v>1.2961989E7</v>
      </c>
      <c r="D86" s="75" t="s">
        <v>309</v>
      </c>
      <c r="E86" s="90">
        <v>8.90985703E8</v>
      </c>
      <c r="F86" s="29">
        <v>1.2961989E7</v>
      </c>
      <c r="G86" s="29">
        <v>1.2961989E7</v>
      </c>
      <c r="H86" s="91">
        <f t="shared" si="4"/>
        <v>12961989</v>
      </c>
      <c r="I86" s="92">
        <v>6.5301928048E10</v>
      </c>
      <c r="J86" s="93" t="s">
        <v>310</v>
      </c>
      <c r="K86" s="93" t="s">
        <v>311</v>
      </c>
      <c r="L86" s="94">
        <v>2.01300066067E11</v>
      </c>
      <c r="M86" s="69" t="s">
        <v>420</v>
      </c>
      <c r="N86" s="95">
        <v>41638.0</v>
      </c>
      <c r="O86" s="29">
        <f t="shared" si="14"/>
        <v>0</v>
      </c>
      <c r="P86" s="96">
        <v>0.0</v>
      </c>
      <c r="Q86" s="101"/>
      <c r="R86" s="100"/>
      <c r="S86" s="90"/>
      <c r="T86" s="30"/>
      <c r="U86" s="30"/>
      <c r="V86" s="30"/>
      <c r="W86" s="30"/>
      <c r="X86" s="30"/>
      <c r="Y86" s="30"/>
      <c r="Z86" s="30"/>
    </row>
    <row r="87" ht="14.25" customHeight="1">
      <c r="A87" s="21" t="s">
        <v>112</v>
      </c>
      <c r="B87" s="63" t="s">
        <v>62</v>
      </c>
      <c r="C87" s="29">
        <v>6293495.0</v>
      </c>
      <c r="D87" s="64" t="s">
        <v>417</v>
      </c>
      <c r="E87" s="21">
        <v>8.0016505E8</v>
      </c>
      <c r="F87" s="29">
        <v>6293495.0</v>
      </c>
      <c r="G87" s="29">
        <v>6293495.0</v>
      </c>
      <c r="H87" s="29">
        <f t="shared" si="4"/>
        <v>6293495</v>
      </c>
      <c r="I87" s="66">
        <v>6.4596968153E10</v>
      </c>
      <c r="J87" s="67" t="s">
        <v>310</v>
      </c>
      <c r="K87" s="67" t="s">
        <v>315</v>
      </c>
      <c r="L87" s="68">
        <v>2.01300067268E11</v>
      </c>
      <c r="M87" s="82" t="s">
        <v>313</v>
      </c>
      <c r="N87" s="74"/>
      <c r="O87" s="29">
        <f t="shared" si="14"/>
        <v>0</v>
      </c>
      <c r="P87" s="71">
        <v>0.0</v>
      </c>
      <c r="Q87" s="21"/>
      <c r="R87" s="80"/>
      <c r="S87" s="21"/>
      <c r="T87" s="30"/>
      <c r="U87" s="30"/>
      <c r="V87" s="30"/>
      <c r="W87" s="30"/>
      <c r="X87" s="30"/>
      <c r="Y87" s="30"/>
      <c r="Z87" s="30"/>
    </row>
    <row r="88" ht="15.75" customHeight="1">
      <c r="A88" s="21" t="s">
        <v>114</v>
      </c>
      <c r="B88" s="63" t="s">
        <v>308</v>
      </c>
      <c r="C88" s="29">
        <v>3.2136993338184956E7</v>
      </c>
      <c r="D88" s="64" t="s">
        <v>337</v>
      </c>
      <c r="E88" s="65">
        <v>8.90907215E8</v>
      </c>
      <c r="F88" s="29">
        <v>3.2136993E7</v>
      </c>
      <c r="G88" s="29">
        <v>2.8173982E7</v>
      </c>
      <c r="H88" s="29">
        <f t="shared" si="4"/>
        <v>28173982</v>
      </c>
      <c r="I88" s="66">
        <v>6.555071255E10</v>
      </c>
      <c r="J88" s="67" t="s">
        <v>310</v>
      </c>
      <c r="K88" s="67" t="s">
        <v>311</v>
      </c>
      <c r="L88" s="68">
        <v>2.01300066162E11</v>
      </c>
      <c r="M88" s="82" t="s">
        <v>313</v>
      </c>
      <c r="N88" s="74"/>
      <c r="O88" s="29">
        <f t="shared" si="14"/>
        <v>3963011</v>
      </c>
      <c r="P88" s="71">
        <f t="shared" ref="P88:P89" si="15">ROUNDUP(O88,0)</f>
        <v>3963011</v>
      </c>
      <c r="Q88" s="68">
        <v>2.0130006745E11</v>
      </c>
      <c r="R88" s="73" t="s">
        <v>313</v>
      </c>
      <c r="S88" s="74"/>
      <c r="T88" s="30"/>
      <c r="U88" s="30"/>
      <c r="V88" s="30"/>
      <c r="W88" s="30"/>
      <c r="X88" s="30"/>
      <c r="Y88" s="30"/>
      <c r="Z88" s="30"/>
    </row>
    <row r="89" ht="14.25" customHeight="1">
      <c r="A89" s="90" t="s">
        <v>114</v>
      </c>
      <c r="B89" s="90" t="s">
        <v>34</v>
      </c>
      <c r="C89" s="29">
        <v>68573.0</v>
      </c>
      <c r="D89" s="75" t="s">
        <v>421</v>
      </c>
      <c r="E89" s="90">
        <v>8.90981536E8</v>
      </c>
      <c r="F89" s="29">
        <v>68573.0</v>
      </c>
      <c r="G89" s="29">
        <v>56488.0</v>
      </c>
      <c r="H89" s="91">
        <f t="shared" si="4"/>
        <v>56488</v>
      </c>
      <c r="I89" s="102">
        <v>1.10210010179E11</v>
      </c>
      <c r="J89" s="93" t="s">
        <v>363</v>
      </c>
      <c r="K89" s="93" t="s">
        <v>311</v>
      </c>
      <c r="L89" s="94">
        <v>2.01300066068E11</v>
      </c>
      <c r="M89" s="69" t="s">
        <v>422</v>
      </c>
      <c r="N89" s="95">
        <v>41638.0</v>
      </c>
      <c r="O89" s="29">
        <v>12086.0</v>
      </c>
      <c r="P89" s="96">
        <f t="shared" si="15"/>
        <v>12086</v>
      </c>
      <c r="Q89" s="97">
        <v>2.01300067366E11</v>
      </c>
      <c r="R89" s="73" t="s">
        <v>313</v>
      </c>
      <c r="S89" s="74"/>
      <c r="T89" s="30"/>
      <c r="U89" s="30"/>
      <c r="V89" s="30"/>
      <c r="W89" s="30"/>
      <c r="X89" s="30"/>
      <c r="Y89" s="30"/>
      <c r="Z89" s="30"/>
    </row>
    <row r="90" ht="14.25" customHeight="1">
      <c r="A90" s="21" t="s">
        <v>114</v>
      </c>
      <c r="B90" s="21" t="s">
        <v>34</v>
      </c>
      <c r="C90" s="29">
        <v>166459.0</v>
      </c>
      <c r="D90" s="64" t="s">
        <v>423</v>
      </c>
      <c r="E90" s="21">
        <v>8.90980444E8</v>
      </c>
      <c r="F90" s="29">
        <v>166459.0</v>
      </c>
      <c r="G90" s="29">
        <v>154373.0</v>
      </c>
      <c r="H90" s="29">
        <v>154374.0</v>
      </c>
      <c r="I90" s="66">
        <v>2.14201097E8</v>
      </c>
      <c r="J90" s="67" t="s">
        <v>328</v>
      </c>
      <c r="K90" s="67" t="s">
        <v>311</v>
      </c>
      <c r="L90" s="68">
        <v>2.01300066069E11</v>
      </c>
      <c r="M90" s="69" t="s">
        <v>424</v>
      </c>
      <c r="N90" s="70">
        <v>41638.0</v>
      </c>
      <c r="O90" s="29">
        <v>12085.0</v>
      </c>
      <c r="P90" s="71">
        <v>12085.0</v>
      </c>
      <c r="Q90" s="68">
        <v>2.01300067367E11</v>
      </c>
      <c r="R90" s="73" t="s">
        <v>313</v>
      </c>
      <c r="S90" s="74"/>
      <c r="T90" s="30"/>
      <c r="U90" s="30"/>
      <c r="V90" s="30"/>
      <c r="W90" s="30"/>
      <c r="X90" s="30"/>
      <c r="Y90" s="30"/>
      <c r="Z90" s="30"/>
    </row>
    <row r="91" ht="14.25" customHeight="1">
      <c r="A91" s="21" t="s">
        <v>116</v>
      </c>
      <c r="B91" s="63" t="s">
        <v>308</v>
      </c>
      <c r="C91" s="29">
        <v>3.536648419520715E7</v>
      </c>
      <c r="D91" s="64" t="s">
        <v>337</v>
      </c>
      <c r="E91" s="65">
        <v>8.90907215E8</v>
      </c>
      <c r="F91" s="29">
        <v>3.5366484E7</v>
      </c>
      <c r="G91" s="29">
        <v>3.0687382000000004E7</v>
      </c>
      <c r="H91" s="29">
        <f t="shared" ref="H91:H107" si="16">ROUNDUP(G91,0)</f>
        <v>30687382</v>
      </c>
      <c r="I91" s="66">
        <v>6.555071255E10</v>
      </c>
      <c r="J91" s="67" t="s">
        <v>310</v>
      </c>
      <c r="K91" s="67" t="s">
        <v>311</v>
      </c>
      <c r="L91" s="68">
        <v>2.01300066163E11</v>
      </c>
      <c r="M91" s="69" t="s">
        <v>425</v>
      </c>
      <c r="N91" s="70">
        <v>41638.0</v>
      </c>
      <c r="O91" s="29">
        <f t="shared" ref="O91:O100" si="17">+F91-G91</f>
        <v>4679102</v>
      </c>
      <c r="P91" s="71">
        <f t="shared" ref="P91:P93" si="18">ROUNDUP(O91,0)</f>
        <v>4679102</v>
      </c>
      <c r="Q91" s="68">
        <v>2.01300067451E11</v>
      </c>
      <c r="R91" s="73" t="s">
        <v>313</v>
      </c>
      <c r="S91" s="74"/>
      <c r="T91" s="30"/>
      <c r="U91" s="30"/>
      <c r="V91" s="30"/>
      <c r="W91" s="30"/>
      <c r="X91" s="30"/>
      <c r="Y91" s="30"/>
      <c r="Z91" s="30"/>
    </row>
    <row r="92" ht="14.25" customHeight="1">
      <c r="A92" s="90" t="s">
        <v>116</v>
      </c>
      <c r="B92" s="98" t="s">
        <v>48</v>
      </c>
      <c r="C92" s="29">
        <v>1.1160636804792857E7</v>
      </c>
      <c r="D92" s="75" t="s">
        <v>426</v>
      </c>
      <c r="E92" s="103">
        <v>8.90981108E8</v>
      </c>
      <c r="F92" s="29">
        <v>1.1160637E7</v>
      </c>
      <c r="G92" s="29">
        <v>1.0075201E7</v>
      </c>
      <c r="H92" s="91">
        <f t="shared" si="16"/>
        <v>10075201</v>
      </c>
      <c r="I92" s="92">
        <v>2.7403684009E10</v>
      </c>
      <c r="J92" s="93" t="s">
        <v>310</v>
      </c>
      <c r="K92" s="93" t="s">
        <v>311</v>
      </c>
      <c r="L92" s="94">
        <v>2.01300066022E11</v>
      </c>
      <c r="M92" s="69" t="s">
        <v>427</v>
      </c>
      <c r="N92" s="95">
        <v>41631.0</v>
      </c>
      <c r="O92" s="29">
        <f t="shared" si="17"/>
        <v>1085436</v>
      </c>
      <c r="P92" s="96">
        <f t="shared" si="18"/>
        <v>1085436</v>
      </c>
      <c r="Q92" s="97">
        <v>2.01300067332E11</v>
      </c>
      <c r="R92" s="73" t="s">
        <v>313</v>
      </c>
      <c r="S92" s="74"/>
      <c r="T92" s="30"/>
      <c r="U92" s="30"/>
      <c r="V92" s="30"/>
      <c r="W92" s="30"/>
      <c r="X92" s="30"/>
      <c r="Y92" s="30"/>
      <c r="Z92" s="30"/>
    </row>
    <row r="93" ht="15.75" customHeight="1">
      <c r="A93" s="21" t="s">
        <v>118</v>
      </c>
      <c r="B93" s="63" t="s">
        <v>308</v>
      </c>
      <c r="C93" s="29">
        <v>4244727.283547632</v>
      </c>
      <c r="D93" s="64" t="s">
        <v>327</v>
      </c>
      <c r="E93" s="79">
        <v>8.90981726E8</v>
      </c>
      <c r="F93" s="29">
        <v>4244727.0</v>
      </c>
      <c r="G93" s="29">
        <v>3677289.9999999995</v>
      </c>
      <c r="H93" s="29">
        <f t="shared" si="16"/>
        <v>3677290</v>
      </c>
      <c r="I93" s="66">
        <v>6.44033268E8</v>
      </c>
      <c r="J93" s="67" t="s">
        <v>328</v>
      </c>
      <c r="K93" s="67" t="s">
        <v>311</v>
      </c>
      <c r="L93" s="68">
        <v>2.01300066164E11</v>
      </c>
      <c r="M93" s="69" t="s">
        <v>428</v>
      </c>
      <c r="N93" s="70">
        <v>41638.0</v>
      </c>
      <c r="O93" s="29">
        <f t="shared" si="17"/>
        <v>567437</v>
      </c>
      <c r="P93" s="71">
        <f t="shared" si="18"/>
        <v>567437</v>
      </c>
      <c r="Q93" s="72">
        <v>2.01300067452E11</v>
      </c>
      <c r="R93" s="73" t="s">
        <v>313</v>
      </c>
      <c r="S93" s="74"/>
      <c r="T93" s="30"/>
      <c r="U93" s="30"/>
      <c r="V93" s="30"/>
      <c r="W93" s="30"/>
      <c r="X93" s="30"/>
      <c r="Y93" s="30"/>
      <c r="Z93" s="30"/>
    </row>
    <row r="94" ht="15.75" customHeight="1">
      <c r="A94" s="21" t="s">
        <v>118</v>
      </c>
      <c r="B94" s="21" t="s">
        <v>34</v>
      </c>
      <c r="C94" s="29">
        <v>109290.0</v>
      </c>
      <c r="D94" s="64" t="s">
        <v>331</v>
      </c>
      <c r="E94" s="21">
        <v>9.00125759E8</v>
      </c>
      <c r="F94" s="29">
        <v>109290.0</v>
      </c>
      <c r="G94" s="29">
        <v>109290.0</v>
      </c>
      <c r="H94" s="29">
        <f t="shared" si="16"/>
        <v>109290</v>
      </c>
      <c r="I94" s="66">
        <v>4.4931853756E10</v>
      </c>
      <c r="J94" s="67" t="s">
        <v>310</v>
      </c>
      <c r="K94" s="67" t="s">
        <v>315</v>
      </c>
      <c r="L94" s="68">
        <v>2.0130006607E11</v>
      </c>
      <c r="M94" s="69" t="s">
        <v>429</v>
      </c>
      <c r="N94" s="70">
        <v>41638.0</v>
      </c>
      <c r="O94" s="29">
        <f t="shared" si="17"/>
        <v>0</v>
      </c>
      <c r="P94" s="71">
        <v>0.0</v>
      </c>
      <c r="Q94" s="30"/>
      <c r="R94" s="80"/>
      <c r="S94" s="21"/>
      <c r="T94" s="30"/>
      <c r="U94" s="30"/>
      <c r="V94" s="30"/>
      <c r="W94" s="30"/>
      <c r="X94" s="30"/>
      <c r="Y94" s="30"/>
      <c r="Z94" s="30"/>
    </row>
    <row r="95" ht="14.25" customHeight="1">
      <c r="A95" s="21" t="s">
        <v>118</v>
      </c>
      <c r="B95" s="63" t="s">
        <v>48</v>
      </c>
      <c r="C95" s="29">
        <v>1498946.7164523676</v>
      </c>
      <c r="D95" s="64" t="s">
        <v>430</v>
      </c>
      <c r="E95" s="104">
        <v>8.90980512E8</v>
      </c>
      <c r="F95" s="29">
        <v>1498947.0</v>
      </c>
      <c r="G95" s="29">
        <v>1350113.0</v>
      </c>
      <c r="H95" s="29">
        <f t="shared" si="16"/>
        <v>1350113</v>
      </c>
      <c r="I95" s="78">
        <v>4.14013000203E11</v>
      </c>
      <c r="J95" s="67" t="s">
        <v>431</v>
      </c>
      <c r="K95" s="67" t="s">
        <v>315</v>
      </c>
      <c r="L95" s="68">
        <v>2.01300066023E11</v>
      </c>
      <c r="M95" s="69" t="s">
        <v>432</v>
      </c>
      <c r="N95" s="70">
        <v>41631.0</v>
      </c>
      <c r="O95" s="29">
        <f t="shared" si="17"/>
        <v>148834</v>
      </c>
      <c r="P95" s="71">
        <f t="shared" ref="P95:P96" si="19">ROUNDUP(O95,0)</f>
        <v>148834</v>
      </c>
      <c r="Q95" s="72">
        <v>2.01300067333E11</v>
      </c>
      <c r="R95" s="73" t="s">
        <v>313</v>
      </c>
      <c r="S95" s="74"/>
      <c r="T95" s="30"/>
      <c r="U95" s="30"/>
      <c r="V95" s="30"/>
      <c r="W95" s="30"/>
      <c r="X95" s="30"/>
      <c r="Y95" s="30"/>
      <c r="Z95" s="30"/>
    </row>
    <row r="96" ht="14.25" customHeight="1">
      <c r="A96" s="21" t="s">
        <v>120</v>
      </c>
      <c r="B96" s="63" t="s">
        <v>308</v>
      </c>
      <c r="C96" s="29">
        <v>4.91874966418151E7</v>
      </c>
      <c r="D96" s="64" t="s">
        <v>337</v>
      </c>
      <c r="E96" s="65">
        <v>8.90907215E8</v>
      </c>
      <c r="F96" s="29">
        <v>4.9187497E7</v>
      </c>
      <c r="G96" s="29">
        <v>4.3089701E7</v>
      </c>
      <c r="H96" s="29">
        <f t="shared" si="16"/>
        <v>43089701</v>
      </c>
      <c r="I96" s="66">
        <v>6.555071255E10</v>
      </c>
      <c r="J96" s="67" t="s">
        <v>310</v>
      </c>
      <c r="K96" s="67" t="s">
        <v>311</v>
      </c>
      <c r="L96" s="68">
        <v>2.01300066165E11</v>
      </c>
      <c r="M96" s="69" t="s">
        <v>433</v>
      </c>
      <c r="N96" s="70">
        <v>41638.0</v>
      </c>
      <c r="O96" s="29">
        <f t="shared" si="17"/>
        <v>6097796</v>
      </c>
      <c r="P96" s="71">
        <f t="shared" si="19"/>
        <v>6097796</v>
      </c>
      <c r="Q96" s="68">
        <v>2.01300067453E11</v>
      </c>
      <c r="R96" s="73" t="s">
        <v>313</v>
      </c>
      <c r="S96" s="74"/>
      <c r="T96" s="30"/>
      <c r="U96" s="30"/>
      <c r="V96" s="30"/>
      <c r="W96" s="30"/>
      <c r="X96" s="30"/>
      <c r="Y96" s="30"/>
      <c r="Z96" s="30"/>
    </row>
    <row r="97" ht="14.25" customHeight="1">
      <c r="A97" s="90" t="s">
        <v>120</v>
      </c>
      <c r="B97" s="90" t="s">
        <v>34</v>
      </c>
      <c r="C97" s="29">
        <v>174068.0</v>
      </c>
      <c r="D97" s="75" t="s">
        <v>434</v>
      </c>
      <c r="E97" s="90">
        <v>8.90906211E8</v>
      </c>
      <c r="F97" s="29">
        <v>174068.0</v>
      </c>
      <c r="G97" s="29">
        <v>174068.0</v>
      </c>
      <c r="H97" s="91">
        <f t="shared" si="16"/>
        <v>174068</v>
      </c>
      <c r="I97" s="92">
        <v>6.5115467892E10</v>
      </c>
      <c r="J97" s="93" t="s">
        <v>310</v>
      </c>
      <c r="K97" s="93" t="s">
        <v>311</v>
      </c>
      <c r="L97" s="94">
        <v>2.01300066071E11</v>
      </c>
      <c r="M97" s="69" t="s">
        <v>435</v>
      </c>
      <c r="N97" s="95">
        <v>41638.0</v>
      </c>
      <c r="O97" s="29">
        <f t="shared" si="17"/>
        <v>0</v>
      </c>
      <c r="P97" s="96">
        <v>0.0</v>
      </c>
      <c r="Q97" s="30"/>
      <c r="R97" s="100"/>
      <c r="S97" s="90"/>
      <c r="T97" s="30"/>
      <c r="U97" s="30"/>
      <c r="V97" s="30"/>
      <c r="W97" s="30"/>
      <c r="X97" s="30"/>
      <c r="Y97" s="30"/>
      <c r="Z97" s="30"/>
    </row>
    <row r="98" ht="15.75" customHeight="1">
      <c r="A98" s="21" t="s">
        <v>120</v>
      </c>
      <c r="B98" s="63" t="s">
        <v>48</v>
      </c>
      <c r="C98" s="29">
        <v>6578705.208184898</v>
      </c>
      <c r="D98" s="64" t="s">
        <v>436</v>
      </c>
      <c r="E98" s="87">
        <v>8.90907297E8</v>
      </c>
      <c r="F98" s="29">
        <v>6578705.0</v>
      </c>
      <c r="G98" s="29">
        <v>5720337.85</v>
      </c>
      <c r="H98" s="29">
        <f t="shared" si="16"/>
        <v>5720338</v>
      </c>
      <c r="I98" s="78">
        <v>3.96869999864E11</v>
      </c>
      <c r="J98" s="67" t="s">
        <v>325</v>
      </c>
      <c r="K98" s="67" t="s">
        <v>311</v>
      </c>
      <c r="L98" s="68">
        <v>2.01300066024E11</v>
      </c>
      <c r="M98" s="69" t="s">
        <v>437</v>
      </c>
      <c r="N98" s="70">
        <v>41631.0</v>
      </c>
      <c r="O98" s="29">
        <f t="shared" si="17"/>
        <v>858367.15</v>
      </c>
      <c r="P98" s="71">
        <f>ROUNDDOWN(O98,0)</f>
        <v>858367</v>
      </c>
      <c r="Q98" s="72">
        <v>2.01300067334E11</v>
      </c>
      <c r="R98" s="73" t="s">
        <v>313</v>
      </c>
      <c r="S98" s="74"/>
      <c r="T98" s="30"/>
      <c r="U98" s="30"/>
      <c r="V98" s="30"/>
      <c r="W98" s="30"/>
      <c r="X98" s="30"/>
      <c r="Y98" s="30"/>
      <c r="Z98" s="30"/>
    </row>
    <row r="99" ht="15.75" customHeight="1">
      <c r="A99" s="21" t="s">
        <v>122</v>
      </c>
      <c r="B99" s="63" t="s">
        <v>308</v>
      </c>
      <c r="C99" s="29">
        <v>4.6792513E7</v>
      </c>
      <c r="D99" s="64" t="s">
        <v>337</v>
      </c>
      <c r="E99" s="65">
        <v>8.90907215E8</v>
      </c>
      <c r="F99" s="29">
        <v>4.6792513E7</v>
      </c>
      <c r="G99" s="29">
        <v>4.0995095E7</v>
      </c>
      <c r="H99" s="29">
        <f t="shared" si="16"/>
        <v>40995095</v>
      </c>
      <c r="I99" s="66">
        <v>6.555071255E10</v>
      </c>
      <c r="J99" s="67" t="s">
        <v>310</v>
      </c>
      <c r="K99" s="67" t="s">
        <v>311</v>
      </c>
      <c r="L99" s="68">
        <v>2.01300066166E11</v>
      </c>
      <c r="M99" s="69" t="s">
        <v>438</v>
      </c>
      <c r="N99" s="70">
        <v>41638.0</v>
      </c>
      <c r="O99" s="29">
        <f t="shared" si="17"/>
        <v>5797418</v>
      </c>
      <c r="P99" s="71">
        <f t="shared" ref="P99:P119" si="20">ROUNDUP(O99,0)</f>
        <v>5797418</v>
      </c>
      <c r="Q99" s="72">
        <v>2.01300067454E11</v>
      </c>
      <c r="R99" s="73" t="s">
        <v>313</v>
      </c>
      <c r="S99" s="74"/>
      <c r="T99" s="30"/>
      <c r="U99" s="30"/>
      <c r="V99" s="30"/>
      <c r="W99" s="30"/>
      <c r="X99" s="30"/>
      <c r="Y99" s="30"/>
      <c r="Z99" s="30"/>
    </row>
    <row r="100" ht="15.75" customHeight="1">
      <c r="A100" s="21" t="s">
        <v>124</v>
      </c>
      <c r="B100" s="21" t="s">
        <v>34</v>
      </c>
      <c r="C100" s="29">
        <v>562771.1168286726</v>
      </c>
      <c r="D100" s="64" t="s">
        <v>343</v>
      </c>
      <c r="E100" s="21">
        <v>8.90980757E8</v>
      </c>
      <c r="F100" s="29">
        <v>562771.0</v>
      </c>
      <c r="G100" s="29">
        <v>525055.0</v>
      </c>
      <c r="H100" s="29">
        <f t="shared" si="16"/>
        <v>525055</v>
      </c>
      <c r="I100" s="66">
        <v>2.71005845E8</v>
      </c>
      <c r="J100" s="67" t="s">
        <v>322</v>
      </c>
      <c r="K100" s="67" t="s">
        <v>311</v>
      </c>
      <c r="L100" s="68">
        <v>2.01300066072E11</v>
      </c>
      <c r="M100" s="69" t="s">
        <v>439</v>
      </c>
      <c r="N100" s="70">
        <v>41638.0</v>
      </c>
      <c r="O100" s="29">
        <f t="shared" si="17"/>
        <v>37716</v>
      </c>
      <c r="P100" s="71">
        <f t="shared" si="20"/>
        <v>37716</v>
      </c>
      <c r="Q100" s="68">
        <v>2.01300067368E11</v>
      </c>
      <c r="R100" s="73" t="s">
        <v>313</v>
      </c>
      <c r="S100" s="74"/>
      <c r="T100" s="30"/>
      <c r="U100" s="30"/>
      <c r="V100" s="30"/>
      <c r="W100" s="30"/>
      <c r="X100" s="30"/>
      <c r="Y100" s="30"/>
      <c r="Z100" s="30"/>
    </row>
    <row r="101" ht="14.25" customHeight="1">
      <c r="A101" s="21" t="s">
        <v>124</v>
      </c>
      <c r="B101" s="63" t="s">
        <v>62</v>
      </c>
      <c r="C101" s="29">
        <v>679679.0275396232</v>
      </c>
      <c r="D101" s="64" t="s">
        <v>417</v>
      </c>
      <c r="E101" s="21">
        <v>8.0016505E8</v>
      </c>
      <c r="F101" s="29">
        <v>679679.0</v>
      </c>
      <c r="G101" s="29">
        <v>635629.0</v>
      </c>
      <c r="H101" s="29">
        <f t="shared" si="16"/>
        <v>635629</v>
      </c>
      <c r="I101" s="66">
        <v>6.4596968153E10</v>
      </c>
      <c r="J101" s="67" t="s">
        <v>310</v>
      </c>
      <c r="K101" s="67" t="s">
        <v>315</v>
      </c>
      <c r="L101" s="68">
        <v>2.01300067269E11</v>
      </c>
      <c r="M101" s="82" t="s">
        <v>313</v>
      </c>
      <c r="N101" s="74"/>
      <c r="O101" s="29">
        <v>44050.0</v>
      </c>
      <c r="P101" s="71">
        <f t="shared" si="20"/>
        <v>44050</v>
      </c>
      <c r="Q101" s="68">
        <v>2.0130006753E11</v>
      </c>
      <c r="R101" s="73" t="s">
        <v>313</v>
      </c>
      <c r="S101" s="74"/>
      <c r="T101" s="30"/>
      <c r="U101" s="30"/>
      <c r="V101" s="30"/>
      <c r="W101" s="30"/>
      <c r="X101" s="30"/>
      <c r="Y101" s="30"/>
      <c r="Z101" s="30"/>
    </row>
    <row r="102" ht="14.25" customHeight="1">
      <c r="A102" s="90" t="s">
        <v>124</v>
      </c>
      <c r="B102" s="98" t="s">
        <v>36</v>
      </c>
      <c r="C102" s="29">
        <v>1863520.8556317044</v>
      </c>
      <c r="D102" s="75" t="s">
        <v>440</v>
      </c>
      <c r="E102" s="99">
        <v>8.9098467E8</v>
      </c>
      <c r="F102" s="29">
        <v>1863521.0</v>
      </c>
      <c r="G102" s="29">
        <v>1632808.0</v>
      </c>
      <c r="H102" s="96">
        <f t="shared" si="16"/>
        <v>1632808</v>
      </c>
      <c r="I102" s="92">
        <v>2.4039656015E10</v>
      </c>
      <c r="J102" s="93" t="s">
        <v>310</v>
      </c>
      <c r="K102" s="93" t="s">
        <v>311</v>
      </c>
      <c r="L102" s="94">
        <v>2.01300065996E11</v>
      </c>
      <c r="M102" s="69" t="s">
        <v>441</v>
      </c>
      <c r="N102" s="95">
        <v>41631.0</v>
      </c>
      <c r="O102" s="29">
        <f t="shared" ref="O102:O104" si="21">+F102-G102</f>
        <v>230713</v>
      </c>
      <c r="P102" s="96">
        <f t="shared" si="20"/>
        <v>230713</v>
      </c>
      <c r="Q102" s="97">
        <v>2.01300067307E11</v>
      </c>
      <c r="R102" s="73" t="s">
        <v>313</v>
      </c>
      <c r="S102" s="74"/>
      <c r="T102" s="30"/>
      <c r="U102" s="30"/>
      <c r="V102" s="30"/>
      <c r="W102" s="30"/>
      <c r="X102" s="30"/>
      <c r="Y102" s="30"/>
      <c r="Z102" s="30"/>
    </row>
    <row r="103" ht="14.25" customHeight="1">
      <c r="A103" s="21" t="s">
        <v>126</v>
      </c>
      <c r="B103" s="63" t="s">
        <v>308</v>
      </c>
      <c r="C103" s="29">
        <v>3.8691199E7</v>
      </c>
      <c r="D103" s="64" t="s">
        <v>337</v>
      </c>
      <c r="E103" s="65">
        <v>8.90907215E8</v>
      </c>
      <c r="F103" s="29">
        <v>3.8691199E7</v>
      </c>
      <c r="G103" s="29">
        <v>3.3897503E7</v>
      </c>
      <c r="H103" s="29">
        <f t="shared" si="16"/>
        <v>33897503</v>
      </c>
      <c r="I103" s="66">
        <v>6.555071255E10</v>
      </c>
      <c r="J103" s="67" t="s">
        <v>310</v>
      </c>
      <c r="K103" s="67" t="s">
        <v>311</v>
      </c>
      <c r="L103" s="68">
        <v>2.01300066167E11</v>
      </c>
      <c r="M103" s="69" t="s">
        <v>442</v>
      </c>
      <c r="N103" s="70">
        <v>41638.0</v>
      </c>
      <c r="O103" s="29">
        <f t="shared" si="21"/>
        <v>4793696</v>
      </c>
      <c r="P103" s="71">
        <f t="shared" si="20"/>
        <v>4793696</v>
      </c>
      <c r="Q103" s="68">
        <v>2.01300067455E11</v>
      </c>
      <c r="R103" s="73" t="s">
        <v>313</v>
      </c>
      <c r="S103" s="74"/>
      <c r="T103" s="30"/>
      <c r="U103" s="30"/>
      <c r="V103" s="30"/>
      <c r="W103" s="30"/>
      <c r="X103" s="30"/>
      <c r="Y103" s="30"/>
      <c r="Z103" s="30"/>
    </row>
    <row r="104" ht="14.25" customHeight="1">
      <c r="A104" s="21" t="s">
        <v>128</v>
      </c>
      <c r="B104" s="63" t="s">
        <v>308</v>
      </c>
      <c r="C104" s="29">
        <v>3.4625363E7</v>
      </c>
      <c r="D104" s="64" t="s">
        <v>337</v>
      </c>
      <c r="E104" s="65">
        <v>8.90907215E8</v>
      </c>
      <c r="F104" s="29">
        <v>3.4625363E7</v>
      </c>
      <c r="G104" s="29">
        <v>2.7106665E7</v>
      </c>
      <c r="H104" s="29">
        <f t="shared" si="16"/>
        <v>27106665</v>
      </c>
      <c r="I104" s="66">
        <v>6.555071255E10</v>
      </c>
      <c r="J104" s="67" t="s">
        <v>310</v>
      </c>
      <c r="K104" s="67" t="s">
        <v>311</v>
      </c>
      <c r="L104" s="68">
        <v>2.01300066168E11</v>
      </c>
      <c r="M104" s="69" t="s">
        <v>443</v>
      </c>
      <c r="N104" s="70">
        <v>41638.0</v>
      </c>
      <c r="O104" s="29">
        <f t="shared" si="21"/>
        <v>7518698</v>
      </c>
      <c r="P104" s="71">
        <f t="shared" si="20"/>
        <v>7518698</v>
      </c>
      <c r="Q104" s="68">
        <v>2.01300067456E11</v>
      </c>
      <c r="R104" s="73" t="s">
        <v>313</v>
      </c>
      <c r="S104" s="74"/>
      <c r="T104" s="30"/>
      <c r="U104" s="30"/>
      <c r="V104" s="30"/>
      <c r="W104" s="30"/>
      <c r="X104" s="30"/>
      <c r="Y104" s="30"/>
      <c r="Z104" s="30"/>
    </row>
    <row r="105" ht="14.25" customHeight="1">
      <c r="A105" s="90" t="s">
        <v>130</v>
      </c>
      <c r="B105" s="98" t="s">
        <v>308</v>
      </c>
      <c r="C105" s="29">
        <v>1.3362835472668296E7</v>
      </c>
      <c r="D105" s="75" t="s">
        <v>327</v>
      </c>
      <c r="E105" s="105">
        <v>8.90981726E8</v>
      </c>
      <c r="F105" s="29">
        <v>1.3362835E7</v>
      </c>
      <c r="G105" s="29">
        <v>1.1749321E7</v>
      </c>
      <c r="H105" s="91">
        <f t="shared" si="16"/>
        <v>11749321</v>
      </c>
      <c r="I105" s="92">
        <v>6.44033268E8</v>
      </c>
      <c r="J105" s="93" t="s">
        <v>328</v>
      </c>
      <c r="K105" s="93" t="s">
        <v>311</v>
      </c>
      <c r="L105" s="94">
        <v>2.01300066169E11</v>
      </c>
      <c r="M105" s="69" t="s">
        <v>444</v>
      </c>
      <c r="N105" s="95">
        <v>41638.0</v>
      </c>
      <c r="O105" s="29">
        <v>1613514.0</v>
      </c>
      <c r="P105" s="96">
        <f t="shared" si="20"/>
        <v>1613514</v>
      </c>
      <c r="Q105" s="97">
        <v>2.01300067457E11</v>
      </c>
      <c r="R105" s="73" t="s">
        <v>313</v>
      </c>
      <c r="S105" s="74"/>
      <c r="T105" s="30"/>
      <c r="U105" s="30"/>
      <c r="V105" s="30"/>
      <c r="W105" s="30"/>
      <c r="X105" s="30"/>
      <c r="Y105" s="30"/>
      <c r="Z105" s="30"/>
    </row>
    <row r="106" ht="14.25" customHeight="1">
      <c r="A106" s="21" t="s">
        <v>130</v>
      </c>
      <c r="B106" s="21" t="s">
        <v>34</v>
      </c>
      <c r="C106" s="29">
        <v>2.9898906375856645E7</v>
      </c>
      <c r="D106" s="64" t="s">
        <v>314</v>
      </c>
      <c r="E106" s="21">
        <v>8.90905177E8</v>
      </c>
      <c r="F106" s="29">
        <v>2.9898906E7</v>
      </c>
      <c r="G106" s="29">
        <v>2.4917987E7</v>
      </c>
      <c r="H106" s="29">
        <f t="shared" si="16"/>
        <v>24917987</v>
      </c>
      <c r="I106" s="66">
        <v>1.0032788521E10</v>
      </c>
      <c r="J106" s="67" t="s">
        <v>310</v>
      </c>
      <c r="K106" s="67" t="s">
        <v>315</v>
      </c>
      <c r="L106" s="68">
        <v>2.01300066073E11</v>
      </c>
      <c r="M106" s="69" t="s">
        <v>445</v>
      </c>
      <c r="N106" s="70">
        <v>41638.0</v>
      </c>
      <c r="O106" s="29">
        <f>+F106-G106</f>
        <v>4980919</v>
      </c>
      <c r="P106" s="71">
        <f t="shared" si="20"/>
        <v>4980919</v>
      </c>
      <c r="Q106" s="72">
        <v>2.01300067369E11</v>
      </c>
      <c r="R106" s="73" t="s">
        <v>313</v>
      </c>
      <c r="S106" s="74"/>
      <c r="T106" s="30"/>
      <c r="U106" s="30"/>
      <c r="V106" s="30"/>
      <c r="W106" s="30"/>
      <c r="X106" s="30"/>
      <c r="Y106" s="30"/>
      <c r="Z106" s="30"/>
    </row>
    <row r="107" ht="12.0" customHeight="1">
      <c r="A107" s="21" t="s">
        <v>130</v>
      </c>
      <c r="B107" s="63" t="s">
        <v>62</v>
      </c>
      <c r="C107" s="29">
        <v>4305020.0</v>
      </c>
      <c r="D107" s="64" t="s">
        <v>417</v>
      </c>
      <c r="E107" s="21">
        <v>8.0016505E8</v>
      </c>
      <c r="F107" s="29">
        <v>4305020.0</v>
      </c>
      <c r="G107" s="29">
        <v>3948502.0</v>
      </c>
      <c r="H107" s="29">
        <f t="shared" si="16"/>
        <v>3948502</v>
      </c>
      <c r="I107" s="66">
        <v>6.4596968153E10</v>
      </c>
      <c r="J107" s="67" t="s">
        <v>310</v>
      </c>
      <c r="K107" s="67" t="s">
        <v>315</v>
      </c>
      <c r="L107" s="68">
        <v>2.0130006727E11</v>
      </c>
      <c r="M107" s="82" t="s">
        <v>313</v>
      </c>
      <c r="N107" s="74"/>
      <c r="O107" s="29">
        <v>356519.0</v>
      </c>
      <c r="P107" s="71">
        <f t="shared" si="20"/>
        <v>356519</v>
      </c>
      <c r="Q107" s="68">
        <v>2.01300067531E11</v>
      </c>
      <c r="R107" s="73" t="s">
        <v>313</v>
      </c>
      <c r="S107" s="74"/>
      <c r="T107" s="30"/>
      <c r="U107" s="30"/>
      <c r="V107" s="30"/>
      <c r="W107" s="30"/>
      <c r="X107" s="30"/>
      <c r="Y107" s="30"/>
      <c r="Z107" s="30"/>
    </row>
    <row r="108" ht="12.0" customHeight="1">
      <c r="A108" s="21" t="s">
        <v>130</v>
      </c>
      <c r="B108" s="63" t="s">
        <v>62</v>
      </c>
      <c r="C108" s="29">
        <v>1797735.0</v>
      </c>
      <c r="D108" s="64" t="s">
        <v>321</v>
      </c>
      <c r="E108" s="21">
        <v>8.90981137E8</v>
      </c>
      <c r="F108" s="29">
        <v>1797735.0</v>
      </c>
      <c r="G108" s="29">
        <v>1441217.0</v>
      </c>
      <c r="H108" s="29">
        <v>1441217.0</v>
      </c>
      <c r="I108" s="66">
        <v>9.20016045E8</v>
      </c>
      <c r="J108" s="67" t="s">
        <v>322</v>
      </c>
      <c r="K108" s="67" t="s">
        <v>311</v>
      </c>
      <c r="L108" s="68">
        <v>2.01300067271E11</v>
      </c>
      <c r="M108" s="82" t="s">
        <v>313</v>
      </c>
      <c r="N108" s="74"/>
      <c r="O108" s="29">
        <v>356519.0</v>
      </c>
      <c r="P108" s="71">
        <f t="shared" si="20"/>
        <v>356519</v>
      </c>
      <c r="Q108" s="68">
        <v>2.01300067532E11</v>
      </c>
      <c r="R108" s="73" t="s">
        <v>313</v>
      </c>
      <c r="S108" s="74"/>
      <c r="T108" s="30"/>
      <c r="U108" s="30"/>
      <c r="V108" s="30"/>
      <c r="W108" s="30"/>
      <c r="X108" s="30"/>
      <c r="Y108" s="30"/>
      <c r="Z108" s="30"/>
    </row>
    <row r="109" ht="15.75" customHeight="1">
      <c r="A109" s="90" t="s">
        <v>130</v>
      </c>
      <c r="B109" s="98" t="s">
        <v>36</v>
      </c>
      <c r="C109" s="29">
        <v>1.760681837599488E8</v>
      </c>
      <c r="D109" s="75" t="s">
        <v>446</v>
      </c>
      <c r="E109" s="99">
        <v>8.00138311E8</v>
      </c>
      <c r="F109" s="29">
        <v>1.76068184E8</v>
      </c>
      <c r="G109" s="29">
        <v>1.55445387E8</v>
      </c>
      <c r="H109" s="96">
        <f t="shared" ref="H109:H130" si="22">ROUNDUP(G109,0)</f>
        <v>155445387</v>
      </c>
      <c r="I109" s="92">
        <v>7.0573932945E10</v>
      </c>
      <c r="J109" s="93" t="s">
        <v>310</v>
      </c>
      <c r="K109" s="93" t="s">
        <v>311</v>
      </c>
      <c r="L109" s="94">
        <v>2.01300065997E11</v>
      </c>
      <c r="M109" s="69" t="s">
        <v>447</v>
      </c>
      <c r="N109" s="95">
        <v>41631.0</v>
      </c>
      <c r="O109" s="29">
        <f t="shared" ref="O109:O113" si="23">+F109-G109</f>
        <v>20622797</v>
      </c>
      <c r="P109" s="96">
        <f t="shared" si="20"/>
        <v>20622797</v>
      </c>
      <c r="Q109" s="97">
        <v>2.01300067308E11</v>
      </c>
      <c r="R109" s="73" t="s">
        <v>313</v>
      </c>
      <c r="S109" s="74"/>
      <c r="T109" s="30"/>
      <c r="U109" s="30"/>
      <c r="V109" s="30"/>
      <c r="W109" s="30"/>
      <c r="X109" s="30"/>
      <c r="Y109" s="30"/>
      <c r="Z109" s="30"/>
    </row>
    <row r="110" ht="15.75" customHeight="1">
      <c r="A110" s="21" t="s">
        <v>132</v>
      </c>
      <c r="B110" s="63" t="s">
        <v>308</v>
      </c>
      <c r="C110" s="29">
        <v>2700208.0</v>
      </c>
      <c r="D110" s="64" t="s">
        <v>327</v>
      </c>
      <c r="E110" s="79">
        <v>8.90981726E8</v>
      </c>
      <c r="F110" s="29">
        <v>2700208.0</v>
      </c>
      <c r="G110" s="29">
        <v>2365662.0</v>
      </c>
      <c r="H110" s="29">
        <f t="shared" si="22"/>
        <v>2365662</v>
      </c>
      <c r="I110" s="66">
        <v>6.44033268E8</v>
      </c>
      <c r="J110" s="67" t="s">
        <v>328</v>
      </c>
      <c r="K110" s="67" t="s">
        <v>311</v>
      </c>
      <c r="L110" s="68">
        <v>2.0130006617E11</v>
      </c>
      <c r="M110" s="69" t="s">
        <v>448</v>
      </c>
      <c r="N110" s="70">
        <v>41638.0</v>
      </c>
      <c r="O110" s="29">
        <f t="shared" si="23"/>
        <v>334546</v>
      </c>
      <c r="P110" s="71">
        <f t="shared" si="20"/>
        <v>334546</v>
      </c>
      <c r="Q110" s="72">
        <v>2.01300067458E11</v>
      </c>
      <c r="R110" s="73" t="s">
        <v>313</v>
      </c>
      <c r="S110" s="74"/>
      <c r="T110" s="30"/>
      <c r="U110" s="30"/>
      <c r="V110" s="30"/>
      <c r="W110" s="30"/>
      <c r="X110" s="30"/>
      <c r="Y110" s="30"/>
      <c r="Z110" s="30"/>
    </row>
    <row r="111" ht="14.25" customHeight="1">
      <c r="A111" s="21" t="s">
        <v>136</v>
      </c>
      <c r="B111" s="63" t="s">
        <v>308</v>
      </c>
      <c r="C111" s="29">
        <v>3.988775884352869E7</v>
      </c>
      <c r="D111" s="64" t="s">
        <v>337</v>
      </c>
      <c r="E111" s="65">
        <v>8.90907215E8</v>
      </c>
      <c r="F111" s="29">
        <v>3.9887759E7</v>
      </c>
      <c r="G111" s="29">
        <v>3.4981954E7</v>
      </c>
      <c r="H111" s="29">
        <f t="shared" si="22"/>
        <v>34981954</v>
      </c>
      <c r="I111" s="66">
        <v>6.555071255E10</v>
      </c>
      <c r="J111" s="67" t="s">
        <v>310</v>
      </c>
      <c r="K111" s="67" t="s">
        <v>311</v>
      </c>
      <c r="L111" s="68">
        <v>2.01300066171E11</v>
      </c>
      <c r="M111" s="69" t="s">
        <v>449</v>
      </c>
      <c r="N111" s="70">
        <v>41638.0</v>
      </c>
      <c r="O111" s="29">
        <f t="shared" si="23"/>
        <v>4905805</v>
      </c>
      <c r="P111" s="71">
        <f t="shared" si="20"/>
        <v>4905805</v>
      </c>
      <c r="Q111" s="72">
        <v>2.01300067459E11</v>
      </c>
      <c r="R111" s="73" t="s">
        <v>313</v>
      </c>
      <c r="S111" s="74"/>
      <c r="T111" s="30"/>
      <c r="U111" s="30"/>
      <c r="V111" s="30"/>
      <c r="W111" s="30"/>
      <c r="X111" s="30"/>
      <c r="Y111" s="30"/>
      <c r="Z111" s="30"/>
    </row>
    <row r="112" ht="14.25" customHeight="1">
      <c r="A112" s="21" t="s">
        <v>136</v>
      </c>
      <c r="B112" s="21" t="s">
        <v>34</v>
      </c>
      <c r="C112" s="29">
        <v>7966381.15647131</v>
      </c>
      <c r="D112" s="64" t="s">
        <v>348</v>
      </c>
      <c r="E112" s="21">
        <v>8.90907241E8</v>
      </c>
      <c r="F112" s="29">
        <v>7966381.0</v>
      </c>
      <c r="G112" s="29">
        <v>6943236.0</v>
      </c>
      <c r="H112" s="29">
        <f t="shared" si="22"/>
        <v>6943236</v>
      </c>
      <c r="I112" s="66">
        <v>6.4182108621E10</v>
      </c>
      <c r="J112" s="67" t="s">
        <v>310</v>
      </c>
      <c r="K112" s="67" t="s">
        <v>311</v>
      </c>
      <c r="L112" s="68">
        <v>2.01300066074E11</v>
      </c>
      <c r="M112" s="69" t="s">
        <v>450</v>
      </c>
      <c r="N112" s="70">
        <v>41638.0</v>
      </c>
      <c r="O112" s="29">
        <f t="shared" si="23"/>
        <v>1023145</v>
      </c>
      <c r="P112" s="71">
        <f t="shared" si="20"/>
        <v>1023145</v>
      </c>
      <c r="Q112" s="68">
        <v>2.0130006737E11</v>
      </c>
      <c r="R112" s="73" t="s">
        <v>313</v>
      </c>
      <c r="S112" s="74"/>
      <c r="T112" s="30"/>
      <c r="U112" s="30"/>
      <c r="V112" s="30"/>
      <c r="W112" s="30"/>
      <c r="X112" s="30"/>
      <c r="Y112" s="30"/>
      <c r="Z112" s="30"/>
    </row>
    <row r="113" ht="14.25" customHeight="1">
      <c r="A113" s="21" t="s">
        <v>138</v>
      </c>
      <c r="B113" s="63" t="s">
        <v>308</v>
      </c>
      <c r="C113" s="29">
        <v>879544.822536289</v>
      </c>
      <c r="D113" s="64" t="s">
        <v>327</v>
      </c>
      <c r="E113" s="79">
        <v>8.90981726E8</v>
      </c>
      <c r="F113" s="29">
        <v>879545.0</v>
      </c>
      <c r="G113" s="29">
        <v>769458.0</v>
      </c>
      <c r="H113" s="29">
        <f t="shared" si="22"/>
        <v>769458</v>
      </c>
      <c r="I113" s="66">
        <v>6.44033268E8</v>
      </c>
      <c r="J113" s="67" t="s">
        <v>328</v>
      </c>
      <c r="K113" s="67" t="s">
        <v>311</v>
      </c>
      <c r="L113" s="68">
        <v>2.01300066793E11</v>
      </c>
      <c r="M113" s="69" t="s">
        <v>451</v>
      </c>
      <c r="N113" s="70">
        <v>41638.0</v>
      </c>
      <c r="O113" s="29">
        <f t="shared" si="23"/>
        <v>110087</v>
      </c>
      <c r="P113" s="71">
        <f t="shared" si="20"/>
        <v>110087</v>
      </c>
      <c r="Q113" s="68">
        <v>2.0130006746E11</v>
      </c>
      <c r="R113" s="73" t="s">
        <v>313</v>
      </c>
      <c r="S113" s="74"/>
      <c r="T113" s="30"/>
      <c r="U113" s="30"/>
      <c r="V113" s="30"/>
      <c r="W113" s="30"/>
      <c r="X113" s="30"/>
      <c r="Y113" s="30"/>
      <c r="Z113" s="30"/>
    </row>
    <row r="114" ht="13.5" customHeight="1">
      <c r="A114" s="21" t="s">
        <v>138</v>
      </c>
      <c r="B114" s="21" t="s">
        <v>34</v>
      </c>
      <c r="C114" s="29">
        <v>577056.6460557005</v>
      </c>
      <c r="D114" s="64" t="s">
        <v>452</v>
      </c>
      <c r="E114" s="21">
        <v>8.90980732E8</v>
      </c>
      <c r="F114" s="29">
        <v>577057.0</v>
      </c>
      <c r="G114" s="29">
        <v>537573.0</v>
      </c>
      <c r="H114" s="29">
        <f t="shared" si="22"/>
        <v>537573</v>
      </c>
      <c r="I114" s="66">
        <v>3.98500005283E11</v>
      </c>
      <c r="J114" s="67" t="s">
        <v>325</v>
      </c>
      <c r="K114" s="67" t="s">
        <v>315</v>
      </c>
      <c r="L114" s="68">
        <v>2.01300066075E11</v>
      </c>
      <c r="M114" s="69" t="s">
        <v>453</v>
      </c>
      <c r="N114" s="70">
        <v>41638.0</v>
      </c>
      <c r="O114" s="29">
        <v>39483.0</v>
      </c>
      <c r="P114" s="71">
        <f t="shared" si="20"/>
        <v>39483</v>
      </c>
      <c r="Q114" s="68">
        <v>2.01300067371E11</v>
      </c>
      <c r="R114" s="73" t="s">
        <v>313</v>
      </c>
      <c r="S114" s="74"/>
      <c r="T114" s="30"/>
      <c r="U114" s="30"/>
      <c r="V114" s="30"/>
      <c r="W114" s="30"/>
      <c r="X114" s="30"/>
      <c r="Y114" s="30"/>
      <c r="Z114" s="30"/>
    </row>
    <row r="115" ht="14.25" customHeight="1">
      <c r="A115" s="21" t="s">
        <v>138</v>
      </c>
      <c r="B115" s="63" t="s">
        <v>62</v>
      </c>
      <c r="C115" s="29">
        <v>776649.729189397</v>
      </c>
      <c r="D115" s="64" t="s">
        <v>321</v>
      </c>
      <c r="E115" s="21">
        <v>8.90981137E8</v>
      </c>
      <c r="F115" s="29">
        <v>776650.0</v>
      </c>
      <c r="G115" s="29">
        <v>695316.0</v>
      </c>
      <c r="H115" s="29">
        <f t="shared" si="22"/>
        <v>695316</v>
      </c>
      <c r="I115" s="66">
        <v>9.20016045E8</v>
      </c>
      <c r="J115" s="67" t="s">
        <v>322</v>
      </c>
      <c r="K115" s="67" t="s">
        <v>311</v>
      </c>
      <c r="L115" s="68">
        <v>2.01300067272E11</v>
      </c>
      <c r="M115" s="82" t="s">
        <v>313</v>
      </c>
      <c r="N115" s="74"/>
      <c r="O115" s="29">
        <f t="shared" ref="O115:O146" si="24">+F115-G115</f>
        <v>81334</v>
      </c>
      <c r="P115" s="71">
        <f t="shared" si="20"/>
        <v>81334</v>
      </c>
      <c r="Q115" s="68">
        <v>2.01300067533E11</v>
      </c>
      <c r="R115" s="73" t="s">
        <v>313</v>
      </c>
      <c r="S115" s="74"/>
      <c r="T115" s="30"/>
      <c r="U115" s="30"/>
      <c r="V115" s="30"/>
      <c r="W115" s="30"/>
      <c r="X115" s="30"/>
      <c r="Y115" s="30"/>
      <c r="Z115" s="30"/>
    </row>
    <row r="116" ht="14.25" customHeight="1">
      <c r="A116" s="90" t="s">
        <v>138</v>
      </c>
      <c r="B116" s="98" t="s">
        <v>36</v>
      </c>
      <c r="C116" s="29">
        <v>3167315.8022186137</v>
      </c>
      <c r="D116" s="75" t="s">
        <v>454</v>
      </c>
      <c r="E116" s="99">
        <v>8.90906991E8</v>
      </c>
      <c r="F116" s="29">
        <v>3167316.0</v>
      </c>
      <c r="G116" s="29">
        <v>2763439.0</v>
      </c>
      <c r="H116" s="96">
        <f t="shared" si="22"/>
        <v>2763439</v>
      </c>
      <c r="I116" s="92">
        <v>3.22197617E8</v>
      </c>
      <c r="J116" s="93" t="s">
        <v>328</v>
      </c>
      <c r="K116" s="93" t="s">
        <v>315</v>
      </c>
      <c r="L116" s="94">
        <v>2.01300065998E11</v>
      </c>
      <c r="M116" s="69" t="s">
        <v>455</v>
      </c>
      <c r="N116" s="95">
        <v>41631.0</v>
      </c>
      <c r="O116" s="29">
        <f t="shared" si="24"/>
        <v>403877</v>
      </c>
      <c r="P116" s="96">
        <f t="shared" si="20"/>
        <v>403877</v>
      </c>
      <c r="Q116" s="97">
        <v>2.01300067309E11</v>
      </c>
      <c r="R116" s="73" t="s">
        <v>313</v>
      </c>
      <c r="S116" s="74"/>
      <c r="T116" s="30"/>
      <c r="U116" s="30"/>
      <c r="V116" s="30"/>
      <c r="W116" s="30"/>
      <c r="X116" s="30"/>
      <c r="Y116" s="30"/>
      <c r="Z116" s="30"/>
    </row>
    <row r="117" ht="14.25" customHeight="1">
      <c r="A117" s="21" t="s">
        <v>140</v>
      </c>
      <c r="B117" s="21" t="s">
        <v>34</v>
      </c>
      <c r="C117" s="29">
        <v>6889375.477146556</v>
      </c>
      <c r="D117" s="64" t="s">
        <v>348</v>
      </c>
      <c r="E117" s="21">
        <v>8.90907241E8</v>
      </c>
      <c r="F117" s="29">
        <v>6889375.0</v>
      </c>
      <c r="G117" s="29">
        <v>6017586.0</v>
      </c>
      <c r="H117" s="29">
        <f t="shared" si="22"/>
        <v>6017586</v>
      </c>
      <c r="I117" s="66">
        <v>6.4182108621E10</v>
      </c>
      <c r="J117" s="67" t="s">
        <v>310</v>
      </c>
      <c r="K117" s="67" t="s">
        <v>311</v>
      </c>
      <c r="L117" s="68">
        <v>2.01300066076E11</v>
      </c>
      <c r="M117" s="69" t="s">
        <v>456</v>
      </c>
      <c r="N117" s="70">
        <v>41638.0</v>
      </c>
      <c r="O117" s="29">
        <f t="shared" si="24"/>
        <v>871789</v>
      </c>
      <c r="P117" s="71">
        <f t="shared" si="20"/>
        <v>871789</v>
      </c>
      <c r="Q117" s="68">
        <v>2.01300067372E11</v>
      </c>
      <c r="R117" s="73" t="s">
        <v>313</v>
      </c>
      <c r="S117" s="74"/>
      <c r="T117" s="30"/>
      <c r="U117" s="30"/>
      <c r="V117" s="30"/>
      <c r="W117" s="30"/>
      <c r="X117" s="30"/>
      <c r="Y117" s="30"/>
      <c r="Z117" s="30"/>
    </row>
    <row r="118" ht="14.25" customHeight="1">
      <c r="A118" s="21" t="s">
        <v>140</v>
      </c>
      <c r="B118" s="63" t="s">
        <v>48</v>
      </c>
      <c r="C118" s="29">
        <v>1967302.5228534448</v>
      </c>
      <c r="D118" s="64" t="s">
        <v>457</v>
      </c>
      <c r="E118" s="104">
        <v>8.00193392E8</v>
      </c>
      <c r="F118" s="29">
        <v>1967303.0</v>
      </c>
      <c r="G118" s="29">
        <v>1741783.0</v>
      </c>
      <c r="H118" s="29">
        <f t="shared" si="22"/>
        <v>1741783</v>
      </c>
      <c r="I118" s="66">
        <v>2.4033900828E10</v>
      </c>
      <c r="J118" s="67" t="s">
        <v>310</v>
      </c>
      <c r="K118" s="67" t="s">
        <v>315</v>
      </c>
      <c r="L118" s="68">
        <v>2.01300066025E11</v>
      </c>
      <c r="M118" s="69" t="s">
        <v>458</v>
      </c>
      <c r="N118" s="70">
        <v>41631.0</v>
      </c>
      <c r="O118" s="29">
        <f t="shared" si="24"/>
        <v>225520</v>
      </c>
      <c r="P118" s="71">
        <f t="shared" si="20"/>
        <v>225520</v>
      </c>
      <c r="Q118" s="72">
        <v>2.01300067335E11</v>
      </c>
      <c r="R118" s="73" t="s">
        <v>313</v>
      </c>
      <c r="S118" s="74"/>
      <c r="T118" s="30"/>
      <c r="U118" s="30"/>
      <c r="V118" s="30"/>
      <c r="W118" s="30"/>
      <c r="X118" s="30"/>
      <c r="Y118" s="30"/>
      <c r="Z118" s="30"/>
    </row>
    <row r="119" ht="15.75" customHeight="1">
      <c r="A119" s="21" t="s">
        <v>142</v>
      </c>
      <c r="B119" s="63" t="s">
        <v>308</v>
      </c>
      <c r="C119" s="29">
        <v>6.8780431E7</v>
      </c>
      <c r="D119" s="64" t="s">
        <v>319</v>
      </c>
      <c r="E119" s="65">
        <v>8.90980066E8</v>
      </c>
      <c r="F119" s="29">
        <v>6.8780431E7</v>
      </c>
      <c r="G119" s="29">
        <v>6.0243941E7</v>
      </c>
      <c r="H119" s="29">
        <f t="shared" si="22"/>
        <v>60243941</v>
      </c>
      <c r="I119" s="66">
        <v>6.650442399E10</v>
      </c>
      <c r="J119" s="67" t="s">
        <v>310</v>
      </c>
      <c r="K119" s="67" t="s">
        <v>315</v>
      </c>
      <c r="L119" s="68">
        <v>2.01300066794E11</v>
      </c>
      <c r="M119" s="69" t="s">
        <v>459</v>
      </c>
      <c r="N119" s="70">
        <v>41638.0</v>
      </c>
      <c r="O119" s="29">
        <f t="shared" si="24"/>
        <v>8536490</v>
      </c>
      <c r="P119" s="71">
        <f t="shared" si="20"/>
        <v>8536490</v>
      </c>
      <c r="Q119" s="68">
        <v>2.01300067461E11</v>
      </c>
      <c r="R119" s="73" t="s">
        <v>313</v>
      </c>
      <c r="S119" s="74"/>
      <c r="T119" s="30"/>
      <c r="U119" s="30"/>
      <c r="V119" s="30"/>
      <c r="W119" s="30"/>
      <c r="X119" s="30"/>
      <c r="Y119" s="30"/>
      <c r="Z119" s="30"/>
    </row>
    <row r="120" ht="14.25" customHeight="1">
      <c r="A120" s="90" t="s">
        <v>142</v>
      </c>
      <c r="B120" s="90" t="s">
        <v>34</v>
      </c>
      <c r="C120" s="29">
        <v>184198.0</v>
      </c>
      <c r="D120" s="75" t="s">
        <v>331</v>
      </c>
      <c r="E120" s="90">
        <v>9.00125759E8</v>
      </c>
      <c r="F120" s="29">
        <v>184198.0</v>
      </c>
      <c r="G120" s="29">
        <v>184198.0</v>
      </c>
      <c r="H120" s="91">
        <f t="shared" si="22"/>
        <v>184198</v>
      </c>
      <c r="I120" s="92">
        <v>4.4931853756E10</v>
      </c>
      <c r="J120" s="93" t="s">
        <v>310</v>
      </c>
      <c r="K120" s="93" t="s">
        <v>315</v>
      </c>
      <c r="L120" s="94">
        <v>2.01300066077E11</v>
      </c>
      <c r="M120" s="69" t="s">
        <v>460</v>
      </c>
      <c r="N120" s="95">
        <v>41638.0</v>
      </c>
      <c r="O120" s="29">
        <f t="shared" si="24"/>
        <v>0</v>
      </c>
      <c r="P120" s="96">
        <v>0.0</v>
      </c>
      <c r="Q120" s="101"/>
      <c r="R120" s="100"/>
      <c r="S120" s="90"/>
      <c r="T120" s="30"/>
      <c r="U120" s="30"/>
      <c r="V120" s="30"/>
      <c r="W120" s="30"/>
      <c r="X120" s="30"/>
      <c r="Y120" s="30"/>
      <c r="Z120" s="30"/>
    </row>
    <row r="121" ht="14.25" customHeight="1">
      <c r="A121" s="21" t="s">
        <v>144</v>
      </c>
      <c r="B121" s="63" t="s">
        <v>308</v>
      </c>
      <c r="C121" s="29">
        <v>4.8615498E7</v>
      </c>
      <c r="D121" s="64" t="s">
        <v>337</v>
      </c>
      <c r="E121" s="65">
        <v>8.90907215E8</v>
      </c>
      <c r="F121" s="29">
        <v>4.8615498E7</v>
      </c>
      <c r="G121" s="29">
        <v>4.2592219E7</v>
      </c>
      <c r="H121" s="29">
        <f t="shared" si="22"/>
        <v>42592219</v>
      </c>
      <c r="I121" s="66">
        <v>6.555071255E10</v>
      </c>
      <c r="J121" s="67" t="s">
        <v>310</v>
      </c>
      <c r="K121" s="67" t="s">
        <v>311</v>
      </c>
      <c r="L121" s="68">
        <v>2.01300066795E11</v>
      </c>
      <c r="M121" s="69" t="s">
        <v>461</v>
      </c>
      <c r="N121" s="70">
        <v>41638.0</v>
      </c>
      <c r="O121" s="29">
        <f t="shared" si="24"/>
        <v>6023279</v>
      </c>
      <c r="P121" s="71">
        <f t="shared" ref="P121:P129" si="25">ROUNDUP(O121,0)</f>
        <v>6023279</v>
      </c>
      <c r="Q121" s="68">
        <v>2.01300067462E11</v>
      </c>
      <c r="R121" s="73" t="s">
        <v>313</v>
      </c>
      <c r="S121" s="74"/>
      <c r="T121" s="30"/>
      <c r="U121" s="30"/>
      <c r="V121" s="30"/>
      <c r="W121" s="30"/>
      <c r="X121" s="30"/>
      <c r="Y121" s="30"/>
      <c r="Z121" s="30"/>
    </row>
    <row r="122" ht="14.25" customHeight="1">
      <c r="A122" s="90" t="s">
        <v>146</v>
      </c>
      <c r="B122" s="98" t="s">
        <v>308</v>
      </c>
      <c r="C122" s="29">
        <v>769486.5925133991</v>
      </c>
      <c r="D122" s="75" t="s">
        <v>327</v>
      </c>
      <c r="E122" s="105">
        <v>8.90981726E8</v>
      </c>
      <c r="F122" s="29">
        <v>769487.0</v>
      </c>
      <c r="G122" s="29">
        <v>671239.0</v>
      </c>
      <c r="H122" s="91">
        <f t="shared" si="22"/>
        <v>671239</v>
      </c>
      <c r="I122" s="92">
        <v>6.44033268E8</v>
      </c>
      <c r="J122" s="93" t="s">
        <v>328</v>
      </c>
      <c r="K122" s="93" t="s">
        <v>311</v>
      </c>
      <c r="L122" s="94">
        <v>2.01300066796E11</v>
      </c>
      <c r="M122" s="69" t="s">
        <v>462</v>
      </c>
      <c r="N122" s="95">
        <v>41638.0</v>
      </c>
      <c r="O122" s="29">
        <f t="shared" si="24"/>
        <v>98248</v>
      </c>
      <c r="P122" s="96">
        <f t="shared" si="25"/>
        <v>98248</v>
      </c>
      <c r="Q122" s="97">
        <v>2.01300067463E11</v>
      </c>
      <c r="R122" s="73" t="s">
        <v>313</v>
      </c>
      <c r="S122" s="74"/>
      <c r="T122" s="30"/>
      <c r="U122" s="30"/>
      <c r="V122" s="30"/>
      <c r="W122" s="30"/>
      <c r="X122" s="30"/>
      <c r="Y122" s="30"/>
      <c r="Z122" s="30"/>
    </row>
    <row r="123" ht="14.25" customHeight="1">
      <c r="A123" s="21" t="s">
        <v>146</v>
      </c>
      <c r="B123" s="63" t="s">
        <v>48</v>
      </c>
      <c r="C123" s="29">
        <v>745683.4074866009</v>
      </c>
      <c r="D123" s="64" t="s">
        <v>463</v>
      </c>
      <c r="E123" s="104">
        <v>8.90900518E8</v>
      </c>
      <c r="F123" s="29">
        <v>745683.0</v>
      </c>
      <c r="G123" s="29">
        <v>695751.0</v>
      </c>
      <c r="H123" s="29">
        <f t="shared" si="22"/>
        <v>695751</v>
      </c>
      <c r="I123" s="66">
        <v>4.34888418E8</v>
      </c>
      <c r="J123" s="67" t="s">
        <v>328</v>
      </c>
      <c r="K123" s="67" t="s">
        <v>311</v>
      </c>
      <c r="L123" s="68">
        <v>2.01300066026E11</v>
      </c>
      <c r="M123" s="69" t="s">
        <v>464</v>
      </c>
      <c r="N123" s="70">
        <v>41631.0</v>
      </c>
      <c r="O123" s="29">
        <f t="shared" si="24"/>
        <v>49932</v>
      </c>
      <c r="P123" s="71">
        <f t="shared" si="25"/>
        <v>49932</v>
      </c>
      <c r="Q123" s="72">
        <v>2.01300067336E11</v>
      </c>
      <c r="R123" s="73" t="s">
        <v>313</v>
      </c>
      <c r="S123" s="74"/>
      <c r="T123" s="30"/>
      <c r="U123" s="30"/>
      <c r="V123" s="30"/>
      <c r="W123" s="30"/>
      <c r="X123" s="30"/>
      <c r="Y123" s="30"/>
      <c r="Z123" s="30"/>
    </row>
    <row r="124" ht="14.25" customHeight="1">
      <c r="A124" s="21" t="s">
        <v>148</v>
      </c>
      <c r="B124" s="63" t="s">
        <v>308</v>
      </c>
      <c r="C124" s="29">
        <v>4812560.910405998</v>
      </c>
      <c r="D124" s="64" t="s">
        <v>327</v>
      </c>
      <c r="E124" s="79">
        <v>8.90981726E8</v>
      </c>
      <c r="F124" s="29">
        <v>4812561.0</v>
      </c>
      <c r="G124" s="29">
        <v>4220133.0</v>
      </c>
      <c r="H124" s="29">
        <f t="shared" si="22"/>
        <v>4220133</v>
      </c>
      <c r="I124" s="66">
        <v>6.44033268E8</v>
      </c>
      <c r="J124" s="67" t="s">
        <v>328</v>
      </c>
      <c r="K124" s="67" t="s">
        <v>311</v>
      </c>
      <c r="L124" s="68">
        <v>2.01300066797E11</v>
      </c>
      <c r="M124" s="69" t="s">
        <v>465</v>
      </c>
      <c r="N124" s="70">
        <v>41638.0</v>
      </c>
      <c r="O124" s="29">
        <f t="shared" si="24"/>
        <v>592428</v>
      </c>
      <c r="P124" s="71">
        <f t="shared" si="25"/>
        <v>592428</v>
      </c>
      <c r="Q124" s="68">
        <v>2.01300067464E11</v>
      </c>
      <c r="R124" s="73" t="s">
        <v>313</v>
      </c>
      <c r="S124" s="74"/>
      <c r="T124" s="30"/>
      <c r="U124" s="30"/>
      <c r="V124" s="30"/>
      <c r="W124" s="30"/>
      <c r="X124" s="30"/>
      <c r="Y124" s="30"/>
      <c r="Z124" s="30"/>
    </row>
    <row r="125" ht="14.25" customHeight="1">
      <c r="A125" s="21" t="s">
        <v>148</v>
      </c>
      <c r="B125" s="21" t="s">
        <v>34</v>
      </c>
      <c r="C125" s="29">
        <v>1860475.0895940019</v>
      </c>
      <c r="D125" s="64" t="s">
        <v>321</v>
      </c>
      <c r="E125" s="21">
        <v>8.90981137E8</v>
      </c>
      <c r="F125" s="29">
        <v>1860475.0</v>
      </c>
      <c r="G125" s="29">
        <v>1626139.0</v>
      </c>
      <c r="H125" s="29">
        <f t="shared" si="22"/>
        <v>1626139</v>
      </c>
      <c r="I125" s="66">
        <v>9.20016045E8</v>
      </c>
      <c r="J125" s="67" t="s">
        <v>322</v>
      </c>
      <c r="K125" s="67" t="s">
        <v>311</v>
      </c>
      <c r="L125" s="68">
        <v>2.01300066078E11</v>
      </c>
      <c r="M125" s="69" t="s">
        <v>466</v>
      </c>
      <c r="N125" s="70">
        <v>41638.0</v>
      </c>
      <c r="O125" s="29">
        <f t="shared" si="24"/>
        <v>234336</v>
      </c>
      <c r="P125" s="71">
        <f t="shared" si="25"/>
        <v>234336</v>
      </c>
      <c r="Q125" s="68">
        <v>2.01300067373E11</v>
      </c>
      <c r="R125" s="73" t="s">
        <v>313</v>
      </c>
      <c r="S125" s="74"/>
      <c r="T125" s="30"/>
      <c r="U125" s="30"/>
      <c r="V125" s="30"/>
      <c r="W125" s="30"/>
      <c r="X125" s="30"/>
      <c r="Y125" s="30"/>
      <c r="Z125" s="30"/>
    </row>
    <row r="126" ht="14.25" customHeight="1">
      <c r="A126" s="90" t="s">
        <v>150</v>
      </c>
      <c r="B126" s="98" t="s">
        <v>308</v>
      </c>
      <c r="C126" s="29">
        <v>8582942.867509915</v>
      </c>
      <c r="D126" s="75" t="s">
        <v>327</v>
      </c>
      <c r="E126" s="105">
        <v>8.90981726E8</v>
      </c>
      <c r="F126" s="29">
        <v>8582943.0</v>
      </c>
      <c r="G126" s="29">
        <v>7518999.0</v>
      </c>
      <c r="H126" s="91">
        <f t="shared" si="22"/>
        <v>7518999</v>
      </c>
      <c r="I126" s="92">
        <v>6.44033268E8</v>
      </c>
      <c r="J126" s="93" t="s">
        <v>328</v>
      </c>
      <c r="K126" s="93" t="s">
        <v>311</v>
      </c>
      <c r="L126" s="94">
        <v>2.01300066798E11</v>
      </c>
      <c r="M126" s="69" t="s">
        <v>467</v>
      </c>
      <c r="N126" s="95">
        <v>41638.0</v>
      </c>
      <c r="O126" s="29">
        <f t="shared" si="24"/>
        <v>1063944</v>
      </c>
      <c r="P126" s="96">
        <f t="shared" si="25"/>
        <v>1063944</v>
      </c>
      <c r="Q126" s="97">
        <v>2.01300067465E11</v>
      </c>
      <c r="R126" s="73" t="s">
        <v>313</v>
      </c>
      <c r="S126" s="74"/>
      <c r="T126" s="30"/>
      <c r="U126" s="30"/>
      <c r="V126" s="30"/>
      <c r="W126" s="30"/>
      <c r="X126" s="30"/>
      <c r="Y126" s="30"/>
      <c r="Z126" s="30"/>
    </row>
    <row r="127" ht="14.25" customHeight="1">
      <c r="A127" s="21" t="s">
        <v>150</v>
      </c>
      <c r="B127" s="21" t="s">
        <v>34</v>
      </c>
      <c r="C127" s="29">
        <v>1699999.1324900857</v>
      </c>
      <c r="D127" s="64" t="s">
        <v>321</v>
      </c>
      <c r="E127" s="21">
        <v>8.90981137E8</v>
      </c>
      <c r="F127" s="29">
        <v>1699999.0</v>
      </c>
      <c r="G127" s="29">
        <v>1489925.0</v>
      </c>
      <c r="H127" s="29">
        <f t="shared" si="22"/>
        <v>1489925</v>
      </c>
      <c r="I127" s="66">
        <v>9.20016045E8</v>
      </c>
      <c r="J127" s="67" t="s">
        <v>322</v>
      </c>
      <c r="K127" s="67" t="s">
        <v>311</v>
      </c>
      <c r="L127" s="68">
        <v>2.01300066079E11</v>
      </c>
      <c r="M127" s="69" t="s">
        <v>468</v>
      </c>
      <c r="N127" s="70">
        <v>41638.0</v>
      </c>
      <c r="O127" s="29">
        <f t="shared" si="24"/>
        <v>210074</v>
      </c>
      <c r="P127" s="71">
        <f t="shared" si="25"/>
        <v>210074</v>
      </c>
      <c r="Q127" s="68">
        <v>2.01300067374E11</v>
      </c>
      <c r="R127" s="73" t="s">
        <v>313</v>
      </c>
      <c r="S127" s="74"/>
      <c r="T127" s="30"/>
      <c r="U127" s="30"/>
      <c r="V127" s="30"/>
      <c r="W127" s="30"/>
      <c r="X127" s="30"/>
      <c r="Y127" s="30"/>
      <c r="Z127" s="30"/>
    </row>
    <row r="128" ht="14.25" customHeight="1">
      <c r="A128" s="21" t="s">
        <v>154</v>
      </c>
      <c r="B128" s="63" t="s">
        <v>308</v>
      </c>
      <c r="C128" s="29">
        <v>6251810.513395443</v>
      </c>
      <c r="D128" s="64" t="s">
        <v>327</v>
      </c>
      <c r="E128" s="79">
        <v>8.90981726E8</v>
      </c>
      <c r="F128" s="29">
        <v>6251811.0</v>
      </c>
      <c r="G128" s="29">
        <v>5451211.0</v>
      </c>
      <c r="H128" s="29">
        <f t="shared" si="22"/>
        <v>5451211</v>
      </c>
      <c r="I128" s="66">
        <v>6.44033268E8</v>
      </c>
      <c r="J128" s="67" t="s">
        <v>328</v>
      </c>
      <c r="K128" s="67" t="s">
        <v>311</v>
      </c>
      <c r="L128" s="68">
        <v>2.01300066799E11</v>
      </c>
      <c r="M128" s="82" t="s">
        <v>313</v>
      </c>
      <c r="N128" s="74"/>
      <c r="O128" s="29">
        <f t="shared" si="24"/>
        <v>800600</v>
      </c>
      <c r="P128" s="71">
        <f t="shared" si="25"/>
        <v>800600</v>
      </c>
      <c r="Q128" s="68">
        <v>2.01300067466E11</v>
      </c>
      <c r="R128" s="73" t="s">
        <v>313</v>
      </c>
      <c r="S128" s="74"/>
      <c r="T128" s="30"/>
      <c r="U128" s="30"/>
      <c r="V128" s="30"/>
      <c r="W128" s="30"/>
      <c r="X128" s="30"/>
      <c r="Y128" s="30"/>
      <c r="Z128" s="30"/>
    </row>
    <row r="129" ht="15.75" customHeight="1">
      <c r="A129" s="21" t="s">
        <v>154</v>
      </c>
      <c r="B129" s="21" t="s">
        <v>34</v>
      </c>
      <c r="C129" s="29">
        <v>7122869.34505376</v>
      </c>
      <c r="D129" s="64" t="s">
        <v>321</v>
      </c>
      <c r="E129" s="21">
        <v>8.90981137E8</v>
      </c>
      <c r="F129" s="29">
        <v>7122869.0</v>
      </c>
      <c r="G129" s="29">
        <v>6219708.0</v>
      </c>
      <c r="H129" s="29">
        <f t="shared" si="22"/>
        <v>6219708</v>
      </c>
      <c r="I129" s="66">
        <v>9.20016045E8</v>
      </c>
      <c r="J129" s="67" t="s">
        <v>322</v>
      </c>
      <c r="K129" s="67" t="s">
        <v>311</v>
      </c>
      <c r="L129" s="68">
        <v>2.0130006608E11</v>
      </c>
      <c r="M129" s="69" t="s">
        <v>469</v>
      </c>
      <c r="N129" s="70">
        <v>41638.0</v>
      </c>
      <c r="O129" s="29">
        <f t="shared" si="24"/>
        <v>903161</v>
      </c>
      <c r="P129" s="71">
        <f t="shared" si="25"/>
        <v>903161</v>
      </c>
      <c r="Q129" s="68">
        <v>2.01300067375E11</v>
      </c>
      <c r="R129" s="73" t="s">
        <v>313</v>
      </c>
      <c r="S129" s="74"/>
      <c r="T129" s="30"/>
      <c r="U129" s="30"/>
      <c r="V129" s="30"/>
      <c r="W129" s="30"/>
      <c r="X129" s="30"/>
      <c r="Y129" s="30"/>
      <c r="Z129" s="30"/>
    </row>
    <row r="130" ht="14.25" customHeight="1">
      <c r="A130" s="21" t="s">
        <v>154</v>
      </c>
      <c r="B130" s="63" t="s">
        <v>68</v>
      </c>
      <c r="C130" s="29">
        <v>1.6916595141550798E7</v>
      </c>
      <c r="D130" s="64" t="s">
        <v>314</v>
      </c>
      <c r="E130" s="65">
        <v>8.90905177E8</v>
      </c>
      <c r="F130" s="29">
        <v>1.6916595141550798E7</v>
      </c>
      <c r="G130" s="29">
        <v>1.486738E7</v>
      </c>
      <c r="H130" s="71">
        <f t="shared" si="22"/>
        <v>14867380</v>
      </c>
      <c r="I130" s="66">
        <v>1.0032788521E10</v>
      </c>
      <c r="J130" s="67" t="s">
        <v>310</v>
      </c>
      <c r="K130" s="67" t="s">
        <v>315</v>
      </c>
      <c r="L130" s="68">
        <v>2.01300065977E11</v>
      </c>
      <c r="M130" s="69" t="s">
        <v>470</v>
      </c>
      <c r="N130" s="70">
        <v>41631.0</v>
      </c>
      <c r="O130" s="29">
        <f t="shared" si="24"/>
        <v>2049215.142</v>
      </c>
      <c r="P130" s="71">
        <f>ROUNDDOWN(O130,0)</f>
        <v>2049215</v>
      </c>
      <c r="Q130" s="68">
        <v>2.01300067288E11</v>
      </c>
      <c r="R130" s="73" t="s">
        <v>313</v>
      </c>
      <c r="S130" s="74"/>
      <c r="T130" s="30"/>
      <c r="U130" s="30"/>
      <c r="V130" s="30"/>
      <c r="W130" s="30"/>
      <c r="X130" s="30"/>
      <c r="Y130" s="30"/>
      <c r="Z130" s="30"/>
    </row>
    <row r="131" ht="15.75" customHeight="1">
      <c r="A131" s="21" t="s">
        <v>156</v>
      </c>
      <c r="B131" s="63" t="s">
        <v>308</v>
      </c>
      <c r="C131" s="29">
        <v>984246.9558214825</v>
      </c>
      <c r="D131" s="64" t="s">
        <v>327</v>
      </c>
      <c r="E131" s="79">
        <v>8.90981726E8</v>
      </c>
      <c r="F131" s="29">
        <v>984247.0</v>
      </c>
      <c r="G131" s="29">
        <v>852799.01</v>
      </c>
      <c r="H131" s="29">
        <f>ROUNDDOWN(G131,0)</f>
        <v>852799</v>
      </c>
      <c r="I131" s="66">
        <v>6.44033268E8</v>
      </c>
      <c r="J131" s="67" t="s">
        <v>328</v>
      </c>
      <c r="K131" s="67" t="s">
        <v>311</v>
      </c>
      <c r="L131" s="68">
        <v>2.013000668E11</v>
      </c>
      <c r="M131" s="69" t="s">
        <v>471</v>
      </c>
      <c r="N131" s="70">
        <v>41638.0</v>
      </c>
      <c r="O131" s="29">
        <f t="shared" si="24"/>
        <v>131447.99</v>
      </c>
      <c r="P131" s="71">
        <f>ROUNDUP(O131,0)</f>
        <v>131448</v>
      </c>
      <c r="Q131" s="72">
        <v>2.01300067467E11</v>
      </c>
      <c r="R131" s="73" t="s">
        <v>313</v>
      </c>
      <c r="S131" s="74"/>
      <c r="T131" s="30"/>
      <c r="U131" s="30"/>
      <c r="V131" s="30"/>
      <c r="W131" s="30"/>
      <c r="X131" s="30"/>
      <c r="Y131" s="30"/>
      <c r="Z131" s="30"/>
    </row>
    <row r="132" ht="14.25" customHeight="1">
      <c r="A132" s="21" t="s">
        <v>156</v>
      </c>
      <c r="B132" s="63" t="s">
        <v>36</v>
      </c>
      <c r="C132" s="29">
        <v>8556765.044178518</v>
      </c>
      <c r="D132" s="64" t="s">
        <v>472</v>
      </c>
      <c r="E132" s="76">
        <v>8.00068653E8</v>
      </c>
      <c r="F132" s="29">
        <v>8556765.0</v>
      </c>
      <c r="G132" s="29">
        <v>7469779.99</v>
      </c>
      <c r="H132" s="71">
        <f t="shared" ref="H132:H172" si="26">ROUNDUP(G132,0)</f>
        <v>7469780</v>
      </c>
      <c r="I132" s="66">
        <v>3.96469999769E11</v>
      </c>
      <c r="J132" s="67" t="s">
        <v>325</v>
      </c>
      <c r="K132" s="67" t="s">
        <v>311</v>
      </c>
      <c r="L132" s="68">
        <v>2.01300065999E11</v>
      </c>
      <c r="M132" s="69" t="s">
        <v>473</v>
      </c>
      <c r="N132" s="70">
        <v>41631.0</v>
      </c>
      <c r="O132" s="29">
        <f t="shared" si="24"/>
        <v>1086985.01</v>
      </c>
      <c r="P132" s="71">
        <f>ROUNDDOWN(O132,0)</f>
        <v>1086985</v>
      </c>
      <c r="Q132" s="72">
        <v>2.0130006731E11</v>
      </c>
      <c r="R132" s="73" t="s">
        <v>313</v>
      </c>
      <c r="S132" s="74"/>
      <c r="T132" s="30"/>
      <c r="U132" s="30"/>
      <c r="V132" s="30"/>
      <c r="W132" s="30"/>
      <c r="X132" s="30"/>
      <c r="Y132" s="30"/>
      <c r="Z132" s="30"/>
    </row>
    <row r="133" ht="14.25" customHeight="1">
      <c r="A133" s="21" t="s">
        <v>158</v>
      </c>
      <c r="B133" s="63" t="s">
        <v>308</v>
      </c>
      <c r="C133" s="29">
        <v>2.738901885160092E8</v>
      </c>
      <c r="D133" s="64" t="s">
        <v>344</v>
      </c>
      <c r="E133" s="65">
        <v>8.90905166E8</v>
      </c>
      <c r="F133" s="29">
        <v>2.73890189E8</v>
      </c>
      <c r="G133" s="29">
        <v>2.3995910599999997E8</v>
      </c>
      <c r="H133" s="29">
        <f t="shared" si="26"/>
        <v>239959106</v>
      </c>
      <c r="I133" s="66">
        <v>3.7570158388E10</v>
      </c>
      <c r="J133" s="67" t="s">
        <v>325</v>
      </c>
      <c r="K133" s="67" t="s">
        <v>315</v>
      </c>
      <c r="L133" s="68">
        <v>2.01300066801E11</v>
      </c>
      <c r="M133" s="69" t="s">
        <v>474</v>
      </c>
      <c r="N133" s="70">
        <v>41638.0</v>
      </c>
      <c r="O133" s="29">
        <f t="shared" si="24"/>
        <v>33931083</v>
      </c>
      <c r="P133" s="71">
        <f t="shared" ref="P133:P135" si="27">ROUNDUP(O133,0)</f>
        <v>33931083</v>
      </c>
      <c r="Q133" s="68">
        <v>2.01300067468E11</v>
      </c>
      <c r="R133" s="73" t="s">
        <v>313</v>
      </c>
      <c r="S133" s="74"/>
      <c r="T133" s="30"/>
      <c r="U133" s="30"/>
      <c r="V133" s="30"/>
      <c r="W133" s="30"/>
      <c r="X133" s="30"/>
      <c r="Y133" s="30"/>
      <c r="Z133" s="30"/>
    </row>
    <row r="134" ht="15.75" customHeight="1">
      <c r="A134" s="21" t="s">
        <v>158</v>
      </c>
      <c r="B134" s="21" t="s">
        <v>34</v>
      </c>
      <c r="C134" s="29">
        <v>2.2880929483990744E7</v>
      </c>
      <c r="D134" s="64" t="s">
        <v>343</v>
      </c>
      <c r="E134" s="21">
        <v>8.90980757E8</v>
      </c>
      <c r="F134" s="29">
        <v>2.2880929E7</v>
      </c>
      <c r="G134" s="29">
        <v>2.0043176E7</v>
      </c>
      <c r="H134" s="29">
        <f t="shared" si="26"/>
        <v>20043176</v>
      </c>
      <c r="I134" s="66">
        <v>2.71005845E8</v>
      </c>
      <c r="J134" s="67" t="s">
        <v>322</v>
      </c>
      <c r="K134" s="67" t="s">
        <v>311</v>
      </c>
      <c r="L134" s="68">
        <v>2.01300066081E11</v>
      </c>
      <c r="M134" s="69" t="s">
        <v>475</v>
      </c>
      <c r="N134" s="70">
        <v>41638.0</v>
      </c>
      <c r="O134" s="29">
        <f t="shared" si="24"/>
        <v>2837753</v>
      </c>
      <c r="P134" s="71">
        <f t="shared" si="27"/>
        <v>2837753</v>
      </c>
      <c r="Q134" s="68">
        <v>2.01300067376E11</v>
      </c>
      <c r="R134" s="73" t="s">
        <v>313</v>
      </c>
      <c r="S134" s="74"/>
      <c r="T134" s="30"/>
      <c r="U134" s="30"/>
      <c r="V134" s="30"/>
      <c r="W134" s="30"/>
      <c r="X134" s="30"/>
      <c r="Y134" s="30"/>
      <c r="Z134" s="30"/>
    </row>
    <row r="135" ht="15.75" customHeight="1">
      <c r="A135" s="21" t="s">
        <v>160</v>
      </c>
      <c r="B135" s="63" t="s">
        <v>308</v>
      </c>
      <c r="C135" s="29">
        <v>1.8845544E7</v>
      </c>
      <c r="D135" s="64" t="s">
        <v>327</v>
      </c>
      <c r="E135" s="79">
        <v>8.90981726E8</v>
      </c>
      <c r="F135" s="29">
        <v>1.8845544E7</v>
      </c>
      <c r="G135" s="29">
        <v>1.6492993E7</v>
      </c>
      <c r="H135" s="29">
        <f t="shared" si="26"/>
        <v>16492993</v>
      </c>
      <c r="I135" s="66">
        <v>6.44033268E8</v>
      </c>
      <c r="J135" s="67" t="s">
        <v>328</v>
      </c>
      <c r="K135" s="67" t="s">
        <v>311</v>
      </c>
      <c r="L135" s="68">
        <v>2.01300066802E11</v>
      </c>
      <c r="M135" s="69" t="s">
        <v>476</v>
      </c>
      <c r="N135" s="70">
        <v>41638.0</v>
      </c>
      <c r="O135" s="29">
        <f t="shared" si="24"/>
        <v>2352551</v>
      </c>
      <c r="P135" s="71">
        <f t="shared" si="27"/>
        <v>2352551</v>
      </c>
      <c r="Q135" s="72">
        <v>2.01300067469E11</v>
      </c>
      <c r="R135" s="73" t="s">
        <v>313</v>
      </c>
      <c r="S135" s="74"/>
      <c r="T135" s="30"/>
      <c r="U135" s="30"/>
      <c r="V135" s="30"/>
      <c r="W135" s="30"/>
      <c r="X135" s="30"/>
      <c r="Y135" s="30"/>
      <c r="Z135" s="30"/>
    </row>
    <row r="136" ht="14.25" customHeight="1">
      <c r="A136" s="21" t="s">
        <v>160</v>
      </c>
      <c r="B136" s="21" t="s">
        <v>34</v>
      </c>
      <c r="C136" s="29">
        <v>142514.0</v>
      </c>
      <c r="D136" s="64" t="s">
        <v>477</v>
      </c>
      <c r="E136" s="21">
        <v>8.00065395E8</v>
      </c>
      <c r="F136" s="29">
        <v>142514.0</v>
      </c>
      <c r="G136" s="29">
        <v>142514.0</v>
      </c>
      <c r="H136" s="29">
        <f t="shared" si="26"/>
        <v>142514</v>
      </c>
      <c r="I136" s="66">
        <v>3.22184912E8</v>
      </c>
      <c r="J136" s="67" t="s">
        <v>328</v>
      </c>
      <c r="K136" s="67" t="s">
        <v>311</v>
      </c>
      <c r="L136" s="68">
        <v>2.01300066082E11</v>
      </c>
      <c r="M136" s="69" t="s">
        <v>478</v>
      </c>
      <c r="N136" s="70">
        <v>41638.0</v>
      </c>
      <c r="O136" s="29">
        <f t="shared" si="24"/>
        <v>0</v>
      </c>
      <c r="P136" s="71">
        <v>0.0</v>
      </c>
      <c r="Q136" s="21"/>
      <c r="R136" s="80"/>
      <c r="S136" s="21"/>
      <c r="T136" s="30"/>
      <c r="U136" s="30"/>
      <c r="V136" s="30"/>
      <c r="W136" s="30"/>
      <c r="X136" s="30"/>
      <c r="Y136" s="30"/>
      <c r="Z136" s="30"/>
    </row>
    <row r="137" ht="14.25" customHeight="1">
      <c r="A137" s="90" t="s">
        <v>162</v>
      </c>
      <c r="B137" s="98" t="s">
        <v>308</v>
      </c>
      <c r="C137" s="29">
        <v>2.989858532499947E7</v>
      </c>
      <c r="D137" s="75" t="s">
        <v>327</v>
      </c>
      <c r="E137" s="105">
        <v>8.90981726E8</v>
      </c>
      <c r="F137" s="29">
        <v>2.9898585E7</v>
      </c>
      <c r="G137" s="29">
        <v>2.6189928E7</v>
      </c>
      <c r="H137" s="91">
        <f t="shared" si="26"/>
        <v>26189928</v>
      </c>
      <c r="I137" s="92">
        <v>6.44033268E8</v>
      </c>
      <c r="J137" s="93" t="s">
        <v>328</v>
      </c>
      <c r="K137" s="93" t="s">
        <v>311</v>
      </c>
      <c r="L137" s="94">
        <v>2.01300066803E11</v>
      </c>
      <c r="M137" s="69" t="s">
        <v>479</v>
      </c>
      <c r="N137" s="95">
        <v>41638.0</v>
      </c>
      <c r="O137" s="29">
        <f t="shared" si="24"/>
        <v>3708657</v>
      </c>
      <c r="P137" s="96">
        <f t="shared" ref="P137:P142" si="28">ROUNDUP(O137,0)</f>
        <v>3708657</v>
      </c>
      <c r="Q137" s="97">
        <v>2.0130006747E11</v>
      </c>
      <c r="R137" s="73" t="s">
        <v>313</v>
      </c>
      <c r="S137" s="74"/>
      <c r="T137" s="30"/>
      <c r="U137" s="30"/>
      <c r="V137" s="30"/>
      <c r="W137" s="30"/>
      <c r="X137" s="30"/>
      <c r="Y137" s="30"/>
      <c r="Z137" s="30"/>
    </row>
    <row r="138" ht="14.25" customHeight="1">
      <c r="A138" s="21" t="s">
        <v>162</v>
      </c>
      <c r="B138" s="21" t="s">
        <v>34</v>
      </c>
      <c r="C138" s="29">
        <v>1444607.9341265813</v>
      </c>
      <c r="D138" s="64" t="s">
        <v>480</v>
      </c>
      <c r="E138" s="21">
        <v>8.90983675E8</v>
      </c>
      <c r="F138" s="29">
        <v>1444608.0</v>
      </c>
      <c r="G138" s="29">
        <v>1256406.0</v>
      </c>
      <c r="H138" s="29">
        <f t="shared" si="26"/>
        <v>1256406</v>
      </c>
      <c r="I138" s="66">
        <v>1.4500000451E10</v>
      </c>
      <c r="J138" s="67" t="s">
        <v>431</v>
      </c>
      <c r="K138" s="67" t="s">
        <v>311</v>
      </c>
      <c r="L138" s="68">
        <v>2.01300066083E11</v>
      </c>
      <c r="M138" s="69" t="s">
        <v>481</v>
      </c>
      <c r="N138" s="70">
        <v>41638.0</v>
      </c>
      <c r="O138" s="29">
        <f t="shared" si="24"/>
        <v>188202</v>
      </c>
      <c r="P138" s="71">
        <f t="shared" si="28"/>
        <v>188202</v>
      </c>
      <c r="Q138" s="68">
        <v>2.01300067377E11</v>
      </c>
      <c r="R138" s="73" t="s">
        <v>313</v>
      </c>
      <c r="S138" s="74"/>
      <c r="T138" s="30"/>
      <c r="U138" s="30"/>
      <c r="V138" s="30"/>
      <c r="W138" s="30"/>
      <c r="X138" s="30"/>
      <c r="Y138" s="30"/>
      <c r="Z138" s="30"/>
    </row>
    <row r="139" ht="15.75" customHeight="1">
      <c r="A139" s="21" t="s">
        <v>162</v>
      </c>
      <c r="B139" s="63" t="s">
        <v>62</v>
      </c>
      <c r="C139" s="29">
        <v>4909695.74087395</v>
      </c>
      <c r="D139" s="64" t="s">
        <v>321</v>
      </c>
      <c r="E139" s="21">
        <v>8.90981137E8</v>
      </c>
      <c r="F139" s="29">
        <v>4909696.0</v>
      </c>
      <c r="G139" s="29">
        <v>4314956.0</v>
      </c>
      <c r="H139" s="29">
        <f t="shared" si="26"/>
        <v>4314956</v>
      </c>
      <c r="I139" s="66">
        <v>9.20016045E8</v>
      </c>
      <c r="J139" s="67" t="s">
        <v>322</v>
      </c>
      <c r="K139" s="67" t="s">
        <v>311</v>
      </c>
      <c r="L139" s="68">
        <v>2.01300067273E11</v>
      </c>
      <c r="M139" s="82" t="s">
        <v>313</v>
      </c>
      <c r="N139" s="74"/>
      <c r="O139" s="29">
        <f t="shared" si="24"/>
        <v>594740</v>
      </c>
      <c r="P139" s="71">
        <f t="shared" si="28"/>
        <v>594740</v>
      </c>
      <c r="Q139" s="68">
        <v>2.01300067534E11</v>
      </c>
      <c r="R139" s="73" t="s">
        <v>313</v>
      </c>
      <c r="S139" s="74"/>
      <c r="T139" s="30"/>
      <c r="U139" s="30"/>
      <c r="V139" s="30"/>
      <c r="W139" s="30"/>
      <c r="X139" s="30"/>
      <c r="Y139" s="30"/>
      <c r="Z139" s="30"/>
    </row>
    <row r="140" ht="15.75" customHeight="1">
      <c r="A140" s="90" t="s">
        <v>164</v>
      </c>
      <c r="B140" s="98" t="s">
        <v>36</v>
      </c>
      <c r="C140" s="29">
        <v>3.2375123E7</v>
      </c>
      <c r="D140" s="75" t="s">
        <v>482</v>
      </c>
      <c r="E140" s="99">
        <v>8.90980765E8</v>
      </c>
      <c r="F140" s="29">
        <v>3.2375123E7</v>
      </c>
      <c r="G140" s="29">
        <v>2.8363965E7</v>
      </c>
      <c r="H140" s="96">
        <f t="shared" si="26"/>
        <v>28363965</v>
      </c>
      <c r="I140" s="92">
        <v>3.99269999849E11</v>
      </c>
      <c r="J140" s="93" t="s">
        <v>325</v>
      </c>
      <c r="K140" s="93" t="s">
        <v>311</v>
      </c>
      <c r="L140" s="94">
        <v>2.01300066E11</v>
      </c>
      <c r="M140" s="69" t="s">
        <v>483</v>
      </c>
      <c r="N140" s="95">
        <v>41631.0</v>
      </c>
      <c r="O140" s="29">
        <f t="shared" si="24"/>
        <v>4011158</v>
      </c>
      <c r="P140" s="96">
        <f t="shared" si="28"/>
        <v>4011158</v>
      </c>
      <c r="Q140" s="97">
        <v>2.01300067311E11</v>
      </c>
      <c r="R140" s="73" t="s">
        <v>313</v>
      </c>
      <c r="S140" s="74"/>
      <c r="T140" s="30"/>
      <c r="U140" s="30"/>
      <c r="V140" s="30"/>
      <c r="W140" s="30"/>
      <c r="X140" s="30"/>
      <c r="Y140" s="30"/>
      <c r="Z140" s="30"/>
    </row>
    <row r="141" ht="14.25" customHeight="1">
      <c r="A141" s="21" t="s">
        <v>166</v>
      </c>
      <c r="B141" s="63" t="s">
        <v>308</v>
      </c>
      <c r="C141" s="29">
        <v>834511.7205539633</v>
      </c>
      <c r="D141" s="64" t="s">
        <v>327</v>
      </c>
      <c r="E141" s="79">
        <v>8.90981726E8</v>
      </c>
      <c r="F141" s="29">
        <v>834512.0</v>
      </c>
      <c r="G141" s="29">
        <v>709603.0</v>
      </c>
      <c r="H141" s="29">
        <f t="shared" si="26"/>
        <v>709603</v>
      </c>
      <c r="I141" s="66">
        <v>6.44033268E8</v>
      </c>
      <c r="J141" s="67" t="s">
        <v>328</v>
      </c>
      <c r="K141" s="67" t="s">
        <v>311</v>
      </c>
      <c r="L141" s="68">
        <v>2.01300066804E11</v>
      </c>
      <c r="M141" s="69" t="s">
        <v>484</v>
      </c>
      <c r="N141" s="70">
        <v>41638.0</v>
      </c>
      <c r="O141" s="29">
        <f t="shared" si="24"/>
        <v>124909</v>
      </c>
      <c r="P141" s="71">
        <f t="shared" si="28"/>
        <v>124909</v>
      </c>
      <c r="Q141" s="72">
        <v>2.01300067471E11</v>
      </c>
      <c r="R141" s="73" t="s">
        <v>313</v>
      </c>
      <c r="S141" s="74"/>
      <c r="T141" s="30"/>
      <c r="U141" s="30"/>
      <c r="V141" s="30"/>
      <c r="W141" s="30"/>
      <c r="X141" s="30"/>
      <c r="Y141" s="30"/>
      <c r="Z141" s="30"/>
    </row>
    <row r="142" ht="15.75" customHeight="1">
      <c r="A142" s="21" t="s">
        <v>166</v>
      </c>
      <c r="B142" s="21" t="s">
        <v>34</v>
      </c>
      <c r="C142" s="29">
        <v>7353401.974336344</v>
      </c>
      <c r="D142" s="64" t="s">
        <v>321</v>
      </c>
      <c r="E142" s="21">
        <v>8.90981137E8</v>
      </c>
      <c r="F142" s="29">
        <v>7353402.0</v>
      </c>
      <c r="G142" s="29">
        <v>6344158.0</v>
      </c>
      <c r="H142" s="29">
        <f t="shared" si="26"/>
        <v>6344158</v>
      </c>
      <c r="I142" s="66">
        <v>9.20016045E8</v>
      </c>
      <c r="J142" s="67" t="s">
        <v>322</v>
      </c>
      <c r="K142" s="67" t="s">
        <v>311</v>
      </c>
      <c r="L142" s="68">
        <v>2.01300066084E11</v>
      </c>
      <c r="M142" s="69" t="s">
        <v>485</v>
      </c>
      <c r="N142" s="70">
        <v>41638.0</v>
      </c>
      <c r="O142" s="29">
        <f t="shared" si="24"/>
        <v>1009244</v>
      </c>
      <c r="P142" s="71">
        <f t="shared" si="28"/>
        <v>1009244</v>
      </c>
      <c r="Q142" s="68">
        <v>2.01300067378E11</v>
      </c>
      <c r="R142" s="73" t="s">
        <v>313</v>
      </c>
      <c r="S142" s="74"/>
      <c r="T142" s="30"/>
      <c r="U142" s="30"/>
      <c r="V142" s="30"/>
      <c r="W142" s="30"/>
      <c r="X142" s="30"/>
      <c r="Y142" s="30"/>
      <c r="Z142" s="30"/>
    </row>
    <row r="143" ht="14.25" customHeight="1">
      <c r="A143" s="90" t="s">
        <v>166</v>
      </c>
      <c r="B143" s="98" t="s">
        <v>36</v>
      </c>
      <c r="C143" s="29">
        <v>3238.0</v>
      </c>
      <c r="D143" s="75" t="s">
        <v>324</v>
      </c>
      <c r="E143" s="99">
        <v>8.90980643E8</v>
      </c>
      <c r="F143" s="29">
        <v>3238.0</v>
      </c>
      <c r="G143" s="29">
        <v>3238.0</v>
      </c>
      <c r="H143" s="96">
        <f t="shared" si="26"/>
        <v>3238</v>
      </c>
      <c r="I143" s="92">
        <v>3.97669999807E11</v>
      </c>
      <c r="J143" s="93" t="s">
        <v>325</v>
      </c>
      <c r="K143" s="93" t="s">
        <v>311</v>
      </c>
      <c r="L143" s="94">
        <v>2.01300066001E11</v>
      </c>
      <c r="M143" s="69" t="s">
        <v>486</v>
      </c>
      <c r="N143" s="95">
        <v>41631.0</v>
      </c>
      <c r="O143" s="29">
        <f t="shared" si="24"/>
        <v>0</v>
      </c>
      <c r="P143" s="96">
        <v>0.0</v>
      </c>
      <c r="Q143" s="30"/>
      <c r="R143" s="100"/>
      <c r="S143" s="90"/>
      <c r="T143" s="30"/>
      <c r="U143" s="30"/>
      <c r="V143" s="30"/>
      <c r="W143" s="30"/>
      <c r="X143" s="30"/>
      <c r="Y143" s="30"/>
      <c r="Z143" s="30"/>
    </row>
    <row r="144" ht="14.25" customHeight="1">
      <c r="A144" s="21" t="s">
        <v>166</v>
      </c>
      <c r="B144" s="63" t="s">
        <v>68</v>
      </c>
      <c r="C144" s="29">
        <v>1.7377802010846697E7</v>
      </c>
      <c r="D144" s="64" t="s">
        <v>309</v>
      </c>
      <c r="E144" s="88">
        <v>8.90985703E8</v>
      </c>
      <c r="F144" s="29">
        <v>1.7377802010846697E7</v>
      </c>
      <c r="G144" s="29">
        <v>1.5309359E7</v>
      </c>
      <c r="H144" s="71">
        <f t="shared" si="26"/>
        <v>15309359</v>
      </c>
      <c r="I144" s="66">
        <v>6.5301928048E10</v>
      </c>
      <c r="J144" s="67" t="s">
        <v>310</v>
      </c>
      <c r="K144" s="67" t="s">
        <v>311</v>
      </c>
      <c r="L144" s="68">
        <v>2.01300065978E11</v>
      </c>
      <c r="M144" s="69" t="s">
        <v>487</v>
      </c>
      <c r="N144" s="70">
        <v>41631.0</v>
      </c>
      <c r="O144" s="29">
        <f t="shared" si="24"/>
        <v>2068443.011</v>
      </c>
      <c r="P144" s="71">
        <f>ROUNDDOWN(O144,0)</f>
        <v>2068443</v>
      </c>
      <c r="Q144" s="68">
        <v>2.01300067289E11</v>
      </c>
      <c r="R144" s="73" t="s">
        <v>313</v>
      </c>
      <c r="S144" s="74"/>
      <c r="T144" s="30"/>
      <c r="U144" s="30"/>
      <c r="V144" s="30"/>
      <c r="W144" s="30"/>
      <c r="X144" s="30"/>
      <c r="Y144" s="30"/>
      <c r="Z144" s="30"/>
    </row>
    <row r="145" ht="15.75" customHeight="1">
      <c r="A145" s="21" t="s">
        <v>166</v>
      </c>
      <c r="B145" s="63" t="s">
        <v>48</v>
      </c>
      <c r="C145" s="29">
        <v>1.7634360294262998E7</v>
      </c>
      <c r="D145" s="64" t="s">
        <v>463</v>
      </c>
      <c r="E145" s="104">
        <v>8.90900518E8</v>
      </c>
      <c r="F145" s="106">
        <v>1.763436E7</v>
      </c>
      <c r="G145" s="29">
        <v>1.5484227000000002E7</v>
      </c>
      <c r="H145" s="29">
        <f t="shared" si="26"/>
        <v>15484227</v>
      </c>
      <c r="I145" s="66">
        <v>4.34888418E8</v>
      </c>
      <c r="J145" s="67" t="s">
        <v>328</v>
      </c>
      <c r="K145" s="67" t="s">
        <v>311</v>
      </c>
      <c r="L145" s="68">
        <v>2.01300066027E11</v>
      </c>
      <c r="M145" s="69" t="s">
        <v>488</v>
      </c>
      <c r="N145" s="70">
        <v>41635.0</v>
      </c>
      <c r="O145" s="106">
        <f t="shared" si="24"/>
        <v>2150133</v>
      </c>
      <c r="P145" s="71">
        <f t="shared" ref="P145:P163" si="29">ROUNDUP(O145,0)</f>
        <v>2150133</v>
      </c>
      <c r="Q145" s="68">
        <v>2.01300067337E11</v>
      </c>
      <c r="R145" s="73" t="s">
        <v>313</v>
      </c>
      <c r="S145" s="74"/>
      <c r="T145" s="30"/>
      <c r="U145" s="30"/>
      <c r="V145" s="30"/>
      <c r="W145" s="30"/>
      <c r="X145" s="30"/>
      <c r="Y145" s="30"/>
      <c r="Z145" s="30"/>
    </row>
    <row r="146" ht="14.25" customHeight="1">
      <c r="A146" s="90" t="s">
        <v>168</v>
      </c>
      <c r="B146" s="98" t="s">
        <v>308</v>
      </c>
      <c r="C146" s="29">
        <v>9.3633976E7</v>
      </c>
      <c r="D146" s="75" t="s">
        <v>317</v>
      </c>
      <c r="E146" s="107">
        <v>8.90906347E8</v>
      </c>
      <c r="F146" s="29">
        <v>9.3633976E7</v>
      </c>
      <c r="G146" s="29">
        <v>8.4538827E7</v>
      </c>
      <c r="H146" s="91">
        <f t="shared" si="26"/>
        <v>84538827</v>
      </c>
      <c r="I146" s="92">
        <v>1.900781411E9</v>
      </c>
      <c r="J146" s="93" t="s">
        <v>310</v>
      </c>
      <c r="K146" s="93" t="s">
        <v>315</v>
      </c>
      <c r="L146" s="94">
        <v>2.01300066805E11</v>
      </c>
      <c r="M146" s="69" t="s">
        <v>489</v>
      </c>
      <c r="N146" s="95">
        <v>41638.0</v>
      </c>
      <c r="O146" s="29">
        <f t="shared" si="24"/>
        <v>9095149</v>
      </c>
      <c r="P146" s="96">
        <f t="shared" si="29"/>
        <v>9095149</v>
      </c>
      <c r="Q146" s="97">
        <v>2.01300067472E11</v>
      </c>
      <c r="R146" s="73" t="s">
        <v>313</v>
      </c>
      <c r="S146" s="74"/>
      <c r="T146" s="30"/>
      <c r="U146" s="30"/>
      <c r="V146" s="30"/>
      <c r="W146" s="30"/>
      <c r="X146" s="30"/>
      <c r="Y146" s="30"/>
      <c r="Z146" s="30"/>
    </row>
    <row r="147" ht="14.25" customHeight="1">
      <c r="A147" s="21" t="s">
        <v>168</v>
      </c>
      <c r="B147" s="63" t="s">
        <v>308</v>
      </c>
      <c r="C147" s="29">
        <v>576787.0</v>
      </c>
      <c r="D147" s="64" t="s">
        <v>378</v>
      </c>
      <c r="E147" s="89">
        <v>8.90980814E8</v>
      </c>
      <c r="F147" s="29">
        <v>576787.0</v>
      </c>
      <c r="G147" s="29"/>
      <c r="H147" s="29">
        <f t="shared" si="26"/>
        <v>0</v>
      </c>
      <c r="I147" s="66"/>
      <c r="J147" s="67"/>
      <c r="K147" s="67"/>
      <c r="L147" s="68"/>
      <c r="M147" s="63"/>
      <c r="N147" s="21"/>
      <c r="O147" s="29">
        <f t="shared" ref="O147:O148" si="30">+F147</f>
        <v>576787</v>
      </c>
      <c r="P147" s="71">
        <f t="shared" si="29"/>
        <v>576787</v>
      </c>
      <c r="Q147" s="68">
        <v>2.01300067473E11</v>
      </c>
      <c r="R147" s="73" t="s">
        <v>313</v>
      </c>
      <c r="S147" s="74"/>
      <c r="T147" s="30"/>
      <c r="U147" s="30"/>
      <c r="V147" s="30"/>
      <c r="W147" s="30"/>
      <c r="X147" s="30"/>
      <c r="Y147" s="30"/>
      <c r="Z147" s="30"/>
    </row>
    <row r="148" ht="14.25" customHeight="1">
      <c r="A148" s="21" t="s">
        <v>168</v>
      </c>
      <c r="B148" s="63" t="s">
        <v>308</v>
      </c>
      <c r="C148" s="29">
        <v>2253480.0</v>
      </c>
      <c r="D148" s="64" t="s">
        <v>348</v>
      </c>
      <c r="E148" s="65">
        <v>8.90907241E8</v>
      </c>
      <c r="F148" s="29">
        <v>2253480.0</v>
      </c>
      <c r="G148" s="29"/>
      <c r="H148" s="29">
        <f t="shared" si="26"/>
        <v>0</v>
      </c>
      <c r="I148" s="66"/>
      <c r="J148" s="67"/>
      <c r="K148" s="67"/>
      <c r="L148" s="68"/>
      <c r="M148" s="63"/>
      <c r="N148" s="21"/>
      <c r="O148" s="29">
        <f t="shared" si="30"/>
        <v>2253480</v>
      </c>
      <c r="P148" s="71">
        <f t="shared" si="29"/>
        <v>2253480</v>
      </c>
      <c r="Q148" s="68">
        <v>2.01300067474E11</v>
      </c>
      <c r="R148" s="73" t="s">
        <v>313</v>
      </c>
      <c r="S148" s="74"/>
      <c r="T148" s="30"/>
      <c r="U148" s="30"/>
      <c r="V148" s="30"/>
      <c r="W148" s="30"/>
      <c r="X148" s="30"/>
      <c r="Y148" s="30"/>
      <c r="Z148" s="30"/>
    </row>
    <row r="149" ht="14.25" customHeight="1">
      <c r="A149" s="21" t="s">
        <v>168</v>
      </c>
      <c r="B149" s="21" t="s">
        <v>34</v>
      </c>
      <c r="C149" s="29">
        <v>2.9494931742986497E7</v>
      </c>
      <c r="D149" s="64" t="s">
        <v>343</v>
      </c>
      <c r="E149" s="21">
        <v>8.90980757E8</v>
      </c>
      <c r="F149" s="29">
        <v>2.9494932E7</v>
      </c>
      <c r="G149" s="29">
        <v>2.5814475E7</v>
      </c>
      <c r="H149" s="29">
        <f t="shared" si="26"/>
        <v>25814475</v>
      </c>
      <c r="I149" s="66">
        <v>2.71005845E8</v>
      </c>
      <c r="J149" s="67" t="s">
        <v>322</v>
      </c>
      <c r="K149" s="67" t="s">
        <v>311</v>
      </c>
      <c r="L149" s="68">
        <v>2.01300066085E11</v>
      </c>
      <c r="M149" s="69" t="s">
        <v>490</v>
      </c>
      <c r="N149" s="70">
        <v>41638.0</v>
      </c>
      <c r="O149" s="29">
        <f t="shared" ref="O149:O153" si="31">+F149-G149</f>
        <v>3680457</v>
      </c>
      <c r="P149" s="71">
        <f t="shared" si="29"/>
        <v>3680457</v>
      </c>
      <c r="Q149" s="68">
        <v>2.01300067379E11</v>
      </c>
      <c r="R149" s="73" t="s">
        <v>313</v>
      </c>
      <c r="S149" s="74"/>
      <c r="T149" s="30"/>
      <c r="U149" s="30"/>
      <c r="V149" s="30"/>
      <c r="W149" s="30"/>
      <c r="X149" s="30"/>
      <c r="Y149" s="30"/>
      <c r="Z149" s="30"/>
    </row>
    <row r="150" ht="16.5" customHeight="1">
      <c r="A150" s="21" t="s">
        <v>170</v>
      </c>
      <c r="B150" s="63" t="s">
        <v>68</v>
      </c>
      <c r="C150" s="29">
        <v>7.5647039E7</v>
      </c>
      <c r="D150" s="64" t="s">
        <v>491</v>
      </c>
      <c r="E150" s="89">
        <v>8.90905154E8</v>
      </c>
      <c r="F150" s="29">
        <v>7.5647039E7</v>
      </c>
      <c r="G150" s="29">
        <v>6.6178026E7</v>
      </c>
      <c r="H150" s="71">
        <f t="shared" si="26"/>
        <v>66178026</v>
      </c>
      <c r="I150" s="66">
        <v>2.390515402E9</v>
      </c>
      <c r="J150" s="67" t="s">
        <v>310</v>
      </c>
      <c r="K150" s="67" t="s">
        <v>311</v>
      </c>
      <c r="L150" s="68">
        <v>2.01300065979E11</v>
      </c>
      <c r="M150" s="69" t="s">
        <v>492</v>
      </c>
      <c r="N150" s="70">
        <v>41631.0</v>
      </c>
      <c r="O150" s="29">
        <f t="shared" si="31"/>
        <v>9469013</v>
      </c>
      <c r="P150" s="71">
        <f t="shared" si="29"/>
        <v>9469013</v>
      </c>
      <c r="Q150" s="68">
        <v>2.0130006729E11</v>
      </c>
      <c r="R150" s="73" t="s">
        <v>313</v>
      </c>
      <c r="S150" s="74"/>
      <c r="T150" s="30"/>
      <c r="U150" s="30"/>
      <c r="V150" s="30"/>
      <c r="W150" s="30"/>
      <c r="X150" s="30"/>
      <c r="Y150" s="30"/>
      <c r="Z150" s="30"/>
    </row>
    <row r="151" ht="14.25" customHeight="1">
      <c r="A151" s="21" t="s">
        <v>172</v>
      </c>
      <c r="B151" s="63" t="s">
        <v>308</v>
      </c>
      <c r="C151" s="29">
        <v>7273554.2042232</v>
      </c>
      <c r="D151" s="64" t="s">
        <v>327</v>
      </c>
      <c r="E151" s="79">
        <v>8.90981726E8</v>
      </c>
      <c r="F151" s="29">
        <v>7273554.0</v>
      </c>
      <c r="G151" s="29">
        <v>6383614.0</v>
      </c>
      <c r="H151" s="29">
        <f t="shared" si="26"/>
        <v>6383614</v>
      </c>
      <c r="I151" s="66">
        <v>6.44033268E8</v>
      </c>
      <c r="J151" s="67" t="s">
        <v>328</v>
      </c>
      <c r="K151" s="67" t="s">
        <v>311</v>
      </c>
      <c r="L151" s="68">
        <v>2.01300066806E11</v>
      </c>
      <c r="M151" s="69" t="s">
        <v>493</v>
      </c>
      <c r="N151" s="70">
        <v>41638.0</v>
      </c>
      <c r="O151" s="29">
        <f t="shared" si="31"/>
        <v>889940</v>
      </c>
      <c r="P151" s="71">
        <f t="shared" si="29"/>
        <v>889940</v>
      </c>
      <c r="Q151" s="72">
        <v>2.01300067475E11</v>
      </c>
      <c r="R151" s="73" t="s">
        <v>313</v>
      </c>
      <c r="S151" s="74"/>
      <c r="T151" s="30"/>
      <c r="U151" s="30"/>
      <c r="V151" s="30"/>
      <c r="W151" s="30"/>
      <c r="X151" s="30"/>
      <c r="Y151" s="30"/>
      <c r="Z151" s="30"/>
    </row>
    <row r="152" ht="14.25" customHeight="1">
      <c r="A152" s="21" t="s">
        <v>172</v>
      </c>
      <c r="B152" s="21" t="s">
        <v>34</v>
      </c>
      <c r="C152" s="29">
        <v>4211326.795776801</v>
      </c>
      <c r="D152" s="64" t="s">
        <v>321</v>
      </c>
      <c r="E152" s="21">
        <v>8.90981137E8</v>
      </c>
      <c r="F152" s="29">
        <v>4211327.0</v>
      </c>
      <c r="G152" s="29">
        <v>3678333.0000000005</v>
      </c>
      <c r="H152" s="29">
        <f t="shared" si="26"/>
        <v>3678333</v>
      </c>
      <c r="I152" s="66">
        <v>9.20016045E8</v>
      </c>
      <c r="J152" s="67" t="s">
        <v>322</v>
      </c>
      <c r="K152" s="67" t="s">
        <v>311</v>
      </c>
      <c r="L152" s="68">
        <v>2.01300066086E11</v>
      </c>
      <c r="M152" s="69" t="s">
        <v>494</v>
      </c>
      <c r="N152" s="70">
        <v>41638.0</v>
      </c>
      <c r="O152" s="29">
        <f t="shared" si="31"/>
        <v>532994</v>
      </c>
      <c r="P152" s="71">
        <f t="shared" si="29"/>
        <v>532994</v>
      </c>
      <c r="Q152" s="68">
        <v>2.0130006738E11</v>
      </c>
      <c r="R152" s="73" t="s">
        <v>313</v>
      </c>
      <c r="S152" s="74"/>
      <c r="T152" s="30"/>
      <c r="U152" s="30"/>
      <c r="V152" s="30"/>
      <c r="W152" s="30"/>
      <c r="X152" s="30"/>
      <c r="Y152" s="30"/>
      <c r="Z152" s="30"/>
    </row>
    <row r="153" ht="14.25" customHeight="1">
      <c r="A153" s="21" t="s">
        <v>174</v>
      </c>
      <c r="B153" s="63" t="s">
        <v>308</v>
      </c>
      <c r="C153" s="29">
        <v>4.549271860859102E7</v>
      </c>
      <c r="D153" s="64" t="s">
        <v>319</v>
      </c>
      <c r="E153" s="65">
        <v>8.90980066E8</v>
      </c>
      <c r="F153" s="29">
        <v>4.5492719E7</v>
      </c>
      <c r="G153" s="29">
        <v>3.9802662E7</v>
      </c>
      <c r="H153" s="29">
        <f t="shared" si="26"/>
        <v>39802662</v>
      </c>
      <c r="I153" s="66">
        <v>6.650442399E10</v>
      </c>
      <c r="J153" s="67" t="s">
        <v>310</v>
      </c>
      <c r="K153" s="67" t="s">
        <v>315</v>
      </c>
      <c r="L153" s="68">
        <v>2.01300066807E11</v>
      </c>
      <c r="M153" s="82" t="s">
        <v>313</v>
      </c>
      <c r="N153" s="74"/>
      <c r="O153" s="29">
        <f t="shared" si="31"/>
        <v>5690057</v>
      </c>
      <c r="P153" s="71">
        <f t="shared" si="29"/>
        <v>5690057</v>
      </c>
      <c r="Q153" s="68">
        <v>2.01300067476E11</v>
      </c>
      <c r="R153" s="73" t="s">
        <v>313</v>
      </c>
      <c r="S153" s="74"/>
      <c r="T153" s="30"/>
      <c r="U153" s="30"/>
      <c r="V153" s="30"/>
      <c r="W153" s="30"/>
      <c r="X153" s="30"/>
      <c r="Y153" s="30"/>
      <c r="Z153" s="30"/>
    </row>
    <row r="154" ht="15.75" customHeight="1">
      <c r="A154" s="21" t="s">
        <v>174</v>
      </c>
      <c r="B154" s="21" t="s">
        <v>34</v>
      </c>
      <c r="C154" s="29">
        <v>1.1915763391408976E7</v>
      </c>
      <c r="D154" s="64" t="s">
        <v>321</v>
      </c>
      <c r="E154" s="21">
        <v>8.90981137E8</v>
      </c>
      <c r="F154" s="29">
        <v>1.1915763E7</v>
      </c>
      <c r="G154" s="29">
        <v>1.0493122E7</v>
      </c>
      <c r="H154" s="29">
        <f t="shared" si="26"/>
        <v>10493122</v>
      </c>
      <c r="I154" s="66">
        <v>9.20016045E8</v>
      </c>
      <c r="J154" s="67" t="s">
        <v>322</v>
      </c>
      <c r="K154" s="67" t="s">
        <v>311</v>
      </c>
      <c r="L154" s="68">
        <v>2.01300066087E11</v>
      </c>
      <c r="M154" s="69" t="s">
        <v>495</v>
      </c>
      <c r="N154" s="70">
        <v>41638.0</v>
      </c>
      <c r="O154" s="29">
        <v>1422640.0</v>
      </c>
      <c r="P154" s="71">
        <f t="shared" si="29"/>
        <v>1422640</v>
      </c>
      <c r="Q154" s="68">
        <v>2.01300067381E11</v>
      </c>
      <c r="R154" s="73" t="s">
        <v>313</v>
      </c>
      <c r="S154" s="74"/>
      <c r="T154" s="30"/>
      <c r="U154" s="30"/>
      <c r="V154" s="30"/>
      <c r="W154" s="30"/>
      <c r="X154" s="30"/>
      <c r="Y154" s="30"/>
      <c r="Z154" s="30"/>
    </row>
    <row r="155" ht="14.25" customHeight="1">
      <c r="A155" s="90" t="s">
        <v>176</v>
      </c>
      <c r="B155" s="98" t="s">
        <v>308</v>
      </c>
      <c r="C155" s="29">
        <v>5.8567408602987155E7</v>
      </c>
      <c r="D155" s="75" t="s">
        <v>319</v>
      </c>
      <c r="E155" s="107">
        <v>8.90980066E8</v>
      </c>
      <c r="F155" s="29">
        <v>5.8567409E7</v>
      </c>
      <c r="G155" s="29">
        <v>5.1305494E7</v>
      </c>
      <c r="H155" s="91">
        <f t="shared" si="26"/>
        <v>51305494</v>
      </c>
      <c r="I155" s="92">
        <v>6.650442399E10</v>
      </c>
      <c r="J155" s="93" t="s">
        <v>310</v>
      </c>
      <c r="K155" s="93" t="s">
        <v>315</v>
      </c>
      <c r="L155" s="94">
        <v>2.01300066808E11</v>
      </c>
      <c r="M155" s="69" t="s">
        <v>496</v>
      </c>
      <c r="N155" s="95">
        <v>41638.0</v>
      </c>
      <c r="O155" s="29">
        <f t="shared" ref="O155:O161" si="32">+F155-G155</f>
        <v>7261915</v>
      </c>
      <c r="P155" s="96">
        <f t="shared" si="29"/>
        <v>7261915</v>
      </c>
      <c r="Q155" s="97">
        <v>2.01300067477E11</v>
      </c>
      <c r="R155" s="73" t="s">
        <v>313</v>
      </c>
      <c r="S155" s="74"/>
      <c r="T155" s="30"/>
      <c r="U155" s="30"/>
      <c r="V155" s="30"/>
      <c r="W155" s="30"/>
      <c r="X155" s="30"/>
      <c r="Y155" s="30"/>
      <c r="Z155" s="30"/>
    </row>
    <row r="156" ht="14.25" customHeight="1">
      <c r="A156" s="21" t="s">
        <v>176</v>
      </c>
      <c r="B156" s="21" t="s">
        <v>34</v>
      </c>
      <c r="C156" s="29">
        <v>586807.3970128506</v>
      </c>
      <c r="D156" s="64" t="s">
        <v>452</v>
      </c>
      <c r="E156" s="21">
        <v>8.90980732E8</v>
      </c>
      <c r="F156" s="29">
        <v>586807.0</v>
      </c>
      <c r="G156" s="29">
        <v>551492.0</v>
      </c>
      <c r="H156" s="29">
        <f t="shared" si="26"/>
        <v>551492</v>
      </c>
      <c r="I156" s="66">
        <v>3.98500005283E11</v>
      </c>
      <c r="J156" s="67" t="s">
        <v>325</v>
      </c>
      <c r="K156" s="67" t="s">
        <v>315</v>
      </c>
      <c r="L156" s="68">
        <v>2.01300066088E11</v>
      </c>
      <c r="M156" s="69" t="s">
        <v>453</v>
      </c>
      <c r="N156" s="70">
        <v>41638.0</v>
      </c>
      <c r="O156" s="29">
        <f t="shared" si="32"/>
        <v>35315</v>
      </c>
      <c r="P156" s="71">
        <f t="shared" si="29"/>
        <v>35315</v>
      </c>
      <c r="Q156" s="68">
        <v>2.01300067382E11</v>
      </c>
      <c r="R156" s="73" t="s">
        <v>313</v>
      </c>
      <c r="S156" s="74"/>
      <c r="T156" s="30"/>
      <c r="U156" s="30"/>
      <c r="V156" s="30"/>
      <c r="W156" s="30"/>
      <c r="X156" s="30"/>
      <c r="Y156" s="30"/>
      <c r="Z156" s="30"/>
    </row>
    <row r="157" ht="14.25" customHeight="1">
      <c r="A157" s="90" t="s">
        <v>178</v>
      </c>
      <c r="B157" s="90" t="s">
        <v>34</v>
      </c>
      <c r="C157" s="29">
        <v>3.976940522356936E7</v>
      </c>
      <c r="D157" s="75" t="s">
        <v>421</v>
      </c>
      <c r="E157" s="90">
        <v>8.90981536E8</v>
      </c>
      <c r="F157" s="29">
        <v>3.9769405E7</v>
      </c>
      <c r="G157" s="29">
        <v>3.4936232E7</v>
      </c>
      <c r="H157" s="91">
        <f t="shared" si="26"/>
        <v>34936232</v>
      </c>
      <c r="I157" s="102">
        <v>1.10210010179E11</v>
      </c>
      <c r="J157" s="93" t="s">
        <v>363</v>
      </c>
      <c r="K157" s="93" t="s">
        <v>311</v>
      </c>
      <c r="L157" s="94">
        <v>2.01300066089E11</v>
      </c>
      <c r="M157" s="69" t="s">
        <v>497</v>
      </c>
      <c r="N157" s="95">
        <v>41638.0</v>
      </c>
      <c r="O157" s="29">
        <f t="shared" si="32"/>
        <v>4833173</v>
      </c>
      <c r="P157" s="96">
        <f t="shared" si="29"/>
        <v>4833173</v>
      </c>
      <c r="Q157" s="97">
        <v>2.01300067383E11</v>
      </c>
      <c r="R157" s="73" t="s">
        <v>313</v>
      </c>
      <c r="S157" s="74"/>
      <c r="T157" s="30"/>
      <c r="U157" s="30"/>
      <c r="V157" s="30"/>
      <c r="W157" s="30"/>
      <c r="X157" s="30"/>
      <c r="Y157" s="30"/>
      <c r="Z157" s="30"/>
    </row>
    <row r="158" ht="14.25" customHeight="1">
      <c r="A158" s="21" t="s">
        <v>178</v>
      </c>
      <c r="B158" s="63" t="s">
        <v>68</v>
      </c>
      <c r="C158" s="29">
        <v>4.442166877643064E7</v>
      </c>
      <c r="D158" s="64" t="s">
        <v>498</v>
      </c>
      <c r="E158" s="65">
        <v>8.90904646E8</v>
      </c>
      <c r="F158" s="29">
        <v>4.442166877643064E7</v>
      </c>
      <c r="G158" s="29">
        <v>3.8823882E7</v>
      </c>
      <c r="H158" s="71">
        <f t="shared" si="26"/>
        <v>38823882</v>
      </c>
      <c r="I158" s="66">
        <v>1.019256232E10</v>
      </c>
      <c r="J158" s="67" t="s">
        <v>310</v>
      </c>
      <c r="K158" s="67" t="s">
        <v>315</v>
      </c>
      <c r="L158" s="68">
        <v>2.0130006598E11</v>
      </c>
      <c r="M158" s="69" t="s">
        <v>499</v>
      </c>
      <c r="N158" s="70">
        <v>41631.0</v>
      </c>
      <c r="O158" s="29">
        <f t="shared" si="32"/>
        <v>5597786.776</v>
      </c>
      <c r="P158" s="71">
        <f t="shared" si="29"/>
        <v>5597787</v>
      </c>
      <c r="Q158" s="68">
        <v>2.01300067291E11</v>
      </c>
      <c r="R158" s="73" t="s">
        <v>313</v>
      </c>
      <c r="S158" s="74"/>
      <c r="T158" s="30"/>
      <c r="U158" s="30"/>
      <c r="V158" s="30"/>
      <c r="W158" s="30"/>
      <c r="X158" s="30"/>
      <c r="Y158" s="30"/>
      <c r="Z158" s="30"/>
    </row>
    <row r="159" ht="15.75" customHeight="1">
      <c r="A159" s="21" t="s">
        <v>180</v>
      </c>
      <c r="B159" s="21" t="s">
        <v>34</v>
      </c>
      <c r="C159" s="29">
        <v>2.0292403E7</v>
      </c>
      <c r="D159" s="64" t="s">
        <v>357</v>
      </c>
      <c r="E159" s="21">
        <v>8.90982264E8</v>
      </c>
      <c r="F159" s="29">
        <v>2.0292403E7</v>
      </c>
      <c r="G159" s="29">
        <v>1.777825E7</v>
      </c>
      <c r="H159" s="29">
        <f t="shared" si="26"/>
        <v>17778250</v>
      </c>
      <c r="I159" s="66">
        <v>9.130026775E9</v>
      </c>
      <c r="J159" s="67" t="s">
        <v>310</v>
      </c>
      <c r="K159" s="67" t="s">
        <v>315</v>
      </c>
      <c r="L159" s="68">
        <v>2.0130006609E11</v>
      </c>
      <c r="M159" s="69" t="s">
        <v>500</v>
      </c>
      <c r="N159" s="70">
        <v>41638.0</v>
      </c>
      <c r="O159" s="29">
        <f t="shared" si="32"/>
        <v>2514153</v>
      </c>
      <c r="P159" s="71">
        <f t="shared" si="29"/>
        <v>2514153</v>
      </c>
      <c r="Q159" s="72">
        <v>2.01300067384E11</v>
      </c>
      <c r="R159" s="73" t="s">
        <v>313</v>
      </c>
      <c r="S159" s="74"/>
      <c r="T159" s="30"/>
      <c r="U159" s="30"/>
      <c r="V159" s="30"/>
      <c r="W159" s="30"/>
      <c r="X159" s="30"/>
      <c r="Y159" s="30"/>
      <c r="Z159" s="30"/>
    </row>
    <row r="160" ht="14.25" customHeight="1">
      <c r="A160" s="21" t="s">
        <v>182</v>
      </c>
      <c r="B160" s="63" t="s">
        <v>308</v>
      </c>
      <c r="C160" s="29">
        <v>5689076.481808438</v>
      </c>
      <c r="D160" s="64" t="s">
        <v>327</v>
      </c>
      <c r="E160" s="79">
        <v>8.90981726E8</v>
      </c>
      <c r="F160" s="29">
        <v>5689076.0</v>
      </c>
      <c r="G160" s="29">
        <v>4971605.0</v>
      </c>
      <c r="H160" s="29">
        <f t="shared" si="26"/>
        <v>4971605</v>
      </c>
      <c r="I160" s="66">
        <v>6.44033268E8</v>
      </c>
      <c r="J160" s="67" t="s">
        <v>328</v>
      </c>
      <c r="K160" s="67" t="s">
        <v>311</v>
      </c>
      <c r="L160" s="68">
        <v>2.01300066809E11</v>
      </c>
      <c r="M160" s="69" t="s">
        <v>501</v>
      </c>
      <c r="N160" s="70">
        <v>41638.0</v>
      </c>
      <c r="O160" s="29">
        <f t="shared" si="32"/>
        <v>717471</v>
      </c>
      <c r="P160" s="71">
        <f t="shared" si="29"/>
        <v>717471</v>
      </c>
      <c r="Q160" s="72">
        <v>2.01300067478E11</v>
      </c>
      <c r="R160" s="73" t="s">
        <v>313</v>
      </c>
      <c r="S160" s="74"/>
      <c r="T160" s="30"/>
      <c r="U160" s="30"/>
      <c r="V160" s="30"/>
      <c r="W160" s="30"/>
      <c r="X160" s="30"/>
      <c r="Y160" s="30"/>
      <c r="Z160" s="30"/>
    </row>
    <row r="161" ht="14.25" customHeight="1">
      <c r="A161" s="21" t="s">
        <v>182</v>
      </c>
      <c r="B161" s="63" t="s">
        <v>62</v>
      </c>
      <c r="C161" s="29">
        <v>3664545.518191563</v>
      </c>
      <c r="D161" s="64" t="s">
        <v>321</v>
      </c>
      <c r="E161" s="21">
        <v>8.90981137E8</v>
      </c>
      <c r="F161" s="29">
        <v>3664546.0</v>
      </c>
      <c r="G161" s="29">
        <v>3223138.0</v>
      </c>
      <c r="H161" s="29">
        <f t="shared" si="26"/>
        <v>3223138</v>
      </c>
      <c r="I161" s="66">
        <v>9.20016045E8</v>
      </c>
      <c r="J161" s="67" t="s">
        <v>322</v>
      </c>
      <c r="K161" s="67" t="s">
        <v>311</v>
      </c>
      <c r="L161" s="68">
        <v>2.01300067274E11</v>
      </c>
      <c r="M161" s="82" t="s">
        <v>313</v>
      </c>
      <c r="N161" s="74"/>
      <c r="O161" s="29">
        <f t="shared" si="32"/>
        <v>441408</v>
      </c>
      <c r="P161" s="71">
        <f t="shared" si="29"/>
        <v>441408</v>
      </c>
      <c r="Q161" s="68">
        <v>2.01300067535E11</v>
      </c>
      <c r="R161" s="73" t="s">
        <v>313</v>
      </c>
      <c r="S161" s="74"/>
      <c r="T161" s="30"/>
      <c r="U161" s="30"/>
      <c r="V161" s="30"/>
      <c r="W161" s="30"/>
      <c r="X161" s="30"/>
      <c r="Y161" s="30"/>
      <c r="Z161" s="30"/>
    </row>
    <row r="162" ht="14.25" customHeight="1">
      <c r="A162" s="90" t="s">
        <v>184</v>
      </c>
      <c r="B162" s="98" t="s">
        <v>308</v>
      </c>
      <c r="C162" s="29">
        <v>4.900211703521045E7</v>
      </c>
      <c r="D162" s="75" t="s">
        <v>337</v>
      </c>
      <c r="E162" s="107">
        <v>8.90907215E8</v>
      </c>
      <c r="F162" s="29">
        <v>4.9002117E7</v>
      </c>
      <c r="G162" s="29">
        <v>4.2863479E7</v>
      </c>
      <c r="H162" s="91">
        <f t="shared" si="26"/>
        <v>42863479</v>
      </c>
      <c r="I162" s="92">
        <v>6.555071255E10</v>
      </c>
      <c r="J162" s="93" t="s">
        <v>310</v>
      </c>
      <c r="K162" s="93" t="s">
        <v>311</v>
      </c>
      <c r="L162" s="94">
        <v>2.0130006681E11</v>
      </c>
      <c r="M162" s="69" t="s">
        <v>502</v>
      </c>
      <c r="N162" s="95">
        <v>41638.0</v>
      </c>
      <c r="O162" s="29">
        <v>6138637.0</v>
      </c>
      <c r="P162" s="96">
        <f t="shared" si="29"/>
        <v>6138637</v>
      </c>
      <c r="Q162" s="97">
        <v>2.01300067479E11</v>
      </c>
      <c r="R162" s="73" t="s">
        <v>313</v>
      </c>
      <c r="S162" s="74"/>
      <c r="T162" s="30"/>
      <c r="U162" s="30"/>
      <c r="V162" s="30"/>
      <c r="W162" s="30"/>
      <c r="X162" s="30"/>
      <c r="Y162" s="30"/>
      <c r="Z162" s="30"/>
    </row>
    <row r="163" ht="14.25" customHeight="1">
      <c r="A163" s="21" t="s">
        <v>184</v>
      </c>
      <c r="B163" s="21" t="s">
        <v>34</v>
      </c>
      <c r="C163" s="29">
        <v>5723317.540715208</v>
      </c>
      <c r="D163" s="64" t="s">
        <v>321</v>
      </c>
      <c r="E163" s="21">
        <v>8.90981137E8</v>
      </c>
      <c r="F163" s="29">
        <v>5723318.0</v>
      </c>
      <c r="G163" s="29">
        <v>5050733.0</v>
      </c>
      <c r="H163" s="29">
        <f t="shared" si="26"/>
        <v>5050733</v>
      </c>
      <c r="I163" s="66">
        <v>9.20016045E8</v>
      </c>
      <c r="J163" s="67" t="s">
        <v>322</v>
      </c>
      <c r="K163" s="67" t="s">
        <v>311</v>
      </c>
      <c r="L163" s="68">
        <v>2.01300066091E11</v>
      </c>
      <c r="M163" s="69" t="s">
        <v>503</v>
      </c>
      <c r="N163" s="70">
        <v>41638.0</v>
      </c>
      <c r="O163" s="29">
        <f t="shared" ref="O163:O172" si="33">+F163-G163</f>
        <v>672585</v>
      </c>
      <c r="P163" s="71">
        <f t="shared" si="29"/>
        <v>672585</v>
      </c>
      <c r="Q163" s="68">
        <v>2.01300067385E11</v>
      </c>
      <c r="R163" s="73" t="s">
        <v>313</v>
      </c>
      <c r="S163" s="74"/>
      <c r="T163" s="30"/>
      <c r="U163" s="30"/>
      <c r="V163" s="30"/>
      <c r="W163" s="30"/>
      <c r="X163" s="30"/>
      <c r="Y163" s="30"/>
      <c r="Z163" s="30"/>
    </row>
    <row r="164" ht="14.25" customHeight="1">
      <c r="A164" s="21" t="s">
        <v>184</v>
      </c>
      <c r="B164" s="63" t="s">
        <v>62</v>
      </c>
      <c r="C164" s="29">
        <v>6441917.4240743425</v>
      </c>
      <c r="D164" s="64" t="s">
        <v>321</v>
      </c>
      <c r="E164" s="21">
        <v>8.90981137E8</v>
      </c>
      <c r="F164" s="29">
        <v>6441917.0</v>
      </c>
      <c r="G164" s="29">
        <v>5674733.0</v>
      </c>
      <c r="H164" s="29">
        <f t="shared" si="26"/>
        <v>5674733</v>
      </c>
      <c r="I164" s="66">
        <v>9.20016045E8</v>
      </c>
      <c r="J164" s="67" t="s">
        <v>322</v>
      </c>
      <c r="K164" s="67" t="s">
        <v>311</v>
      </c>
      <c r="L164" s="68">
        <v>2.01300067275E11</v>
      </c>
      <c r="M164" s="82" t="s">
        <v>313</v>
      </c>
      <c r="N164" s="74"/>
      <c r="O164" s="29">
        <f t="shared" si="33"/>
        <v>767184</v>
      </c>
      <c r="P164" s="71">
        <v>767185.0</v>
      </c>
      <c r="Q164" s="68">
        <v>2.01300067536E11</v>
      </c>
      <c r="R164" s="73" t="s">
        <v>313</v>
      </c>
      <c r="S164" s="74"/>
      <c r="T164" s="30"/>
      <c r="U164" s="30"/>
      <c r="V164" s="30"/>
      <c r="W164" s="30"/>
      <c r="X164" s="30"/>
      <c r="Y164" s="30"/>
      <c r="Z164" s="30"/>
    </row>
    <row r="165" ht="14.25" customHeight="1">
      <c r="A165" s="90" t="s">
        <v>186</v>
      </c>
      <c r="B165" s="98" t="s">
        <v>308</v>
      </c>
      <c r="C165" s="29">
        <v>1.4405325898600826E7</v>
      </c>
      <c r="D165" s="75" t="s">
        <v>327</v>
      </c>
      <c r="E165" s="105">
        <v>8.90981726E8</v>
      </c>
      <c r="F165" s="29">
        <v>1.4405326E7</v>
      </c>
      <c r="G165" s="29">
        <v>1.2609376E7</v>
      </c>
      <c r="H165" s="91">
        <f t="shared" si="26"/>
        <v>12609376</v>
      </c>
      <c r="I165" s="92">
        <v>6.44033268E8</v>
      </c>
      <c r="J165" s="93" t="s">
        <v>328</v>
      </c>
      <c r="K165" s="93" t="s">
        <v>311</v>
      </c>
      <c r="L165" s="94">
        <v>2.01300066811E11</v>
      </c>
      <c r="M165" s="69" t="s">
        <v>504</v>
      </c>
      <c r="N165" s="95">
        <v>41638.0</v>
      </c>
      <c r="O165" s="29">
        <f t="shared" si="33"/>
        <v>1795950</v>
      </c>
      <c r="P165" s="96">
        <f>ROUNDUP(O165,0)</f>
        <v>1795950</v>
      </c>
      <c r="Q165" s="97">
        <v>2.0130006748E11</v>
      </c>
      <c r="R165" s="73" t="s">
        <v>313</v>
      </c>
      <c r="S165" s="74"/>
      <c r="T165" s="30"/>
      <c r="U165" s="30"/>
      <c r="V165" s="30"/>
      <c r="W165" s="30"/>
      <c r="X165" s="30"/>
      <c r="Y165" s="30"/>
      <c r="Z165" s="30"/>
    </row>
    <row r="166" ht="14.25" customHeight="1">
      <c r="A166" s="21" t="s">
        <v>186</v>
      </c>
      <c r="B166" s="63" t="s">
        <v>68</v>
      </c>
      <c r="C166" s="29">
        <v>3.2133437278921485E7</v>
      </c>
      <c r="D166" s="64" t="s">
        <v>319</v>
      </c>
      <c r="E166" s="65">
        <v>8.90980066E8</v>
      </c>
      <c r="F166" s="29">
        <v>3.2133437278921485E7</v>
      </c>
      <c r="G166" s="29">
        <v>2.8133874E7</v>
      </c>
      <c r="H166" s="71">
        <f t="shared" si="26"/>
        <v>28133874</v>
      </c>
      <c r="I166" s="66">
        <v>6.650442399E10</v>
      </c>
      <c r="J166" s="67" t="s">
        <v>310</v>
      </c>
      <c r="K166" s="67" t="s">
        <v>315</v>
      </c>
      <c r="L166" s="68">
        <v>2.01300065981E11</v>
      </c>
      <c r="M166" s="69" t="s">
        <v>505</v>
      </c>
      <c r="N166" s="70">
        <v>41631.0</v>
      </c>
      <c r="O166" s="29">
        <f t="shared" si="33"/>
        <v>3999563.279</v>
      </c>
      <c r="P166" s="71">
        <f>ROUNDDOWN(O166,0)</f>
        <v>3999563</v>
      </c>
      <c r="Q166" s="68">
        <v>2.01300067292E11</v>
      </c>
      <c r="R166" s="73" t="s">
        <v>313</v>
      </c>
      <c r="S166" s="74"/>
      <c r="T166" s="30"/>
      <c r="U166" s="30"/>
      <c r="V166" s="30"/>
      <c r="W166" s="30"/>
      <c r="X166" s="30"/>
      <c r="Y166" s="30"/>
      <c r="Z166" s="30"/>
    </row>
    <row r="167" ht="14.25" customHeight="1">
      <c r="A167" s="21" t="s">
        <v>186</v>
      </c>
      <c r="B167" s="63" t="s">
        <v>48</v>
      </c>
      <c r="C167" s="29">
        <v>1190085.8224776876</v>
      </c>
      <c r="D167" s="64" t="s">
        <v>463</v>
      </c>
      <c r="E167" s="104">
        <v>8.90900518E8</v>
      </c>
      <c r="F167" s="29">
        <v>1190086.0</v>
      </c>
      <c r="G167" s="29">
        <v>1072172.0</v>
      </c>
      <c r="H167" s="29">
        <f t="shared" si="26"/>
        <v>1072172</v>
      </c>
      <c r="I167" s="66">
        <v>4.34888418E8</v>
      </c>
      <c r="J167" s="67" t="s">
        <v>328</v>
      </c>
      <c r="K167" s="67" t="s">
        <v>311</v>
      </c>
      <c r="L167" s="68">
        <v>2.01300066028E11</v>
      </c>
      <c r="M167" s="69" t="s">
        <v>506</v>
      </c>
      <c r="N167" s="70">
        <v>41631.0</v>
      </c>
      <c r="O167" s="29">
        <f t="shared" si="33"/>
        <v>117914</v>
      </c>
      <c r="P167" s="71">
        <f>ROUNDUP(O167,0)</f>
        <v>117914</v>
      </c>
      <c r="Q167" s="72">
        <v>2.01300067338E11</v>
      </c>
      <c r="R167" s="73" t="s">
        <v>313</v>
      </c>
      <c r="S167" s="74"/>
      <c r="T167" s="30"/>
      <c r="U167" s="30"/>
      <c r="V167" s="30"/>
      <c r="W167" s="30"/>
      <c r="X167" s="30"/>
      <c r="Y167" s="30"/>
      <c r="Z167" s="30"/>
    </row>
    <row r="168" ht="15.75" customHeight="1">
      <c r="A168" s="21" t="s">
        <v>188</v>
      </c>
      <c r="B168" s="63" t="s">
        <v>308</v>
      </c>
      <c r="C168" s="29">
        <v>2.3783413976897743E8</v>
      </c>
      <c r="D168" s="64" t="s">
        <v>344</v>
      </c>
      <c r="E168" s="65">
        <v>8.90905166E8</v>
      </c>
      <c r="F168" s="29">
        <v>2.3783414E8</v>
      </c>
      <c r="G168" s="29">
        <v>2.0784895081E8</v>
      </c>
      <c r="H168" s="29">
        <f t="shared" si="26"/>
        <v>207848951</v>
      </c>
      <c r="I168" s="66">
        <v>3.7570158388E10</v>
      </c>
      <c r="J168" s="67" t="s">
        <v>325</v>
      </c>
      <c r="K168" s="67" t="s">
        <v>315</v>
      </c>
      <c r="L168" s="68">
        <v>2.01300066812E11</v>
      </c>
      <c r="M168" s="69" t="s">
        <v>507</v>
      </c>
      <c r="N168" s="70">
        <v>41638.0</v>
      </c>
      <c r="O168" s="29">
        <f t="shared" si="33"/>
        <v>29985189.19</v>
      </c>
      <c r="P168" s="71">
        <f>ROUNDDOWN(O168,0)</f>
        <v>29985189</v>
      </c>
      <c r="Q168" s="72">
        <v>2.01300067481E11</v>
      </c>
      <c r="R168" s="73" t="s">
        <v>313</v>
      </c>
      <c r="S168" s="74"/>
      <c r="T168" s="30"/>
      <c r="U168" s="30"/>
      <c r="V168" s="30"/>
      <c r="W168" s="30"/>
      <c r="X168" s="30"/>
      <c r="Y168" s="30"/>
      <c r="Z168" s="30"/>
    </row>
    <row r="169" ht="14.25" customHeight="1">
      <c r="A169" s="21" t="s">
        <v>188</v>
      </c>
      <c r="B169" s="21" t="s">
        <v>34</v>
      </c>
      <c r="C169" s="29">
        <v>2.658265828812791E7</v>
      </c>
      <c r="D169" s="64" t="s">
        <v>421</v>
      </c>
      <c r="E169" s="21">
        <v>8.90981536E8</v>
      </c>
      <c r="F169" s="29">
        <v>2.6582658E7</v>
      </c>
      <c r="G169" s="29">
        <v>2.337972353E7</v>
      </c>
      <c r="H169" s="29">
        <f t="shared" si="26"/>
        <v>23379724</v>
      </c>
      <c r="I169" s="78">
        <v>1.10210010179E11</v>
      </c>
      <c r="J169" s="67" t="s">
        <v>363</v>
      </c>
      <c r="K169" s="67" t="s">
        <v>311</v>
      </c>
      <c r="L169" s="68">
        <v>2.01300066092E11</v>
      </c>
      <c r="M169" s="69" t="s">
        <v>508</v>
      </c>
      <c r="N169" s="70">
        <v>41638.0</v>
      </c>
      <c r="O169" s="29">
        <f t="shared" si="33"/>
        <v>3202934.47</v>
      </c>
      <c r="P169" s="71">
        <v>3202935.0</v>
      </c>
      <c r="Q169" s="72">
        <v>2.01300067386E11</v>
      </c>
      <c r="R169" s="73" t="s">
        <v>313</v>
      </c>
      <c r="S169" s="74"/>
      <c r="T169" s="30"/>
      <c r="U169" s="30"/>
      <c r="V169" s="30"/>
      <c r="W169" s="30"/>
      <c r="X169" s="30"/>
      <c r="Y169" s="30"/>
      <c r="Z169" s="30"/>
    </row>
    <row r="170" ht="15.75" customHeight="1">
      <c r="A170" s="21" t="s">
        <v>188</v>
      </c>
      <c r="B170" s="63" t="s">
        <v>62</v>
      </c>
      <c r="C170" s="29">
        <v>3567876.0</v>
      </c>
      <c r="D170" s="64" t="s">
        <v>321</v>
      </c>
      <c r="E170" s="21">
        <v>8.90981137E8</v>
      </c>
      <c r="F170" s="29">
        <v>3567876.0</v>
      </c>
      <c r="G170" s="29">
        <v>2261072.0</v>
      </c>
      <c r="H170" s="29">
        <f t="shared" si="26"/>
        <v>2261072</v>
      </c>
      <c r="I170" s="66">
        <v>9.20016045E8</v>
      </c>
      <c r="J170" s="67" t="s">
        <v>322</v>
      </c>
      <c r="K170" s="67" t="s">
        <v>311</v>
      </c>
      <c r="L170" s="68">
        <v>2.01300067276E11</v>
      </c>
      <c r="M170" s="82" t="s">
        <v>313</v>
      </c>
      <c r="N170" s="74"/>
      <c r="O170" s="29">
        <f t="shared" si="33"/>
        <v>1306804</v>
      </c>
      <c r="P170" s="71">
        <f t="shared" ref="P170:P194" si="34">ROUNDUP(O170,0)</f>
        <v>1306804</v>
      </c>
      <c r="Q170" s="68">
        <v>2.01300067537E11</v>
      </c>
      <c r="R170" s="73" t="s">
        <v>313</v>
      </c>
      <c r="S170" s="74"/>
      <c r="T170" s="30"/>
      <c r="U170" s="30"/>
      <c r="V170" s="30"/>
      <c r="W170" s="30"/>
      <c r="X170" s="30"/>
      <c r="Y170" s="30"/>
      <c r="Z170" s="30"/>
    </row>
    <row r="171" ht="15.75" customHeight="1">
      <c r="A171" s="21" t="s">
        <v>188</v>
      </c>
      <c r="B171" s="63" t="s">
        <v>62</v>
      </c>
      <c r="C171" s="29">
        <v>1.4969627E7</v>
      </c>
      <c r="D171" s="64" t="s">
        <v>509</v>
      </c>
      <c r="E171" s="21">
        <v>8.00143438E8</v>
      </c>
      <c r="F171" s="29">
        <v>1.4969627E7</v>
      </c>
      <c r="G171" s="29">
        <v>1.3662823E7</v>
      </c>
      <c r="H171" s="29">
        <f t="shared" si="26"/>
        <v>13662823</v>
      </c>
      <c r="I171" s="66">
        <v>7.351011208E9</v>
      </c>
      <c r="J171" s="67" t="s">
        <v>510</v>
      </c>
      <c r="K171" s="67" t="s">
        <v>311</v>
      </c>
      <c r="L171" s="68">
        <v>2.01300067277E11</v>
      </c>
      <c r="M171" s="82" t="s">
        <v>313</v>
      </c>
      <c r="N171" s="74"/>
      <c r="O171" s="29">
        <f t="shared" si="33"/>
        <v>1306804</v>
      </c>
      <c r="P171" s="71">
        <f t="shared" si="34"/>
        <v>1306804</v>
      </c>
      <c r="Q171" s="68">
        <v>2.01300067538E11</v>
      </c>
      <c r="R171" s="73" t="s">
        <v>313</v>
      </c>
      <c r="S171" s="74"/>
      <c r="T171" s="30"/>
      <c r="U171" s="30"/>
      <c r="V171" s="30"/>
      <c r="W171" s="30"/>
      <c r="X171" s="30"/>
      <c r="Y171" s="30"/>
      <c r="Z171" s="30"/>
    </row>
    <row r="172" ht="15.75" customHeight="1">
      <c r="A172" s="21" t="s">
        <v>188</v>
      </c>
      <c r="B172" s="63" t="s">
        <v>62</v>
      </c>
      <c r="C172" s="29">
        <v>1.4759751E7</v>
      </c>
      <c r="D172" s="64" t="s">
        <v>397</v>
      </c>
      <c r="E172" s="21">
        <v>8.9098243E8</v>
      </c>
      <c r="F172" s="29">
        <v>1.4759751E7</v>
      </c>
      <c r="G172" s="29">
        <v>1.3452948E7</v>
      </c>
      <c r="H172" s="29">
        <f t="shared" si="26"/>
        <v>13452948</v>
      </c>
      <c r="I172" s="66">
        <v>5.57053774E8</v>
      </c>
      <c r="J172" s="67" t="s">
        <v>322</v>
      </c>
      <c r="K172" s="67" t="s">
        <v>311</v>
      </c>
      <c r="L172" s="68">
        <v>2.01300067278E11</v>
      </c>
      <c r="M172" s="82" t="s">
        <v>313</v>
      </c>
      <c r="N172" s="74"/>
      <c r="O172" s="29">
        <f t="shared" si="33"/>
        <v>1306803</v>
      </c>
      <c r="P172" s="71">
        <f t="shared" si="34"/>
        <v>1306803</v>
      </c>
      <c r="Q172" s="68">
        <v>2.01300067539E11</v>
      </c>
      <c r="R172" s="73" t="s">
        <v>313</v>
      </c>
      <c r="S172" s="74"/>
      <c r="T172" s="30"/>
      <c r="U172" s="30"/>
      <c r="V172" s="30"/>
      <c r="W172" s="30"/>
      <c r="X172" s="30"/>
      <c r="Y172" s="30"/>
      <c r="Z172" s="30"/>
    </row>
    <row r="173" ht="14.25" customHeight="1">
      <c r="A173" s="108" t="s">
        <v>188</v>
      </c>
      <c r="B173" s="109" t="s">
        <v>190</v>
      </c>
      <c r="C173" s="110">
        <v>2.9699915135953265E8</v>
      </c>
      <c r="D173" s="111"/>
      <c r="E173" s="108"/>
      <c r="F173" s="110"/>
      <c r="G173" s="110"/>
      <c r="H173" s="112"/>
      <c r="I173" s="108"/>
      <c r="J173" s="108"/>
      <c r="K173" s="108"/>
      <c r="L173" s="113"/>
      <c r="M173" s="114" t="s">
        <v>511</v>
      </c>
      <c r="N173" s="108"/>
      <c r="O173" s="110">
        <v>3.6611178E7</v>
      </c>
      <c r="P173" s="115">
        <f t="shared" si="34"/>
        <v>36611178</v>
      </c>
      <c r="Q173" s="116"/>
      <c r="R173" s="117" t="s">
        <v>511</v>
      </c>
      <c r="S173" s="108"/>
      <c r="T173" s="30"/>
      <c r="U173" s="30"/>
      <c r="V173" s="30"/>
      <c r="W173" s="30"/>
      <c r="X173" s="30"/>
      <c r="Y173" s="30"/>
      <c r="Z173" s="30"/>
    </row>
    <row r="174" ht="14.25" customHeight="1">
      <c r="A174" s="21" t="s">
        <v>192</v>
      </c>
      <c r="B174" s="21" t="s">
        <v>34</v>
      </c>
      <c r="C174" s="29">
        <v>2.253687687481E7</v>
      </c>
      <c r="D174" s="64" t="s">
        <v>309</v>
      </c>
      <c r="E174" s="21">
        <v>8.90985703E8</v>
      </c>
      <c r="F174" s="29">
        <v>2.2536877E7</v>
      </c>
      <c r="G174" s="29">
        <v>1.9771542E7</v>
      </c>
      <c r="H174" s="29">
        <f t="shared" ref="H174:H177" si="35">ROUNDUP(G174,0)</f>
        <v>19771542</v>
      </c>
      <c r="I174" s="66">
        <v>6.5301928048E10</v>
      </c>
      <c r="J174" s="67" t="s">
        <v>310</v>
      </c>
      <c r="K174" s="67" t="s">
        <v>311</v>
      </c>
      <c r="L174" s="68">
        <v>2.01300066093E11</v>
      </c>
      <c r="M174" s="69" t="s">
        <v>512</v>
      </c>
      <c r="N174" s="70">
        <v>41638.0</v>
      </c>
      <c r="O174" s="29">
        <f t="shared" ref="O174:O176" si="36">+F174-G174</f>
        <v>2765335</v>
      </c>
      <c r="P174" s="71">
        <f t="shared" si="34"/>
        <v>2765335</v>
      </c>
      <c r="Q174" s="72">
        <v>2.01300067387E11</v>
      </c>
      <c r="R174" s="73" t="s">
        <v>313</v>
      </c>
      <c r="S174" s="74"/>
      <c r="T174" s="30"/>
      <c r="U174" s="30"/>
      <c r="V174" s="30"/>
      <c r="W174" s="30"/>
      <c r="X174" s="30"/>
      <c r="Y174" s="30"/>
      <c r="Z174" s="30"/>
    </row>
    <row r="175" ht="14.25" customHeight="1">
      <c r="A175" s="21" t="s">
        <v>192</v>
      </c>
      <c r="B175" s="63" t="s">
        <v>36</v>
      </c>
      <c r="C175" s="29">
        <v>3.2832735125190005E7</v>
      </c>
      <c r="D175" s="64" t="s">
        <v>513</v>
      </c>
      <c r="E175" s="76">
        <v>8.00138011E8</v>
      </c>
      <c r="F175" s="29">
        <v>3.2832735E7</v>
      </c>
      <c r="G175" s="29">
        <v>2.8737982E7</v>
      </c>
      <c r="H175" s="71">
        <f t="shared" si="35"/>
        <v>28737982</v>
      </c>
      <c r="I175" s="66">
        <v>3.7121954521E10</v>
      </c>
      <c r="J175" s="67" t="s">
        <v>310</v>
      </c>
      <c r="K175" s="67" t="s">
        <v>311</v>
      </c>
      <c r="L175" s="68">
        <v>2.01300066002E11</v>
      </c>
      <c r="M175" s="69" t="s">
        <v>514</v>
      </c>
      <c r="N175" s="70">
        <v>41631.0</v>
      </c>
      <c r="O175" s="29">
        <f t="shared" si="36"/>
        <v>4094753</v>
      </c>
      <c r="P175" s="71">
        <f t="shared" si="34"/>
        <v>4094753</v>
      </c>
      <c r="Q175" s="72">
        <v>2.01300067312E11</v>
      </c>
      <c r="R175" s="73" t="s">
        <v>313</v>
      </c>
      <c r="S175" s="74"/>
      <c r="T175" s="30"/>
      <c r="U175" s="30"/>
      <c r="V175" s="30"/>
      <c r="W175" s="30"/>
      <c r="X175" s="30"/>
      <c r="Y175" s="30"/>
      <c r="Z175" s="30"/>
    </row>
    <row r="176" ht="14.25" customHeight="1">
      <c r="A176" s="21" t="s">
        <v>194</v>
      </c>
      <c r="B176" s="63" t="s">
        <v>308</v>
      </c>
      <c r="C176" s="29">
        <v>1539119.0</v>
      </c>
      <c r="D176" s="64" t="s">
        <v>343</v>
      </c>
      <c r="E176" s="65">
        <v>8.90980757E8</v>
      </c>
      <c r="F176" s="29">
        <v>1539119.0</v>
      </c>
      <c r="G176" s="29">
        <v>1348427.0</v>
      </c>
      <c r="H176" s="29">
        <f t="shared" si="35"/>
        <v>1348427</v>
      </c>
      <c r="I176" s="66">
        <v>2.71005845E8</v>
      </c>
      <c r="J176" s="67" t="s">
        <v>322</v>
      </c>
      <c r="K176" s="67" t="s">
        <v>311</v>
      </c>
      <c r="L176" s="68">
        <v>2.01300066813E11</v>
      </c>
      <c r="M176" s="69" t="s">
        <v>515</v>
      </c>
      <c r="N176" s="70">
        <v>41638.0</v>
      </c>
      <c r="O176" s="29">
        <f t="shared" si="36"/>
        <v>190692</v>
      </c>
      <c r="P176" s="71">
        <f t="shared" si="34"/>
        <v>190692</v>
      </c>
      <c r="Q176" s="68">
        <v>2.01300067482E11</v>
      </c>
      <c r="R176" s="73" t="s">
        <v>313</v>
      </c>
      <c r="S176" s="74"/>
      <c r="T176" s="30"/>
      <c r="U176" s="30"/>
      <c r="V176" s="30"/>
      <c r="W176" s="30"/>
      <c r="X176" s="30"/>
      <c r="Y176" s="30"/>
      <c r="Z176" s="30"/>
    </row>
    <row r="177" ht="14.25" customHeight="1">
      <c r="A177" s="21" t="s">
        <v>196</v>
      </c>
      <c r="B177" s="63" t="s">
        <v>308</v>
      </c>
      <c r="C177" s="29">
        <v>3.097006423462261E7</v>
      </c>
      <c r="D177" s="64" t="s">
        <v>337</v>
      </c>
      <c r="E177" s="65">
        <v>8.90907215E8</v>
      </c>
      <c r="F177" s="29">
        <v>3.0970064E7</v>
      </c>
      <c r="G177" s="29"/>
      <c r="H177" s="29">
        <f t="shared" si="35"/>
        <v>0</v>
      </c>
      <c r="I177" s="66">
        <v>6.555071255E10</v>
      </c>
      <c r="J177" s="67" t="s">
        <v>310</v>
      </c>
      <c r="K177" s="67" t="s">
        <v>311</v>
      </c>
      <c r="L177" s="68"/>
      <c r="M177" s="63" t="s">
        <v>405</v>
      </c>
      <c r="N177" s="21"/>
      <c r="O177" s="29">
        <v>3922321.0</v>
      </c>
      <c r="P177" s="71">
        <f t="shared" si="34"/>
        <v>3922321</v>
      </c>
      <c r="Q177" s="68">
        <v>2.01300067483E11</v>
      </c>
      <c r="R177" s="73" t="s">
        <v>313</v>
      </c>
      <c r="S177" s="74"/>
      <c r="T177" s="30"/>
      <c r="U177" s="30"/>
      <c r="V177" s="30"/>
      <c r="W177" s="30"/>
      <c r="X177" s="30"/>
      <c r="Y177" s="30"/>
      <c r="Z177" s="30"/>
    </row>
    <row r="178" ht="14.25" customHeight="1">
      <c r="A178" s="90" t="s">
        <v>196</v>
      </c>
      <c r="B178" s="98" t="s">
        <v>48</v>
      </c>
      <c r="C178" s="29">
        <v>2.1216960765377395E7</v>
      </c>
      <c r="D178" s="75" t="s">
        <v>463</v>
      </c>
      <c r="E178" s="118">
        <v>8.90900518E8</v>
      </c>
      <c r="F178" s="29">
        <v>2.1216961E7</v>
      </c>
      <c r="G178" s="29">
        <v>1.8657847E7</v>
      </c>
      <c r="H178" s="91">
        <v>1.6059747E7</v>
      </c>
      <c r="I178" s="92">
        <v>4.34888418E8</v>
      </c>
      <c r="J178" s="93" t="s">
        <v>328</v>
      </c>
      <c r="K178" s="93" t="s">
        <v>311</v>
      </c>
      <c r="L178" s="94">
        <v>2.01300066029E11</v>
      </c>
      <c r="M178" s="69" t="s">
        <v>516</v>
      </c>
      <c r="N178" s="95">
        <v>41631.0</v>
      </c>
      <c r="O178" s="29">
        <v>2559114.0</v>
      </c>
      <c r="P178" s="96">
        <f t="shared" si="34"/>
        <v>2559114</v>
      </c>
      <c r="Q178" s="97">
        <v>2.01300067339E11</v>
      </c>
      <c r="R178" s="73" t="s">
        <v>313</v>
      </c>
      <c r="S178" s="74"/>
      <c r="T178" s="30"/>
      <c r="U178" s="30"/>
      <c r="V178" s="30"/>
      <c r="W178" s="30"/>
      <c r="X178" s="30"/>
      <c r="Y178" s="30"/>
      <c r="Z178" s="30"/>
    </row>
    <row r="179" ht="14.25" customHeight="1">
      <c r="A179" s="21" t="s">
        <v>198</v>
      </c>
      <c r="B179" s="63" t="s">
        <v>308</v>
      </c>
      <c r="C179" s="29">
        <v>947873.4227069698</v>
      </c>
      <c r="D179" s="64" t="s">
        <v>343</v>
      </c>
      <c r="E179" s="65">
        <v>8.90980757E8</v>
      </c>
      <c r="F179" s="29">
        <v>947873.0</v>
      </c>
      <c r="G179" s="29">
        <v>828469.0</v>
      </c>
      <c r="H179" s="29">
        <f t="shared" ref="H179:H195" si="37">ROUNDUP(G179,0)</f>
        <v>828469</v>
      </c>
      <c r="I179" s="66">
        <v>2.71005845E8</v>
      </c>
      <c r="J179" s="67" t="s">
        <v>322</v>
      </c>
      <c r="K179" s="67" t="s">
        <v>311</v>
      </c>
      <c r="L179" s="68">
        <v>2.01300066814E11</v>
      </c>
      <c r="M179" s="69" t="s">
        <v>517</v>
      </c>
      <c r="N179" s="70">
        <v>41638.0</v>
      </c>
      <c r="O179" s="29">
        <v>119405.0</v>
      </c>
      <c r="P179" s="71">
        <f t="shared" si="34"/>
        <v>119405</v>
      </c>
      <c r="Q179" s="72">
        <v>2.01300067484E11</v>
      </c>
      <c r="R179" s="73" t="s">
        <v>313</v>
      </c>
      <c r="S179" s="74"/>
      <c r="T179" s="30"/>
      <c r="U179" s="30"/>
      <c r="V179" s="30"/>
      <c r="W179" s="30"/>
      <c r="X179" s="30"/>
      <c r="Y179" s="30"/>
      <c r="Z179" s="30"/>
    </row>
    <row r="180" ht="14.25" customHeight="1">
      <c r="A180" s="21" t="s">
        <v>198</v>
      </c>
      <c r="B180" s="21" t="s">
        <v>34</v>
      </c>
      <c r="C180" s="29">
        <v>1115513.2456521892</v>
      </c>
      <c r="D180" s="64" t="s">
        <v>321</v>
      </c>
      <c r="E180" s="21">
        <v>8.90981137E8</v>
      </c>
      <c r="F180" s="29">
        <v>1115513.0</v>
      </c>
      <c r="G180" s="29">
        <v>1039489.0</v>
      </c>
      <c r="H180" s="29">
        <f t="shared" si="37"/>
        <v>1039489</v>
      </c>
      <c r="I180" s="66">
        <v>9.20016045E8</v>
      </c>
      <c r="J180" s="67" t="s">
        <v>322</v>
      </c>
      <c r="K180" s="67" t="s">
        <v>311</v>
      </c>
      <c r="L180" s="68">
        <v>2.01300066094E11</v>
      </c>
      <c r="M180" s="69" t="s">
        <v>518</v>
      </c>
      <c r="N180" s="70">
        <v>41638.0</v>
      </c>
      <c r="O180" s="29">
        <f t="shared" ref="O180:O182" si="38">+F180-G180</f>
        <v>76024</v>
      </c>
      <c r="P180" s="71">
        <f t="shared" si="34"/>
        <v>76024</v>
      </c>
      <c r="Q180" s="68">
        <v>2.01300067388E11</v>
      </c>
      <c r="R180" s="73" t="s">
        <v>313</v>
      </c>
      <c r="S180" s="74"/>
      <c r="T180" s="30"/>
      <c r="U180" s="30"/>
      <c r="V180" s="30"/>
      <c r="W180" s="30"/>
      <c r="X180" s="30"/>
      <c r="Y180" s="30"/>
      <c r="Z180" s="30"/>
    </row>
    <row r="181" ht="14.25" customHeight="1">
      <c r="A181" s="90" t="s">
        <v>198</v>
      </c>
      <c r="B181" s="98" t="s">
        <v>36</v>
      </c>
      <c r="C181" s="29">
        <v>1677229.331640841</v>
      </c>
      <c r="D181" s="75" t="s">
        <v>480</v>
      </c>
      <c r="E181" s="99">
        <v>8.90983675E8</v>
      </c>
      <c r="F181" s="29">
        <v>1677229.0</v>
      </c>
      <c r="G181" s="29">
        <v>1469429.0</v>
      </c>
      <c r="H181" s="96">
        <f t="shared" si="37"/>
        <v>1469429</v>
      </c>
      <c r="I181" s="92">
        <v>1.4500000451E10</v>
      </c>
      <c r="J181" s="93" t="s">
        <v>431</v>
      </c>
      <c r="K181" s="93" t="s">
        <v>311</v>
      </c>
      <c r="L181" s="94">
        <v>2.01300066003E11</v>
      </c>
      <c r="M181" s="69" t="s">
        <v>519</v>
      </c>
      <c r="N181" s="95">
        <v>41631.0</v>
      </c>
      <c r="O181" s="29">
        <f t="shared" si="38"/>
        <v>207800</v>
      </c>
      <c r="P181" s="96">
        <f t="shared" si="34"/>
        <v>207800</v>
      </c>
      <c r="Q181" s="97">
        <v>2.01300067313E11</v>
      </c>
      <c r="R181" s="73" t="s">
        <v>313</v>
      </c>
      <c r="S181" s="74"/>
      <c r="T181" s="30"/>
      <c r="U181" s="30"/>
      <c r="V181" s="30"/>
      <c r="W181" s="30"/>
      <c r="X181" s="30"/>
      <c r="Y181" s="30"/>
      <c r="Z181" s="30"/>
    </row>
    <row r="182" ht="14.25" customHeight="1">
      <c r="A182" s="21" t="s">
        <v>200</v>
      </c>
      <c r="B182" s="63" t="s">
        <v>308</v>
      </c>
      <c r="C182" s="29">
        <v>4160700.526410717</v>
      </c>
      <c r="D182" s="64" t="s">
        <v>343</v>
      </c>
      <c r="E182" s="65">
        <v>8.90980757E8</v>
      </c>
      <c r="F182" s="29">
        <v>4160701.0</v>
      </c>
      <c r="G182" s="29">
        <v>3618052.0</v>
      </c>
      <c r="H182" s="29">
        <f t="shared" si="37"/>
        <v>3618052</v>
      </c>
      <c r="I182" s="66">
        <v>2.71005845E8</v>
      </c>
      <c r="J182" s="67" t="s">
        <v>322</v>
      </c>
      <c r="K182" s="67" t="s">
        <v>311</v>
      </c>
      <c r="L182" s="68">
        <v>2.01300066815E11</v>
      </c>
      <c r="M182" s="69" t="s">
        <v>520</v>
      </c>
      <c r="N182" s="70">
        <v>41638.0</v>
      </c>
      <c r="O182" s="29">
        <f t="shared" si="38"/>
        <v>542649</v>
      </c>
      <c r="P182" s="71">
        <f t="shared" si="34"/>
        <v>542649</v>
      </c>
      <c r="Q182" s="68">
        <v>2.01300067485E11</v>
      </c>
      <c r="R182" s="73" t="s">
        <v>313</v>
      </c>
      <c r="S182" s="74"/>
      <c r="T182" s="30"/>
      <c r="U182" s="30"/>
      <c r="V182" s="30"/>
      <c r="W182" s="30"/>
      <c r="X182" s="30"/>
      <c r="Y182" s="30"/>
      <c r="Z182" s="30"/>
    </row>
    <row r="183" ht="14.25" customHeight="1">
      <c r="A183" s="21" t="s">
        <v>200</v>
      </c>
      <c r="B183" s="21" t="s">
        <v>34</v>
      </c>
      <c r="C183" s="29">
        <v>6956478.42349956</v>
      </c>
      <c r="D183" s="64" t="s">
        <v>321</v>
      </c>
      <c r="E183" s="21">
        <v>8.90981137E8</v>
      </c>
      <c r="F183" s="29">
        <v>6956478.0</v>
      </c>
      <c r="G183" s="29">
        <v>6091635.0</v>
      </c>
      <c r="H183" s="29">
        <f t="shared" si="37"/>
        <v>6091635</v>
      </c>
      <c r="I183" s="66">
        <v>9.20016045E8</v>
      </c>
      <c r="J183" s="67" t="s">
        <v>322</v>
      </c>
      <c r="K183" s="67" t="s">
        <v>311</v>
      </c>
      <c r="L183" s="68">
        <v>2.01300066095E11</v>
      </c>
      <c r="M183" s="82" t="s">
        <v>313</v>
      </c>
      <c r="N183" s="74"/>
      <c r="O183" s="29">
        <v>864841.0</v>
      </c>
      <c r="P183" s="71">
        <f t="shared" si="34"/>
        <v>864841</v>
      </c>
      <c r="Q183" s="68">
        <v>2.01300067389E11</v>
      </c>
      <c r="R183" s="73" t="s">
        <v>313</v>
      </c>
      <c r="S183" s="74"/>
      <c r="T183" s="30"/>
      <c r="U183" s="30"/>
      <c r="V183" s="30"/>
      <c r="W183" s="30"/>
      <c r="X183" s="30"/>
      <c r="Y183" s="30"/>
      <c r="Z183" s="30"/>
    </row>
    <row r="184" ht="14.25" customHeight="1">
      <c r="A184" s="90" t="s">
        <v>200</v>
      </c>
      <c r="B184" s="98" t="s">
        <v>36</v>
      </c>
      <c r="C184" s="29">
        <v>1.6697134501077406E7</v>
      </c>
      <c r="D184" s="75" t="s">
        <v>521</v>
      </c>
      <c r="E184" s="99">
        <v>8.90981532E8</v>
      </c>
      <c r="F184" s="29">
        <v>1.6697135E7</v>
      </c>
      <c r="G184" s="29">
        <v>1.4660371E7</v>
      </c>
      <c r="H184" s="96">
        <f t="shared" si="37"/>
        <v>14660371</v>
      </c>
      <c r="I184" s="102">
        <v>3.98869996718E11</v>
      </c>
      <c r="J184" s="93" t="s">
        <v>325</v>
      </c>
      <c r="K184" s="93" t="s">
        <v>311</v>
      </c>
      <c r="L184" s="94">
        <v>2.01300066004E11</v>
      </c>
      <c r="M184" s="69" t="s">
        <v>522</v>
      </c>
      <c r="N184" s="95">
        <v>41631.0</v>
      </c>
      <c r="O184" s="29">
        <v>2036763.0</v>
      </c>
      <c r="P184" s="96">
        <f t="shared" si="34"/>
        <v>2036763</v>
      </c>
      <c r="Q184" s="97">
        <v>2.01300067314E11</v>
      </c>
      <c r="R184" s="73" t="s">
        <v>313</v>
      </c>
      <c r="S184" s="74"/>
      <c r="T184" s="30"/>
      <c r="U184" s="30"/>
      <c r="V184" s="30"/>
      <c r="W184" s="30"/>
      <c r="X184" s="30"/>
      <c r="Y184" s="30"/>
      <c r="Z184" s="30"/>
    </row>
    <row r="185" ht="15.75" customHeight="1">
      <c r="A185" s="21" t="s">
        <v>200</v>
      </c>
      <c r="B185" s="63" t="s">
        <v>48</v>
      </c>
      <c r="C185" s="29">
        <v>1341407.549012319</v>
      </c>
      <c r="D185" s="64" t="s">
        <v>521</v>
      </c>
      <c r="E185" s="87">
        <v>8.90981532E8</v>
      </c>
      <c r="F185" s="29">
        <v>1341408.0</v>
      </c>
      <c r="G185" s="29">
        <v>1173377.0</v>
      </c>
      <c r="H185" s="29">
        <f t="shared" si="37"/>
        <v>1173377</v>
      </c>
      <c r="I185" s="78">
        <v>3.98869996718E11</v>
      </c>
      <c r="J185" s="67" t="s">
        <v>325</v>
      </c>
      <c r="K185" s="67" t="s">
        <v>311</v>
      </c>
      <c r="L185" s="68">
        <v>2.0130006603E11</v>
      </c>
      <c r="M185" s="69" t="s">
        <v>523</v>
      </c>
      <c r="N185" s="70">
        <v>41631.0</v>
      </c>
      <c r="O185" s="29">
        <f t="shared" ref="O185:O192" si="39">+F185-G185</f>
        <v>168031</v>
      </c>
      <c r="P185" s="71">
        <f t="shared" si="34"/>
        <v>168031</v>
      </c>
      <c r="Q185" s="72">
        <v>2.0130006734E11</v>
      </c>
      <c r="R185" s="73" t="s">
        <v>313</v>
      </c>
      <c r="S185" s="74"/>
      <c r="T185" s="30"/>
      <c r="U185" s="30"/>
      <c r="V185" s="30"/>
      <c r="W185" s="30"/>
      <c r="X185" s="30"/>
      <c r="Y185" s="30"/>
      <c r="Z185" s="30"/>
    </row>
    <row r="186" ht="14.25" customHeight="1">
      <c r="A186" s="21" t="s">
        <v>202</v>
      </c>
      <c r="B186" s="63" t="s">
        <v>308</v>
      </c>
      <c r="C186" s="29">
        <v>2.467961441265853E8</v>
      </c>
      <c r="D186" s="64" t="s">
        <v>524</v>
      </c>
      <c r="E186" s="119">
        <v>8.90907254E8</v>
      </c>
      <c r="F186" s="29">
        <v>2.46796144E8</v>
      </c>
      <c r="G186" s="29">
        <v>2.16158483E8</v>
      </c>
      <c r="H186" s="29">
        <f t="shared" si="37"/>
        <v>216158483</v>
      </c>
      <c r="I186" s="66">
        <v>7.1587022347E10</v>
      </c>
      <c r="J186" s="67" t="s">
        <v>310</v>
      </c>
      <c r="K186" s="67" t="s">
        <v>315</v>
      </c>
      <c r="L186" s="68">
        <v>2.01300066816E11</v>
      </c>
      <c r="M186" s="69" t="s">
        <v>525</v>
      </c>
      <c r="N186" s="70">
        <v>41638.0</v>
      </c>
      <c r="O186" s="29">
        <f t="shared" si="39"/>
        <v>30637661</v>
      </c>
      <c r="P186" s="71">
        <f t="shared" si="34"/>
        <v>30637661</v>
      </c>
      <c r="Q186" s="72">
        <v>2.01300067486E11</v>
      </c>
      <c r="R186" s="73" t="s">
        <v>313</v>
      </c>
      <c r="S186" s="74"/>
      <c r="T186" s="30"/>
      <c r="U186" s="30"/>
      <c r="V186" s="30"/>
      <c r="W186" s="30"/>
      <c r="X186" s="30"/>
      <c r="Y186" s="30"/>
      <c r="Z186" s="30"/>
    </row>
    <row r="187" ht="14.25" customHeight="1">
      <c r="A187" s="21" t="s">
        <v>202</v>
      </c>
      <c r="B187" s="21" t="s">
        <v>34</v>
      </c>
      <c r="C187" s="29">
        <v>2211424.873414683</v>
      </c>
      <c r="D187" s="64" t="s">
        <v>314</v>
      </c>
      <c r="E187" s="21">
        <v>8.90905177E8</v>
      </c>
      <c r="F187" s="29">
        <v>2211425.0</v>
      </c>
      <c r="G187" s="29">
        <v>1997976.0000000002</v>
      </c>
      <c r="H187" s="29">
        <f t="shared" si="37"/>
        <v>1997976</v>
      </c>
      <c r="I187" s="66">
        <v>1.0032788521E10</v>
      </c>
      <c r="J187" s="67" t="s">
        <v>310</v>
      </c>
      <c r="K187" s="67" t="s">
        <v>315</v>
      </c>
      <c r="L187" s="68">
        <v>2.01300066096E11</v>
      </c>
      <c r="M187" s="69" t="s">
        <v>526</v>
      </c>
      <c r="N187" s="70">
        <v>41638.0</v>
      </c>
      <c r="O187" s="29">
        <f t="shared" si="39"/>
        <v>213449</v>
      </c>
      <c r="P187" s="71">
        <f t="shared" si="34"/>
        <v>213449</v>
      </c>
      <c r="Q187" s="72">
        <v>2.0130006739E11</v>
      </c>
      <c r="R187" s="73" t="s">
        <v>313</v>
      </c>
      <c r="S187" s="74"/>
      <c r="T187" s="30"/>
      <c r="U187" s="30"/>
      <c r="V187" s="30"/>
      <c r="W187" s="30"/>
      <c r="X187" s="30"/>
      <c r="Y187" s="30"/>
      <c r="Z187" s="30"/>
    </row>
    <row r="188" ht="14.25" customHeight="1">
      <c r="A188" s="21" t="s">
        <v>204</v>
      </c>
      <c r="B188" s="63" t="s">
        <v>308</v>
      </c>
      <c r="C188" s="29">
        <v>4.819060236960273E7</v>
      </c>
      <c r="D188" s="64" t="s">
        <v>337</v>
      </c>
      <c r="E188" s="65">
        <v>8.90907215E8</v>
      </c>
      <c r="F188" s="29">
        <v>4.8190602E7</v>
      </c>
      <c r="G188" s="29">
        <v>4.6218541E7</v>
      </c>
      <c r="H188" s="29">
        <f t="shared" si="37"/>
        <v>46218541</v>
      </c>
      <c r="I188" s="66">
        <v>6.555071255E10</v>
      </c>
      <c r="J188" s="67" t="s">
        <v>310</v>
      </c>
      <c r="K188" s="67" t="s">
        <v>311</v>
      </c>
      <c r="L188" s="68">
        <v>2.01300066817E11</v>
      </c>
      <c r="M188" s="69" t="s">
        <v>527</v>
      </c>
      <c r="N188" s="70">
        <v>41638.0</v>
      </c>
      <c r="O188" s="29">
        <f t="shared" si="39"/>
        <v>1972061</v>
      </c>
      <c r="P188" s="71">
        <f t="shared" si="34"/>
        <v>1972061</v>
      </c>
      <c r="Q188" s="72">
        <v>2.01300067487E11</v>
      </c>
      <c r="R188" s="73" t="s">
        <v>313</v>
      </c>
      <c r="S188" s="74"/>
      <c r="T188" s="30"/>
      <c r="U188" s="30"/>
      <c r="V188" s="30"/>
      <c r="W188" s="30"/>
      <c r="X188" s="30"/>
      <c r="Y188" s="30"/>
      <c r="Z188" s="30"/>
    </row>
    <row r="189" ht="14.25" customHeight="1">
      <c r="A189" s="21" t="s">
        <v>204</v>
      </c>
      <c r="B189" s="63" t="s">
        <v>48</v>
      </c>
      <c r="C189" s="29">
        <v>1.5203699630397264E7</v>
      </c>
      <c r="D189" s="64" t="s">
        <v>344</v>
      </c>
      <c r="E189" s="76">
        <v>8.90905166E8</v>
      </c>
      <c r="F189" s="29">
        <v>1.52037E7</v>
      </c>
      <c r="G189" s="29">
        <v>1.4808061E7</v>
      </c>
      <c r="H189" s="29">
        <f t="shared" si="37"/>
        <v>14808061</v>
      </c>
      <c r="I189" s="66">
        <v>3.7570158388E10</v>
      </c>
      <c r="J189" s="67" t="s">
        <v>325</v>
      </c>
      <c r="K189" s="67" t="s">
        <v>315</v>
      </c>
      <c r="L189" s="68">
        <v>2.01300066035E11</v>
      </c>
      <c r="M189" s="69" t="s">
        <v>528</v>
      </c>
      <c r="N189" s="70">
        <v>41631.0</v>
      </c>
      <c r="O189" s="29">
        <f t="shared" si="39"/>
        <v>395639</v>
      </c>
      <c r="P189" s="71">
        <f t="shared" si="34"/>
        <v>395639</v>
      </c>
      <c r="Q189" s="72">
        <v>2.01300067341E11</v>
      </c>
      <c r="R189" s="73" t="s">
        <v>313</v>
      </c>
      <c r="S189" s="74"/>
      <c r="T189" s="30"/>
      <c r="U189" s="30"/>
      <c r="V189" s="30"/>
      <c r="W189" s="30"/>
      <c r="X189" s="30"/>
      <c r="Y189" s="30"/>
      <c r="Z189" s="30"/>
    </row>
    <row r="190" ht="14.25" customHeight="1">
      <c r="A190" s="21" t="s">
        <v>206</v>
      </c>
      <c r="B190" s="63" t="s">
        <v>308</v>
      </c>
      <c r="C190" s="29">
        <v>6.715353067752166E7</v>
      </c>
      <c r="D190" s="64" t="s">
        <v>319</v>
      </c>
      <c r="E190" s="65">
        <v>8.90980066E8</v>
      </c>
      <c r="F190" s="29">
        <v>6.7153531E7</v>
      </c>
      <c r="G190" s="29">
        <v>5.8336539E7</v>
      </c>
      <c r="H190" s="29">
        <f t="shared" si="37"/>
        <v>58336539</v>
      </c>
      <c r="I190" s="66">
        <v>6.650442399E10</v>
      </c>
      <c r="J190" s="67" t="s">
        <v>310</v>
      </c>
      <c r="K190" s="67" t="s">
        <v>315</v>
      </c>
      <c r="L190" s="68">
        <v>2.01300066818E11</v>
      </c>
      <c r="M190" s="69" t="s">
        <v>529</v>
      </c>
      <c r="N190" s="70">
        <v>41638.0</v>
      </c>
      <c r="O190" s="29">
        <f t="shared" si="39"/>
        <v>8816992</v>
      </c>
      <c r="P190" s="71">
        <f t="shared" si="34"/>
        <v>8816992</v>
      </c>
      <c r="Q190" s="68">
        <v>2.01300067488E11</v>
      </c>
      <c r="R190" s="73" t="s">
        <v>313</v>
      </c>
      <c r="S190" s="74"/>
      <c r="T190" s="30"/>
      <c r="U190" s="30"/>
      <c r="V190" s="30"/>
      <c r="W190" s="30"/>
      <c r="X190" s="30"/>
      <c r="Y190" s="30"/>
      <c r="Z190" s="30"/>
    </row>
    <row r="191" ht="14.25" customHeight="1">
      <c r="A191" s="90" t="s">
        <v>206</v>
      </c>
      <c r="B191" s="98" t="s">
        <v>48</v>
      </c>
      <c r="C191" s="29">
        <v>1.8254231322478335E7</v>
      </c>
      <c r="D191" s="75" t="s">
        <v>344</v>
      </c>
      <c r="E191" s="99">
        <v>8.90905166E8</v>
      </c>
      <c r="F191" s="29">
        <v>1.8254231E7</v>
      </c>
      <c r="G191" s="29">
        <v>1.6489521E7</v>
      </c>
      <c r="H191" s="91">
        <f t="shared" si="37"/>
        <v>16489521</v>
      </c>
      <c r="I191" s="92">
        <v>3.7570158388E10</v>
      </c>
      <c r="J191" s="93" t="s">
        <v>325</v>
      </c>
      <c r="K191" s="93" t="s">
        <v>315</v>
      </c>
      <c r="L191" s="94">
        <v>2.01300066036E11</v>
      </c>
      <c r="M191" s="69" t="s">
        <v>530</v>
      </c>
      <c r="N191" s="95">
        <v>41631.0</v>
      </c>
      <c r="O191" s="29">
        <f t="shared" si="39"/>
        <v>1764710</v>
      </c>
      <c r="P191" s="96">
        <f t="shared" si="34"/>
        <v>1764710</v>
      </c>
      <c r="Q191" s="97">
        <v>2.01300067342E11</v>
      </c>
      <c r="R191" s="73" t="s">
        <v>313</v>
      </c>
      <c r="S191" s="74"/>
      <c r="T191" s="30"/>
      <c r="U191" s="30"/>
      <c r="V191" s="30"/>
      <c r="W191" s="30"/>
      <c r="X191" s="30"/>
      <c r="Y191" s="30"/>
      <c r="Z191" s="30"/>
    </row>
    <row r="192" ht="14.25" customHeight="1">
      <c r="A192" s="21" t="s">
        <v>208</v>
      </c>
      <c r="B192" s="63" t="s">
        <v>308</v>
      </c>
      <c r="C192" s="29">
        <v>1.8466256307378046E7</v>
      </c>
      <c r="D192" s="64" t="s">
        <v>327</v>
      </c>
      <c r="E192" s="79">
        <v>8.90981726E8</v>
      </c>
      <c r="F192" s="29">
        <v>1.8466256E7</v>
      </c>
      <c r="G192" s="29">
        <v>1.7605482E7</v>
      </c>
      <c r="H192" s="29">
        <f t="shared" si="37"/>
        <v>17605482</v>
      </c>
      <c r="I192" s="66">
        <v>6.44033268E8</v>
      </c>
      <c r="J192" s="67" t="s">
        <v>328</v>
      </c>
      <c r="K192" s="67" t="s">
        <v>311</v>
      </c>
      <c r="L192" s="68">
        <v>2.01300066819E11</v>
      </c>
      <c r="M192" s="69" t="s">
        <v>531</v>
      </c>
      <c r="N192" s="70">
        <v>41638.0</v>
      </c>
      <c r="O192" s="29">
        <f t="shared" si="39"/>
        <v>860774</v>
      </c>
      <c r="P192" s="71">
        <f t="shared" si="34"/>
        <v>860774</v>
      </c>
      <c r="Q192" s="72">
        <v>2.01300067489E11</v>
      </c>
      <c r="R192" s="73" t="s">
        <v>313</v>
      </c>
      <c r="S192" s="74"/>
      <c r="T192" s="30"/>
      <c r="U192" s="30"/>
      <c r="V192" s="30"/>
      <c r="W192" s="30"/>
      <c r="X192" s="30"/>
      <c r="Y192" s="30"/>
      <c r="Z192" s="30"/>
    </row>
    <row r="193" ht="15.75" customHeight="1">
      <c r="A193" s="21" t="s">
        <v>208</v>
      </c>
      <c r="B193" s="21" t="s">
        <v>34</v>
      </c>
      <c r="C193" s="29">
        <v>2.3493492442964405E7</v>
      </c>
      <c r="D193" s="64" t="s">
        <v>524</v>
      </c>
      <c r="E193" s="21">
        <v>8.90907254E8</v>
      </c>
      <c r="F193" s="29">
        <v>2.3493492E7</v>
      </c>
      <c r="G193" s="29">
        <v>1.1065329E7</v>
      </c>
      <c r="H193" s="29">
        <f t="shared" si="37"/>
        <v>11065329</v>
      </c>
      <c r="I193" s="66">
        <v>7.1587022347E10</v>
      </c>
      <c r="J193" s="67" t="s">
        <v>310</v>
      </c>
      <c r="K193" s="67" t="s">
        <v>315</v>
      </c>
      <c r="L193" s="68">
        <v>2.01300066097E11</v>
      </c>
      <c r="M193" s="82" t="s">
        <v>313</v>
      </c>
      <c r="N193" s="74"/>
      <c r="O193" s="29">
        <v>1050950.0</v>
      </c>
      <c r="P193" s="71">
        <f t="shared" si="34"/>
        <v>1050950</v>
      </c>
      <c r="Q193" s="68">
        <v>2.01300067391E11</v>
      </c>
      <c r="R193" s="73" t="s">
        <v>313</v>
      </c>
      <c r="S193" s="74"/>
      <c r="T193" s="30"/>
      <c r="U193" s="30"/>
      <c r="V193" s="30"/>
      <c r="W193" s="30"/>
      <c r="X193" s="30"/>
      <c r="Y193" s="30"/>
      <c r="Z193" s="30"/>
    </row>
    <row r="194" ht="14.25" customHeight="1">
      <c r="A194" s="90" t="s">
        <v>208</v>
      </c>
      <c r="B194" s="98" t="s">
        <v>36</v>
      </c>
      <c r="C194" s="29">
        <v>7.303139824965756E7</v>
      </c>
      <c r="D194" s="75" t="s">
        <v>532</v>
      </c>
      <c r="E194" s="99">
        <v>8.90985092E8</v>
      </c>
      <c r="F194" s="29">
        <v>7.3031398E7</v>
      </c>
      <c r="G194" s="29">
        <v>6.9631326E7</v>
      </c>
      <c r="H194" s="96">
        <f t="shared" si="37"/>
        <v>69631326</v>
      </c>
      <c r="I194" s="102">
        <v>3.2163495511E10</v>
      </c>
      <c r="J194" s="93" t="s">
        <v>310</v>
      </c>
      <c r="K194" s="93" t="s">
        <v>315</v>
      </c>
      <c r="L194" s="94">
        <v>2.01300066005E11</v>
      </c>
      <c r="M194" s="69" t="s">
        <v>533</v>
      </c>
      <c r="N194" s="95">
        <v>41631.0</v>
      </c>
      <c r="O194" s="29">
        <f t="shared" ref="O194:O205" si="40">+F194-G194</f>
        <v>3400072</v>
      </c>
      <c r="P194" s="96">
        <f t="shared" si="34"/>
        <v>3400072</v>
      </c>
      <c r="Q194" s="97">
        <v>2.01300067315E11</v>
      </c>
      <c r="R194" s="73" t="s">
        <v>313</v>
      </c>
      <c r="S194" s="74"/>
      <c r="T194" s="30"/>
      <c r="U194" s="30"/>
      <c r="V194" s="30"/>
      <c r="W194" s="30"/>
      <c r="X194" s="30"/>
      <c r="Y194" s="30"/>
      <c r="Z194" s="30"/>
    </row>
    <row r="195" ht="14.25" customHeight="1">
      <c r="A195" s="21" t="s">
        <v>210</v>
      </c>
      <c r="B195" s="63" t="s">
        <v>308</v>
      </c>
      <c r="C195" s="29">
        <v>2874895.8635831857</v>
      </c>
      <c r="D195" s="64" t="s">
        <v>343</v>
      </c>
      <c r="E195" s="65">
        <v>8.90980757E8</v>
      </c>
      <c r="F195" s="29">
        <v>2874896.0</v>
      </c>
      <c r="G195" s="29">
        <v>2097271.62</v>
      </c>
      <c r="H195" s="29">
        <f t="shared" si="37"/>
        <v>2097272</v>
      </c>
      <c r="I195" s="66">
        <v>2.71005845E8</v>
      </c>
      <c r="J195" s="67" t="s">
        <v>322</v>
      </c>
      <c r="K195" s="67" t="s">
        <v>311</v>
      </c>
      <c r="L195" s="68">
        <v>2.0130006682E11</v>
      </c>
      <c r="M195" s="69" t="s">
        <v>534</v>
      </c>
      <c r="N195" s="70">
        <v>41638.0</v>
      </c>
      <c r="O195" s="29">
        <f t="shared" si="40"/>
        <v>777624.38</v>
      </c>
      <c r="P195" s="71">
        <f>ROUNDDOWN(O195,0)</f>
        <v>777624</v>
      </c>
      <c r="Q195" s="68">
        <v>2.0130006749E11</v>
      </c>
      <c r="R195" s="73" t="s">
        <v>313</v>
      </c>
      <c r="S195" s="74"/>
      <c r="T195" s="30"/>
      <c r="U195" s="30"/>
      <c r="V195" s="30"/>
      <c r="W195" s="30"/>
      <c r="X195" s="30"/>
      <c r="Y195" s="30"/>
      <c r="Z195" s="30"/>
    </row>
    <row r="196" ht="15.75" customHeight="1">
      <c r="A196" s="21" t="s">
        <v>210</v>
      </c>
      <c r="B196" s="63" t="s">
        <v>48</v>
      </c>
      <c r="C196" s="29">
        <v>467018.1364168151</v>
      </c>
      <c r="D196" s="64" t="s">
        <v>382</v>
      </c>
      <c r="E196" s="88">
        <v>9.00022519E8</v>
      </c>
      <c r="F196" s="29">
        <v>467018.0</v>
      </c>
      <c r="G196" s="29">
        <v>367978.38</v>
      </c>
      <c r="H196" s="29">
        <f>ROUNDDOWN(G196,0)</f>
        <v>367978</v>
      </c>
      <c r="I196" s="66">
        <v>1.0272691288E10</v>
      </c>
      <c r="J196" s="67" t="s">
        <v>310</v>
      </c>
      <c r="K196" s="67" t="s">
        <v>315</v>
      </c>
      <c r="L196" s="68">
        <v>2.01300066037E11</v>
      </c>
      <c r="M196" s="69" t="s">
        <v>535</v>
      </c>
      <c r="N196" s="70">
        <v>41631.0</v>
      </c>
      <c r="O196" s="29">
        <f t="shared" si="40"/>
        <v>99039.62</v>
      </c>
      <c r="P196" s="71">
        <f t="shared" ref="P196:P198" si="41">ROUNDUP(O196,0)</f>
        <v>99040</v>
      </c>
      <c r="Q196" s="68">
        <v>2.01300067343E11</v>
      </c>
      <c r="R196" s="73" t="s">
        <v>313</v>
      </c>
      <c r="S196" s="74"/>
      <c r="T196" s="30"/>
      <c r="U196" s="30"/>
      <c r="V196" s="30"/>
      <c r="W196" s="30"/>
      <c r="X196" s="30"/>
      <c r="Y196" s="30"/>
      <c r="Z196" s="30"/>
    </row>
    <row r="197" ht="14.25" customHeight="1">
      <c r="A197" s="21" t="s">
        <v>214</v>
      </c>
      <c r="B197" s="63" t="s">
        <v>308</v>
      </c>
      <c r="C197" s="29">
        <v>1.7823096989191324E7</v>
      </c>
      <c r="D197" s="64" t="s">
        <v>343</v>
      </c>
      <c r="E197" s="65">
        <v>8.90980757E8</v>
      </c>
      <c r="F197" s="29">
        <v>1.7823097E7</v>
      </c>
      <c r="G197" s="29">
        <v>1.4569942000000002E7</v>
      </c>
      <c r="H197" s="29">
        <f t="shared" ref="H197:H218" si="42">ROUNDUP(G197,0)</f>
        <v>14569942</v>
      </c>
      <c r="I197" s="66">
        <v>2.71005845E8</v>
      </c>
      <c r="J197" s="67" t="s">
        <v>322</v>
      </c>
      <c r="K197" s="67" t="s">
        <v>311</v>
      </c>
      <c r="L197" s="68">
        <v>2.01300066821E11</v>
      </c>
      <c r="M197" s="69" t="s">
        <v>536</v>
      </c>
      <c r="N197" s="70">
        <v>41638.0</v>
      </c>
      <c r="O197" s="29">
        <f t="shared" si="40"/>
        <v>3253155</v>
      </c>
      <c r="P197" s="71">
        <f t="shared" si="41"/>
        <v>3253155</v>
      </c>
      <c r="Q197" s="72">
        <v>2.01300067491E11</v>
      </c>
      <c r="R197" s="73" t="s">
        <v>313</v>
      </c>
      <c r="S197" s="74"/>
      <c r="T197" s="30"/>
      <c r="U197" s="30"/>
      <c r="V197" s="30"/>
      <c r="W197" s="30"/>
      <c r="X197" s="30"/>
      <c r="Y197" s="30"/>
      <c r="Z197" s="30"/>
    </row>
    <row r="198" ht="15.75" customHeight="1">
      <c r="A198" s="21" t="s">
        <v>214</v>
      </c>
      <c r="B198" s="21" t="s">
        <v>34</v>
      </c>
      <c r="C198" s="29">
        <v>2511311.0108086783</v>
      </c>
      <c r="D198" s="64" t="s">
        <v>321</v>
      </c>
      <c r="E198" s="21">
        <v>8.90981137E8</v>
      </c>
      <c r="F198" s="29">
        <v>2511311.0</v>
      </c>
      <c r="G198" s="29">
        <v>1971240.0000000002</v>
      </c>
      <c r="H198" s="29">
        <f t="shared" si="42"/>
        <v>1971240</v>
      </c>
      <c r="I198" s="66">
        <v>9.20016045E8</v>
      </c>
      <c r="J198" s="67" t="s">
        <v>322</v>
      </c>
      <c r="K198" s="67" t="s">
        <v>311</v>
      </c>
      <c r="L198" s="68">
        <v>2.01300066098E11</v>
      </c>
      <c r="M198" s="69" t="s">
        <v>537</v>
      </c>
      <c r="N198" s="70">
        <v>41638.0</v>
      </c>
      <c r="O198" s="29">
        <f t="shared" si="40"/>
        <v>540071</v>
      </c>
      <c r="P198" s="71">
        <f t="shared" si="41"/>
        <v>540071</v>
      </c>
      <c r="Q198" s="68">
        <v>2.01300067392E11</v>
      </c>
      <c r="R198" s="73" t="s">
        <v>313</v>
      </c>
      <c r="S198" s="74"/>
      <c r="T198" s="30"/>
      <c r="U198" s="30"/>
      <c r="V198" s="30"/>
      <c r="W198" s="30"/>
      <c r="X198" s="30"/>
      <c r="Y198" s="30"/>
      <c r="Z198" s="30"/>
    </row>
    <row r="199" ht="14.25" customHeight="1">
      <c r="A199" s="90" t="s">
        <v>214</v>
      </c>
      <c r="B199" s="98" t="s">
        <v>48</v>
      </c>
      <c r="C199" s="29">
        <v>303861.0</v>
      </c>
      <c r="D199" s="75" t="s">
        <v>521</v>
      </c>
      <c r="E199" s="103">
        <v>8.90981532E8</v>
      </c>
      <c r="F199" s="29">
        <v>303861.0</v>
      </c>
      <c r="G199" s="29">
        <v>303861.0</v>
      </c>
      <c r="H199" s="91">
        <f t="shared" si="42"/>
        <v>303861</v>
      </c>
      <c r="I199" s="120" t="s">
        <v>538</v>
      </c>
      <c r="J199" s="93" t="s">
        <v>325</v>
      </c>
      <c r="K199" s="93" t="s">
        <v>311</v>
      </c>
      <c r="L199" s="94">
        <v>2.01300066038E11</v>
      </c>
      <c r="M199" s="69" t="s">
        <v>539</v>
      </c>
      <c r="N199" s="95">
        <v>41631.0</v>
      </c>
      <c r="O199" s="29">
        <f t="shared" si="40"/>
        <v>0</v>
      </c>
      <c r="P199" s="96">
        <v>0.0</v>
      </c>
      <c r="Q199" s="30"/>
      <c r="R199" s="100"/>
      <c r="S199" s="90"/>
      <c r="T199" s="30"/>
      <c r="U199" s="30"/>
      <c r="V199" s="30"/>
      <c r="W199" s="30"/>
      <c r="X199" s="30"/>
      <c r="Y199" s="30"/>
      <c r="Z199" s="30"/>
    </row>
    <row r="200" ht="14.25" customHeight="1">
      <c r="A200" s="21" t="s">
        <v>218</v>
      </c>
      <c r="B200" s="63" t="s">
        <v>308</v>
      </c>
      <c r="C200" s="29">
        <v>2.229782005428262E7</v>
      </c>
      <c r="D200" s="64" t="s">
        <v>327</v>
      </c>
      <c r="E200" s="79">
        <v>8.90981726E8</v>
      </c>
      <c r="F200" s="29">
        <v>2.229782E7</v>
      </c>
      <c r="G200" s="29">
        <v>1.9656914E7</v>
      </c>
      <c r="H200" s="29">
        <f t="shared" si="42"/>
        <v>19656914</v>
      </c>
      <c r="I200" s="66">
        <v>6.44033268E8</v>
      </c>
      <c r="J200" s="67" t="s">
        <v>328</v>
      </c>
      <c r="K200" s="67" t="s">
        <v>311</v>
      </c>
      <c r="L200" s="68">
        <v>2.01300066822E11</v>
      </c>
      <c r="M200" s="82" t="s">
        <v>313</v>
      </c>
      <c r="N200" s="74"/>
      <c r="O200" s="29">
        <f t="shared" si="40"/>
        <v>2640906</v>
      </c>
      <c r="P200" s="71">
        <f>ROUNDUP(O200,0)</f>
        <v>2640906</v>
      </c>
      <c r="Q200" s="68">
        <v>2.01300067492E11</v>
      </c>
      <c r="R200" s="73" t="s">
        <v>313</v>
      </c>
      <c r="S200" s="74"/>
      <c r="T200" s="30"/>
      <c r="U200" s="30"/>
      <c r="V200" s="30"/>
      <c r="W200" s="30"/>
      <c r="X200" s="30"/>
      <c r="Y200" s="30"/>
      <c r="Z200" s="30"/>
    </row>
    <row r="201" ht="14.25" customHeight="1">
      <c r="A201" s="90" t="s">
        <v>218</v>
      </c>
      <c r="B201" s="90" t="s">
        <v>34</v>
      </c>
      <c r="C201" s="29">
        <v>4291.0</v>
      </c>
      <c r="D201" s="75" t="s">
        <v>331</v>
      </c>
      <c r="E201" s="90">
        <v>9.00125759E8</v>
      </c>
      <c r="F201" s="29">
        <v>4291.0</v>
      </c>
      <c r="G201" s="29">
        <v>4291.0</v>
      </c>
      <c r="H201" s="91">
        <f t="shared" si="42"/>
        <v>4291</v>
      </c>
      <c r="I201" s="92">
        <v>4.4931853756E10</v>
      </c>
      <c r="J201" s="93" t="s">
        <v>310</v>
      </c>
      <c r="K201" s="93" t="s">
        <v>315</v>
      </c>
      <c r="L201" s="94">
        <v>2.01300066099E11</v>
      </c>
      <c r="M201" s="69" t="s">
        <v>540</v>
      </c>
      <c r="N201" s="95">
        <v>41638.0</v>
      </c>
      <c r="O201" s="29">
        <f t="shared" si="40"/>
        <v>0</v>
      </c>
      <c r="P201" s="96">
        <v>0.0</v>
      </c>
      <c r="Q201" s="30"/>
      <c r="R201" s="100"/>
      <c r="S201" s="90"/>
      <c r="T201" s="30"/>
      <c r="U201" s="30"/>
      <c r="V201" s="30"/>
      <c r="W201" s="30"/>
      <c r="X201" s="30"/>
      <c r="Y201" s="30"/>
      <c r="Z201" s="30"/>
    </row>
    <row r="202" ht="14.25" customHeight="1">
      <c r="A202" s="21" t="s">
        <v>218</v>
      </c>
      <c r="B202" s="63" t="s">
        <v>48</v>
      </c>
      <c r="C202" s="29">
        <v>2.930403694571738E7</v>
      </c>
      <c r="D202" s="64" t="s">
        <v>463</v>
      </c>
      <c r="E202" s="104">
        <v>8.90900518E8</v>
      </c>
      <c r="F202" s="29">
        <v>2.9304037E7</v>
      </c>
      <c r="G202" s="29">
        <v>2.5551132E7</v>
      </c>
      <c r="H202" s="29">
        <f t="shared" si="42"/>
        <v>25551132</v>
      </c>
      <c r="I202" s="66">
        <v>4.34888418E8</v>
      </c>
      <c r="J202" s="67" t="s">
        <v>328</v>
      </c>
      <c r="K202" s="67" t="s">
        <v>311</v>
      </c>
      <c r="L202" s="68">
        <v>2.01300066039E11</v>
      </c>
      <c r="M202" s="69" t="s">
        <v>541</v>
      </c>
      <c r="N202" s="70">
        <v>41631.0</v>
      </c>
      <c r="O202" s="29">
        <f t="shared" si="40"/>
        <v>3752905</v>
      </c>
      <c r="P202" s="71">
        <f t="shared" ref="P202:P215" si="43">ROUNDUP(O202,0)</f>
        <v>3752905</v>
      </c>
      <c r="Q202" s="72">
        <v>2.01300067344E11</v>
      </c>
      <c r="R202" s="73" t="s">
        <v>313</v>
      </c>
      <c r="S202" s="74"/>
      <c r="T202" s="30"/>
      <c r="U202" s="30"/>
      <c r="V202" s="30"/>
      <c r="W202" s="30"/>
      <c r="X202" s="30"/>
      <c r="Y202" s="30"/>
      <c r="Z202" s="30"/>
    </row>
    <row r="203" ht="15.75" customHeight="1">
      <c r="A203" s="21" t="s">
        <v>220</v>
      </c>
      <c r="B203" s="63" t="s">
        <v>308</v>
      </c>
      <c r="C203" s="29">
        <v>1.2080173355218396E7</v>
      </c>
      <c r="D203" s="64" t="s">
        <v>343</v>
      </c>
      <c r="E203" s="65">
        <v>8.90980757E8</v>
      </c>
      <c r="F203" s="29">
        <v>1.2080173E7</v>
      </c>
      <c r="G203" s="29">
        <v>1.0651106E7</v>
      </c>
      <c r="H203" s="29">
        <f t="shared" si="42"/>
        <v>10651106</v>
      </c>
      <c r="I203" s="66">
        <v>2.71005845E8</v>
      </c>
      <c r="J203" s="67" t="s">
        <v>322</v>
      </c>
      <c r="K203" s="67" t="s">
        <v>311</v>
      </c>
      <c r="L203" s="68">
        <v>2.01300066823E11</v>
      </c>
      <c r="M203" s="69" t="s">
        <v>542</v>
      </c>
      <c r="N203" s="70">
        <v>41638.0</v>
      </c>
      <c r="O203" s="29">
        <f t="shared" si="40"/>
        <v>1429067</v>
      </c>
      <c r="P203" s="71">
        <f t="shared" si="43"/>
        <v>1429067</v>
      </c>
      <c r="Q203" s="72">
        <v>2.01300067493E11</v>
      </c>
      <c r="R203" s="73" t="s">
        <v>313</v>
      </c>
      <c r="S203" s="74"/>
      <c r="T203" s="30"/>
      <c r="U203" s="30"/>
      <c r="V203" s="30"/>
      <c r="W203" s="30"/>
      <c r="X203" s="30"/>
      <c r="Y203" s="30"/>
      <c r="Z203" s="30"/>
    </row>
    <row r="204" ht="14.25" customHeight="1">
      <c r="A204" s="21" t="s">
        <v>220</v>
      </c>
      <c r="B204" s="21" t="s">
        <v>34</v>
      </c>
      <c r="C204" s="29">
        <v>3553687.6447816063</v>
      </c>
      <c r="D204" s="64" t="s">
        <v>321</v>
      </c>
      <c r="E204" s="21">
        <v>8.90981137E8</v>
      </c>
      <c r="F204" s="29">
        <v>3553688.0</v>
      </c>
      <c r="G204" s="29">
        <v>3045778.0</v>
      </c>
      <c r="H204" s="29">
        <f t="shared" si="42"/>
        <v>3045778</v>
      </c>
      <c r="I204" s="66">
        <v>9.20016045E8</v>
      </c>
      <c r="J204" s="67" t="s">
        <v>322</v>
      </c>
      <c r="K204" s="67" t="s">
        <v>311</v>
      </c>
      <c r="L204" s="68">
        <v>2.013000661E11</v>
      </c>
      <c r="M204" s="69" t="s">
        <v>543</v>
      </c>
      <c r="N204" s="70">
        <v>41638.0</v>
      </c>
      <c r="O204" s="29">
        <f t="shared" si="40"/>
        <v>507910</v>
      </c>
      <c r="P204" s="71">
        <f t="shared" si="43"/>
        <v>507910</v>
      </c>
      <c r="Q204" s="68">
        <v>2.01300067393E11</v>
      </c>
      <c r="R204" s="73" t="s">
        <v>313</v>
      </c>
      <c r="S204" s="74"/>
      <c r="T204" s="30"/>
      <c r="U204" s="30"/>
      <c r="V204" s="30"/>
      <c r="W204" s="30"/>
      <c r="X204" s="30"/>
      <c r="Y204" s="30"/>
      <c r="Z204" s="30"/>
    </row>
    <row r="205" ht="14.25" customHeight="1">
      <c r="A205" s="21" t="s">
        <v>224</v>
      </c>
      <c r="B205" s="63" t="s">
        <v>308</v>
      </c>
      <c r="C205" s="29">
        <v>953046.7076045771</v>
      </c>
      <c r="D205" s="64" t="s">
        <v>343</v>
      </c>
      <c r="E205" s="65">
        <v>8.90980757E8</v>
      </c>
      <c r="F205" s="29">
        <v>953047.0</v>
      </c>
      <c r="G205" s="29">
        <v>835184.0</v>
      </c>
      <c r="H205" s="29">
        <f t="shared" si="42"/>
        <v>835184</v>
      </c>
      <c r="I205" s="66">
        <v>2.71005845E8</v>
      </c>
      <c r="J205" s="67" t="s">
        <v>322</v>
      </c>
      <c r="K205" s="67" t="s">
        <v>311</v>
      </c>
      <c r="L205" s="68">
        <v>2.01300066824E11</v>
      </c>
      <c r="M205" s="69" t="s">
        <v>544</v>
      </c>
      <c r="N205" s="70">
        <v>41638.0</v>
      </c>
      <c r="O205" s="29">
        <f t="shared" si="40"/>
        <v>117863</v>
      </c>
      <c r="P205" s="71">
        <f t="shared" si="43"/>
        <v>117863</v>
      </c>
      <c r="Q205" s="68">
        <v>2.01300067494E11</v>
      </c>
      <c r="R205" s="73" t="s">
        <v>313</v>
      </c>
      <c r="S205" s="74"/>
      <c r="T205" s="30"/>
      <c r="U205" s="30"/>
      <c r="V205" s="30"/>
      <c r="W205" s="30"/>
      <c r="X205" s="30"/>
      <c r="Y205" s="30"/>
      <c r="Z205" s="30"/>
    </row>
    <row r="206" ht="14.25" customHeight="1">
      <c r="A206" s="21" t="s">
        <v>224</v>
      </c>
      <c r="B206" s="21" t="s">
        <v>34</v>
      </c>
      <c r="C206" s="29">
        <v>46791.29239542303</v>
      </c>
      <c r="D206" s="64" t="s">
        <v>331</v>
      </c>
      <c r="E206" s="21">
        <v>9.00125759E8</v>
      </c>
      <c r="F206" s="29">
        <v>46791.0</v>
      </c>
      <c r="G206" s="29">
        <v>45503.0</v>
      </c>
      <c r="H206" s="29">
        <f t="shared" si="42"/>
        <v>45503</v>
      </c>
      <c r="I206" s="66">
        <v>4.4931853756E10</v>
      </c>
      <c r="J206" s="67" t="s">
        <v>310</v>
      </c>
      <c r="K206" s="67" t="s">
        <v>315</v>
      </c>
      <c r="L206" s="68">
        <v>2.01300066101E11</v>
      </c>
      <c r="M206" s="82" t="s">
        <v>313</v>
      </c>
      <c r="N206" s="74"/>
      <c r="O206" s="29">
        <v>1287.0</v>
      </c>
      <c r="P206" s="71">
        <f t="shared" si="43"/>
        <v>1287</v>
      </c>
      <c r="Q206" s="68">
        <v>2.01300067394E11</v>
      </c>
      <c r="R206" s="73" t="s">
        <v>313</v>
      </c>
      <c r="S206" s="74"/>
      <c r="T206" s="30"/>
      <c r="U206" s="30"/>
      <c r="V206" s="30"/>
      <c r="W206" s="30"/>
      <c r="X206" s="30"/>
      <c r="Y206" s="30"/>
      <c r="Z206" s="30"/>
    </row>
    <row r="207" ht="14.25" customHeight="1">
      <c r="A207" s="21" t="s">
        <v>226</v>
      </c>
      <c r="B207" s="63" t="s">
        <v>308</v>
      </c>
      <c r="C207" s="29">
        <v>8624991.735471204</v>
      </c>
      <c r="D207" s="64" t="s">
        <v>348</v>
      </c>
      <c r="E207" s="21">
        <v>8.90907241E8</v>
      </c>
      <c r="F207" s="29">
        <v>8624992.0</v>
      </c>
      <c r="G207" s="29">
        <v>7587098.000000001</v>
      </c>
      <c r="H207" s="29">
        <f t="shared" si="42"/>
        <v>7587098</v>
      </c>
      <c r="I207" s="66">
        <v>6.4182108621E10</v>
      </c>
      <c r="J207" s="67" t="s">
        <v>310</v>
      </c>
      <c r="K207" s="67" t="s">
        <v>311</v>
      </c>
      <c r="L207" s="68">
        <v>2.01300066825E11</v>
      </c>
      <c r="M207" s="69" t="s">
        <v>545</v>
      </c>
      <c r="N207" s="70">
        <v>41638.0</v>
      </c>
      <c r="O207" s="29">
        <f t="shared" ref="O207:O213" si="44">+F207-G207</f>
        <v>1037894</v>
      </c>
      <c r="P207" s="71">
        <f t="shared" si="43"/>
        <v>1037894</v>
      </c>
      <c r="Q207" s="68">
        <v>2.01300067495E11</v>
      </c>
      <c r="R207" s="73" t="s">
        <v>313</v>
      </c>
      <c r="S207" s="74"/>
      <c r="T207" s="30"/>
      <c r="U207" s="30"/>
      <c r="V207" s="30"/>
      <c r="W207" s="30"/>
      <c r="X207" s="30"/>
      <c r="Y207" s="30"/>
      <c r="Z207" s="30"/>
    </row>
    <row r="208" ht="14.25" customHeight="1">
      <c r="A208" s="21" t="s">
        <v>226</v>
      </c>
      <c r="B208" s="21" t="s">
        <v>34</v>
      </c>
      <c r="C208" s="29">
        <v>2.5941089994781915E7</v>
      </c>
      <c r="D208" s="64" t="s">
        <v>314</v>
      </c>
      <c r="E208" s="21">
        <v>8.90905177E8</v>
      </c>
      <c r="F208" s="29">
        <v>2.594109E7</v>
      </c>
      <c r="G208" s="29">
        <v>2.2680145E7</v>
      </c>
      <c r="H208" s="29">
        <f t="shared" si="42"/>
        <v>22680145</v>
      </c>
      <c r="I208" s="66">
        <v>1.0032788521E10</v>
      </c>
      <c r="J208" s="67" t="s">
        <v>310</v>
      </c>
      <c r="K208" s="67" t="s">
        <v>315</v>
      </c>
      <c r="L208" s="68">
        <v>2.01300066102E11</v>
      </c>
      <c r="M208" s="69" t="s">
        <v>546</v>
      </c>
      <c r="N208" s="70">
        <v>41638.0</v>
      </c>
      <c r="O208" s="29">
        <f t="shared" si="44"/>
        <v>3260945</v>
      </c>
      <c r="P208" s="71">
        <f t="shared" si="43"/>
        <v>3260945</v>
      </c>
      <c r="Q208" s="97">
        <v>2.01300067395E11</v>
      </c>
      <c r="R208" s="73" t="s">
        <v>313</v>
      </c>
      <c r="S208" s="74"/>
      <c r="T208" s="30"/>
      <c r="U208" s="30"/>
      <c r="V208" s="30"/>
      <c r="W208" s="30"/>
      <c r="X208" s="30"/>
      <c r="Y208" s="30"/>
      <c r="Z208" s="30"/>
    </row>
    <row r="209" ht="15.75" customHeight="1">
      <c r="A209" s="21" t="s">
        <v>226</v>
      </c>
      <c r="B209" s="63" t="s">
        <v>48</v>
      </c>
      <c r="C209" s="29">
        <v>2912789.269746884</v>
      </c>
      <c r="D209" s="64" t="s">
        <v>547</v>
      </c>
      <c r="E209" s="104">
        <v>8.90981848E8</v>
      </c>
      <c r="F209" s="29">
        <v>2912789.0</v>
      </c>
      <c r="G209" s="29">
        <v>2568137.0</v>
      </c>
      <c r="H209" s="29">
        <f t="shared" si="42"/>
        <v>2568137</v>
      </c>
      <c r="I209" s="66">
        <v>1.3860000028E10</v>
      </c>
      <c r="J209" s="67" t="s">
        <v>431</v>
      </c>
      <c r="K209" s="67" t="s">
        <v>311</v>
      </c>
      <c r="L209" s="68">
        <v>2.0130006604E11</v>
      </c>
      <c r="M209" s="69" t="s">
        <v>548</v>
      </c>
      <c r="N209" s="70">
        <v>41631.0</v>
      </c>
      <c r="O209" s="29">
        <f t="shared" si="44"/>
        <v>344652</v>
      </c>
      <c r="P209" s="71">
        <f t="shared" si="43"/>
        <v>344652</v>
      </c>
      <c r="Q209" s="72">
        <v>2.01300067345E11</v>
      </c>
      <c r="R209" s="73" t="s">
        <v>313</v>
      </c>
      <c r="S209" s="74"/>
      <c r="T209" s="30"/>
      <c r="U209" s="30"/>
      <c r="V209" s="30"/>
      <c r="W209" s="30"/>
      <c r="X209" s="30"/>
      <c r="Y209" s="30"/>
      <c r="Z209" s="30"/>
    </row>
    <row r="210" ht="14.25" customHeight="1">
      <c r="A210" s="21" t="s">
        <v>228</v>
      </c>
      <c r="B210" s="63" t="s">
        <v>308</v>
      </c>
      <c r="C210" s="29">
        <v>891886.2057843157</v>
      </c>
      <c r="D210" s="64" t="s">
        <v>343</v>
      </c>
      <c r="E210" s="65">
        <v>8.90980757E8</v>
      </c>
      <c r="F210" s="29">
        <v>891886.0</v>
      </c>
      <c r="G210" s="29">
        <v>788064.0</v>
      </c>
      <c r="H210" s="29">
        <f t="shared" si="42"/>
        <v>788064</v>
      </c>
      <c r="I210" s="66">
        <v>2.71005845E8</v>
      </c>
      <c r="J210" s="67" t="s">
        <v>322</v>
      </c>
      <c r="K210" s="67" t="s">
        <v>311</v>
      </c>
      <c r="L210" s="68">
        <v>2.01300066826E11</v>
      </c>
      <c r="M210" s="69" t="s">
        <v>549</v>
      </c>
      <c r="N210" s="70">
        <v>41638.0</v>
      </c>
      <c r="O210" s="29">
        <f t="shared" si="44"/>
        <v>103822</v>
      </c>
      <c r="P210" s="71">
        <f t="shared" si="43"/>
        <v>103822</v>
      </c>
      <c r="Q210" s="72">
        <v>2.01300067496E11</v>
      </c>
      <c r="R210" s="73" t="s">
        <v>313</v>
      </c>
      <c r="S210" s="74"/>
      <c r="T210" s="30"/>
      <c r="U210" s="30"/>
      <c r="V210" s="30"/>
      <c r="W210" s="30"/>
      <c r="X210" s="30"/>
      <c r="Y210" s="30"/>
      <c r="Z210" s="30"/>
    </row>
    <row r="211" ht="14.25" customHeight="1">
      <c r="A211" s="21" t="s">
        <v>228</v>
      </c>
      <c r="B211" s="21" t="s">
        <v>34</v>
      </c>
      <c r="C211" s="29">
        <v>336923.7942156843</v>
      </c>
      <c r="D211" s="64" t="s">
        <v>477</v>
      </c>
      <c r="E211" s="21">
        <v>8.00065395E8</v>
      </c>
      <c r="F211" s="29">
        <v>336924.0</v>
      </c>
      <c r="G211" s="29">
        <v>310615.0</v>
      </c>
      <c r="H211" s="29">
        <f t="shared" si="42"/>
        <v>310615</v>
      </c>
      <c r="I211" s="66">
        <v>3.22184912E8</v>
      </c>
      <c r="J211" s="67" t="s">
        <v>328</v>
      </c>
      <c r="K211" s="67" t="s">
        <v>311</v>
      </c>
      <c r="L211" s="68">
        <v>2.01300066103E11</v>
      </c>
      <c r="M211" s="82" t="s">
        <v>313</v>
      </c>
      <c r="N211" s="74"/>
      <c r="O211" s="29">
        <f t="shared" si="44"/>
        <v>26309</v>
      </c>
      <c r="P211" s="71">
        <f t="shared" si="43"/>
        <v>26309</v>
      </c>
      <c r="Q211" s="68">
        <v>2.01300067396E11</v>
      </c>
      <c r="R211" s="73" t="s">
        <v>313</v>
      </c>
      <c r="S211" s="74"/>
      <c r="T211" s="30"/>
      <c r="U211" s="30"/>
      <c r="V211" s="30"/>
      <c r="W211" s="30"/>
      <c r="X211" s="30"/>
      <c r="Y211" s="30"/>
      <c r="Z211" s="30"/>
    </row>
    <row r="212" ht="14.25" customHeight="1">
      <c r="A212" s="90" t="s">
        <v>230</v>
      </c>
      <c r="B212" s="98" t="s">
        <v>308</v>
      </c>
      <c r="C212" s="29">
        <v>5.054298937297519E7</v>
      </c>
      <c r="D212" s="75" t="s">
        <v>319</v>
      </c>
      <c r="E212" s="107">
        <v>8.90980066E8</v>
      </c>
      <c r="F212" s="29">
        <v>5.0542989E7</v>
      </c>
      <c r="G212" s="29">
        <v>4.4222111E7</v>
      </c>
      <c r="H212" s="91">
        <f t="shared" si="42"/>
        <v>44222111</v>
      </c>
      <c r="I212" s="92">
        <v>6.650442399E10</v>
      </c>
      <c r="J212" s="93" t="s">
        <v>310</v>
      </c>
      <c r="K212" s="93" t="s">
        <v>315</v>
      </c>
      <c r="L212" s="94">
        <v>2.01300066827E11</v>
      </c>
      <c r="M212" s="69" t="s">
        <v>550</v>
      </c>
      <c r="N212" s="95">
        <v>41638.0</v>
      </c>
      <c r="O212" s="29">
        <f t="shared" si="44"/>
        <v>6320878</v>
      </c>
      <c r="P212" s="96">
        <f t="shared" si="43"/>
        <v>6320878</v>
      </c>
      <c r="Q212" s="97">
        <v>2.01300067497E11</v>
      </c>
      <c r="R212" s="73" t="s">
        <v>313</v>
      </c>
      <c r="S212" s="74"/>
      <c r="T212" s="30"/>
      <c r="U212" s="30"/>
      <c r="V212" s="30"/>
      <c r="W212" s="30"/>
      <c r="X212" s="30"/>
      <c r="Y212" s="30"/>
      <c r="Z212" s="30"/>
    </row>
    <row r="213" ht="14.25" customHeight="1">
      <c r="A213" s="21" t="s">
        <v>230</v>
      </c>
      <c r="B213" s="21" t="s">
        <v>34</v>
      </c>
      <c r="C213" s="29">
        <v>847779.5161422619</v>
      </c>
      <c r="D213" s="64" t="s">
        <v>480</v>
      </c>
      <c r="E213" s="21">
        <v>8.90983675E8</v>
      </c>
      <c r="F213" s="29">
        <v>847780.0</v>
      </c>
      <c r="G213" s="29">
        <v>723634.0</v>
      </c>
      <c r="H213" s="29">
        <f t="shared" si="42"/>
        <v>723634</v>
      </c>
      <c r="I213" s="66">
        <v>1.4500000451E10</v>
      </c>
      <c r="J213" s="67" t="s">
        <v>431</v>
      </c>
      <c r="K213" s="67" t="s">
        <v>311</v>
      </c>
      <c r="L213" s="68">
        <v>2.01300066104E11</v>
      </c>
      <c r="M213" s="69" t="s">
        <v>551</v>
      </c>
      <c r="N213" s="70">
        <v>41638.0</v>
      </c>
      <c r="O213" s="29">
        <f t="shared" si="44"/>
        <v>124146</v>
      </c>
      <c r="P213" s="71">
        <f t="shared" si="43"/>
        <v>124146</v>
      </c>
      <c r="Q213" s="68">
        <v>2.01300067397E11</v>
      </c>
      <c r="R213" s="73" t="s">
        <v>313</v>
      </c>
      <c r="S213" s="74"/>
      <c r="T213" s="30"/>
      <c r="U213" s="30"/>
      <c r="V213" s="30"/>
      <c r="W213" s="30"/>
      <c r="X213" s="30"/>
      <c r="Y213" s="30"/>
      <c r="Z213" s="30"/>
    </row>
    <row r="214" ht="15.75" customHeight="1">
      <c r="A214" s="21" t="s">
        <v>230</v>
      </c>
      <c r="B214" s="63" t="s">
        <v>62</v>
      </c>
      <c r="C214" s="29">
        <v>3786039.110882545</v>
      </c>
      <c r="D214" s="64" t="s">
        <v>397</v>
      </c>
      <c r="E214" s="21">
        <v>8.9098243E8</v>
      </c>
      <c r="F214" s="29">
        <v>3786039.0</v>
      </c>
      <c r="G214" s="29">
        <v>3394864.0</v>
      </c>
      <c r="H214" s="29">
        <f t="shared" si="42"/>
        <v>3394864</v>
      </c>
      <c r="I214" s="66">
        <v>5.57053774E8</v>
      </c>
      <c r="J214" s="67" t="s">
        <v>322</v>
      </c>
      <c r="K214" s="67" t="s">
        <v>311</v>
      </c>
      <c r="L214" s="68">
        <v>2.01300067279E11</v>
      </c>
      <c r="M214" s="82" t="s">
        <v>313</v>
      </c>
      <c r="N214" s="74"/>
      <c r="O214" s="29">
        <v>391175.0</v>
      </c>
      <c r="P214" s="71">
        <f t="shared" si="43"/>
        <v>391175</v>
      </c>
      <c r="Q214" s="68">
        <v>2.01300068105E11</v>
      </c>
      <c r="R214" s="73" t="s">
        <v>313</v>
      </c>
      <c r="S214" s="74"/>
      <c r="T214" s="30"/>
      <c r="U214" s="30"/>
      <c r="V214" s="30"/>
      <c r="W214" s="30"/>
      <c r="X214" s="30"/>
      <c r="Y214" s="30"/>
      <c r="Z214" s="30"/>
    </row>
    <row r="215" ht="14.25" customHeight="1">
      <c r="A215" s="90" t="s">
        <v>232</v>
      </c>
      <c r="B215" s="98" t="s">
        <v>308</v>
      </c>
      <c r="C215" s="29">
        <v>2.024156E7</v>
      </c>
      <c r="D215" s="75" t="s">
        <v>327</v>
      </c>
      <c r="E215" s="105">
        <v>8.90981726E8</v>
      </c>
      <c r="F215" s="29">
        <v>2.024156E7</v>
      </c>
      <c r="G215" s="29">
        <v>1.7695411E7</v>
      </c>
      <c r="H215" s="91">
        <f t="shared" si="42"/>
        <v>17695411</v>
      </c>
      <c r="I215" s="92">
        <v>6.44033268E8</v>
      </c>
      <c r="J215" s="93" t="s">
        <v>328</v>
      </c>
      <c r="K215" s="93" t="s">
        <v>311</v>
      </c>
      <c r="L215" s="94">
        <v>2.01300066828E11</v>
      </c>
      <c r="M215" s="69" t="s">
        <v>552</v>
      </c>
      <c r="N215" s="95">
        <v>41638.0</v>
      </c>
      <c r="O215" s="29">
        <f t="shared" ref="O215:O224" si="45">+F215-G215</f>
        <v>2546149</v>
      </c>
      <c r="P215" s="96">
        <f t="shared" si="43"/>
        <v>2546149</v>
      </c>
      <c r="Q215" s="97">
        <v>2.01300067498E11</v>
      </c>
      <c r="R215" s="73" t="s">
        <v>313</v>
      </c>
      <c r="S215" s="74"/>
      <c r="T215" s="30"/>
      <c r="U215" s="30"/>
      <c r="V215" s="30"/>
      <c r="W215" s="30"/>
      <c r="X215" s="30"/>
      <c r="Y215" s="30"/>
      <c r="Z215" s="30"/>
    </row>
    <row r="216" ht="14.25" customHeight="1">
      <c r="A216" s="21" t="s">
        <v>232</v>
      </c>
      <c r="B216" s="21" t="s">
        <v>34</v>
      </c>
      <c r="C216" s="29">
        <v>309093.0</v>
      </c>
      <c r="D216" s="64" t="s">
        <v>314</v>
      </c>
      <c r="E216" s="21">
        <v>8.90905177E8</v>
      </c>
      <c r="F216" s="29">
        <v>309093.0</v>
      </c>
      <c r="G216" s="29">
        <v>309093.0</v>
      </c>
      <c r="H216" s="29">
        <f t="shared" si="42"/>
        <v>309093</v>
      </c>
      <c r="I216" s="66">
        <v>1.0032788521E10</v>
      </c>
      <c r="J216" s="67" t="s">
        <v>310</v>
      </c>
      <c r="K216" s="67" t="s">
        <v>315</v>
      </c>
      <c r="L216" s="68">
        <v>2.01300066105E11</v>
      </c>
      <c r="M216" s="69" t="s">
        <v>553</v>
      </c>
      <c r="N216" s="70">
        <v>41638.0</v>
      </c>
      <c r="O216" s="29">
        <f t="shared" si="45"/>
        <v>0</v>
      </c>
      <c r="P216" s="71">
        <v>0.0</v>
      </c>
      <c r="Q216" s="30"/>
      <c r="R216" s="80"/>
      <c r="S216" s="21"/>
      <c r="T216" s="30"/>
      <c r="U216" s="30"/>
      <c r="V216" s="30"/>
      <c r="W216" s="30"/>
      <c r="X216" s="30"/>
      <c r="Y216" s="30"/>
      <c r="Z216" s="30"/>
    </row>
    <row r="217" ht="14.25" customHeight="1">
      <c r="A217" s="21" t="s">
        <v>236</v>
      </c>
      <c r="B217" s="63" t="s">
        <v>308</v>
      </c>
      <c r="C217" s="29">
        <v>1.1556054694026916E8</v>
      </c>
      <c r="D217" s="64" t="s">
        <v>524</v>
      </c>
      <c r="E217" s="119">
        <v>8.90907254E8</v>
      </c>
      <c r="F217" s="29">
        <v>1.15560547E8</v>
      </c>
      <c r="G217" s="29">
        <v>1.01245304E8</v>
      </c>
      <c r="H217" s="29">
        <f t="shared" si="42"/>
        <v>101245304</v>
      </c>
      <c r="I217" s="66">
        <v>7.1587022347E10</v>
      </c>
      <c r="J217" s="67" t="s">
        <v>310</v>
      </c>
      <c r="K217" s="67" t="s">
        <v>315</v>
      </c>
      <c r="L217" s="68">
        <v>2.01300066829E11</v>
      </c>
      <c r="M217" s="69" t="s">
        <v>554</v>
      </c>
      <c r="N217" s="70">
        <v>41638.0</v>
      </c>
      <c r="O217" s="29">
        <f t="shared" si="45"/>
        <v>14315243</v>
      </c>
      <c r="P217" s="71">
        <f t="shared" ref="P217:P219" si="46">ROUNDUP(O217,0)</f>
        <v>14315243</v>
      </c>
      <c r="Q217" s="72">
        <v>2.01300067499E11</v>
      </c>
      <c r="R217" s="73" t="s">
        <v>313</v>
      </c>
      <c r="S217" s="74"/>
      <c r="T217" s="30"/>
      <c r="U217" s="30"/>
      <c r="V217" s="30"/>
      <c r="W217" s="30"/>
      <c r="X217" s="30"/>
      <c r="Y217" s="30"/>
      <c r="Z217" s="30"/>
    </row>
    <row r="218" ht="14.25" customHeight="1">
      <c r="A218" s="21" t="s">
        <v>236</v>
      </c>
      <c r="B218" s="21" t="s">
        <v>34</v>
      </c>
      <c r="C218" s="29">
        <v>1160294.059730842</v>
      </c>
      <c r="D218" s="64" t="s">
        <v>421</v>
      </c>
      <c r="E218" s="21">
        <v>8.90981536E8</v>
      </c>
      <c r="F218" s="29">
        <v>1160294.0</v>
      </c>
      <c r="G218" s="29">
        <v>1014260.0</v>
      </c>
      <c r="H218" s="29">
        <f t="shared" si="42"/>
        <v>1014260</v>
      </c>
      <c r="I218" s="78">
        <v>1.10210010179E11</v>
      </c>
      <c r="J218" s="67" t="s">
        <v>363</v>
      </c>
      <c r="K218" s="67" t="s">
        <v>311</v>
      </c>
      <c r="L218" s="68">
        <v>2.01300066106E11</v>
      </c>
      <c r="M218" s="69" t="s">
        <v>555</v>
      </c>
      <c r="N218" s="70">
        <v>41638.0</v>
      </c>
      <c r="O218" s="29">
        <f t="shared" si="45"/>
        <v>146034</v>
      </c>
      <c r="P218" s="71">
        <f t="shared" si="46"/>
        <v>146034</v>
      </c>
      <c r="Q218" s="72">
        <v>2.01300067398E11</v>
      </c>
      <c r="R218" s="73" t="s">
        <v>313</v>
      </c>
      <c r="S218" s="74"/>
      <c r="T218" s="30"/>
      <c r="U218" s="30"/>
      <c r="V218" s="30"/>
      <c r="W218" s="30"/>
      <c r="X218" s="30"/>
      <c r="Y218" s="30"/>
      <c r="Z218" s="30"/>
    </row>
    <row r="219" ht="14.25" customHeight="1">
      <c r="A219" s="21" t="s">
        <v>238</v>
      </c>
      <c r="B219" s="63" t="s">
        <v>308</v>
      </c>
      <c r="C219" s="29">
        <v>3.543257237336905E7</v>
      </c>
      <c r="D219" s="64" t="s">
        <v>337</v>
      </c>
      <c r="E219" s="65">
        <v>8.90907215E8</v>
      </c>
      <c r="F219" s="29">
        <v>3.5432572E7</v>
      </c>
      <c r="G219" s="29">
        <v>3.069750335E7</v>
      </c>
      <c r="H219" s="29">
        <f>ROUNDDOWN(G219,0)</f>
        <v>30697503</v>
      </c>
      <c r="I219" s="66">
        <v>6.555071255E10</v>
      </c>
      <c r="J219" s="67" t="s">
        <v>310</v>
      </c>
      <c r="K219" s="67" t="s">
        <v>311</v>
      </c>
      <c r="L219" s="68">
        <v>2.0130006683E11</v>
      </c>
      <c r="M219" s="69" t="s">
        <v>556</v>
      </c>
      <c r="N219" s="70">
        <v>41638.0</v>
      </c>
      <c r="O219" s="29">
        <f t="shared" si="45"/>
        <v>4735068.65</v>
      </c>
      <c r="P219" s="71">
        <f t="shared" si="46"/>
        <v>4735069</v>
      </c>
      <c r="Q219" s="72">
        <v>2.013000675E11</v>
      </c>
      <c r="R219" s="73" t="s">
        <v>313</v>
      </c>
      <c r="S219" s="74"/>
      <c r="T219" s="30"/>
      <c r="U219" s="30"/>
      <c r="V219" s="30"/>
      <c r="W219" s="30"/>
      <c r="X219" s="30"/>
      <c r="Y219" s="30"/>
      <c r="Z219" s="30"/>
    </row>
    <row r="220" ht="14.25" customHeight="1">
      <c r="A220" s="21" t="s">
        <v>238</v>
      </c>
      <c r="B220" s="63" t="s">
        <v>48</v>
      </c>
      <c r="C220" s="29">
        <v>3098062.6266309484</v>
      </c>
      <c r="D220" s="64" t="s">
        <v>344</v>
      </c>
      <c r="E220" s="76">
        <v>8.90905166E8</v>
      </c>
      <c r="F220" s="29">
        <v>3098063.0</v>
      </c>
      <c r="G220" s="29">
        <v>2883401.65</v>
      </c>
      <c r="H220" s="29">
        <f>ROUNDUP(G220,0)</f>
        <v>2883402</v>
      </c>
      <c r="I220" s="66">
        <v>3.7570158388E10</v>
      </c>
      <c r="J220" s="67" t="s">
        <v>325</v>
      </c>
      <c r="K220" s="67" t="s">
        <v>315</v>
      </c>
      <c r="L220" s="68">
        <v>2.01300066041E11</v>
      </c>
      <c r="M220" s="69" t="s">
        <v>557</v>
      </c>
      <c r="N220" s="70">
        <v>41631.0</v>
      </c>
      <c r="O220" s="29">
        <f t="shared" si="45"/>
        <v>214661.35</v>
      </c>
      <c r="P220" s="71">
        <f>ROUNDDOWN(O220,0)</f>
        <v>214661</v>
      </c>
      <c r="Q220" s="72">
        <v>2.01300067346E11</v>
      </c>
      <c r="R220" s="73" t="s">
        <v>313</v>
      </c>
      <c r="S220" s="74"/>
      <c r="T220" s="30"/>
      <c r="U220" s="30"/>
      <c r="V220" s="30"/>
      <c r="W220" s="30"/>
      <c r="X220" s="30"/>
      <c r="Y220" s="30"/>
      <c r="Z220" s="30"/>
    </row>
    <row r="221" ht="15.75" customHeight="1">
      <c r="A221" s="21" t="s">
        <v>240</v>
      </c>
      <c r="B221" s="63" t="s">
        <v>308</v>
      </c>
      <c r="C221" s="29">
        <v>2.9522808574860316E7</v>
      </c>
      <c r="D221" s="64" t="s">
        <v>327</v>
      </c>
      <c r="E221" s="79">
        <v>8.90981726E8</v>
      </c>
      <c r="F221" s="29">
        <v>2.9522809E7</v>
      </c>
      <c r="G221" s="29">
        <v>2.6101957E7</v>
      </c>
      <c r="H221" s="29">
        <v>2.4882024E7</v>
      </c>
      <c r="I221" s="66">
        <v>6.44033268E8</v>
      </c>
      <c r="J221" s="67" t="s">
        <v>328</v>
      </c>
      <c r="K221" s="67" t="s">
        <v>311</v>
      </c>
      <c r="L221" s="68">
        <v>2.01300066831E11</v>
      </c>
      <c r="M221" s="69" t="s">
        <v>558</v>
      </c>
      <c r="N221" s="70">
        <v>41638.0</v>
      </c>
      <c r="O221" s="29">
        <f t="shared" si="45"/>
        <v>3420852</v>
      </c>
      <c r="P221" s="71">
        <f>ROUNDUP(O221,0)</f>
        <v>3420852</v>
      </c>
      <c r="Q221" s="72">
        <v>2.01300067501E11</v>
      </c>
      <c r="R221" s="73" t="s">
        <v>313</v>
      </c>
      <c r="S221" s="74"/>
      <c r="T221" s="30"/>
      <c r="U221" s="30"/>
      <c r="V221" s="30"/>
      <c r="W221" s="30"/>
      <c r="X221" s="30"/>
      <c r="Y221" s="30"/>
      <c r="Z221" s="30"/>
    </row>
    <row r="222" ht="14.25" customHeight="1">
      <c r="A222" s="21" t="s">
        <v>240</v>
      </c>
      <c r="B222" s="21" t="s">
        <v>34</v>
      </c>
      <c r="C222" s="29">
        <v>121522.0</v>
      </c>
      <c r="D222" s="64" t="s">
        <v>331</v>
      </c>
      <c r="E222" s="21">
        <v>9.00125759E8</v>
      </c>
      <c r="F222" s="29">
        <v>121522.0</v>
      </c>
      <c r="G222" s="29">
        <v>121522.0</v>
      </c>
      <c r="H222" s="29">
        <f t="shared" ref="H222:H263" si="47">ROUNDUP(G222,0)</f>
        <v>121522</v>
      </c>
      <c r="I222" s="66">
        <v>4.4931853756E10</v>
      </c>
      <c r="J222" s="67" t="s">
        <v>310</v>
      </c>
      <c r="K222" s="67" t="s">
        <v>315</v>
      </c>
      <c r="L222" s="68">
        <v>2.01300066107E11</v>
      </c>
      <c r="M222" s="69" t="s">
        <v>559</v>
      </c>
      <c r="N222" s="70">
        <v>41638.0</v>
      </c>
      <c r="O222" s="29">
        <f t="shared" si="45"/>
        <v>0</v>
      </c>
      <c r="P222" s="71">
        <v>0.0</v>
      </c>
      <c r="Q222" s="30"/>
      <c r="R222" s="80"/>
      <c r="S222" s="21"/>
      <c r="T222" s="30"/>
      <c r="U222" s="30"/>
      <c r="V222" s="30"/>
      <c r="W222" s="30"/>
      <c r="X222" s="30"/>
      <c r="Y222" s="30"/>
      <c r="Z222" s="30"/>
    </row>
    <row r="223" ht="14.25" customHeight="1">
      <c r="A223" s="21" t="s">
        <v>240</v>
      </c>
      <c r="B223" s="63" t="s">
        <v>68</v>
      </c>
      <c r="C223" s="29">
        <v>2.950267042513968E7</v>
      </c>
      <c r="D223" s="64" t="s">
        <v>344</v>
      </c>
      <c r="E223" s="88">
        <v>8.90905166E8</v>
      </c>
      <c r="F223" s="29">
        <v>2.950267042513968E7</v>
      </c>
      <c r="G223" s="29">
        <v>2.5595428E7</v>
      </c>
      <c r="H223" s="71">
        <f t="shared" si="47"/>
        <v>25595428</v>
      </c>
      <c r="I223" s="66">
        <v>3.7570158388E10</v>
      </c>
      <c r="J223" s="67" t="s">
        <v>325</v>
      </c>
      <c r="K223" s="67" t="s">
        <v>315</v>
      </c>
      <c r="L223" s="68">
        <v>2.01300065982E11</v>
      </c>
      <c r="M223" s="69" t="s">
        <v>560</v>
      </c>
      <c r="N223" s="70">
        <v>41631.0</v>
      </c>
      <c r="O223" s="29">
        <f t="shared" si="45"/>
        <v>3907242.425</v>
      </c>
      <c r="P223" s="71">
        <f>ROUNDDOWN(O223,0)</f>
        <v>3907242</v>
      </c>
      <c r="Q223" s="68">
        <v>2.01300067293E11</v>
      </c>
      <c r="R223" s="73" t="s">
        <v>313</v>
      </c>
      <c r="S223" s="74"/>
      <c r="T223" s="30"/>
      <c r="U223" s="30"/>
      <c r="V223" s="30"/>
      <c r="W223" s="30"/>
      <c r="X223" s="30"/>
      <c r="Y223" s="30"/>
      <c r="Z223" s="30"/>
    </row>
    <row r="224" ht="15.75" customHeight="1">
      <c r="A224" s="21" t="s">
        <v>242</v>
      </c>
      <c r="B224" s="63" t="s">
        <v>308</v>
      </c>
      <c r="C224" s="29">
        <v>1.2227032704989822E8</v>
      </c>
      <c r="D224" s="64" t="s">
        <v>524</v>
      </c>
      <c r="E224" s="119">
        <v>8.90907254E8</v>
      </c>
      <c r="F224" s="29">
        <v>1.22270327E8</v>
      </c>
      <c r="G224" s="29">
        <v>1.07108079E8</v>
      </c>
      <c r="H224" s="29">
        <f t="shared" si="47"/>
        <v>107108079</v>
      </c>
      <c r="I224" s="66">
        <v>7.1587022347E10</v>
      </c>
      <c r="J224" s="67" t="s">
        <v>310</v>
      </c>
      <c r="K224" s="67" t="s">
        <v>315</v>
      </c>
      <c r="L224" s="68">
        <v>2.01300066832E11</v>
      </c>
      <c r="M224" s="69" t="s">
        <v>561</v>
      </c>
      <c r="N224" s="70">
        <v>41638.0</v>
      </c>
      <c r="O224" s="29">
        <f t="shared" si="45"/>
        <v>15162248</v>
      </c>
      <c r="P224" s="71">
        <f t="shared" ref="P224:P231" si="48">ROUNDUP(O224,0)</f>
        <v>15162248</v>
      </c>
      <c r="Q224" s="72">
        <v>2.01300067502E11</v>
      </c>
      <c r="R224" s="73" t="s">
        <v>313</v>
      </c>
      <c r="S224" s="74"/>
      <c r="T224" s="30"/>
      <c r="U224" s="30"/>
      <c r="V224" s="30"/>
      <c r="W224" s="30"/>
      <c r="X224" s="30"/>
      <c r="Y224" s="30"/>
      <c r="Z224" s="30"/>
    </row>
    <row r="225" ht="15.75" customHeight="1">
      <c r="A225" s="21" t="s">
        <v>242</v>
      </c>
      <c r="B225" s="21" t="s">
        <v>34</v>
      </c>
      <c r="C225" s="29">
        <v>1.1007615950101785E7</v>
      </c>
      <c r="D225" s="64" t="s">
        <v>321</v>
      </c>
      <c r="E225" s="21">
        <v>8.90981137E8</v>
      </c>
      <c r="F225" s="29">
        <v>5714815.0</v>
      </c>
      <c r="G225" s="29">
        <v>1.0312983E7</v>
      </c>
      <c r="H225" s="29">
        <f t="shared" si="47"/>
        <v>10312983</v>
      </c>
      <c r="I225" s="66">
        <v>9.20016045E8</v>
      </c>
      <c r="J225" s="67" t="s">
        <v>322</v>
      </c>
      <c r="K225" s="67" t="s">
        <v>311</v>
      </c>
      <c r="L225" s="68">
        <v>2.01300066108E11</v>
      </c>
      <c r="M225" s="69" t="s">
        <v>562</v>
      </c>
      <c r="N225" s="70">
        <v>41638.0</v>
      </c>
      <c r="O225" s="29">
        <v>694633.0</v>
      </c>
      <c r="P225" s="71">
        <f t="shared" si="48"/>
        <v>694633</v>
      </c>
      <c r="Q225" s="68">
        <v>2.01300067399E11</v>
      </c>
      <c r="R225" s="73" t="s">
        <v>313</v>
      </c>
      <c r="S225" s="74"/>
      <c r="T225" s="30"/>
      <c r="U225" s="30"/>
      <c r="V225" s="30"/>
      <c r="W225" s="30"/>
      <c r="X225" s="30"/>
      <c r="Y225" s="30"/>
      <c r="Z225" s="30"/>
    </row>
    <row r="226" ht="14.25" customHeight="1">
      <c r="A226" s="90" t="s">
        <v>244</v>
      </c>
      <c r="B226" s="98" t="s">
        <v>308</v>
      </c>
      <c r="C226" s="29">
        <v>5.166742768697359E7</v>
      </c>
      <c r="D226" s="75" t="s">
        <v>337</v>
      </c>
      <c r="E226" s="107">
        <v>8.90907215E8</v>
      </c>
      <c r="F226" s="29">
        <v>5.1667428E7</v>
      </c>
      <c r="G226" s="29">
        <v>4.5230991E7</v>
      </c>
      <c r="H226" s="91">
        <f t="shared" si="47"/>
        <v>45230991</v>
      </c>
      <c r="I226" s="92">
        <v>6.555071255E10</v>
      </c>
      <c r="J226" s="93" t="s">
        <v>310</v>
      </c>
      <c r="K226" s="93" t="s">
        <v>311</v>
      </c>
      <c r="L226" s="94">
        <v>2.01300066833E11</v>
      </c>
      <c r="M226" s="69" t="s">
        <v>563</v>
      </c>
      <c r="N226" s="95">
        <v>41638.0</v>
      </c>
      <c r="O226" s="29">
        <f t="shared" ref="O226:O238" si="49">+F226-G226</f>
        <v>6436437</v>
      </c>
      <c r="P226" s="96">
        <f t="shared" si="48"/>
        <v>6436437</v>
      </c>
      <c r="Q226" s="97">
        <v>2.01300067503E11</v>
      </c>
      <c r="R226" s="73" t="s">
        <v>313</v>
      </c>
      <c r="S226" s="74"/>
      <c r="T226" s="30"/>
      <c r="U226" s="30"/>
      <c r="V226" s="30"/>
      <c r="W226" s="30"/>
      <c r="X226" s="30"/>
      <c r="Y226" s="30"/>
      <c r="Z226" s="30"/>
    </row>
    <row r="227" ht="14.25" customHeight="1">
      <c r="A227" s="21" t="s">
        <v>244</v>
      </c>
      <c r="B227" s="63" t="s">
        <v>36</v>
      </c>
      <c r="C227" s="29">
        <v>2.960580249318292E7</v>
      </c>
      <c r="D227" s="64" t="s">
        <v>564</v>
      </c>
      <c r="E227" s="76">
        <v>8.90905198E8</v>
      </c>
      <c r="F227" s="29">
        <v>2.9605802E7</v>
      </c>
      <c r="G227" s="29">
        <v>2.593146E7</v>
      </c>
      <c r="H227" s="71">
        <f t="shared" si="47"/>
        <v>25931460</v>
      </c>
      <c r="I227" s="66">
        <v>1.0447072442E10</v>
      </c>
      <c r="J227" s="67" t="s">
        <v>310</v>
      </c>
      <c r="K227" s="67" t="s">
        <v>315</v>
      </c>
      <c r="L227" s="68">
        <v>2.01300066006E11</v>
      </c>
      <c r="M227" s="69" t="s">
        <v>565</v>
      </c>
      <c r="N227" s="70">
        <v>41631.0</v>
      </c>
      <c r="O227" s="29">
        <f t="shared" si="49"/>
        <v>3674342</v>
      </c>
      <c r="P227" s="71">
        <f t="shared" si="48"/>
        <v>3674342</v>
      </c>
      <c r="Q227" s="72">
        <v>2.01300067316E11</v>
      </c>
      <c r="R227" s="73" t="s">
        <v>313</v>
      </c>
      <c r="S227" s="74"/>
      <c r="T227" s="30"/>
      <c r="U227" s="30"/>
      <c r="V227" s="30"/>
      <c r="W227" s="30"/>
      <c r="X227" s="30"/>
      <c r="Y227" s="30"/>
      <c r="Z227" s="30"/>
    </row>
    <row r="228" ht="14.25" customHeight="1">
      <c r="A228" s="21" t="s">
        <v>244</v>
      </c>
      <c r="B228" s="63" t="s">
        <v>48</v>
      </c>
      <c r="C228" s="29">
        <v>8406876.819843488</v>
      </c>
      <c r="D228" s="64" t="s">
        <v>564</v>
      </c>
      <c r="E228" s="87">
        <v>8.90905198E8</v>
      </c>
      <c r="F228" s="29">
        <v>8406877.0</v>
      </c>
      <c r="G228" s="29">
        <v>7406627.0</v>
      </c>
      <c r="H228" s="29">
        <f t="shared" si="47"/>
        <v>7406627</v>
      </c>
      <c r="I228" s="66">
        <v>1.0447072442E10</v>
      </c>
      <c r="J228" s="67" t="s">
        <v>310</v>
      </c>
      <c r="K228" s="67" t="s">
        <v>315</v>
      </c>
      <c r="L228" s="68">
        <v>2.01300066042E11</v>
      </c>
      <c r="M228" s="69" t="s">
        <v>566</v>
      </c>
      <c r="N228" s="70">
        <v>41631.0</v>
      </c>
      <c r="O228" s="29">
        <f t="shared" si="49"/>
        <v>1000250</v>
      </c>
      <c r="P228" s="71">
        <f t="shared" si="48"/>
        <v>1000250</v>
      </c>
      <c r="Q228" s="72">
        <v>2.01300067347E11</v>
      </c>
      <c r="R228" s="73" t="s">
        <v>313</v>
      </c>
      <c r="S228" s="74"/>
      <c r="T228" s="30"/>
      <c r="U228" s="30"/>
      <c r="V228" s="30"/>
      <c r="W228" s="30"/>
      <c r="X228" s="30"/>
      <c r="Y228" s="30"/>
      <c r="Z228" s="30"/>
    </row>
    <row r="229" ht="14.25" customHeight="1">
      <c r="A229" s="21" t="s">
        <v>246</v>
      </c>
      <c r="B229" s="63" t="s">
        <v>308</v>
      </c>
      <c r="C229" s="29">
        <v>1.0888030882667185E8</v>
      </c>
      <c r="D229" s="64" t="s">
        <v>524</v>
      </c>
      <c r="E229" s="119">
        <v>8.90907254E8</v>
      </c>
      <c r="F229" s="29">
        <v>1.08880309E8</v>
      </c>
      <c r="G229" s="29">
        <v>9.5383309E7</v>
      </c>
      <c r="H229" s="29">
        <f t="shared" si="47"/>
        <v>95383309</v>
      </c>
      <c r="I229" s="66">
        <v>7.1587022347E10</v>
      </c>
      <c r="J229" s="67" t="s">
        <v>310</v>
      </c>
      <c r="K229" s="67" t="s">
        <v>315</v>
      </c>
      <c r="L229" s="68">
        <v>2.01300066834E11</v>
      </c>
      <c r="M229" s="69" t="s">
        <v>567</v>
      </c>
      <c r="N229" s="70">
        <v>41638.0</v>
      </c>
      <c r="O229" s="29">
        <f t="shared" si="49"/>
        <v>13497000</v>
      </c>
      <c r="P229" s="71">
        <f t="shared" si="48"/>
        <v>13497000</v>
      </c>
      <c r="Q229" s="72">
        <v>2.01300067504E11</v>
      </c>
      <c r="R229" s="73" t="s">
        <v>313</v>
      </c>
      <c r="S229" s="74"/>
      <c r="T229" s="30"/>
      <c r="U229" s="30"/>
      <c r="V229" s="30"/>
      <c r="W229" s="30"/>
      <c r="X229" s="30"/>
      <c r="Y229" s="30"/>
      <c r="Z229" s="30"/>
    </row>
    <row r="230" ht="14.25" customHeight="1">
      <c r="A230" s="21" t="s">
        <v>246</v>
      </c>
      <c r="B230" s="21" t="s">
        <v>34</v>
      </c>
      <c r="C230" s="29">
        <v>811021.1733281579</v>
      </c>
      <c r="D230" s="64" t="s">
        <v>321</v>
      </c>
      <c r="E230" s="21">
        <v>8.90981137E8</v>
      </c>
      <c r="F230" s="29">
        <v>811021.0</v>
      </c>
      <c r="G230" s="29">
        <v>696520.0</v>
      </c>
      <c r="H230" s="29">
        <f t="shared" si="47"/>
        <v>696520</v>
      </c>
      <c r="I230" s="66">
        <v>9.20016045E8</v>
      </c>
      <c r="J230" s="67" t="s">
        <v>322</v>
      </c>
      <c r="K230" s="67" t="s">
        <v>311</v>
      </c>
      <c r="L230" s="68">
        <v>2.01300066109E11</v>
      </c>
      <c r="M230" s="69" t="s">
        <v>568</v>
      </c>
      <c r="N230" s="70">
        <v>41638.0</v>
      </c>
      <c r="O230" s="29">
        <f t="shared" si="49"/>
        <v>114501</v>
      </c>
      <c r="P230" s="71">
        <f t="shared" si="48"/>
        <v>114501</v>
      </c>
      <c r="Q230" s="68">
        <v>2.013000674E11</v>
      </c>
      <c r="R230" s="73" t="s">
        <v>313</v>
      </c>
      <c r="S230" s="74"/>
      <c r="T230" s="30"/>
      <c r="U230" s="30"/>
      <c r="V230" s="30"/>
      <c r="W230" s="30"/>
      <c r="X230" s="30"/>
      <c r="Y230" s="30"/>
      <c r="Z230" s="30"/>
    </row>
    <row r="231" ht="14.25" customHeight="1">
      <c r="A231" s="21" t="s">
        <v>248</v>
      </c>
      <c r="B231" s="63" t="s">
        <v>308</v>
      </c>
      <c r="C231" s="29">
        <v>6.1758587E7</v>
      </c>
      <c r="D231" s="64" t="s">
        <v>319</v>
      </c>
      <c r="E231" s="65">
        <v>8.90980066E8</v>
      </c>
      <c r="F231" s="29">
        <v>6.1758587E7</v>
      </c>
      <c r="G231" s="29">
        <v>5.4106926E7</v>
      </c>
      <c r="H231" s="29">
        <f t="shared" si="47"/>
        <v>54106926</v>
      </c>
      <c r="I231" s="66">
        <v>6.650442399E10</v>
      </c>
      <c r="J231" s="67" t="s">
        <v>310</v>
      </c>
      <c r="K231" s="67" t="s">
        <v>315</v>
      </c>
      <c r="L231" s="68">
        <v>2.01300066835E11</v>
      </c>
      <c r="M231" s="69" t="s">
        <v>569</v>
      </c>
      <c r="N231" s="70">
        <v>41638.0</v>
      </c>
      <c r="O231" s="29">
        <f t="shared" si="49"/>
        <v>7651661</v>
      </c>
      <c r="P231" s="71">
        <f t="shared" si="48"/>
        <v>7651661</v>
      </c>
      <c r="Q231" s="68">
        <v>2.01300067505E11</v>
      </c>
      <c r="R231" s="73" t="s">
        <v>313</v>
      </c>
      <c r="S231" s="74"/>
      <c r="T231" s="30"/>
      <c r="U231" s="30"/>
      <c r="V231" s="30"/>
      <c r="W231" s="30"/>
      <c r="X231" s="30"/>
      <c r="Y231" s="30"/>
      <c r="Z231" s="30"/>
    </row>
    <row r="232" ht="16.5" customHeight="1">
      <c r="A232" s="21" t="s">
        <v>250</v>
      </c>
      <c r="B232" s="63" t="s">
        <v>308</v>
      </c>
      <c r="C232" s="29">
        <v>4.6964952191560395E7</v>
      </c>
      <c r="D232" s="64" t="s">
        <v>524</v>
      </c>
      <c r="E232" s="119">
        <v>8.90907254E8</v>
      </c>
      <c r="F232" s="29">
        <v>1.212319E7</v>
      </c>
      <c r="G232" s="29">
        <v>6348730.808439605</v>
      </c>
      <c r="H232" s="29">
        <f t="shared" si="47"/>
        <v>6348731</v>
      </c>
      <c r="I232" s="66">
        <v>7.1587022347E10</v>
      </c>
      <c r="J232" s="67" t="s">
        <v>310</v>
      </c>
      <c r="K232" s="67" t="s">
        <v>315</v>
      </c>
      <c r="L232" s="68">
        <v>2.01300066836E11</v>
      </c>
      <c r="M232" s="82" t="s">
        <v>313</v>
      </c>
      <c r="N232" s="74"/>
      <c r="O232" s="29">
        <f t="shared" si="49"/>
        <v>5774459.192</v>
      </c>
      <c r="P232" s="71">
        <f>ROUNDDOWN(O232,0)</f>
        <v>5774459</v>
      </c>
      <c r="Q232" s="68">
        <v>2.01300067506E11</v>
      </c>
      <c r="R232" s="73" t="s">
        <v>313</v>
      </c>
      <c r="S232" s="74"/>
      <c r="T232" s="30"/>
      <c r="U232" s="30"/>
      <c r="V232" s="30"/>
      <c r="W232" s="30"/>
      <c r="X232" s="30"/>
      <c r="Y232" s="30"/>
      <c r="Z232" s="30"/>
    </row>
    <row r="233" ht="15.75" customHeight="1">
      <c r="A233" s="90" t="s">
        <v>250</v>
      </c>
      <c r="B233" s="98" t="s">
        <v>308</v>
      </c>
      <c r="C233" s="29"/>
      <c r="D233" s="75" t="s">
        <v>319</v>
      </c>
      <c r="E233" s="107">
        <v>8.90980066E8</v>
      </c>
      <c r="F233" s="29">
        <v>1.1641001E7</v>
      </c>
      <c r="G233" s="29">
        <v>1.1641001E7</v>
      </c>
      <c r="H233" s="91">
        <f t="shared" si="47"/>
        <v>11641001</v>
      </c>
      <c r="I233" s="92">
        <v>6.650442399E10</v>
      </c>
      <c r="J233" s="93" t="s">
        <v>310</v>
      </c>
      <c r="K233" s="93" t="s">
        <v>315</v>
      </c>
      <c r="L233" s="94">
        <v>2.01300066837E11</v>
      </c>
      <c r="M233" s="69" t="s">
        <v>570</v>
      </c>
      <c r="N233" s="95">
        <v>41638.0</v>
      </c>
      <c r="O233" s="29">
        <f t="shared" si="49"/>
        <v>0</v>
      </c>
      <c r="P233" s="96">
        <v>0.0</v>
      </c>
      <c r="Q233" s="30"/>
      <c r="R233" s="100"/>
      <c r="S233" s="90"/>
      <c r="T233" s="30"/>
      <c r="U233" s="30"/>
      <c r="V233" s="30"/>
      <c r="W233" s="30"/>
      <c r="X233" s="30"/>
      <c r="Y233" s="30"/>
      <c r="Z233" s="30"/>
    </row>
    <row r="234" ht="15.75" customHeight="1">
      <c r="A234" s="21" t="s">
        <v>250</v>
      </c>
      <c r="B234" s="63" t="s">
        <v>308</v>
      </c>
      <c r="C234" s="29"/>
      <c r="D234" s="64" t="s">
        <v>348</v>
      </c>
      <c r="E234" s="65">
        <v>8.90907241E8</v>
      </c>
      <c r="F234" s="29">
        <v>7695216.0</v>
      </c>
      <c r="G234" s="29">
        <v>7695216.0</v>
      </c>
      <c r="H234" s="29">
        <f t="shared" si="47"/>
        <v>7695216</v>
      </c>
      <c r="I234" s="66">
        <v>6.4182108621E10</v>
      </c>
      <c r="J234" s="67" t="s">
        <v>310</v>
      </c>
      <c r="K234" s="67" t="s">
        <v>311</v>
      </c>
      <c r="L234" s="68">
        <v>2.01300066838E11</v>
      </c>
      <c r="M234" s="82" t="s">
        <v>313</v>
      </c>
      <c r="N234" s="74"/>
      <c r="O234" s="29">
        <f t="shared" si="49"/>
        <v>0</v>
      </c>
      <c r="P234" s="71">
        <v>0.0</v>
      </c>
      <c r="Q234" s="21"/>
      <c r="R234" s="80"/>
      <c r="S234" s="21"/>
      <c r="T234" s="30"/>
      <c r="U234" s="30"/>
      <c r="V234" s="30"/>
      <c r="W234" s="30"/>
      <c r="X234" s="30"/>
      <c r="Y234" s="30"/>
      <c r="Z234" s="30"/>
    </row>
    <row r="235" ht="15.75" customHeight="1">
      <c r="A235" s="21" t="s">
        <v>250</v>
      </c>
      <c r="B235" s="63" t="s">
        <v>308</v>
      </c>
      <c r="C235" s="29"/>
      <c r="D235" s="64" t="s">
        <v>327</v>
      </c>
      <c r="E235" s="79">
        <v>8.90981726E8</v>
      </c>
      <c r="F235" s="29">
        <v>3825702.0</v>
      </c>
      <c r="G235" s="29">
        <v>3825702.0</v>
      </c>
      <c r="H235" s="29">
        <f t="shared" si="47"/>
        <v>3825702</v>
      </c>
      <c r="I235" s="66">
        <v>6.44033268E8</v>
      </c>
      <c r="J235" s="67" t="s">
        <v>328</v>
      </c>
      <c r="K235" s="67" t="s">
        <v>311</v>
      </c>
      <c r="L235" s="68">
        <v>2.01300066839E11</v>
      </c>
      <c r="M235" s="69" t="s">
        <v>571</v>
      </c>
      <c r="N235" s="70">
        <v>41638.0</v>
      </c>
      <c r="O235" s="29">
        <f t="shared" si="49"/>
        <v>0</v>
      </c>
      <c r="P235" s="71">
        <v>0.0</v>
      </c>
      <c r="Q235" s="21"/>
      <c r="R235" s="80"/>
      <c r="S235" s="21"/>
      <c r="T235" s="30"/>
      <c r="U235" s="30"/>
      <c r="V235" s="30"/>
      <c r="W235" s="30"/>
      <c r="X235" s="30"/>
      <c r="Y235" s="30"/>
      <c r="Z235" s="30"/>
    </row>
    <row r="236" ht="15.75" customHeight="1">
      <c r="A236" s="21" t="s">
        <v>250</v>
      </c>
      <c r="B236" s="63" t="s">
        <v>308</v>
      </c>
      <c r="C236" s="29"/>
      <c r="D236" s="64" t="s">
        <v>343</v>
      </c>
      <c r="E236" s="65">
        <v>8.90980757E8</v>
      </c>
      <c r="F236" s="29">
        <v>851899.0</v>
      </c>
      <c r="G236" s="29">
        <v>851899.0</v>
      </c>
      <c r="H236" s="29">
        <f t="shared" si="47"/>
        <v>851899</v>
      </c>
      <c r="I236" s="66">
        <v>2.71005845E8</v>
      </c>
      <c r="J236" s="67" t="s">
        <v>322</v>
      </c>
      <c r="K236" s="67" t="s">
        <v>311</v>
      </c>
      <c r="L236" s="68">
        <v>2.0130006684E11</v>
      </c>
      <c r="M236" s="82" t="s">
        <v>313</v>
      </c>
      <c r="N236" s="74"/>
      <c r="O236" s="29">
        <f t="shared" si="49"/>
        <v>0</v>
      </c>
      <c r="P236" s="71">
        <v>0.0</v>
      </c>
      <c r="Q236" s="21"/>
      <c r="R236" s="80"/>
      <c r="S236" s="21"/>
      <c r="T236" s="30"/>
      <c r="U236" s="30"/>
      <c r="V236" s="30"/>
      <c r="W236" s="30"/>
      <c r="X236" s="30"/>
      <c r="Y236" s="30"/>
      <c r="Z236" s="30"/>
    </row>
    <row r="237" ht="16.5" customHeight="1">
      <c r="A237" s="21" t="s">
        <v>250</v>
      </c>
      <c r="B237" s="63" t="s">
        <v>308</v>
      </c>
      <c r="C237" s="29"/>
      <c r="D237" s="64" t="s">
        <v>348</v>
      </c>
      <c r="E237" s="119">
        <v>8.90907241E8</v>
      </c>
      <c r="F237" s="29">
        <v>1.0827944E7</v>
      </c>
      <c r="G237" s="29">
        <v>1.0827944E7</v>
      </c>
      <c r="H237" s="29">
        <f t="shared" si="47"/>
        <v>10827944</v>
      </c>
      <c r="I237" s="66">
        <v>6.4182108621E10</v>
      </c>
      <c r="J237" s="67" t="s">
        <v>310</v>
      </c>
      <c r="K237" s="67" t="s">
        <v>311</v>
      </c>
      <c r="L237" s="68">
        <v>2.01300066841E11</v>
      </c>
      <c r="M237" s="69" t="s">
        <v>572</v>
      </c>
      <c r="N237" s="70">
        <v>41638.0</v>
      </c>
      <c r="O237" s="29">
        <f t="shared" si="49"/>
        <v>0</v>
      </c>
      <c r="P237" s="71">
        <v>0.0</v>
      </c>
      <c r="Q237" s="21"/>
      <c r="R237" s="80"/>
      <c r="S237" s="21"/>
      <c r="T237" s="30"/>
      <c r="U237" s="30"/>
      <c r="V237" s="30"/>
      <c r="W237" s="30"/>
      <c r="X237" s="30"/>
      <c r="Y237" s="30"/>
      <c r="Z237" s="30"/>
    </row>
    <row r="238" ht="14.25" customHeight="1">
      <c r="A238" s="21" t="s">
        <v>250</v>
      </c>
      <c r="B238" s="21" t="s">
        <v>34</v>
      </c>
      <c r="C238" s="29">
        <v>9535354.808439607</v>
      </c>
      <c r="D238" s="64" t="s">
        <v>348</v>
      </c>
      <c r="E238" s="21">
        <v>8.90907241E8</v>
      </c>
      <c r="F238" s="29">
        <v>9535355.0</v>
      </c>
      <c r="G238" s="29">
        <v>8309636.0</v>
      </c>
      <c r="H238" s="29">
        <f t="shared" si="47"/>
        <v>8309636</v>
      </c>
      <c r="I238" s="66">
        <v>6.4182108621E10</v>
      </c>
      <c r="J238" s="67" t="s">
        <v>310</v>
      </c>
      <c r="K238" s="67" t="s">
        <v>311</v>
      </c>
      <c r="L238" s="68">
        <v>2.0130006611E11</v>
      </c>
      <c r="M238" s="82" t="s">
        <v>313</v>
      </c>
      <c r="N238" s="74"/>
      <c r="O238" s="29">
        <f t="shared" si="49"/>
        <v>1225719</v>
      </c>
      <c r="P238" s="71">
        <f t="shared" ref="P238:P240" si="50">ROUNDUP(O238,0)</f>
        <v>1225719</v>
      </c>
      <c r="Q238" s="68">
        <v>2.01300067401E11</v>
      </c>
      <c r="R238" s="73" t="s">
        <v>313</v>
      </c>
      <c r="S238" s="74"/>
      <c r="T238" s="30"/>
      <c r="U238" s="30"/>
      <c r="V238" s="30"/>
      <c r="W238" s="30"/>
      <c r="X238" s="30"/>
      <c r="Y238" s="30"/>
      <c r="Z238" s="30"/>
    </row>
    <row r="239" ht="14.25" customHeight="1">
      <c r="A239" s="21" t="s">
        <v>252</v>
      </c>
      <c r="B239" s="63" t="s">
        <v>308</v>
      </c>
      <c r="C239" s="29">
        <v>4.13912044605269E7</v>
      </c>
      <c r="D239" s="64" t="s">
        <v>337</v>
      </c>
      <c r="E239" s="65">
        <v>8.90907215E8</v>
      </c>
      <c r="F239" s="29">
        <v>4.1391204E7</v>
      </c>
      <c r="G239" s="29">
        <v>3.7399733E7</v>
      </c>
      <c r="H239" s="29">
        <f t="shared" si="47"/>
        <v>37399733</v>
      </c>
      <c r="I239" s="66">
        <v>6.555071255E10</v>
      </c>
      <c r="J239" s="67" t="s">
        <v>310</v>
      </c>
      <c r="K239" s="67" t="s">
        <v>311</v>
      </c>
      <c r="L239" s="68">
        <v>2.01300066842E11</v>
      </c>
      <c r="M239" s="69" t="s">
        <v>573</v>
      </c>
      <c r="N239" s="70">
        <v>41638.0</v>
      </c>
      <c r="O239" s="29">
        <v>3991472.0</v>
      </c>
      <c r="P239" s="71">
        <f t="shared" si="50"/>
        <v>3991472</v>
      </c>
      <c r="Q239" s="72">
        <v>2.01300067507E11</v>
      </c>
      <c r="R239" s="73" t="s">
        <v>313</v>
      </c>
      <c r="S239" s="74"/>
      <c r="T239" s="30"/>
      <c r="U239" s="30"/>
      <c r="V239" s="30"/>
      <c r="W239" s="30"/>
      <c r="X239" s="30"/>
      <c r="Y239" s="30"/>
      <c r="Z239" s="30"/>
    </row>
    <row r="240" ht="14.25" customHeight="1">
      <c r="A240" s="21" t="s">
        <v>252</v>
      </c>
      <c r="B240" s="21" t="s">
        <v>34</v>
      </c>
      <c r="C240" s="29">
        <v>7.157687715728563E7</v>
      </c>
      <c r="D240" s="64" t="s">
        <v>524</v>
      </c>
      <c r="E240" s="21">
        <v>8.90907254E8</v>
      </c>
      <c r="F240" s="29">
        <v>7.1576877E7</v>
      </c>
      <c r="G240" s="29">
        <v>6.4458919E7</v>
      </c>
      <c r="H240" s="29">
        <f t="shared" si="47"/>
        <v>64458919</v>
      </c>
      <c r="I240" s="66">
        <v>7.1587022347E10</v>
      </c>
      <c r="J240" s="67" t="s">
        <v>310</v>
      </c>
      <c r="K240" s="67" t="s">
        <v>315</v>
      </c>
      <c r="L240" s="68">
        <v>2.01300066111E11</v>
      </c>
      <c r="M240" s="69" t="s">
        <v>574</v>
      </c>
      <c r="N240" s="70">
        <v>41638.0</v>
      </c>
      <c r="O240" s="29">
        <v>7117958.0</v>
      </c>
      <c r="P240" s="71">
        <f t="shared" si="50"/>
        <v>7117958</v>
      </c>
      <c r="Q240" s="72">
        <v>2.01300067402E11</v>
      </c>
      <c r="R240" s="73" t="s">
        <v>313</v>
      </c>
      <c r="S240" s="74"/>
      <c r="T240" s="30"/>
      <c r="U240" s="30"/>
      <c r="V240" s="30"/>
      <c r="W240" s="30"/>
      <c r="X240" s="30"/>
      <c r="Y240" s="30"/>
      <c r="Z240" s="30"/>
    </row>
    <row r="241" ht="14.25" customHeight="1">
      <c r="A241" s="21" t="s">
        <v>252</v>
      </c>
      <c r="B241" s="63" t="s">
        <v>62</v>
      </c>
      <c r="C241" s="29">
        <v>5722510.329626139</v>
      </c>
      <c r="D241" s="64" t="s">
        <v>397</v>
      </c>
      <c r="E241" s="21">
        <v>8.9098243E8</v>
      </c>
      <c r="F241" s="29">
        <v>3855010.0</v>
      </c>
      <c r="G241" s="29">
        <v>3289953.6703738607</v>
      </c>
      <c r="H241" s="29">
        <f t="shared" si="47"/>
        <v>3289954</v>
      </c>
      <c r="I241" s="66">
        <v>5.57053774E8</v>
      </c>
      <c r="J241" s="67" t="s">
        <v>322</v>
      </c>
      <c r="K241" s="67" t="s">
        <v>311</v>
      </c>
      <c r="L241" s="68">
        <v>2.0130006728E11</v>
      </c>
      <c r="M241" s="82" t="s">
        <v>313</v>
      </c>
      <c r="N241" s="74"/>
      <c r="O241" s="29">
        <f>+F241-G241</f>
        <v>565056.3296</v>
      </c>
      <c r="P241" s="71">
        <f>ROUNDDOWN(O241,0)</f>
        <v>565056</v>
      </c>
      <c r="Q241" s="68">
        <v>2.01300068078E11</v>
      </c>
      <c r="R241" s="73" t="s">
        <v>313</v>
      </c>
      <c r="S241" s="74"/>
      <c r="T241" s="30"/>
      <c r="U241" s="30"/>
      <c r="V241" s="30"/>
      <c r="W241" s="30"/>
      <c r="X241" s="30"/>
      <c r="Y241" s="30"/>
      <c r="Z241" s="30"/>
    </row>
    <row r="242" ht="14.25" customHeight="1">
      <c r="A242" s="21" t="s">
        <v>252</v>
      </c>
      <c r="B242" s="63" t="s">
        <v>62</v>
      </c>
      <c r="C242" s="29"/>
      <c r="D242" s="64" t="s">
        <v>575</v>
      </c>
      <c r="E242" s="21">
        <v>8.12004935E8</v>
      </c>
      <c r="F242" s="29">
        <v>1867500.0</v>
      </c>
      <c r="G242" s="29">
        <v>1867500.0</v>
      </c>
      <c r="H242" s="29">
        <f t="shared" si="47"/>
        <v>1867500</v>
      </c>
      <c r="I242" s="66">
        <v>6.7766026864E10</v>
      </c>
      <c r="J242" s="67" t="s">
        <v>310</v>
      </c>
      <c r="K242" s="67" t="s">
        <v>311</v>
      </c>
      <c r="L242" s="68">
        <v>2.01300067281E11</v>
      </c>
      <c r="M242" s="82" t="s">
        <v>313</v>
      </c>
      <c r="N242" s="74"/>
      <c r="O242" s="29"/>
      <c r="P242" s="71">
        <v>0.0</v>
      </c>
      <c r="Q242" s="21"/>
      <c r="R242" s="80"/>
      <c r="S242" s="21"/>
      <c r="T242" s="30"/>
      <c r="U242" s="30"/>
      <c r="V242" s="30"/>
      <c r="W242" s="30"/>
      <c r="X242" s="30"/>
      <c r="Y242" s="30"/>
      <c r="Z242" s="30"/>
    </row>
    <row r="243" ht="14.25" customHeight="1">
      <c r="A243" s="90" t="s">
        <v>252</v>
      </c>
      <c r="B243" s="98" t="s">
        <v>36</v>
      </c>
      <c r="C243" s="29">
        <v>7.978297005256134E7</v>
      </c>
      <c r="D243" s="75" t="s">
        <v>576</v>
      </c>
      <c r="E243" s="99">
        <v>8.00080586E8</v>
      </c>
      <c r="F243" s="29">
        <v>7.978297E7</v>
      </c>
      <c r="G243" s="29">
        <v>7.1773318E7</v>
      </c>
      <c r="H243" s="96">
        <f t="shared" si="47"/>
        <v>71773318</v>
      </c>
      <c r="I243" s="92">
        <v>2.50052743E8</v>
      </c>
      <c r="J243" s="93" t="s">
        <v>328</v>
      </c>
      <c r="K243" s="93" t="s">
        <v>311</v>
      </c>
      <c r="L243" s="94">
        <v>2.01300066007E11</v>
      </c>
      <c r="M243" s="69" t="s">
        <v>577</v>
      </c>
      <c r="N243" s="95">
        <v>41631.0</v>
      </c>
      <c r="O243" s="29">
        <f>+F243-G243</f>
        <v>8009652</v>
      </c>
      <c r="P243" s="96">
        <f t="shared" ref="P243:P253" si="51">ROUNDUP(O243,0)</f>
        <v>8009652</v>
      </c>
      <c r="Q243" s="97">
        <v>2.01300067317E11</v>
      </c>
      <c r="R243" s="73" t="s">
        <v>313</v>
      </c>
      <c r="S243" s="74"/>
      <c r="T243" s="30"/>
      <c r="U243" s="30"/>
      <c r="V243" s="30"/>
      <c r="W243" s="30"/>
      <c r="X243" s="30"/>
      <c r="Y243" s="30"/>
      <c r="Z243" s="30"/>
    </row>
    <row r="244" ht="14.25" customHeight="1">
      <c r="A244" s="21" t="s">
        <v>254</v>
      </c>
      <c r="B244" s="63" t="s">
        <v>308</v>
      </c>
      <c r="C244" s="29">
        <v>9.740628258192118E7</v>
      </c>
      <c r="D244" s="64" t="s">
        <v>319</v>
      </c>
      <c r="E244" s="65">
        <v>8.90980066E8</v>
      </c>
      <c r="F244" s="29">
        <v>9.7406283E7</v>
      </c>
      <c r="G244" s="29">
        <v>8.5276763E7</v>
      </c>
      <c r="H244" s="29">
        <f t="shared" si="47"/>
        <v>85276763</v>
      </c>
      <c r="I244" s="66">
        <v>6.650442399E10</v>
      </c>
      <c r="J244" s="67" t="s">
        <v>310</v>
      </c>
      <c r="K244" s="67" t="s">
        <v>315</v>
      </c>
      <c r="L244" s="68">
        <v>2.01300066843E11</v>
      </c>
      <c r="M244" s="69" t="s">
        <v>578</v>
      </c>
      <c r="N244" s="70">
        <v>41638.0</v>
      </c>
      <c r="O244" s="29">
        <v>1.2129519E7</v>
      </c>
      <c r="P244" s="71">
        <f t="shared" si="51"/>
        <v>12129519</v>
      </c>
      <c r="Q244" s="68">
        <v>2.01300067508E11</v>
      </c>
      <c r="R244" s="73" t="s">
        <v>313</v>
      </c>
      <c r="S244" s="74"/>
      <c r="T244" s="30"/>
      <c r="U244" s="30"/>
      <c r="V244" s="30"/>
      <c r="W244" s="30"/>
      <c r="X244" s="30"/>
      <c r="Y244" s="30"/>
      <c r="Z244" s="30"/>
    </row>
    <row r="245" ht="15.75" customHeight="1">
      <c r="A245" s="90" t="s">
        <v>254</v>
      </c>
      <c r="B245" s="90" t="s">
        <v>34</v>
      </c>
      <c r="C245" s="29">
        <v>1.3216015890888514E7</v>
      </c>
      <c r="D245" s="75" t="s">
        <v>357</v>
      </c>
      <c r="E245" s="90">
        <v>8.90982264E8</v>
      </c>
      <c r="F245" s="29">
        <v>1.3216016E7</v>
      </c>
      <c r="G245" s="29">
        <v>1.1505011E7</v>
      </c>
      <c r="H245" s="91">
        <f t="shared" si="47"/>
        <v>11505011</v>
      </c>
      <c r="I245" s="92">
        <v>9.130026775E9</v>
      </c>
      <c r="J245" s="93" t="s">
        <v>310</v>
      </c>
      <c r="K245" s="93" t="s">
        <v>315</v>
      </c>
      <c r="L245" s="94">
        <v>2.01300066112E11</v>
      </c>
      <c r="M245" s="69" t="s">
        <v>579</v>
      </c>
      <c r="N245" s="95">
        <v>41638.0</v>
      </c>
      <c r="O245" s="29">
        <f t="shared" ref="O245:O257" si="52">+F245-G245</f>
        <v>1711005</v>
      </c>
      <c r="P245" s="96">
        <f t="shared" si="51"/>
        <v>1711005</v>
      </c>
      <c r="Q245" s="97">
        <v>2.01300067403E11</v>
      </c>
      <c r="R245" s="73" t="s">
        <v>313</v>
      </c>
      <c r="S245" s="74"/>
      <c r="T245" s="30"/>
      <c r="U245" s="30"/>
      <c r="V245" s="30"/>
      <c r="W245" s="30"/>
      <c r="X245" s="30"/>
      <c r="Y245" s="30"/>
      <c r="Z245" s="30"/>
    </row>
    <row r="246" ht="14.25" customHeight="1">
      <c r="A246" s="21" t="s">
        <v>254</v>
      </c>
      <c r="B246" s="63" t="s">
        <v>68</v>
      </c>
      <c r="C246" s="29">
        <v>3.2245007659397893E7</v>
      </c>
      <c r="D246" s="64" t="s">
        <v>337</v>
      </c>
      <c r="E246" s="88">
        <v>8.90907215E8</v>
      </c>
      <c r="F246" s="29">
        <v>3.2245007659397893E7</v>
      </c>
      <c r="G246" s="29">
        <v>2.8282232E7</v>
      </c>
      <c r="H246" s="71">
        <f t="shared" si="47"/>
        <v>28282232</v>
      </c>
      <c r="I246" s="66">
        <v>6.555071255E10</v>
      </c>
      <c r="J246" s="67" t="s">
        <v>310</v>
      </c>
      <c r="K246" s="67" t="s">
        <v>311</v>
      </c>
      <c r="L246" s="68">
        <v>2.01300065983E11</v>
      </c>
      <c r="M246" s="69" t="s">
        <v>580</v>
      </c>
      <c r="N246" s="70">
        <v>41631.0</v>
      </c>
      <c r="O246" s="29">
        <f t="shared" si="52"/>
        <v>3962775.659</v>
      </c>
      <c r="P246" s="71">
        <f t="shared" si="51"/>
        <v>3962776</v>
      </c>
      <c r="Q246" s="68">
        <v>2.01300067294E11</v>
      </c>
      <c r="R246" s="73" t="s">
        <v>313</v>
      </c>
      <c r="S246" s="74"/>
      <c r="T246" s="30"/>
      <c r="U246" s="30"/>
      <c r="V246" s="30"/>
      <c r="W246" s="30"/>
      <c r="X246" s="30"/>
      <c r="Y246" s="30"/>
      <c r="Z246" s="30"/>
    </row>
    <row r="247" ht="15.75" customHeight="1">
      <c r="A247" s="21" t="s">
        <v>254</v>
      </c>
      <c r="B247" s="63" t="s">
        <v>48</v>
      </c>
      <c r="C247" s="29">
        <v>2877783.8677924285</v>
      </c>
      <c r="D247" s="64" t="s">
        <v>368</v>
      </c>
      <c r="E247" s="104">
        <v>8.90980003E8</v>
      </c>
      <c r="F247" s="29">
        <v>2877784.0</v>
      </c>
      <c r="G247" s="29">
        <v>2623810.0</v>
      </c>
      <c r="H247" s="29">
        <f t="shared" si="47"/>
        <v>2623810</v>
      </c>
      <c r="I247" s="66">
        <v>6.7256301198E10</v>
      </c>
      <c r="J247" s="67" t="s">
        <v>310</v>
      </c>
      <c r="K247" s="67" t="s">
        <v>311</v>
      </c>
      <c r="L247" s="68">
        <v>2.01300066043E11</v>
      </c>
      <c r="M247" s="69" t="s">
        <v>581</v>
      </c>
      <c r="N247" s="70">
        <v>41631.0</v>
      </c>
      <c r="O247" s="29">
        <f t="shared" si="52"/>
        <v>253974</v>
      </c>
      <c r="P247" s="71">
        <f t="shared" si="51"/>
        <v>253974</v>
      </c>
      <c r="Q247" s="72">
        <v>2.01300067348E11</v>
      </c>
      <c r="R247" s="73" t="s">
        <v>313</v>
      </c>
      <c r="S247" s="74"/>
      <c r="T247" s="30"/>
      <c r="U247" s="30"/>
      <c r="V247" s="30"/>
      <c r="W247" s="30"/>
      <c r="X247" s="30"/>
      <c r="Y247" s="30"/>
      <c r="Z247" s="30"/>
    </row>
    <row r="248" ht="14.25" customHeight="1">
      <c r="A248" s="21" t="s">
        <v>256</v>
      </c>
      <c r="B248" s="63" t="s">
        <v>308</v>
      </c>
      <c r="C248" s="29">
        <v>9.323535515246816E7</v>
      </c>
      <c r="D248" s="64" t="s">
        <v>319</v>
      </c>
      <c r="E248" s="65">
        <v>8.90980066E8</v>
      </c>
      <c r="F248" s="29">
        <v>9.3235355E7</v>
      </c>
      <c r="G248" s="29">
        <v>7.4001148E7</v>
      </c>
      <c r="H248" s="29">
        <f t="shared" si="47"/>
        <v>74001148</v>
      </c>
      <c r="I248" s="66">
        <v>6.650442399E10</v>
      </c>
      <c r="J248" s="67" t="s">
        <v>310</v>
      </c>
      <c r="K248" s="67" t="s">
        <v>315</v>
      </c>
      <c r="L248" s="68">
        <v>2.01300066844E11</v>
      </c>
      <c r="M248" s="69" t="s">
        <v>582</v>
      </c>
      <c r="N248" s="70">
        <v>41638.0</v>
      </c>
      <c r="O248" s="29">
        <f t="shared" si="52"/>
        <v>19234207</v>
      </c>
      <c r="P248" s="71">
        <f t="shared" si="51"/>
        <v>19234207</v>
      </c>
      <c r="Q248" s="68">
        <v>2.01300067509E11</v>
      </c>
      <c r="R248" s="73" t="s">
        <v>313</v>
      </c>
      <c r="S248" s="74"/>
      <c r="T248" s="30"/>
      <c r="U248" s="30"/>
      <c r="V248" s="30"/>
      <c r="W248" s="30"/>
      <c r="X248" s="30"/>
      <c r="Y248" s="30"/>
      <c r="Z248" s="30"/>
    </row>
    <row r="249" ht="14.25" customHeight="1">
      <c r="A249" s="90" t="s">
        <v>256</v>
      </c>
      <c r="B249" s="90" t="s">
        <v>34</v>
      </c>
      <c r="C249" s="29">
        <v>7.264757984753183E7</v>
      </c>
      <c r="D249" s="75" t="s">
        <v>344</v>
      </c>
      <c r="E249" s="90">
        <v>8.90905166E8</v>
      </c>
      <c r="F249" s="29">
        <v>7.264758E7</v>
      </c>
      <c r="G249" s="29">
        <v>5.7278701E7</v>
      </c>
      <c r="H249" s="91">
        <f t="shared" si="47"/>
        <v>57278701</v>
      </c>
      <c r="I249" s="92">
        <v>3.7570158388E10</v>
      </c>
      <c r="J249" s="93" t="s">
        <v>325</v>
      </c>
      <c r="K249" s="93" t="s">
        <v>315</v>
      </c>
      <c r="L249" s="94">
        <v>2.01300066113E11</v>
      </c>
      <c r="M249" s="69" t="s">
        <v>583</v>
      </c>
      <c r="N249" s="95">
        <v>41638.0</v>
      </c>
      <c r="O249" s="29">
        <f t="shared" si="52"/>
        <v>15368879</v>
      </c>
      <c r="P249" s="96">
        <f t="shared" si="51"/>
        <v>15368879</v>
      </c>
      <c r="Q249" s="97">
        <v>2.01300067404E11</v>
      </c>
      <c r="R249" s="73" t="s">
        <v>313</v>
      </c>
      <c r="S249" s="74"/>
      <c r="T249" s="30"/>
      <c r="U249" s="30"/>
      <c r="V249" s="30"/>
      <c r="W249" s="30"/>
      <c r="X249" s="30"/>
      <c r="Y249" s="30"/>
      <c r="Z249" s="30"/>
    </row>
    <row r="250" ht="14.25" customHeight="1">
      <c r="A250" s="21" t="s">
        <v>258</v>
      </c>
      <c r="B250" s="63" t="s">
        <v>308</v>
      </c>
      <c r="C250" s="29">
        <v>4756603.608009968</v>
      </c>
      <c r="D250" s="64" t="s">
        <v>327</v>
      </c>
      <c r="E250" s="79">
        <v>8.90981726E8</v>
      </c>
      <c r="F250" s="29">
        <v>4756604.0</v>
      </c>
      <c r="G250" s="29">
        <v>4208951.0</v>
      </c>
      <c r="H250" s="29">
        <f t="shared" si="47"/>
        <v>4208951</v>
      </c>
      <c r="I250" s="66">
        <v>6.44033268E8</v>
      </c>
      <c r="J250" s="67" t="s">
        <v>328</v>
      </c>
      <c r="K250" s="67" t="s">
        <v>311</v>
      </c>
      <c r="L250" s="68">
        <v>2.01300066845E11</v>
      </c>
      <c r="M250" s="69" t="s">
        <v>584</v>
      </c>
      <c r="N250" s="70">
        <v>41638.0</v>
      </c>
      <c r="O250" s="29">
        <f t="shared" si="52"/>
        <v>547653</v>
      </c>
      <c r="P250" s="71">
        <f t="shared" si="51"/>
        <v>547653</v>
      </c>
      <c r="Q250" s="72">
        <v>2.0130006751E11</v>
      </c>
      <c r="R250" s="73" t="s">
        <v>313</v>
      </c>
      <c r="S250" s="74"/>
      <c r="T250" s="30"/>
      <c r="U250" s="30"/>
      <c r="V250" s="30"/>
      <c r="W250" s="30"/>
      <c r="X250" s="30"/>
      <c r="Y250" s="30"/>
      <c r="Z250" s="30"/>
    </row>
    <row r="251" ht="14.25" customHeight="1">
      <c r="A251" s="21" t="s">
        <v>258</v>
      </c>
      <c r="B251" s="63" t="s">
        <v>36</v>
      </c>
      <c r="C251" s="29">
        <v>5.142025339199003E7</v>
      </c>
      <c r="D251" s="64" t="s">
        <v>585</v>
      </c>
      <c r="E251" s="76">
        <v>8.90980855E8</v>
      </c>
      <c r="F251" s="29">
        <v>5.1420253E7</v>
      </c>
      <c r="G251" s="29">
        <v>4.5007803E7</v>
      </c>
      <c r="H251" s="71">
        <f t="shared" si="47"/>
        <v>45007803</v>
      </c>
      <c r="I251" s="78">
        <v>3.99469999839E11</v>
      </c>
      <c r="J251" s="67" t="s">
        <v>325</v>
      </c>
      <c r="K251" s="67" t="s">
        <v>311</v>
      </c>
      <c r="L251" s="68">
        <v>2.01300066008E11</v>
      </c>
      <c r="M251" s="69" t="s">
        <v>586</v>
      </c>
      <c r="N251" s="70">
        <v>41631.0</v>
      </c>
      <c r="O251" s="29">
        <f t="shared" si="52"/>
        <v>6412450</v>
      </c>
      <c r="P251" s="71">
        <f t="shared" si="51"/>
        <v>6412450</v>
      </c>
      <c r="Q251" s="72">
        <v>2.01300067318E11</v>
      </c>
      <c r="R251" s="73" t="s">
        <v>313</v>
      </c>
      <c r="S251" s="74"/>
      <c r="T251" s="30"/>
      <c r="U251" s="30"/>
      <c r="V251" s="30"/>
      <c r="W251" s="30"/>
      <c r="X251" s="30"/>
      <c r="Y251" s="30"/>
      <c r="Z251" s="30"/>
    </row>
    <row r="252" ht="14.25" customHeight="1">
      <c r="A252" s="21" t="s">
        <v>260</v>
      </c>
      <c r="B252" s="63" t="s">
        <v>308</v>
      </c>
      <c r="C252" s="29">
        <v>2.3668270737754524E8</v>
      </c>
      <c r="D252" s="64" t="s">
        <v>524</v>
      </c>
      <c r="E252" s="119">
        <v>8.90907254E8</v>
      </c>
      <c r="F252" s="29">
        <v>2.36682707E8</v>
      </c>
      <c r="G252" s="29">
        <v>1.52905819E8</v>
      </c>
      <c r="H252" s="29">
        <f t="shared" si="47"/>
        <v>152905819</v>
      </c>
      <c r="I252" s="66">
        <v>7.1587022347E10</v>
      </c>
      <c r="J252" s="67" t="s">
        <v>310</v>
      </c>
      <c r="K252" s="67" t="s">
        <v>315</v>
      </c>
      <c r="L252" s="68">
        <v>2.01300066846E11</v>
      </c>
      <c r="M252" s="69" t="s">
        <v>587</v>
      </c>
      <c r="N252" s="70">
        <v>41638.0</v>
      </c>
      <c r="O252" s="29">
        <f t="shared" si="52"/>
        <v>83776888</v>
      </c>
      <c r="P252" s="71">
        <f t="shared" si="51"/>
        <v>83776888</v>
      </c>
      <c r="Q252" s="72">
        <v>2.01300067511E11</v>
      </c>
      <c r="R252" s="73" t="s">
        <v>313</v>
      </c>
      <c r="S252" s="74"/>
      <c r="T252" s="30"/>
      <c r="U252" s="30"/>
      <c r="V252" s="30"/>
      <c r="W252" s="30"/>
      <c r="X252" s="30"/>
      <c r="Y252" s="30"/>
      <c r="Z252" s="30"/>
    </row>
    <row r="253" ht="14.25" customHeight="1">
      <c r="A253" s="21" t="s">
        <v>260</v>
      </c>
      <c r="B253" s="21" t="s">
        <v>34</v>
      </c>
      <c r="C253" s="29">
        <v>3298061.913058373</v>
      </c>
      <c r="D253" s="64" t="s">
        <v>321</v>
      </c>
      <c r="E253" s="21">
        <v>8.90981137E8</v>
      </c>
      <c r="F253" s="29">
        <v>3298062.0</v>
      </c>
      <c r="G253" s="29">
        <v>2162608.0</v>
      </c>
      <c r="H253" s="29">
        <f t="shared" si="47"/>
        <v>2162608</v>
      </c>
      <c r="I253" s="66">
        <v>9.20016045E8</v>
      </c>
      <c r="J253" s="67" t="s">
        <v>322</v>
      </c>
      <c r="K253" s="67" t="s">
        <v>311</v>
      </c>
      <c r="L253" s="68">
        <v>2.01300066114E11</v>
      </c>
      <c r="M253" s="69" t="s">
        <v>588</v>
      </c>
      <c r="N253" s="70">
        <v>41638.0</v>
      </c>
      <c r="O253" s="29">
        <f t="shared" si="52"/>
        <v>1135454</v>
      </c>
      <c r="P253" s="71">
        <f t="shared" si="51"/>
        <v>1135454</v>
      </c>
      <c r="Q253" s="68">
        <v>2.01300067405E11</v>
      </c>
      <c r="R253" s="73" t="s">
        <v>313</v>
      </c>
      <c r="S253" s="74"/>
      <c r="T253" s="30"/>
      <c r="U253" s="30"/>
      <c r="V253" s="30"/>
      <c r="W253" s="30"/>
      <c r="X253" s="30"/>
      <c r="Y253" s="30"/>
      <c r="Z253" s="30"/>
    </row>
    <row r="254" ht="14.25" customHeight="1">
      <c r="A254" s="90" t="s">
        <v>260</v>
      </c>
      <c r="B254" s="98" t="s">
        <v>36</v>
      </c>
      <c r="C254" s="29">
        <v>6.15184745E8</v>
      </c>
      <c r="D254" s="75" t="s">
        <v>589</v>
      </c>
      <c r="E254" s="99">
        <v>8.90984696E8</v>
      </c>
      <c r="F254" s="29">
        <v>2.21149451E8</v>
      </c>
      <c r="G254" s="29">
        <v>1.17531046645302E8</v>
      </c>
      <c r="H254" s="96">
        <f t="shared" si="47"/>
        <v>117531047</v>
      </c>
      <c r="I254" s="92">
        <v>8.97005252E8</v>
      </c>
      <c r="J254" s="93" t="s">
        <v>328</v>
      </c>
      <c r="K254" s="93" t="s">
        <v>311</v>
      </c>
      <c r="L254" s="94">
        <v>2.01300066009E11</v>
      </c>
      <c r="M254" s="69" t="s">
        <v>590</v>
      </c>
      <c r="N254" s="95">
        <v>41631.0</v>
      </c>
      <c r="O254" s="29">
        <f t="shared" si="52"/>
        <v>103618404.4</v>
      </c>
      <c r="P254" s="96">
        <v>1.03618405E8</v>
      </c>
      <c r="Q254" s="97">
        <v>2.01300067319E11</v>
      </c>
      <c r="R254" s="73" t="s">
        <v>313</v>
      </c>
      <c r="S254" s="74"/>
      <c r="T254" s="30"/>
      <c r="U254" s="30"/>
      <c r="V254" s="30"/>
      <c r="W254" s="30"/>
      <c r="X254" s="30"/>
      <c r="Y254" s="30"/>
      <c r="Z254" s="30"/>
    </row>
    <row r="255" ht="14.25" customHeight="1">
      <c r="A255" s="21" t="s">
        <v>260</v>
      </c>
      <c r="B255" s="63" t="s">
        <v>36</v>
      </c>
      <c r="C255" s="29"/>
      <c r="D255" s="64" t="s">
        <v>343</v>
      </c>
      <c r="E255" s="76">
        <v>8.90980757E8</v>
      </c>
      <c r="F255" s="29">
        <v>3.94035294E8</v>
      </c>
      <c r="G255" s="29">
        <v>2.9041688965E8</v>
      </c>
      <c r="H255" s="71">
        <f t="shared" si="47"/>
        <v>290416890</v>
      </c>
      <c r="I255" s="66">
        <v>2.71005845E8</v>
      </c>
      <c r="J255" s="67" t="s">
        <v>322</v>
      </c>
      <c r="K255" s="67" t="s">
        <v>311</v>
      </c>
      <c r="L255" s="68">
        <v>2.0130006601E11</v>
      </c>
      <c r="M255" s="69" t="s">
        <v>591</v>
      </c>
      <c r="N255" s="70">
        <v>41631.0</v>
      </c>
      <c r="O255" s="29">
        <f t="shared" si="52"/>
        <v>103618404.4</v>
      </c>
      <c r="P255" s="71">
        <f>ROUNDDOWN(O255,0)</f>
        <v>103618404</v>
      </c>
      <c r="Q255" s="72">
        <v>2.0130006732E11</v>
      </c>
      <c r="R255" s="73" t="s">
        <v>313</v>
      </c>
      <c r="S255" s="74"/>
      <c r="T255" s="30"/>
      <c r="U255" s="30"/>
      <c r="V255" s="30"/>
      <c r="W255" s="30"/>
      <c r="X255" s="30"/>
      <c r="Y255" s="30"/>
      <c r="Z255" s="30"/>
    </row>
    <row r="256" ht="14.25" customHeight="1">
      <c r="A256" s="21" t="s">
        <v>262</v>
      </c>
      <c r="B256" s="63" t="s">
        <v>308</v>
      </c>
      <c r="C256" s="29">
        <v>1.0384718E7</v>
      </c>
      <c r="D256" s="64" t="s">
        <v>327</v>
      </c>
      <c r="E256" s="79">
        <v>8.90981726E8</v>
      </c>
      <c r="F256" s="29">
        <v>1.0384718E7</v>
      </c>
      <c r="G256" s="29">
        <v>9098091.0</v>
      </c>
      <c r="H256" s="29">
        <f t="shared" si="47"/>
        <v>9098091</v>
      </c>
      <c r="I256" s="66">
        <v>6.44033268E8</v>
      </c>
      <c r="J256" s="67" t="s">
        <v>328</v>
      </c>
      <c r="K256" s="67" t="s">
        <v>311</v>
      </c>
      <c r="L256" s="68">
        <v>2.01300066847E11</v>
      </c>
      <c r="M256" s="69" t="s">
        <v>592</v>
      </c>
      <c r="N256" s="70">
        <v>41638.0</v>
      </c>
      <c r="O256" s="29">
        <f t="shared" si="52"/>
        <v>1286627</v>
      </c>
      <c r="P256" s="71">
        <f t="shared" ref="P256:P263" si="53">ROUNDUP(O256,0)</f>
        <v>1286627</v>
      </c>
      <c r="Q256" s="72">
        <v>2.01300067512E11</v>
      </c>
      <c r="R256" s="73" t="s">
        <v>313</v>
      </c>
      <c r="S256" s="74"/>
      <c r="T256" s="30"/>
      <c r="U256" s="30"/>
      <c r="V256" s="30"/>
      <c r="W256" s="30"/>
      <c r="X256" s="30"/>
      <c r="Y256" s="30"/>
      <c r="Z256" s="30"/>
    </row>
    <row r="257" ht="14.25" customHeight="1">
      <c r="A257" s="21" t="s">
        <v>264</v>
      </c>
      <c r="B257" s="63" t="s">
        <v>308</v>
      </c>
      <c r="C257" s="29">
        <v>5602285.379437708</v>
      </c>
      <c r="D257" s="64" t="s">
        <v>327</v>
      </c>
      <c r="E257" s="79">
        <v>8.90981726E8</v>
      </c>
      <c r="F257" s="29">
        <v>5602285.0</v>
      </c>
      <c r="G257" s="29">
        <v>4909807.0</v>
      </c>
      <c r="H257" s="29">
        <f t="shared" si="47"/>
        <v>4909807</v>
      </c>
      <c r="I257" s="66">
        <v>6.44033268E8</v>
      </c>
      <c r="J257" s="67" t="s">
        <v>328</v>
      </c>
      <c r="K257" s="67" t="s">
        <v>311</v>
      </c>
      <c r="L257" s="68">
        <v>2.01300066848E11</v>
      </c>
      <c r="M257" s="69" t="s">
        <v>593</v>
      </c>
      <c r="N257" s="70">
        <v>41638.0</v>
      </c>
      <c r="O257" s="29">
        <f t="shared" si="52"/>
        <v>692478</v>
      </c>
      <c r="P257" s="71">
        <f t="shared" si="53"/>
        <v>692478</v>
      </c>
      <c r="Q257" s="72">
        <v>2.01300067513E11</v>
      </c>
      <c r="R257" s="73" t="s">
        <v>313</v>
      </c>
      <c r="S257" s="74"/>
      <c r="T257" s="30"/>
      <c r="U257" s="30"/>
      <c r="V257" s="30"/>
      <c r="W257" s="30"/>
      <c r="X257" s="30"/>
      <c r="Y257" s="30"/>
      <c r="Z257" s="30"/>
    </row>
    <row r="258" ht="14.25" customHeight="1">
      <c r="A258" s="21" t="s">
        <v>264</v>
      </c>
      <c r="B258" s="21" t="s">
        <v>34</v>
      </c>
      <c r="C258" s="29">
        <v>926676.6205622917</v>
      </c>
      <c r="D258" s="64" t="s">
        <v>477</v>
      </c>
      <c r="E258" s="21">
        <v>8.00065395E8</v>
      </c>
      <c r="F258" s="29">
        <v>926676.0</v>
      </c>
      <c r="G258" s="29">
        <v>810241.0</v>
      </c>
      <c r="H258" s="29">
        <f t="shared" si="47"/>
        <v>810241</v>
      </c>
      <c r="I258" s="66">
        <v>3.22184912E8</v>
      </c>
      <c r="J258" s="67" t="s">
        <v>328</v>
      </c>
      <c r="K258" s="67" t="s">
        <v>311</v>
      </c>
      <c r="L258" s="68">
        <v>2.01300066115E11</v>
      </c>
      <c r="M258" s="69" t="s">
        <v>594</v>
      </c>
      <c r="N258" s="70">
        <v>41638.0</v>
      </c>
      <c r="O258" s="29">
        <v>116436.0</v>
      </c>
      <c r="P258" s="71">
        <f t="shared" si="53"/>
        <v>116436</v>
      </c>
      <c r="Q258" s="72">
        <v>2.01300067406E11</v>
      </c>
      <c r="R258" s="73" t="s">
        <v>313</v>
      </c>
      <c r="S258" s="74"/>
      <c r="T258" s="30"/>
      <c r="U258" s="30"/>
      <c r="V258" s="30"/>
      <c r="W258" s="30"/>
      <c r="X258" s="30"/>
      <c r="Y258" s="30"/>
      <c r="Z258" s="30"/>
    </row>
    <row r="259" ht="15.75" customHeight="1">
      <c r="A259" s="21" t="s">
        <v>266</v>
      </c>
      <c r="B259" s="63" t="s">
        <v>308</v>
      </c>
      <c r="C259" s="29">
        <v>892667.2046726923</v>
      </c>
      <c r="D259" s="64" t="s">
        <v>343</v>
      </c>
      <c r="E259" s="65">
        <v>8.90980757E8</v>
      </c>
      <c r="F259" s="29">
        <v>892667.0</v>
      </c>
      <c r="G259" s="29">
        <v>832741.0</v>
      </c>
      <c r="H259" s="29">
        <f t="shared" si="47"/>
        <v>832741</v>
      </c>
      <c r="I259" s="66">
        <v>2.71005845E8</v>
      </c>
      <c r="J259" s="67" t="s">
        <v>322</v>
      </c>
      <c r="K259" s="67" t="s">
        <v>311</v>
      </c>
      <c r="L259" s="68">
        <v>2.01300066849E11</v>
      </c>
      <c r="M259" s="69" t="s">
        <v>595</v>
      </c>
      <c r="N259" s="70">
        <v>41638.0</v>
      </c>
      <c r="O259" s="29">
        <f t="shared" ref="O259:O263" si="54">+F259-G259</f>
        <v>59926</v>
      </c>
      <c r="P259" s="71">
        <f t="shared" si="53"/>
        <v>59926</v>
      </c>
      <c r="Q259" s="68">
        <v>2.01300067514E11</v>
      </c>
      <c r="R259" s="73" t="s">
        <v>313</v>
      </c>
      <c r="S259" s="74"/>
      <c r="T259" s="30"/>
      <c r="U259" s="30"/>
      <c r="V259" s="30"/>
      <c r="W259" s="30"/>
      <c r="X259" s="30"/>
      <c r="Y259" s="30"/>
      <c r="Z259" s="30"/>
    </row>
    <row r="260" ht="14.25" customHeight="1">
      <c r="A260" s="21" t="s">
        <v>266</v>
      </c>
      <c r="B260" s="21" t="s">
        <v>34</v>
      </c>
      <c r="C260" s="29">
        <v>562537.7953273077</v>
      </c>
      <c r="D260" s="64" t="s">
        <v>327</v>
      </c>
      <c r="E260" s="21">
        <v>8.90981726E8</v>
      </c>
      <c r="F260" s="29">
        <v>562538.0</v>
      </c>
      <c r="G260" s="29">
        <v>538257.0</v>
      </c>
      <c r="H260" s="29">
        <f t="shared" si="47"/>
        <v>538257</v>
      </c>
      <c r="I260" s="66">
        <v>6.44033268E8</v>
      </c>
      <c r="J260" s="67" t="s">
        <v>328</v>
      </c>
      <c r="K260" s="67" t="s">
        <v>311</v>
      </c>
      <c r="L260" s="68">
        <v>2.01300066116E11</v>
      </c>
      <c r="M260" s="82" t="s">
        <v>313</v>
      </c>
      <c r="N260" s="74"/>
      <c r="O260" s="29">
        <f t="shared" si="54"/>
        <v>24281</v>
      </c>
      <c r="P260" s="71">
        <f t="shared" si="53"/>
        <v>24281</v>
      </c>
      <c r="Q260" s="68">
        <v>2.01300067407E11</v>
      </c>
      <c r="R260" s="73" t="s">
        <v>313</v>
      </c>
      <c r="S260" s="74"/>
      <c r="T260" s="30"/>
      <c r="U260" s="30"/>
      <c r="V260" s="30"/>
      <c r="W260" s="30"/>
      <c r="X260" s="30"/>
      <c r="Y260" s="30"/>
      <c r="Z260" s="30"/>
    </row>
    <row r="261" ht="16.5" customHeight="1">
      <c r="A261" s="21" t="s">
        <v>268</v>
      </c>
      <c r="B261" s="63" t="s">
        <v>308</v>
      </c>
      <c r="C261" s="29">
        <v>1.5915506138934353E8</v>
      </c>
      <c r="D261" s="64" t="s">
        <v>524</v>
      </c>
      <c r="E261" s="119">
        <v>8.90907254E8</v>
      </c>
      <c r="F261" s="29">
        <v>1.59155061E8</v>
      </c>
      <c r="G261" s="29">
        <v>1.39135678E8</v>
      </c>
      <c r="H261" s="29">
        <f t="shared" si="47"/>
        <v>139135678</v>
      </c>
      <c r="I261" s="66">
        <v>7.1587022347E10</v>
      </c>
      <c r="J261" s="67" t="s">
        <v>310</v>
      </c>
      <c r="K261" s="67" t="s">
        <v>315</v>
      </c>
      <c r="L261" s="68">
        <v>2.0130006685E11</v>
      </c>
      <c r="M261" s="69" t="s">
        <v>596</v>
      </c>
      <c r="N261" s="70">
        <v>41638.0</v>
      </c>
      <c r="O261" s="29">
        <f t="shared" si="54"/>
        <v>20019383</v>
      </c>
      <c r="P261" s="71">
        <f t="shared" si="53"/>
        <v>20019383</v>
      </c>
      <c r="Q261" s="72">
        <v>2.01300067515E11</v>
      </c>
      <c r="R261" s="73" t="s">
        <v>313</v>
      </c>
      <c r="S261" s="74"/>
      <c r="T261" s="30"/>
      <c r="U261" s="30"/>
      <c r="V261" s="30"/>
      <c r="W261" s="30"/>
      <c r="X261" s="30"/>
      <c r="Y261" s="30"/>
      <c r="Z261" s="30"/>
    </row>
    <row r="262" ht="14.25" customHeight="1">
      <c r="A262" s="21" t="s">
        <v>268</v>
      </c>
      <c r="B262" s="21" t="s">
        <v>34</v>
      </c>
      <c r="C262" s="29">
        <v>6.935702070840886E7</v>
      </c>
      <c r="D262" s="64" t="s">
        <v>319</v>
      </c>
      <c r="E262" s="21">
        <v>8.90980066E8</v>
      </c>
      <c r="F262" s="29">
        <v>6.9357021E7</v>
      </c>
      <c r="G262" s="29">
        <v>6.107938E7</v>
      </c>
      <c r="H262" s="29">
        <f t="shared" si="47"/>
        <v>61079380</v>
      </c>
      <c r="I262" s="66">
        <v>6.650442399E10</v>
      </c>
      <c r="J262" s="67" t="s">
        <v>310</v>
      </c>
      <c r="K262" s="67" t="s">
        <v>315</v>
      </c>
      <c r="L262" s="68">
        <v>2.01300066117E11</v>
      </c>
      <c r="M262" s="69" t="s">
        <v>597</v>
      </c>
      <c r="N262" s="70">
        <v>41638.0</v>
      </c>
      <c r="O262" s="29">
        <f t="shared" si="54"/>
        <v>8277641</v>
      </c>
      <c r="P262" s="71">
        <f t="shared" si="53"/>
        <v>8277641</v>
      </c>
      <c r="Q262" s="68">
        <v>2.01300067408E11</v>
      </c>
      <c r="R262" s="73" t="s">
        <v>313</v>
      </c>
      <c r="S262" s="74"/>
      <c r="T262" s="30"/>
      <c r="U262" s="30"/>
      <c r="V262" s="30"/>
      <c r="W262" s="30"/>
      <c r="X262" s="30"/>
      <c r="Y262" s="30"/>
      <c r="Z262" s="30"/>
    </row>
    <row r="263" ht="14.25" customHeight="1">
      <c r="A263" s="21" t="s">
        <v>268</v>
      </c>
      <c r="B263" s="63" t="s">
        <v>62</v>
      </c>
      <c r="C263" s="29">
        <v>6256521.336369945</v>
      </c>
      <c r="D263" s="64" t="s">
        <v>575</v>
      </c>
      <c r="E263" s="21">
        <v>8.12004935E8</v>
      </c>
      <c r="F263" s="29">
        <v>6256521.0</v>
      </c>
      <c r="G263" s="29">
        <v>5500808.0</v>
      </c>
      <c r="H263" s="29">
        <f t="shared" si="47"/>
        <v>5500808</v>
      </c>
      <c r="I263" s="66">
        <v>6.7766026864E10</v>
      </c>
      <c r="J263" s="67" t="s">
        <v>310</v>
      </c>
      <c r="K263" s="67" t="s">
        <v>311</v>
      </c>
      <c r="L263" s="68">
        <v>2.01300067282E11</v>
      </c>
      <c r="M263" s="82" t="s">
        <v>313</v>
      </c>
      <c r="N263" s="74"/>
      <c r="O263" s="29">
        <f t="shared" si="54"/>
        <v>755713</v>
      </c>
      <c r="P263" s="71">
        <f t="shared" si="53"/>
        <v>755713</v>
      </c>
      <c r="Q263" s="68">
        <v>2.01300068074E11</v>
      </c>
      <c r="R263" s="73" t="s">
        <v>313</v>
      </c>
      <c r="S263" s="74"/>
      <c r="T263" s="30"/>
      <c r="U263" s="30"/>
      <c r="V263" s="30"/>
      <c r="W263" s="30"/>
      <c r="X263" s="30"/>
      <c r="Y263" s="30"/>
      <c r="Z263" s="30"/>
    </row>
    <row r="264" ht="15.75" customHeight="1">
      <c r="A264" s="108" t="s">
        <v>268</v>
      </c>
      <c r="B264" s="109" t="s">
        <v>190</v>
      </c>
      <c r="C264" s="110">
        <v>1.7372017456587768E8</v>
      </c>
      <c r="D264" s="111"/>
      <c r="E264" s="108"/>
      <c r="F264" s="110"/>
      <c r="G264" s="110"/>
      <c r="H264" s="112"/>
      <c r="I264" s="108"/>
      <c r="J264" s="108"/>
      <c r="K264" s="108"/>
      <c r="L264" s="113"/>
      <c r="M264" s="114" t="s">
        <v>511</v>
      </c>
      <c r="N264" s="108"/>
      <c r="O264" s="110">
        <v>2.1557497E7</v>
      </c>
      <c r="P264" s="115">
        <v>2.1557498E7</v>
      </c>
      <c r="Q264" s="116"/>
      <c r="R264" s="117" t="s">
        <v>511</v>
      </c>
      <c r="S264" s="108"/>
      <c r="T264" s="30"/>
      <c r="U264" s="30"/>
      <c r="V264" s="30"/>
      <c r="W264" s="30"/>
      <c r="X264" s="30"/>
      <c r="Y264" s="30"/>
      <c r="Z264" s="30"/>
    </row>
    <row r="265" ht="14.25" customHeight="1">
      <c r="A265" s="21" t="s">
        <v>270</v>
      </c>
      <c r="B265" s="21" t="s">
        <v>34</v>
      </c>
      <c r="C265" s="29">
        <v>305189.0</v>
      </c>
      <c r="D265" s="64" t="s">
        <v>321</v>
      </c>
      <c r="E265" s="21">
        <v>8.90981137E8</v>
      </c>
      <c r="F265" s="29">
        <v>305189.0</v>
      </c>
      <c r="G265" s="29">
        <v>305189.0</v>
      </c>
      <c r="H265" s="29">
        <f t="shared" ref="H265:H278" si="55">ROUNDUP(G265,0)</f>
        <v>305189</v>
      </c>
      <c r="I265" s="66">
        <v>9.20016045E8</v>
      </c>
      <c r="J265" s="67" t="s">
        <v>322</v>
      </c>
      <c r="K265" s="67" t="s">
        <v>311</v>
      </c>
      <c r="L265" s="68">
        <v>2.01300066118E11</v>
      </c>
      <c r="M265" s="69" t="s">
        <v>598</v>
      </c>
      <c r="N265" s="70">
        <v>41638.0</v>
      </c>
      <c r="O265" s="29">
        <v>0.0</v>
      </c>
      <c r="P265" s="71">
        <v>0.0</v>
      </c>
      <c r="Q265" s="21"/>
      <c r="R265" s="80"/>
      <c r="S265" s="21"/>
      <c r="T265" s="30"/>
      <c r="U265" s="30"/>
      <c r="V265" s="30"/>
      <c r="W265" s="30"/>
      <c r="X265" s="30"/>
      <c r="Y265" s="30"/>
      <c r="Z265" s="30"/>
    </row>
    <row r="266" ht="14.25" customHeight="1">
      <c r="A266" s="21" t="s">
        <v>270</v>
      </c>
      <c r="B266" s="63" t="s">
        <v>62</v>
      </c>
      <c r="C266" s="29">
        <v>425679.0</v>
      </c>
      <c r="D266" s="64" t="s">
        <v>575</v>
      </c>
      <c r="E266" s="21">
        <v>8.12004935E8</v>
      </c>
      <c r="F266" s="29">
        <v>425679.0</v>
      </c>
      <c r="G266" s="29">
        <v>425679.0</v>
      </c>
      <c r="H266" s="29">
        <f t="shared" si="55"/>
        <v>425679</v>
      </c>
      <c r="I266" s="66">
        <v>6.7766026864E10</v>
      </c>
      <c r="J266" s="67" t="s">
        <v>310</v>
      </c>
      <c r="K266" s="67" t="s">
        <v>311</v>
      </c>
      <c r="L266" s="68">
        <v>2.01300067283E11</v>
      </c>
      <c r="M266" s="82" t="s">
        <v>313</v>
      </c>
      <c r="N266" s="74"/>
      <c r="O266" s="29">
        <v>0.0</v>
      </c>
      <c r="P266" s="71">
        <v>0.0</v>
      </c>
      <c r="Q266" s="21"/>
      <c r="R266" s="80"/>
      <c r="S266" s="21"/>
      <c r="T266" s="30"/>
      <c r="U266" s="30"/>
      <c r="V266" s="30"/>
      <c r="W266" s="30"/>
      <c r="X266" s="30"/>
      <c r="Y266" s="30"/>
      <c r="Z266" s="30"/>
    </row>
    <row r="267" ht="14.25" customHeight="1">
      <c r="A267" s="90" t="s">
        <v>270</v>
      </c>
      <c r="B267" s="98" t="s">
        <v>36</v>
      </c>
      <c r="C267" s="29">
        <v>1.708540393636904E7</v>
      </c>
      <c r="D267" s="75" t="s">
        <v>477</v>
      </c>
      <c r="E267" s="99">
        <v>8.00065395E8</v>
      </c>
      <c r="F267" s="29">
        <v>1.7085404E7</v>
      </c>
      <c r="G267" s="29">
        <v>1.4931531000000002E7</v>
      </c>
      <c r="H267" s="96">
        <f t="shared" si="55"/>
        <v>14931531</v>
      </c>
      <c r="I267" s="92">
        <v>3.22184912E8</v>
      </c>
      <c r="J267" s="93" t="s">
        <v>328</v>
      </c>
      <c r="K267" s="93" t="s">
        <v>311</v>
      </c>
      <c r="L267" s="94">
        <v>2.01300066011E11</v>
      </c>
      <c r="M267" s="69" t="s">
        <v>599</v>
      </c>
      <c r="N267" s="95">
        <v>41631.0</v>
      </c>
      <c r="O267" s="29">
        <f t="shared" ref="O267:O274" si="56">+F267-G267</f>
        <v>2153873</v>
      </c>
      <c r="P267" s="96">
        <f>ROUNDUP(O267,0)</f>
        <v>2153873</v>
      </c>
      <c r="Q267" s="97">
        <v>2.01300067321E11</v>
      </c>
      <c r="R267" s="73" t="s">
        <v>313</v>
      </c>
      <c r="S267" s="74"/>
      <c r="T267" s="30"/>
      <c r="U267" s="30"/>
      <c r="V267" s="30"/>
      <c r="W267" s="30"/>
      <c r="X267" s="30"/>
      <c r="Y267" s="30"/>
      <c r="Z267" s="30"/>
    </row>
    <row r="268" ht="14.25" customHeight="1">
      <c r="A268" s="21" t="s">
        <v>270</v>
      </c>
      <c r="B268" s="63" t="s">
        <v>68</v>
      </c>
      <c r="C268" s="29">
        <v>1.055805806363096E7</v>
      </c>
      <c r="D268" s="64" t="s">
        <v>600</v>
      </c>
      <c r="E268" s="88">
        <v>8.11013792E8</v>
      </c>
      <c r="F268" s="29">
        <v>1.055805806363096E7</v>
      </c>
      <c r="G268" s="29">
        <v>9196458.0</v>
      </c>
      <c r="H268" s="71">
        <f t="shared" si="55"/>
        <v>9196458</v>
      </c>
      <c r="I268" s="66">
        <v>4.0046788879E10</v>
      </c>
      <c r="J268" s="66" t="s">
        <v>310</v>
      </c>
      <c r="K268" s="66" t="s">
        <v>315</v>
      </c>
      <c r="L268" s="68">
        <v>2.01300065984E11</v>
      </c>
      <c r="M268" s="82" t="s">
        <v>313</v>
      </c>
      <c r="N268" s="74"/>
      <c r="O268" s="29">
        <f t="shared" si="56"/>
        <v>1361600.064</v>
      </c>
      <c r="P268" s="71">
        <f>ROUNDDOWN(O268,0)</f>
        <v>1361600</v>
      </c>
      <c r="Q268" s="68">
        <v>2.01300067295E11</v>
      </c>
      <c r="R268" s="73" t="s">
        <v>313</v>
      </c>
      <c r="S268" s="74"/>
      <c r="T268" s="30"/>
      <c r="U268" s="30"/>
      <c r="V268" s="30"/>
      <c r="W268" s="30"/>
      <c r="X268" s="30"/>
      <c r="Y268" s="30"/>
      <c r="Z268" s="30"/>
    </row>
    <row r="269" ht="16.5" customHeight="1">
      <c r="A269" s="21" t="s">
        <v>272</v>
      </c>
      <c r="B269" s="63" t="s">
        <v>308</v>
      </c>
      <c r="C269" s="29">
        <v>1.2419627300948322E8</v>
      </c>
      <c r="D269" s="64" t="s">
        <v>524</v>
      </c>
      <c r="E269" s="119">
        <v>8.90907254E8</v>
      </c>
      <c r="F269" s="29">
        <v>1.24196273E8</v>
      </c>
      <c r="G269" s="29">
        <v>1.08838269E8</v>
      </c>
      <c r="H269" s="29">
        <f t="shared" si="55"/>
        <v>108838269</v>
      </c>
      <c r="I269" s="66">
        <v>7.1587022347E10</v>
      </c>
      <c r="J269" s="67" t="s">
        <v>310</v>
      </c>
      <c r="K269" s="67" t="s">
        <v>315</v>
      </c>
      <c r="L269" s="68">
        <v>2.01300066851E11</v>
      </c>
      <c r="M269" s="69" t="s">
        <v>601</v>
      </c>
      <c r="N269" s="70">
        <v>41638.0</v>
      </c>
      <c r="O269" s="29">
        <f t="shared" si="56"/>
        <v>15358004</v>
      </c>
      <c r="P269" s="71">
        <f t="shared" ref="P269:P279" si="57">ROUNDUP(O269,0)</f>
        <v>15358004</v>
      </c>
      <c r="Q269" s="68">
        <v>2.01300067516E11</v>
      </c>
      <c r="R269" s="73" t="s">
        <v>313</v>
      </c>
      <c r="S269" s="74"/>
      <c r="T269" s="30"/>
      <c r="U269" s="30"/>
      <c r="V269" s="30"/>
      <c r="W269" s="30"/>
      <c r="X269" s="30"/>
      <c r="Y269" s="30"/>
      <c r="Z269" s="30"/>
    </row>
    <row r="270" ht="15.75" customHeight="1">
      <c r="A270" s="90" t="s">
        <v>272</v>
      </c>
      <c r="B270" s="90" t="s">
        <v>34</v>
      </c>
      <c r="C270" s="29">
        <v>3.2868802990516786E7</v>
      </c>
      <c r="D270" s="75" t="s">
        <v>524</v>
      </c>
      <c r="E270" s="90">
        <v>8.90907254E8</v>
      </c>
      <c r="F270" s="29">
        <v>3.2868803E7</v>
      </c>
      <c r="G270" s="29">
        <v>2.876703E7</v>
      </c>
      <c r="H270" s="91">
        <f t="shared" si="55"/>
        <v>28767030</v>
      </c>
      <c r="I270" s="92">
        <v>7.1587022347E10</v>
      </c>
      <c r="J270" s="93" t="s">
        <v>310</v>
      </c>
      <c r="K270" s="93" t="s">
        <v>315</v>
      </c>
      <c r="L270" s="94">
        <v>2.01300066119E11</v>
      </c>
      <c r="M270" s="69" t="s">
        <v>602</v>
      </c>
      <c r="N270" s="95">
        <v>41638.0</v>
      </c>
      <c r="O270" s="29">
        <f t="shared" si="56"/>
        <v>4101773</v>
      </c>
      <c r="P270" s="96">
        <f t="shared" si="57"/>
        <v>4101773</v>
      </c>
      <c r="Q270" s="97">
        <v>2.01300067409E11</v>
      </c>
      <c r="R270" s="73" t="s">
        <v>313</v>
      </c>
      <c r="S270" s="74"/>
      <c r="T270" s="30"/>
      <c r="U270" s="30"/>
      <c r="V270" s="30"/>
      <c r="W270" s="30"/>
      <c r="X270" s="30"/>
      <c r="Y270" s="30"/>
      <c r="Z270" s="30"/>
    </row>
    <row r="271" ht="14.25" customHeight="1">
      <c r="A271" s="21" t="s">
        <v>274</v>
      </c>
      <c r="B271" s="21" t="s">
        <v>34</v>
      </c>
      <c r="C271" s="29">
        <v>1.2609317875886489E7</v>
      </c>
      <c r="D271" s="64" t="s">
        <v>357</v>
      </c>
      <c r="E271" s="21">
        <v>8.90982264E8</v>
      </c>
      <c r="F271" s="29">
        <v>1.2609318E7</v>
      </c>
      <c r="G271" s="29">
        <v>1.1003285E7</v>
      </c>
      <c r="H271" s="29">
        <f t="shared" si="55"/>
        <v>11003285</v>
      </c>
      <c r="I271" s="66">
        <v>9.130026775E9</v>
      </c>
      <c r="J271" s="67" t="s">
        <v>310</v>
      </c>
      <c r="K271" s="67" t="s">
        <v>315</v>
      </c>
      <c r="L271" s="68">
        <v>2.0130006612E11</v>
      </c>
      <c r="M271" s="69" t="s">
        <v>603</v>
      </c>
      <c r="N271" s="70">
        <v>41638.0</v>
      </c>
      <c r="O271" s="29">
        <f t="shared" si="56"/>
        <v>1606033</v>
      </c>
      <c r="P271" s="71">
        <f t="shared" si="57"/>
        <v>1606033</v>
      </c>
      <c r="Q271" s="72">
        <v>2.0130006741E11</v>
      </c>
      <c r="R271" s="73" t="s">
        <v>313</v>
      </c>
      <c r="S271" s="74"/>
      <c r="T271" s="30"/>
      <c r="U271" s="30"/>
      <c r="V271" s="30"/>
      <c r="W271" s="30"/>
      <c r="X271" s="30"/>
      <c r="Y271" s="30"/>
      <c r="Z271" s="30"/>
    </row>
    <row r="272" ht="14.25" customHeight="1">
      <c r="A272" s="21" t="s">
        <v>274</v>
      </c>
      <c r="B272" s="63" t="s">
        <v>36</v>
      </c>
      <c r="C272" s="29">
        <v>1.2571963112411352E8</v>
      </c>
      <c r="D272" s="64" t="s">
        <v>604</v>
      </c>
      <c r="E272" s="76">
        <v>8.91982129E8</v>
      </c>
      <c r="F272" s="29">
        <v>1.25719631E8</v>
      </c>
      <c r="G272" s="29">
        <v>1.10187223E8</v>
      </c>
      <c r="H272" s="71">
        <f t="shared" si="55"/>
        <v>110187223</v>
      </c>
      <c r="I272" s="66">
        <v>5.0396866358E10</v>
      </c>
      <c r="J272" s="67" t="s">
        <v>310</v>
      </c>
      <c r="K272" s="21" t="s">
        <v>311</v>
      </c>
      <c r="L272" s="68">
        <v>2.01300066012E11</v>
      </c>
      <c r="M272" s="69" t="s">
        <v>605</v>
      </c>
      <c r="N272" s="70">
        <v>41631.0</v>
      </c>
      <c r="O272" s="29">
        <f t="shared" si="56"/>
        <v>15532408</v>
      </c>
      <c r="P272" s="71">
        <f t="shared" si="57"/>
        <v>15532408</v>
      </c>
      <c r="Q272" s="72">
        <v>2.01300067322E11</v>
      </c>
      <c r="R272" s="73" t="s">
        <v>313</v>
      </c>
      <c r="S272" s="74"/>
      <c r="T272" s="30"/>
      <c r="U272" s="30"/>
      <c r="V272" s="30"/>
      <c r="W272" s="30"/>
      <c r="X272" s="30"/>
      <c r="Y272" s="30"/>
      <c r="Z272" s="30"/>
    </row>
    <row r="273" ht="14.25" customHeight="1">
      <c r="A273" s="21" t="s">
        <v>276</v>
      </c>
      <c r="B273" s="63" t="s">
        <v>308</v>
      </c>
      <c r="C273" s="29">
        <v>3572754.685185318</v>
      </c>
      <c r="D273" s="64" t="s">
        <v>343</v>
      </c>
      <c r="E273" s="65">
        <v>8.90980757E8</v>
      </c>
      <c r="F273" s="29">
        <v>3572755.0</v>
      </c>
      <c r="G273" s="29">
        <v>3124812.0</v>
      </c>
      <c r="H273" s="29">
        <f t="shared" si="55"/>
        <v>3124812</v>
      </c>
      <c r="I273" s="66">
        <v>2.71005845E8</v>
      </c>
      <c r="J273" s="67" t="s">
        <v>322</v>
      </c>
      <c r="K273" s="67" t="s">
        <v>311</v>
      </c>
      <c r="L273" s="68">
        <v>2.01300066852E11</v>
      </c>
      <c r="M273" s="69" t="s">
        <v>606</v>
      </c>
      <c r="N273" s="70">
        <v>41638.0</v>
      </c>
      <c r="O273" s="29">
        <f t="shared" si="56"/>
        <v>447943</v>
      </c>
      <c r="P273" s="71">
        <f t="shared" si="57"/>
        <v>447943</v>
      </c>
      <c r="Q273" s="68">
        <v>2.01300067517E11</v>
      </c>
      <c r="R273" s="73" t="s">
        <v>313</v>
      </c>
      <c r="S273" s="74"/>
      <c r="T273" s="30"/>
      <c r="U273" s="30"/>
      <c r="V273" s="30"/>
      <c r="W273" s="30"/>
      <c r="X273" s="30"/>
      <c r="Y273" s="30"/>
      <c r="Z273" s="30"/>
    </row>
    <row r="274" ht="14.25" customHeight="1">
      <c r="A274" s="90" t="s">
        <v>276</v>
      </c>
      <c r="B274" s="90" t="s">
        <v>34</v>
      </c>
      <c r="C274" s="29">
        <v>1054058.0270750544</v>
      </c>
      <c r="D274" s="75" t="s">
        <v>434</v>
      </c>
      <c r="E274" s="90">
        <v>8.90906211E8</v>
      </c>
      <c r="F274" s="29">
        <v>1054058.0</v>
      </c>
      <c r="G274" s="29">
        <v>928006.0</v>
      </c>
      <c r="H274" s="91">
        <f t="shared" si="55"/>
        <v>928006</v>
      </c>
      <c r="I274" s="92">
        <v>6.5115467892E10</v>
      </c>
      <c r="J274" s="93" t="s">
        <v>310</v>
      </c>
      <c r="K274" s="93" t="s">
        <v>311</v>
      </c>
      <c r="L274" s="94">
        <v>2.01300066121E11</v>
      </c>
      <c r="M274" s="69" t="s">
        <v>607</v>
      </c>
      <c r="N274" s="95">
        <v>41638.0</v>
      </c>
      <c r="O274" s="29">
        <f t="shared" si="56"/>
        <v>126052</v>
      </c>
      <c r="P274" s="96">
        <f t="shared" si="57"/>
        <v>126052</v>
      </c>
      <c r="Q274" s="97">
        <v>2.01300067411E11</v>
      </c>
      <c r="R274" s="73" t="s">
        <v>313</v>
      </c>
      <c r="S274" s="74"/>
      <c r="T274" s="30"/>
      <c r="U274" s="30"/>
      <c r="V274" s="30"/>
      <c r="W274" s="30"/>
      <c r="X274" s="30"/>
      <c r="Y274" s="30"/>
      <c r="Z274" s="30"/>
    </row>
    <row r="275" ht="14.25" customHeight="1">
      <c r="A275" s="21" t="s">
        <v>276</v>
      </c>
      <c r="B275" s="63" t="s">
        <v>62</v>
      </c>
      <c r="C275" s="29">
        <v>490331.28773962776</v>
      </c>
      <c r="D275" s="64" t="s">
        <v>575</v>
      </c>
      <c r="E275" s="21">
        <v>8.12004935E8</v>
      </c>
      <c r="F275" s="29">
        <v>490331.0</v>
      </c>
      <c r="G275" s="29">
        <v>459137.0</v>
      </c>
      <c r="H275" s="29">
        <f t="shared" si="55"/>
        <v>459137</v>
      </c>
      <c r="I275" s="66">
        <v>6.7766026864E10</v>
      </c>
      <c r="J275" s="67" t="s">
        <v>310</v>
      </c>
      <c r="K275" s="67" t="s">
        <v>311</v>
      </c>
      <c r="L275" s="68">
        <v>2.01300067284E11</v>
      </c>
      <c r="M275" s="82" t="s">
        <v>313</v>
      </c>
      <c r="N275" s="74"/>
      <c r="O275" s="29">
        <v>31190.0</v>
      </c>
      <c r="P275" s="71">
        <f t="shared" si="57"/>
        <v>31190</v>
      </c>
      <c r="Q275" s="68">
        <v>2.01300068073E11</v>
      </c>
      <c r="R275" s="73" t="s">
        <v>313</v>
      </c>
      <c r="S275" s="74"/>
      <c r="T275" s="30"/>
      <c r="U275" s="30"/>
      <c r="V275" s="30"/>
      <c r="W275" s="30"/>
      <c r="X275" s="30"/>
      <c r="Y275" s="30"/>
      <c r="Z275" s="30"/>
    </row>
    <row r="276" ht="14.25" customHeight="1">
      <c r="A276" s="21" t="s">
        <v>278</v>
      </c>
      <c r="B276" s="63" t="s">
        <v>308</v>
      </c>
      <c r="C276" s="29">
        <v>2.5156639065999255E7</v>
      </c>
      <c r="D276" s="64" t="s">
        <v>343</v>
      </c>
      <c r="E276" s="65">
        <v>8.90980757E8</v>
      </c>
      <c r="F276" s="29">
        <v>2.5156639E7</v>
      </c>
      <c r="G276" s="29">
        <v>2.2055275E7</v>
      </c>
      <c r="H276" s="29">
        <f t="shared" si="55"/>
        <v>22055275</v>
      </c>
      <c r="I276" s="66">
        <v>2.71005845E8</v>
      </c>
      <c r="J276" s="67" t="s">
        <v>322</v>
      </c>
      <c r="K276" s="67" t="s">
        <v>311</v>
      </c>
      <c r="L276" s="68">
        <v>2.01300066853E11</v>
      </c>
      <c r="M276" s="69" t="s">
        <v>608</v>
      </c>
      <c r="N276" s="70">
        <v>41638.0</v>
      </c>
      <c r="O276" s="29">
        <f t="shared" ref="O276:O282" si="58">+F276-G276</f>
        <v>3101364</v>
      </c>
      <c r="P276" s="71">
        <f t="shared" si="57"/>
        <v>3101364</v>
      </c>
      <c r="Q276" s="68">
        <v>2.01300067518E11</v>
      </c>
      <c r="R276" s="73" t="s">
        <v>313</v>
      </c>
      <c r="S276" s="74"/>
    </row>
    <row r="277" ht="15.75" customHeight="1">
      <c r="A277" s="90" t="s">
        <v>278</v>
      </c>
      <c r="B277" s="90" t="s">
        <v>34</v>
      </c>
      <c r="C277" s="29">
        <v>6866724.934000748</v>
      </c>
      <c r="D277" s="75" t="s">
        <v>321</v>
      </c>
      <c r="E277" s="90">
        <v>8.90981137E8</v>
      </c>
      <c r="F277" s="29">
        <v>6866725.0</v>
      </c>
      <c r="G277" s="29">
        <v>6000514.0</v>
      </c>
      <c r="H277" s="91">
        <f t="shared" si="55"/>
        <v>6000514</v>
      </c>
      <c r="I277" s="92">
        <v>9.20016045E8</v>
      </c>
      <c r="J277" s="93" t="s">
        <v>322</v>
      </c>
      <c r="K277" s="93" t="s">
        <v>311</v>
      </c>
      <c r="L277" s="94">
        <v>2.01300066122E11</v>
      </c>
      <c r="M277" s="69" t="s">
        <v>609</v>
      </c>
      <c r="N277" s="95">
        <v>41638.0</v>
      </c>
      <c r="O277" s="29">
        <f t="shared" si="58"/>
        <v>866211</v>
      </c>
      <c r="P277" s="96">
        <f t="shared" si="57"/>
        <v>866211</v>
      </c>
      <c r="Q277" s="97">
        <v>2.01300067412E11</v>
      </c>
      <c r="R277" s="73" t="s">
        <v>313</v>
      </c>
      <c r="S277" s="74"/>
    </row>
    <row r="278" ht="15.75" customHeight="1">
      <c r="A278" s="21" t="s">
        <v>280</v>
      </c>
      <c r="B278" s="63" t="s">
        <v>308</v>
      </c>
      <c r="C278" s="29">
        <v>3.1952456E7</v>
      </c>
      <c r="D278" s="64" t="s">
        <v>337</v>
      </c>
      <c r="E278" s="65">
        <v>8.90907215E8</v>
      </c>
      <c r="F278" s="29">
        <v>3.1952456E7</v>
      </c>
      <c r="G278" s="29">
        <v>2.7993666E7</v>
      </c>
      <c r="H278" s="29">
        <f t="shared" si="55"/>
        <v>27993666</v>
      </c>
      <c r="I278" s="66">
        <v>6.555071255E10</v>
      </c>
      <c r="J278" s="67" t="s">
        <v>310</v>
      </c>
      <c r="K278" s="67" t="s">
        <v>311</v>
      </c>
      <c r="L278" s="68">
        <v>2.01300066854E11</v>
      </c>
      <c r="M278" s="69" t="s">
        <v>610</v>
      </c>
      <c r="N278" s="70">
        <v>41638.0</v>
      </c>
      <c r="O278" s="29">
        <f t="shared" si="58"/>
        <v>3958790</v>
      </c>
      <c r="P278" s="71">
        <f t="shared" si="57"/>
        <v>3958790</v>
      </c>
      <c r="Q278" s="72">
        <v>2.01300067519E11</v>
      </c>
      <c r="R278" s="73" t="s">
        <v>313</v>
      </c>
      <c r="S278" s="74"/>
    </row>
    <row r="279" ht="15.75" customHeight="1">
      <c r="A279" s="21" t="s">
        <v>282</v>
      </c>
      <c r="B279" s="63" t="s">
        <v>308</v>
      </c>
      <c r="C279" s="29">
        <v>3.0162230703003295E7</v>
      </c>
      <c r="D279" s="64" t="s">
        <v>337</v>
      </c>
      <c r="E279" s="65">
        <v>8.90907215E8</v>
      </c>
      <c r="F279" s="29">
        <v>3.0162231E7</v>
      </c>
      <c r="G279" s="29">
        <v>2.642336749E7</v>
      </c>
      <c r="H279" s="29">
        <f>ROUNDDOWN(G279,0)</f>
        <v>26423367</v>
      </c>
      <c r="I279" s="66">
        <v>6.555071255E10</v>
      </c>
      <c r="J279" s="67" t="s">
        <v>310</v>
      </c>
      <c r="K279" s="67" t="s">
        <v>311</v>
      </c>
      <c r="L279" s="68">
        <v>2.01300066855E11</v>
      </c>
      <c r="M279" s="82" t="s">
        <v>313</v>
      </c>
      <c r="N279" s="74"/>
      <c r="O279" s="29">
        <f t="shared" si="58"/>
        <v>3738863.51</v>
      </c>
      <c r="P279" s="71">
        <f t="shared" si="57"/>
        <v>3738864</v>
      </c>
      <c r="Q279" s="68">
        <v>2.0130006752E11</v>
      </c>
      <c r="R279" s="73" t="s">
        <v>313</v>
      </c>
      <c r="S279" s="74"/>
      <c r="T279" s="30"/>
      <c r="U279" s="30"/>
      <c r="V279" s="30"/>
      <c r="W279" s="30"/>
      <c r="X279" s="30"/>
      <c r="Y279" s="30"/>
      <c r="Z279" s="30"/>
    </row>
    <row r="280" ht="15.75" customHeight="1">
      <c r="A280" s="21" t="s">
        <v>282</v>
      </c>
      <c r="B280" s="63" t="s">
        <v>62</v>
      </c>
      <c r="C280" s="29">
        <v>2740372.2969967015</v>
      </c>
      <c r="D280" s="64" t="s">
        <v>575</v>
      </c>
      <c r="E280" s="21">
        <v>8.12004935E8</v>
      </c>
      <c r="F280" s="29">
        <v>2740372.0</v>
      </c>
      <c r="G280" s="29">
        <v>2400743.51</v>
      </c>
      <c r="H280" s="29">
        <f t="shared" ref="H280:H282" si="59">ROUNDUP(G280,0)</f>
        <v>2400744</v>
      </c>
      <c r="I280" s="66">
        <v>6.7766026864E10</v>
      </c>
      <c r="J280" s="67" t="s">
        <v>310</v>
      </c>
      <c r="K280" s="67" t="s">
        <v>311</v>
      </c>
      <c r="L280" s="68">
        <v>2.01300067285E11</v>
      </c>
      <c r="M280" s="82" t="s">
        <v>313</v>
      </c>
      <c r="N280" s="74"/>
      <c r="O280" s="29">
        <f t="shared" si="58"/>
        <v>339628.49</v>
      </c>
      <c r="P280" s="71">
        <f>ROUNDDOWN(O280,0)</f>
        <v>339628</v>
      </c>
      <c r="Q280" s="68">
        <v>2.01300068063E11</v>
      </c>
      <c r="R280" s="73" t="s">
        <v>313</v>
      </c>
      <c r="S280" s="74"/>
      <c r="T280" s="30"/>
      <c r="U280" s="30"/>
      <c r="V280" s="30"/>
      <c r="W280" s="30"/>
      <c r="X280" s="30"/>
      <c r="Y280" s="30"/>
      <c r="Z280" s="30"/>
    </row>
    <row r="281" ht="15.75" customHeight="1">
      <c r="A281" s="90" t="s">
        <v>284</v>
      </c>
      <c r="B281" s="98" t="s">
        <v>308</v>
      </c>
      <c r="C281" s="29">
        <v>1.3230631124594077E7</v>
      </c>
      <c r="D281" s="75" t="s">
        <v>337</v>
      </c>
      <c r="E281" s="107">
        <v>8.90907215E8</v>
      </c>
      <c r="F281" s="29">
        <v>1.3230631E7</v>
      </c>
      <c r="G281" s="29">
        <v>1.1601583E7</v>
      </c>
      <c r="H281" s="91">
        <f t="shared" si="59"/>
        <v>11601583</v>
      </c>
      <c r="I281" s="92">
        <v>6.555071255E10</v>
      </c>
      <c r="J281" s="93" t="s">
        <v>310</v>
      </c>
      <c r="K281" s="93" t="s">
        <v>311</v>
      </c>
      <c r="L281" s="94">
        <v>2.01300066856E11</v>
      </c>
      <c r="M281" s="69" t="s">
        <v>611</v>
      </c>
      <c r="N281" s="95">
        <v>41638.0</v>
      </c>
      <c r="O281" s="29">
        <f t="shared" si="58"/>
        <v>1629048</v>
      </c>
      <c r="P281" s="96">
        <f t="shared" ref="P281:P286" si="60">ROUNDUP(O281,0)</f>
        <v>1629048</v>
      </c>
      <c r="Q281" s="97">
        <v>2.01300067521E11</v>
      </c>
      <c r="R281" s="73" t="s">
        <v>313</v>
      </c>
      <c r="S281" s="74"/>
      <c r="T281" s="30"/>
      <c r="U281" s="30"/>
      <c r="V281" s="30"/>
      <c r="W281" s="30"/>
      <c r="X281" s="30"/>
      <c r="Y281" s="30"/>
      <c r="Z281" s="30"/>
    </row>
    <row r="282" ht="15.75" customHeight="1">
      <c r="A282" s="21" t="s">
        <v>284</v>
      </c>
      <c r="B282" s="21" t="s">
        <v>34</v>
      </c>
      <c r="C282" s="29">
        <v>6617243.575087696</v>
      </c>
      <c r="D282" s="64" t="s">
        <v>612</v>
      </c>
      <c r="E282" s="21">
        <v>8.90982116E8</v>
      </c>
      <c r="F282" s="29">
        <v>6617244.0</v>
      </c>
      <c r="G282" s="29">
        <v>5747955.0</v>
      </c>
      <c r="H282" s="29">
        <f t="shared" si="59"/>
        <v>5747955</v>
      </c>
      <c r="I282" s="66">
        <v>4.12022592E8</v>
      </c>
      <c r="J282" s="67" t="s">
        <v>325</v>
      </c>
      <c r="K282" s="67" t="s">
        <v>311</v>
      </c>
      <c r="L282" s="68">
        <v>2.01300066123E11</v>
      </c>
      <c r="M282" s="69" t="s">
        <v>613</v>
      </c>
      <c r="N282" s="70">
        <v>41638.0</v>
      </c>
      <c r="O282" s="29">
        <f t="shared" si="58"/>
        <v>869289</v>
      </c>
      <c r="P282" s="71">
        <f t="shared" si="60"/>
        <v>869289</v>
      </c>
      <c r="Q282" s="72">
        <v>2.01300067413E11</v>
      </c>
      <c r="R282" s="73" t="s">
        <v>313</v>
      </c>
      <c r="S282" s="74"/>
      <c r="T282" s="30"/>
      <c r="U282" s="30"/>
      <c r="V282" s="30"/>
      <c r="W282" s="30"/>
      <c r="X282" s="30"/>
      <c r="Y282" s="30"/>
      <c r="Z282" s="30"/>
    </row>
    <row r="283" ht="14.25" customHeight="1">
      <c r="A283" s="117" t="s">
        <v>284</v>
      </c>
      <c r="B283" s="114" t="s">
        <v>190</v>
      </c>
      <c r="C283" s="110">
        <v>1.0373732300318226E7</v>
      </c>
      <c r="D283" s="121"/>
      <c r="E283" s="117"/>
      <c r="F283" s="110"/>
      <c r="G283" s="110"/>
      <c r="H283" s="110"/>
      <c r="I283" s="117"/>
      <c r="J283" s="117"/>
      <c r="K283" s="117"/>
      <c r="L283" s="122"/>
      <c r="M283" s="114" t="s">
        <v>511</v>
      </c>
      <c r="N283" s="117"/>
      <c r="O283" s="110">
        <v>1246060.0</v>
      </c>
      <c r="P283" s="123">
        <f t="shared" si="60"/>
        <v>1246060</v>
      </c>
      <c r="Q283" s="124"/>
      <c r="R283" s="117" t="s">
        <v>511</v>
      </c>
      <c r="S283" s="117"/>
      <c r="T283" s="30"/>
      <c r="U283" s="30"/>
      <c r="V283" s="30"/>
      <c r="W283" s="30"/>
      <c r="X283" s="30"/>
      <c r="Y283" s="30"/>
      <c r="Z283" s="30"/>
    </row>
    <row r="284" ht="14.25" customHeight="1">
      <c r="A284" s="21" t="s">
        <v>286</v>
      </c>
      <c r="B284" s="63" t="s">
        <v>308</v>
      </c>
      <c r="C284" s="29">
        <v>1.3071467589521062E8</v>
      </c>
      <c r="D284" s="64" t="s">
        <v>524</v>
      </c>
      <c r="E284" s="119">
        <v>8.90907254E8</v>
      </c>
      <c r="F284" s="29">
        <v>1.30714676E8</v>
      </c>
      <c r="G284" s="29">
        <v>1.1442577E8</v>
      </c>
      <c r="H284" s="29">
        <f t="shared" ref="H284:H295" si="61">ROUNDUP(G284,0)</f>
        <v>114425770</v>
      </c>
      <c r="I284" s="66">
        <v>7.1587022347E10</v>
      </c>
      <c r="J284" s="67" t="s">
        <v>310</v>
      </c>
      <c r="K284" s="67" t="s">
        <v>315</v>
      </c>
      <c r="L284" s="68">
        <v>2.01300066857E11</v>
      </c>
      <c r="M284" s="69" t="s">
        <v>614</v>
      </c>
      <c r="N284" s="70">
        <v>41638.0</v>
      </c>
      <c r="O284" s="29">
        <f t="shared" ref="O284:O292" si="62">+F284-G284</f>
        <v>16288906</v>
      </c>
      <c r="P284" s="71">
        <f t="shared" si="60"/>
        <v>16288906</v>
      </c>
      <c r="Q284" s="68">
        <v>2.01300067522E11</v>
      </c>
      <c r="R284" s="73" t="s">
        <v>313</v>
      </c>
      <c r="S284" s="74"/>
    </row>
    <row r="285" ht="14.25" customHeight="1">
      <c r="A285" s="90" t="s">
        <v>286</v>
      </c>
      <c r="B285" s="90" t="s">
        <v>34</v>
      </c>
      <c r="C285" s="29">
        <v>7170015.8311940655</v>
      </c>
      <c r="D285" s="75" t="s">
        <v>321</v>
      </c>
      <c r="E285" s="90">
        <v>8.90981137E8</v>
      </c>
      <c r="F285" s="29">
        <v>7170016.0</v>
      </c>
      <c r="G285" s="29">
        <v>6320904.0</v>
      </c>
      <c r="H285" s="91">
        <f t="shared" si="61"/>
        <v>6320904</v>
      </c>
      <c r="I285" s="92">
        <v>9.20016045E8</v>
      </c>
      <c r="J285" s="93" t="s">
        <v>322</v>
      </c>
      <c r="K285" s="93" t="s">
        <v>311</v>
      </c>
      <c r="L285" s="94">
        <v>2.01300066124E11</v>
      </c>
      <c r="M285" s="69" t="s">
        <v>615</v>
      </c>
      <c r="N285" s="95">
        <v>41638.0</v>
      </c>
      <c r="O285" s="29">
        <f t="shared" si="62"/>
        <v>849112</v>
      </c>
      <c r="P285" s="96">
        <f t="shared" si="60"/>
        <v>849112</v>
      </c>
      <c r="Q285" s="97">
        <v>2.01300067414E11</v>
      </c>
      <c r="R285" s="73" t="s">
        <v>313</v>
      </c>
      <c r="S285" s="74"/>
    </row>
    <row r="286" ht="15.75" customHeight="1">
      <c r="A286" s="21" t="s">
        <v>286</v>
      </c>
      <c r="B286" s="63" t="s">
        <v>36</v>
      </c>
      <c r="C286" s="29">
        <v>3.13663712735953E7</v>
      </c>
      <c r="D286" s="64" t="s">
        <v>327</v>
      </c>
      <c r="E286" s="76">
        <v>8.90981726E8</v>
      </c>
      <c r="F286" s="29">
        <v>3.1366371E7</v>
      </c>
      <c r="G286" s="29">
        <v>2.7534813E7</v>
      </c>
      <c r="H286" s="71">
        <f t="shared" si="61"/>
        <v>27534813</v>
      </c>
      <c r="I286" s="66">
        <v>6.44033268E8</v>
      </c>
      <c r="J286" s="67" t="s">
        <v>328</v>
      </c>
      <c r="K286" s="67" t="s">
        <v>311</v>
      </c>
      <c r="L286" s="68">
        <v>2.01300066013E11</v>
      </c>
      <c r="M286" s="69" t="s">
        <v>616</v>
      </c>
      <c r="N286" s="70">
        <v>41631.0</v>
      </c>
      <c r="O286" s="29">
        <f t="shared" si="62"/>
        <v>3831558</v>
      </c>
      <c r="P286" s="71">
        <f t="shared" si="60"/>
        <v>3831558</v>
      </c>
      <c r="Q286" s="72">
        <v>2.01300067323E11</v>
      </c>
      <c r="R286" s="73" t="s">
        <v>313</v>
      </c>
      <c r="S286" s="74"/>
      <c r="T286" s="30"/>
      <c r="U286" s="30"/>
      <c r="V286" s="30"/>
      <c r="W286" s="30"/>
      <c r="X286" s="30"/>
      <c r="Y286" s="30"/>
      <c r="Z286" s="30"/>
    </row>
    <row r="287" ht="15.75" customHeight="1">
      <c r="A287" s="21" t="s">
        <v>288</v>
      </c>
      <c r="B287" s="63" t="s">
        <v>308</v>
      </c>
      <c r="C287" s="29">
        <v>6.863172790253973E7</v>
      </c>
      <c r="D287" s="64" t="s">
        <v>319</v>
      </c>
      <c r="E287" s="65">
        <v>8.90980066E8</v>
      </c>
      <c r="F287" s="29">
        <v>6.8631728E7</v>
      </c>
      <c r="G287" s="29">
        <v>6.019971499999999E7</v>
      </c>
      <c r="H287" s="29">
        <f t="shared" si="61"/>
        <v>60199715</v>
      </c>
      <c r="I287" s="66">
        <v>6.650442399E10</v>
      </c>
      <c r="J287" s="67" t="s">
        <v>310</v>
      </c>
      <c r="K287" s="67" t="s">
        <v>315</v>
      </c>
      <c r="L287" s="68">
        <v>2.01300066858E11</v>
      </c>
      <c r="M287" s="69" t="s">
        <v>617</v>
      </c>
      <c r="N287" s="70">
        <v>41638.0</v>
      </c>
      <c r="O287" s="29">
        <f t="shared" si="62"/>
        <v>8432013</v>
      </c>
      <c r="P287" s="71">
        <f>ROUNDDOWN(O287,0)</f>
        <v>8432013</v>
      </c>
      <c r="Q287" s="68">
        <v>2.01300067523E11</v>
      </c>
      <c r="R287" s="73" t="s">
        <v>313</v>
      </c>
      <c r="S287" s="74"/>
    </row>
    <row r="288" ht="15.75" customHeight="1">
      <c r="A288" s="90" t="s">
        <v>288</v>
      </c>
      <c r="B288" s="90" t="s">
        <v>34</v>
      </c>
      <c r="C288" s="29">
        <v>3.2629323843876764E7</v>
      </c>
      <c r="D288" s="75" t="s">
        <v>421</v>
      </c>
      <c r="E288" s="90">
        <v>8.90981536E8</v>
      </c>
      <c r="F288" s="29">
        <v>3.2629324E7</v>
      </c>
      <c r="G288" s="29">
        <v>2.8572066E7</v>
      </c>
      <c r="H288" s="91">
        <f t="shared" si="61"/>
        <v>28572066</v>
      </c>
      <c r="I288" s="102">
        <v>1.10210010179E11</v>
      </c>
      <c r="J288" s="93" t="s">
        <v>363</v>
      </c>
      <c r="K288" s="93" t="s">
        <v>311</v>
      </c>
      <c r="L288" s="94">
        <v>2.01300066125E11</v>
      </c>
      <c r="M288" s="69" t="s">
        <v>618</v>
      </c>
      <c r="N288" s="95">
        <v>41638.0</v>
      </c>
      <c r="O288" s="29">
        <f t="shared" si="62"/>
        <v>4057258</v>
      </c>
      <c r="P288" s="96">
        <f t="shared" ref="P288:P289" si="63">ROUNDUP(O288,0)</f>
        <v>4057258</v>
      </c>
      <c r="Q288" s="97">
        <v>2.01300067415E11</v>
      </c>
      <c r="R288" s="73" t="s">
        <v>313</v>
      </c>
      <c r="S288" s="74"/>
    </row>
    <row r="289" ht="15.75" customHeight="1">
      <c r="A289" s="21" t="s">
        <v>288</v>
      </c>
      <c r="B289" s="63" t="s">
        <v>36</v>
      </c>
      <c r="C289" s="29">
        <v>4.01411832535835E7</v>
      </c>
      <c r="D289" s="64" t="s">
        <v>421</v>
      </c>
      <c r="E289" s="76">
        <v>8.90981536E8</v>
      </c>
      <c r="F289" s="29">
        <v>4.0141183E7</v>
      </c>
      <c r="G289" s="29">
        <v>3.5111244E7</v>
      </c>
      <c r="H289" s="71">
        <f t="shared" si="61"/>
        <v>35111244</v>
      </c>
      <c r="I289" s="78">
        <v>1.10210010179E11</v>
      </c>
      <c r="J289" s="67" t="s">
        <v>363</v>
      </c>
      <c r="K289" s="67" t="s">
        <v>311</v>
      </c>
      <c r="L289" s="68">
        <v>2.01300066014E11</v>
      </c>
      <c r="M289" s="69" t="s">
        <v>619</v>
      </c>
      <c r="N289" s="70">
        <v>41631.0</v>
      </c>
      <c r="O289" s="29">
        <f t="shared" si="62"/>
        <v>5029939</v>
      </c>
      <c r="P289" s="71">
        <f t="shared" si="63"/>
        <v>5029939</v>
      </c>
      <c r="Q289" s="72">
        <v>2.01300067324E11</v>
      </c>
      <c r="R289" s="73" t="s">
        <v>313</v>
      </c>
      <c r="S289" s="74"/>
      <c r="T289" s="30"/>
      <c r="U289" s="30"/>
      <c r="V289" s="30"/>
      <c r="W289" s="30"/>
      <c r="X289" s="30"/>
      <c r="Y289" s="30"/>
      <c r="Z289" s="30"/>
    </row>
    <row r="290" ht="15.75" customHeight="1">
      <c r="A290" s="21" t="s">
        <v>290</v>
      </c>
      <c r="B290" s="63" t="s">
        <v>308</v>
      </c>
      <c r="C290" s="29">
        <v>1.130331963E7</v>
      </c>
      <c r="D290" s="64" t="s">
        <v>337</v>
      </c>
      <c r="E290" s="65">
        <v>8.90907215E8</v>
      </c>
      <c r="F290" s="29">
        <v>1.130332E7</v>
      </c>
      <c r="G290" s="29">
        <v>1.130331963E7</v>
      </c>
      <c r="H290" s="29">
        <f t="shared" si="61"/>
        <v>11303320</v>
      </c>
      <c r="I290" s="66">
        <v>6.555071255E10</v>
      </c>
      <c r="J290" s="67" t="s">
        <v>310</v>
      </c>
      <c r="K290" s="67" t="s">
        <v>311</v>
      </c>
      <c r="L290" s="68">
        <v>2.01300066859E11</v>
      </c>
      <c r="M290" s="69" t="s">
        <v>620</v>
      </c>
      <c r="N290" s="70">
        <v>41638.0</v>
      </c>
      <c r="O290" s="29">
        <f t="shared" si="62"/>
        <v>0.3699999992</v>
      </c>
      <c r="P290" s="71"/>
      <c r="Q290" s="21"/>
      <c r="R290" s="80"/>
      <c r="S290" s="21"/>
    </row>
    <row r="291" ht="15.75" customHeight="1">
      <c r="A291" s="90" t="s">
        <v>290</v>
      </c>
      <c r="B291" s="90" t="s">
        <v>34</v>
      </c>
      <c r="C291" s="29">
        <v>1.320613537E7</v>
      </c>
      <c r="D291" s="75" t="s">
        <v>509</v>
      </c>
      <c r="E291" s="125">
        <v>8.00143438E8</v>
      </c>
      <c r="F291" s="29">
        <v>1.3206135E7</v>
      </c>
      <c r="G291" s="29">
        <v>1.320613537E7</v>
      </c>
      <c r="H291" s="91">
        <f t="shared" si="61"/>
        <v>13206136</v>
      </c>
      <c r="I291" s="92">
        <v>7.351011208E9</v>
      </c>
      <c r="J291" s="93" t="s">
        <v>510</v>
      </c>
      <c r="K291" s="93" t="s">
        <v>311</v>
      </c>
      <c r="L291" s="94">
        <v>2.01300066126E11</v>
      </c>
      <c r="M291" s="82" t="s">
        <v>313</v>
      </c>
      <c r="N291" s="74"/>
      <c r="O291" s="29">
        <f t="shared" si="62"/>
        <v>-0.3699999992</v>
      </c>
      <c r="P291" s="96"/>
      <c r="Q291" s="30"/>
      <c r="R291" s="100"/>
      <c r="S291" s="90"/>
    </row>
    <row r="292" ht="15.75" customHeight="1">
      <c r="A292" s="21" t="s">
        <v>292</v>
      </c>
      <c r="B292" s="63" t="s">
        <v>308</v>
      </c>
      <c r="C292" s="29">
        <v>1.309721692294825E7</v>
      </c>
      <c r="D292" s="64" t="s">
        <v>348</v>
      </c>
      <c r="E292" s="21">
        <v>8.90907241E8</v>
      </c>
      <c r="F292" s="29">
        <v>1.3097217E7</v>
      </c>
      <c r="G292" s="29">
        <v>1.1573429E7</v>
      </c>
      <c r="H292" s="29">
        <f t="shared" si="61"/>
        <v>11573429</v>
      </c>
      <c r="I292" s="66">
        <v>6.4182108621E10</v>
      </c>
      <c r="J292" s="67" t="s">
        <v>310</v>
      </c>
      <c r="K292" s="67" t="s">
        <v>311</v>
      </c>
      <c r="L292" s="68">
        <v>2.0130006686E11</v>
      </c>
      <c r="M292" s="69" t="s">
        <v>621</v>
      </c>
      <c r="N292" s="70">
        <v>41638.0</v>
      </c>
      <c r="O292" s="29">
        <f t="shared" si="62"/>
        <v>1523788</v>
      </c>
      <c r="P292" s="71">
        <f t="shared" ref="P292:P295" si="64">ROUNDUP(O292,0)</f>
        <v>1523788</v>
      </c>
      <c r="Q292" s="68">
        <v>2.01300067524E11</v>
      </c>
      <c r="R292" s="73" t="s">
        <v>313</v>
      </c>
      <c r="S292" s="74"/>
      <c r="T292" s="30"/>
      <c r="U292" s="30"/>
      <c r="V292" s="30"/>
      <c r="W292" s="30"/>
      <c r="X292" s="30"/>
      <c r="Y292" s="30"/>
      <c r="Z292" s="30"/>
    </row>
    <row r="293" ht="15.75" customHeight="1">
      <c r="A293" s="21" t="s">
        <v>292</v>
      </c>
      <c r="B293" s="21" t="s">
        <v>34</v>
      </c>
      <c r="C293" s="29">
        <v>1.2179503554009002E7</v>
      </c>
      <c r="D293" s="64" t="s">
        <v>321</v>
      </c>
      <c r="E293" s="21">
        <v>8.90981137E8</v>
      </c>
      <c r="F293" s="29">
        <v>1.2179504E7</v>
      </c>
      <c r="G293" s="29">
        <v>5649841.0</v>
      </c>
      <c r="H293" s="29">
        <f t="shared" si="61"/>
        <v>5649841</v>
      </c>
      <c r="I293" s="66">
        <v>9.20016045E8</v>
      </c>
      <c r="J293" s="67" t="s">
        <v>322</v>
      </c>
      <c r="K293" s="67" t="s">
        <v>311</v>
      </c>
      <c r="L293" s="68">
        <v>2.01300066127E11</v>
      </c>
      <c r="M293" s="82" t="s">
        <v>313</v>
      </c>
      <c r="N293" s="74"/>
      <c r="O293" s="29">
        <v>1581767.0</v>
      </c>
      <c r="P293" s="71">
        <f t="shared" si="64"/>
        <v>1581767</v>
      </c>
      <c r="Q293" s="68">
        <v>2.01300067416E11</v>
      </c>
      <c r="R293" s="73" t="s">
        <v>313</v>
      </c>
      <c r="S293" s="74"/>
      <c r="T293" s="30"/>
      <c r="U293" s="30"/>
      <c r="V293" s="30"/>
      <c r="W293" s="30"/>
      <c r="X293" s="30"/>
      <c r="Y293" s="30"/>
      <c r="Z293" s="30"/>
    </row>
    <row r="294" ht="15.75" customHeight="1">
      <c r="A294" s="90" t="s">
        <v>292</v>
      </c>
      <c r="B294" s="98" t="s">
        <v>62</v>
      </c>
      <c r="C294" s="29">
        <v>8171106.744024278</v>
      </c>
      <c r="D294" s="75" t="s">
        <v>575</v>
      </c>
      <c r="E294" s="90">
        <v>8.12004935E8</v>
      </c>
      <c r="F294" s="29">
        <v>8171107.0</v>
      </c>
      <c r="G294" s="29">
        <v>7082558.0</v>
      </c>
      <c r="H294" s="91">
        <f t="shared" si="61"/>
        <v>7082558</v>
      </c>
      <c r="I294" s="92">
        <v>6.7766026864E10</v>
      </c>
      <c r="J294" s="93" t="s">
        <v>310</v>
      </c>
      <c r="K294" s="93" t="s">
        <v>311</v>
      </c>
      <c r="L294" s="94"/>
      <c r="M294" s="63" t="s">
        <v>405</v>
      </c>
      <c r="N294" s="21"/>
      <c r="O294" s="29">
        <f t="shared" ref="O294:O295" si="65">+F294-G294</f>
        <v>1088549</v>
      </c>
      <c r="P294" s="96">
        <f t="shared" si="64"/>
        <v>1088549</v>
      </c>
      <c r="Q294" s="97">
        <v>2.0130006807E11</v>
      </c>
      <c r="R294" s="73" t="s">
        <v>313</v>
      </c>
      <c r="S294" s="74"/>
      <c r="T294" s="30"/>
      <c r="U294" s="30"/>
      <c r="V294" s="30"/>
      <c r="W294" s="30"/>
      <c r="X294" s="30"/>
      <c r="Y294" s="30"/>
      <c r="Z294" s="30"/>
    </row>
    <row r="295" ht="15.75" customHeight="1">
      <c r="A295" s="21" t="s">
        <v>292</v>
      </c>
      <c r="B295" s="63" t="s">
        <v>36</v>
      </c>
      <c r="C295" s="29">
        <v>6.051390977901848E7</v>
      </c>
      <c r="D295" s="64" t="s">
        <v>337</v>
      </c>
      <c r="E295" s="76">
        <v>8.90907215E8</v>
      </c>
      <c r="F295" s="77">
        <v>6.051391E7</v>
      </c>
      <c r="G295" s="29">
        <v>5.3066502E7</v>
      </c>
      <c r="H295" s="71">
        <f t="shared" si="61"/>
        <v>53066502</v>
      </c>
      <c r="I295" s="66">
        <v>6.555071255E10</v>
      </c>
      <c r="J295" s="67" t="s">
        <v>310</v>
      </c>
      <c r="K295" s="67" t="s">
        <v>311</v>
      </c>
      <c r="L295" s="68">
        <v>2.01300066015E11</v>
      </c>
      <c r="M295" s="69" t="s">
        <v>622</v>
      </c>
      <c r="N295" s="70">
        <v>41631.0</v>
      </c>
      <c r="O295" s="29">
        <f t="shared" si="65"/>
        <v>7447408</v>
      </c>
      <c r="P295" s="71">
        <f t="shared" si="64"/>
        <v>7447408</v>
      </c>
      <c r="Q295" s="72">
        <v>2.01300067325E11</v>
      </c>
      <c r="R295" s="73" t="s">
        <v>313</v>
      </c>
      <c r="S295" s="74"/>
      <c r="T295" s="30"/>
      <c r="U295" s="30"/>
      <c r="V295" s="30"/>
      <c r="W295" s="30"/>
      <c r="X295" s="30"/>
      <c r="Y295" s="30"/>
      <c r="Z295" s="30"/>
    </row>
    <row r="296" ht="15.75" customHeight="1"/>
    <row r="297" ht="15.75" customHeight="1">
      <c r="A297" s="39" t="s">
        <v>623</v>
      </c>
    </row>
    <row r="298" ht="15.75" customHeight="1"/>
    <row r="299" ht="15.75" customHeight="1">
      <c r="A299" s="21" t="s">
        <v>188</v>
      </c>
      <c r="B299" s="63" t="s">
        <v>190</v>
      </c>
      <c r="C299" s="29">
        <v>2.9699915135953265E8</v>
      </c>
    </row>
    <row r="300" ht="15.75" customHeight="1">
      <c r="A300" s="21" t="s">
        <v>268</v>
      </c>
      <c r="B300" s="63" t="s">
        <v>190</v>
      </c>
      <c r="C300" s="29">
        <v>1.7372017456587768E8</v>
      </c>
    </row>
    <row r="301" ht="15.75" customHeight="1">
      <c r="A301" s="21" t="s">
        <v>284</v>
      </c>
      <c r="B301" s="63" t="s">
        <v>190</v>
      </c>
      <c r="C301" s="29">
        <v>1.0373732300318226E7</v>
      </c>
    </row>
    <row r="302" ht="15.75" customHeight="1"/>
    <row r="303" ht="15.75" customHeight="1">
      <c r="A303" s="126" t="s">
        <v>624</v>
      </c>
    </row>
    <row r="304" ht="15.75" customHeight="1">
      <c r="A304" s="126" t="s">
        <v>625</v>
      </c>
    </row>
    <row r="305" ht="15.75" customHeight="1">
      <c r="A305" s="126" t="s">
        <v>626</v>
      </c>
    </row>
    <row r="306" ht="15.75" customHeight="1">
      <c r="A306" s="126" t="s">
        <v>627</v>
      </c>
    </row>
    <row r="307" ht="15.75" customHeight="1">
      <c r="A307" s="126" t="s">
        <v>628</v>
      </c>
    </row>
    <row r="308" ht="15.75" customHeight="1">
      <c r="A308" s="126" t="s">
        <v>629</v>
      </c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5:$R$295"/>
  <mergeCells count="4">
    <mergeCell ref="A1:S1"/>
    <mergeCell ref="A2:S2"/>
    <mergeCell ref="A3:S3"/>
    <mergeCell ref="A4:S4"/>
  </mergeCells>
  <printOptions/>
  <pageMargins bottom="0.75" footer="0.0" header="0.0" left="0.7" right="0.7" top="0.75"/>
  <pageSetup orientation="landscape"/>
  <drawing r:id="rId2"/>
  <legacyDrawing r:id="rId3"/>
</worksheet>
</file>