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RECOBROS\Recobros de las EPSS\Circular 011\2025\AGOSTO\"/>
    </mc:Choice>
  </mc:AlternateContent>
  <xr:revisionPtr revIDLastSave="0" documentId="13_ncr:1_{850A41D3-2A5B-412E-BADC-DC4CC61CD0A1}" xr6:coauthVersionLast="36" xr6:coauthVersionMax="47" xr10:uidLastSave="{00000000-0000-0000-0000-000000000000}"/>
  <bookViews>
    <workbookView xWindow="-120" yWindow="-120" windowWidth="29040" windowHeight="15720" xr2:uid="{A02DB82B-43AA-440C-81D1-7DF36F7940C0}"/>
  </bookViews>
  <sheets>
    <sheet name="CIRCULAR 011 JULIO 2025 EXCEL" sheetId="11" r:id="rId1"/>
    <sheet name="PAGOS JUNIO" sheetId="12" r:id="rId2"/>
  </sheets>
  <externalReferences>
    <externalReference r:id="rId3"/>
  </externalReferences>
  <definedNames>
    <definedName name="_xlnm._FilterDatabase" localSheetId="0" hidden="1">'CIRCULAR 011 JULIO 2025 EXCEL'!$A$2:$I$55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3" i="12" l="1"/>
  <c r="E158" i="12"/>
  <c r="E153" i="12"/>
  <c r="E147" i="12"/>
  <c r="E142" i="12"/>
  <c r="E136" i="12"/>
  <c r="E129" i="12"/>
  <c r="E124" i="12"/>
  <c r="E119" i="12"/>
  <c r="E112" i="12"/>
  <c r="E107" i="12"/>
  <c r="E100" i="12"/>
  <c r="E95" i="12"/>
  <c r="E90" i="12"/>
  <c r="E82" i="12"/>
  <c r="E77" i="12"/>
  <c r="E71" i="12"/>
  <c r="E66" i="12"/>
  <c r="E60" i="12"/>
  <c r="E53" i="12"/>
  <c r="E44" i="12"/>
  <c r="E39" i="12"/>
  <c r="E30" i="12"/>
  <c r="E18" i="12"/>
  <c r="E10" i="12"/>
  <c r="G55" i="11"/>
  <c r="H53" i="11"/>
  <c r="F50" i="11"/>
  <c r="F47" i="11"/>
  <c r="F46" i="11"/>
  <c r="H45" i="11"/>
  <c r="F45" i="11"/>
  <c r="H44" i="11"/>
  <c r="F44" i="11"/>
  <c r="G43" i="11"/>
  <c r="F43" i="11"/>
  <c r="H42" i="11"/>
  <c r="F42" i="11"/>
  <c r="G41" i="11"/>
  <c r="F40" i="11"/>
  <c r="H39" i="11"/>
  <c r="G39" i="11"/>
  <c r="F39" i="11"/>
  <c r="F38" i="11"/>
  <c r="H37" i="11"/>
  <c r="G36" i="11"/>
  <c r="F36" i="11"/>
  <c r="F35" i="11"/>
  <c r="H34" i="11"/>
  <c r="G34" i="11"/>
  <c r="F34" i="11"/>
  <c r="H33" i="11"/>
  <c r="F33" i="11"/>
  <c r="H32" i="11"/>
  <c r="F32" i="11"/>
  <c r="G31" i="11"/>
  <c r="F31" i="11"/>
  <c r="H30" i="11"/>
  <c r="F30" i="11"/>
  <c r="G29" i="11"/>
  <c r="F29" i="11"/>
  <c r="H28" i="11"/>
  <c r="F28" i="11"/>
  <c r="H25" i="11"/>
  <c r="G25" i="11"/>
  <c r="F25" i="11"/>
  <c r="H24" i="11"/>
  <c r="F24" i="11"/>
  <c r="H23" i="11"/>
  <c r="G23" i="11"/>
  <c r="F23" i="11"/>
  <c r="G22" i="11"/>
  <c r="F22" i="11"/>
  <c r="H21" i="11"/>
  <c r="F21" i="11"/>
  <c r="H20" i="11"/>
  <c r="G20" i="11"/>
  <c r="F20" i="11"/>
  <c r="H19" i="11"/>
  <c r="F19" i="11"/>
  <c r="G18" i="11"/>
  <c r="F18" i="11"/>
  <c r="H17" i="11"/>
  <c r="G17" i="11"/>
  <c r="F17" i="11"/>
  <c r="H16" i="11"/>
  <c r="F16" i="11"/>
  <c r="H15" i="11"/>
  <c r="F15" i="11"/>
  <c r="F13" i="11"/>
  <c r="F12" i="11"/>
  <c r="H11" i="11"/>
  <c r="F11" i="11"/>
  <c r="H10" i="11"/>
  <c r="F9" i="11"/>
  <c r="H8" i="11"/>
  <c r="F8" i="11"/>
  <c r="H7" i="11"/>
  <c r="G7" i="11"/>
  <c r="F7" i="11"/>
  <c r="H5" i="11"/>
  <c r="F5" i="11"/>
  <c r="F4" i="11"/>
  <c r="H1" i="11"/>
  <c r="G1" i="11"/>
  <c r="F1" i="11"/>
</calcChain>
</file>

<file path=xl/sharedStrings.xml><?xml version="1.0" encoding="utf-8"?>
<sst xmlns="http://schemas.openxmlformats.org/spreadsheetml/2006/main" count="434" uniqueCount="126">
  <si>
    <t>TIPO ID</t>
  </si>
  <si>
    <t>NIT</t>
  </si>
  <si>
    <t>NOMBRE INSTITUCION PRESTADORA  DE SERVICIOS DE SALUD</t>
  </si>
  <si>
    <t>FECHA DE COMPROMISO</t>
  </si>
  <si>
    <t>TIPO VALOR CONCILIADO</t>
  </si>
  <si>
    <t>FECHA</t>
  </si>
  <si>
    <t>NI</t>
  </si>
  <si>
    <t>CLINICA ANTIOQUIA S.A.</t>
  </si>
  <si>
    <t>CLINICA GENEZEN S.A.S</t>
  </si>
  <si>
    <t>CLINICA UNIVERSITARIA BOLIVARIANA</t>
  </si>
  <si>
    <t>CORPORACION PARA ESTUDIOS EN SALUD CLINICA CES</t>
  </si>
  <si>
    <t>E.S.E. HOSPITAL MANUEL URIBE ANGEL</t>
  </si>
  <si>
    <t>FUNDACION HOSPITALARIA SAN VICENTE DE PAUL</t>
  </si>
  <si>
    <t>HOSPITAL PABLO TOBON URIBE</t>
  </si>
  <si>
    <t>FUNDACION INSTITUTO NEUROLOGICO DE COLOMBIA</t>
  </si>
  <si>
    <t>INVERSIONES MEDICAS DE ANTIOQUIA S.A. CLINICA LAS VEGAS</t>
  </si>
  <si>
    <t>SOCIEDAD MÉDICA RIONEGRO S.A. SOMER S.A.</t>
  </si>
  <si>
    <t>FUNDACION HOSPITAL SAN VICENTE DE PAUL RIONEGRO</t>
  </si>
  <si>
    <t>NUEVA CLINICA SAGRADO CORAZON S.A.S</t>
  </si>
  <si>
    <t>ANGIOSUR S.A.S.</t>
  </si>
  <si>
    <t>HOSPITAL DE ALTA COMPLEJIDAD DEL MAGDALENA CENTRO S.A.S</t>
  </si>
  <si>
    <t>EMPRESA SOCIAL DEL ESTADO METROSALUD</t>
  </si>
  <si>
    <t>ESE HOSPITAL LA MISERICORDIA</t>
  </si>
  <si>
    <t>INSTITUTO DE CANCEROLOGIA</t>
  </si>
  <si>
    <t>CLINICA PAJONAL LIMITADA</t>
  </si>
  <si>
    <t>HOSPITAL ALMA MÁTER DE ANTIOQUIA</t>
  </si>
  <si>
    <t>CLINICA SAN JUAN DE DIOS LA CEJA</t>
  </si>
  <si>
    <t>CLINICA EL ROSARIO SEDE CENTRO</t>
  </si>
  <si>
    <t>E.S.E HOSPITAL SAN VICENTE DE PAUL DE CALDAS</t>
  </si>
  <si>
    <t>HOSPITAL SAN JUAN DE DIOS E.S.E RIONEGRO - ANTIOQUIA</t>
  </si>
  <si>
    <t>ESE HOSPITAL CESAR URIBE PIEDRAHITA</t>
  </si>
  <si>
    <t>E.S.E. HOSPITAL SAN RAFAEL DE YOLOMBO</t>
  </si>
  <si>
    <t>ESE HOSPITAL SAN JUAN DE DIOS</t>
  </si>
  <si>
    <t>ESE HOSPITAL MARCO FIDEL SUAREZ</t>
  </si>
  <si>
    <t>VALOR PAGADO</t>
  </si>
  <si>
    <t>FECHA DE PAGO</t>
  </si>
  <si>
    <t>INSTITUCION</t>
  </si>
  <si>
    <t>NUMERO ACTA DE PAGO</t>
  </si>
  <si>
    <t>01-2025</t>
  </si>
  <si>
    <t>E.S.E METROSALUD</t>
  </si>
  <si>
    <t>02-2025</t>
  </si>
  <si>
    <t>03-2025</t>
  </si>
  <si>
    <t>04-2025</t>
  </si>
  <si>
    <t>E.S.E HOSPITAL GENERAL DE MEDELLIN LUZ CASTRO DE GUTIERREZ</t>
  </si>
  <si>
    <t>06-C-2025</t>
  </si>
  <si>
    <t>E.S.E HOSPITAL SAN JUAN DE DIOS RIONEGRO</t>
  </si>
  <si>
    <t>E.S.E HOSPITAL CESAR URIBE PIEDRAHITA</t>
  </si>
  <si>
    <t>E.S.E HOSPITAL MARCO FIDEL SUAREZ</t>
  </si>
  <si>
    <t>PROMOTORA MEDICA Y ODONTOLOGICA DE ANTIOQUIA S.A.</t>
  </si>
  <si>
    <t>FUNDACION AMIGOS DE LA SALUD</t>
  </si>
  <si>
    <t>HOSPITAL GENERAL DE MEDELLIN LUZ CASTRO DE GUTIERREZ, EMPRESA SOCIAL DEL ESTADO</t>
  </si>
  <si>
    <t>ESE HOSPITAL LA MARIA</t>
  </si>
  <si>
    <t>E.S.E. HOSPITAL SAN RAFAEL DE ITAGUÍ</t>
  </si>
  <si>
    <t>05-2025</t>
  </si>
  <si>
    <t>06-2025</t>
  </si>
  <si>
    <t>07-2025</t>
  </si>
  <si>
    <t>08-2025</t>
  </si>
  <si>
    <t>11-2025</t>
  </si>
  <si>
    <t>12-2025</t>
  </si>
  <si>
    <t>INSTITUTO DE CANCEROLOGIA S.A</t>
  </si>
  <si>
    <t>08-C-2025</t>
  </si>
  <si>
    <t>CAMILO GUERRA PALACIO</t>
  </si>
  <si>
    <t>RTS S.A.S</t>
  </si>
  <si>
    <t>SERVIUCIS S.A.S.</t>
  </si>
  <si>
    <t>CENTRO CARDIOVASCULAR SOMER INCARE S.A.</t>
  </si>
  <si>
    <t>CLINICA MEDELLIN S.A.S.</t>
  </si>
  <si>
    <t>E.S.E HOSPITAL FRANCISCO VALDERRAMA - TURBO</t>
  </si>
  <si>
    <t>FUNDACION SOMA</t>
  </si>
  <si>
    <t>IPS DAVITA S.A.S.</t>
  </si>
  <si>
    <t>15-2025</t>
  </si>
  <si>
    <t>16-2025</t>
  </si>
  <si>
    <t>E.S.E HOSPITAL SAN VICENTE DE PAÚL</t>
  </si>
  <si>
    <t>CLINICA PAJONAL S.A.S.</t>
  </si>
  <si>
    <t>07-C-2025</t>
  </si>
  <si>
    <t>09-2025</t>
  </si>
  <si>
    <t>10-2025</t>
  </si>
  <si>
    <t>CLINICA SAN JUAN DE DIOS - LA CEJA</t>
  </si>
  <si>
    <t>PROMOTORA MEDICA LAS AMERICAS S.A CLINICA LAS AMERICAS</t>
  </si>
  <si>
    <t>CLINICA DEL PRADO S.A.S.</t>
  </si>
  <si>
    <t>E.S.E HOSPITAL SAN JUAN DE DIOS - SANTA FE DE ANTIOQUIA</t>
  </si>
  <si>
    <t>E.S.E HOSPITAL SAN JUAN DE DIOS - YARUMAL</t>
  </si>
  <si>
    <t>CENTRO ONCOLOGICO DE ANTIOQUIA S.A.</t>
  </si>
  <si>
    <t>E.S.E HOSPITAL SAN JERONIMO DE MONTERIA</t>
  </si>
  <si>
    <t>ESE HOSPITAL VENANCIO DIAZ DIAZ</t>
  </si>
  <si>
    <t>CLINICA DE OTORRINOLARINGOLOGIA DE ANTIOQUIA S.A-ORLANT S.A</t>
  </si>
  <si>
    <t>ESE HOSPITAL LA MERCED CIUDAD BOLÍVAR</t>
  </si>
  <si>
    <t>FUNDACION CLINICA DEL NORTE-BELLO</t>
  </si>
  <si>
    <t>CAMBIA TU VIDA IPS SAS-CAUCASIA</t>
  </si>
  <si>
    <t>CORPORACION HOSPITAL INFANTIL CONCEJO DE MEDELLIN-MEDELLÍN</t>
  </si>
  <si>
    <t>GRUPO ONCOLOGICO INTERNACIONAL S.A. Y/O CLINICA DE ONCOLOGIA ASTORGA-MEDELLÍN</t>
  </si>
  <si>
    <t>VALOR PENDIENTE JULIO</t>
  </si>
  <si>
    <t>VALOR CONCILIADO JULIO</t>
  </si>
  <si>
    <t>PAGOS EFECTUADOS MES JULIO</t>
  </si>
  <si>
    <t>01072025</t>
  </si>
  <si>
    <t>31072025</t>
  </si>
  <si>
    <t>E.S.E. HOSPITAL MENTAL DE ANTIOQUIA "MARÍA UPEGUI - HOMO"-BELLO</t>
  </si>
  <si>
    <t>49-2025</t>
  </si>
  <si>
    <t>50-2025</t>
  </si>
  <si>
    <t>51-2025</t>
  </si>
  <si>
    <t>54-2025</t>
  </si>
  <si>
    <t>55-2025</t>
  </si>
  <si>
    <t>45-2024</t>
  </si>
  <si>
    <t>20-A-2019</t>
  </si>
  <si>
    <t>25-A-2019</t>
  </si>
  <si>
    <t>17-2025</t>
  </si>
  <si>
    <t>12-A-2016</t>
  </si>
  <si>
    <t>16-A-2019</t>
  </si>
  <si>
    <t>32-A-2018</t>
  </si>
  <si>
    <t>42-A-2016</t>
  </si>
  <si>
    <t>03-B-2017</t>
  </si>
  <si>
    <t>27-C-2025</t>
  </si>
  <si>
    <t>28-C-2025</t>
  </si>
  <si>
    <t>29-C-2025</t>
  </si>
  <si>
    <t>30-C-2025</t>
  </si>
  <si>
    <t>31-C-2025</t>
  </si>
  <si>
    <t>10-C-2025</t>
  </si>
  <si>
    <t>17-C-2025</t>
  </si>
  <si>
    <t>18-C-2025</t>
  </si>
  <si>
    <t>08-I-2025</t>
  </si>
  <si>
    <t>14-2025</t>
  </si>
  <si>
    <t xml:space="preserve">CORPORACION HOSPITAL INFANTIL CONCEJO DE MEDELLIN </t>
  </si>
  <si>
    <t>15-2024</t>
  </si>
  <si>
    <t>E.S.E HOSPITAL LA MISERICORDIA</t>
  </si>
  <si>
    <t>E.S.E HOSPITAL SAN RAFAEL - YOLOMBO</t>
  </si>
  <si>
    <t>R.T.S S.A.S.</t>
  </si>
  <si>
    <t>E.S.E HOSPITAL LA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</si>
</sst>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164" fontId="3" fillId="0" borderId="0" xfId="1" applyNumberFormat="1" applyFont="1"/>
    <xf numFmtId="0" fontId="0" fillId="0" borderId="1" xfId="0" applyBorder="1"/>
    <xf numFmtId="0" fontId="0" fillId="0" borderId="0" xfId="0" applyFill="1"/>
    <xf numFmtId="164" fontId="4" fillId="2" borderId="2" xfId="1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1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44" fontId="6" fillId="3" borderId="1" xfId="3" applyFont="1" applyFill="1" applyBorder="1" applyAlignment="1">
      <alignment horizontal="center" vertical="center"/>
    </xf>
    <xf numFmtId="14" fontId="0" fillId="0" borderId="1" xfId="0" applyNumberFormat="1" applyBorder="1"/>
    <xf numFmtId="165" fontId="0" fillId="0" borderId="1" xfId="3" applyNumberFormat="1" applyFont="1" applyBorder="1"/>
    <xf numFmtId="14" fontId="0" fillId="0" borderId="0" xfId="0" applyNumberFormat="1"/>
    <xf numFmtId="165" fontId="0" fillId="0" borderId="0" xfId="3" applyNumberFormat="1" applyFont="1"/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14" fontId="6" fillId="3" borderId="6" xfId="0" applyNumberFormat="1" applyFont="1" applyFill="1" applyBorder="1" applyAlignment="1">
      <alignment horizontal="center" vertical="center"/>
    </xf>
    <xf numFmtId="44" fontId="6" fillId="3" borderId="6" xfId="3" applyFont="1" applyFill="1" applyBorder="1" applyAlignment="1">
      <alignment horizontal="center" vertical="center"/>
    </xf>
    <xf numFmtId="0" fontId="3" fillId="0" borderId="4" xfId="0" quotePrefix="1" applyFont="1" applyBorder="1" applyAlignment="1">
      <alignment horizontal="right"/>
    </xf>
    <xf numFmtId="49" fontId="3" fillId="0" borderId="1" xfId="0" applyNumberFormat="1" applyFont="1" applyBorder="1"/>
    <xf numFmtId="165" fontId="2" fillId="2" borderId="1" xfId="4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2" fillId="0" borderId="0" xfId="3" applyNumberFormat="1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65" fontId="0" fillId="0" borderId="1" xfId="3" applyNumberFormat="1" applyFont="1" applyBorder="1" applyAlignment="1">
      <alignment vertical="center"/>
    </xf>
    <xf numFmtId="0" fontId="0" fillId="0" borderId="1" xfId="0" applyFill="1" applyBorder="1"/>
    <xf numFmtId="0" fontId="3" fillId="0" borderId="1" xfId="0" applyFont="1" applyFill="1" applyBorder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">
    <cellStyle name="Millares" xfId="1" builtinId="3"/>
    <cellStyle name="Moneda" xfId="3" builtinId="4"/>
    <cellStyle name="Moneda 2" xfId="4" xr:uid="{3F2FC460-2D5A-468F-9DE5-C5DC99BF4F45}"/>
    <cellStyle name="Normal" xfId="0" builtinId="0"/>
    <cellStyle name="Normal 2" xfId="2" xr:uid="{E2F54BF0-E295-4BDB-AB39-FC1FAEC16D92}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&quot;$&quot;\ * #,##0_-;\-&quot;$&quot;\ * #,##0_-;_-&quot;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&quot;$&quot;\ * #,##0_-;\-&quot;$&quot;\ * #,##0_-;_-&quot;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&quot;$&quot;\ * #,##0_-;\-&quot;$&quot;\ * #,##0_-;_-&quot;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IRCULAR%20030\5.%20INFORMES\2.%20FT022\2.%20FT022%20-%202025\7.%20JULIO%202025\Informacion%20-%20datos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ZABILIDAD"/>
      <sheetName val="TD_TRAZA"/>
      <sheetName val="TFE"/>
      <sheetName val="TD_TFE"/>
      <sheetName val="UNIF_TRAZA_TFE"/>
      <sheetName val="TD_PAGOS JULIO"/>
      <sheetName val="PAGOS 072025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Nit</v>
          </cell>
          <cell r="B1" t="str">
            <v>Empresa (Prestador)</v>
          </cell>
          <cell r="C1" t="str">
            <v>Suma de Valor Pendiente de Auditoría</v>
          </cell>
        </row>
        <row r="2">
          <cell r="A2">
            <v>800044402</v>
          </cell>
          <cell r="B2" t="str">
            <v>INVERSIONES MEDICAS DE ANTIOQUIA S.A. CLINICA LAS VEGAS</v>
          </cell>
          <cell r="C2">
            <v>5610800</v>
          </cell>
        </row>
        <row r="3">
          <cell r="A3">
            <v>800138011</v>
          </cell>
          <cell r="B3" t="str">
            <v>ESE HOSPITAL LA MISERICORDIA</v>
          </cell>
          <cell r="C3">
            <v>86504995</v>
          </cell>
        </row>
        <row r="4">
          <cell r="A4">
            <v>890904646</v>
          </cell>
          <cell r="B4" t="str">
            <v>HOSPITAL GENERAL DE MEDELLIN LUZ CASTRO DE GUTIERREZ</v>
          </cell>
          <cell r="C4">
            <v>2810665174</v>
          </cell>
        </row>
        <row r="5">
          <cell r="A5">
            <v>800058016</v>
          </cell>
          <cell r="B5" t="str">
            <v>EMPRESA SOCIAL DEL ESTADO METROSALUD</v>
          </cell>
          <cell r="C5">
            <v>283897691</v>
          </cell>
        </row>
        <row r="6">
          <cell r="A6">
            <v>800149026</v>
          </cell>
          <cell r="B6" t="str">
            <v>INSTITUTO DE CANCEROLOGIA</v>
          </cell>
          <cell r="C6">
            <v>107251252</v>
          </cell>
        </row>
        <row r="7">
          <cell r="A7">
            <v>811002429</v>
          </cell>
          <cell r="B7" t="str">
            <v>CLINICA PAJONAL LIMITADA</v>
          </cell>
          <cell r="C7">
            <v>43283333</v>
          </cell>
        </row>
        <row r="8">
          <cell r="A8">
            <v>811016192</v>
          </cell>
          <cell r="B8" t="str">
            <v>HOSPITAL ALMA MÁTER DE ANTIOQUIA</v>
          </cell>
          <cell r="C8">
            <v>23690861</v>
          </cell>
        </row>
        <row r="9">
          <cell r="A9">
            <v>890900518</v>
          </cell>
          <cell r="B9" t="str">
            <v>FUNDACION HOSPITALARIA SAN VICENTE DE PAUL</v>
          </cell>
          <cell r="C9">
            <v>283241485</v>
          </cell>
        </row>
        <row r="10">
          <cell r="A10">
            <v>890901826</v>
          </cell>
          <cell r="B10" t="str">
            <v>HOSPITAL PABLO TOBON URIBE</v>
          </cell>
          <cell r="C10">
            <v>661598892</v>
          </cell>
        </row>
        <row r="11">
          <cell r="A11">
            <v>890902922</v>
          </cell>
          <cell r="B11" t="str">
            <v>CLINICA UNIVERSITARIA BOLIVARIANA</v>
          </cell>
          <cell r="C11">
            <v>43564477</v>
          </cell>
        </row>
        <row r="12">
          <cell r="A12">
            <v>890905154</v>
          </cell>
          <cell r="B12" t="str">
            <v>CLINICA SAN JUAN DE DIOS LA CEJA</v>
          </cell>
          <cell r="C12">
            <v>142234637</v>
          </cell>
        </row>
        <row r="13">
          <cell r="A13">
            <v>890905177</v>
          </cell>
          <cell r="B13" t="str">
            <v>ESE HOSPITAL LA MARIA</v>
          </cell>
          <cell r="C13">
            <v>197744598</v>
          </cell>
        </row>
        <row r="14">
          <cell r="A14">
            <v>890907215</v>
          </cell>
          <cell r="B14" t="str">
            <v>E.S.E HOSPITAL SAN VICENTE DE PAUL DE CALDAS</v>
          </cell>
          <cell r="C14">
            <v>7269921</v>
          </cell>
        </row>
        <row r="15">
          <cell r="A15">
            <v>890980757</v>
          </cell>
          <cell r="B15" t="str">
            <v>ESE HOSPITAL CESAR URIBE PIEDRAHITA</v>
          </cell>
          <cell r="C15">
            <v>25201385</v>
          </cell>
        </row>
        <row r="16">
          <cell r="A16">
            <v>890981726</v>
          </cell>
          <cell r="B16" t="str">
            <v>ESE HOSPITAL SAN JUAN DE DIOS</v>
          </cell>
          <cell r="C16">
            <v>23028847</v>
          </cell>
        </row>
        <row r="17">
          <cell r="A17">
            <v>890985703</v>
          </cell>
          <cell r="B17" t="str">
            <v>ESE HOSPITAL MARCO FIDEL SUAREZ</v>
          </cell>
          <cell r="C17">
            <v>414698702</v>
          </cell>
        </row>
        <row r="18">
          <cell r="A18">
            <v>900261353</v>
          </cell>
          <cell r="B18" t="str">
            <v>FUNDACION HOSPITAL SAN VICENTE DE PAUL RIONEGRO</v>
          </cell>
          <cell r="C18">
            <v>250117608</v>
          </cell>
        </row>
        <row r="19">
          <cell r="A19">
            <v>900438216</v>
          </cell>
          <cell r="B19" t="str">
            <v>CLINICA GENEZEN S.A.S</v>
          </cell>
          <cell r="C19">
            <v>24718516</v>
          </cell>
        </row>
        <row r="20">
          <cell r="A20">
            <v>900857186</v>
          </cell>
          <cell r="B20" t="str">
            <v>ANGIOSUR S.A.S.</v>
          </cell>
          <cell r="C20">
            <v>2108538</v>
          </cell>
        </row>
        <row r="21">
          <cell r="A21">
            <v>901532463</v>
          </cell>
          <cell r="B21" t="str">
            <v>HOSPITAL DE ALTA COMPLEJIDAD DEL MAGDALENA CENTRO S.A.S</v>
          </cell>
          <cell r="C21">
            <v>51717512</v>
          </cell>
        </row>
        <row r="22">
          <cell r="A22">
            <v>900408220</v>
          </cell>
          <cell r="B22" t="str">
            <v>NUEVA CLINICA SAGRADO CORAZON S.A.S</v>
          </cell>
          <cell r="C22">
            <v>1739977</v>
          </cell>
        </row>
        <row r="23">
          <cell r="A23">
            <v>800190884</v>
          </cell>
          <cell r="B23" t="str">
            <v>CLINICA ANTIOQUIA S.A.</v>
          </cell>
          <cell r="C23">
            <v>17017888</v>
          </cell>
        </row>
        <row r="24">
          <cell r="A24">
            <v>890981374</v>
          </cell>
          <cell r="B24" t="str">
            <v>FUNDACION INSTITUTO NEUROLOGICO DE COLOMBIA</v>
          </cell>
          <cell r="C24">
            <v>1758812</v>
          </cell>
        </row>
        <row r="25">
          <cell r="A25">
            <v>890982608</v>
          </cell>
          <cell r="B25" t="str">
            <v>CORPORACION PARA ESTUDIOS EN SALUD CLINICA CES</v>
          </cell>
          <cell r="C25">
            <v>4150142</v>
          </cell>
        </row>
        <row r="26">
          <cell r="A26">
            <v>890981536</v>
          </cell>
          <cell r="B26" t="str">
            <v>E.S.E. HOSPITAL SAN RAFAEL DE YOLOMBO</v>
          </cell>
          <cell r="C26">
            <v>13641265</v>
          </cell>
        </row>
        <row r="27">
          <cell r="A27">
            <v>890907254</v>
          </cell>
          <cell r="B27" t="str">
            <v>HOSPITAL SAN JUAN DE DIOS E.S.E RIONEGRO - ANTIOQUIA</v>
          </cell>
          <cell r="C27">
            <v>8079303</v>
          </cell>
        </row>
        <row r="28">
          <cell r="A28">
            <v>890906347</v>
          </cell>
          <cell r="B28" t="str">
            <v>E.S.E. HOSPITAL MANUEL URIBE ANGEL</v>
          </cell>
          <cell r="C28">
            <v>87936631</v>
          </cell>
        </row>
        <row r="29">
          <cell r="A29">
            <v>890905843</v>
          </cell>
          <cell r="B29" t="str">
            <v>CLINICA EL ROSARIO SEDE CENTRO</v>
          </cell>
          <cell r="C29">
            <v>26267600</v>
          </cell>
        </row>
        <row r="30">
          <cell r="A30">
            <v>890939936</v>
          </cell>
          <cell r="B30" t="str">
            <v>SOCIEDAD MÉDICA RIONEGRO S.A. SOMER S.A.</v>
          </cell>
          <cell r="C30">
            <v>81939428</v>
          </cell>
        </row>
        <row r="31">
          <cell r="A31">
            <v>812005522</v>
          </cell>
          <cell r="B31" t="str">
            <v>FUNDACION AMIGOS DE LA SALUD</v>
          </cell>
          <cell r="C31">
            <v>41694135</v>
          </cell>
        </row>
        <row r="32">
          <cell r="A32">
            <v>900038926</v>
          </cell>
          <cell r="B32" t="str">
            <v>PROMOTORA MEDICA Y ODONTOLOGICA DE ANTIOQUIA SA</v>
          </cell>
          <cell r="C32">
            <v>10438994</v>
          </cell>
        </row>
        <row r="33">
          <cell r="A33">
            <v>891079999</v>
          </cell>
          <cell r="B33" t="str">
            <v>E.S.E HOSPITAL SAN JERONIMO DE MONTERIA</v>
          </cell>
          <cell r="C33">
            <v>17007134</v>
          </cell>
        </row>
        <row r="34">
          <cell r="A34">
            <v>890985703</v>
          </cell>
          <cell r="B34" t="str">
            <v>ESE HOSPITAL MARCO FIDEL SUAREZ</v>
          </cell>
          <cell r="C34">
            <v>1083200</v>
          </cell>
        </row>
        <row r="35">
          <cell r="A35">
            <v>890980066</v>
          </cell>
          <cell r="B35" t="str">
            <v>E.S.E. HOSPITAL SAN RAFAEL DE ITAGUÍ</v>
          </cell>
          <cell r="C35">
            <v>34011977</v>
          </cell>
        </row>
        <row r="36">
          <cell r="A36">
            <v>811042050</v>
          </cell>
          <cell r="B36" t="str">
            <v>SERVIUCIS S.A.S.</v>
          </cell>
          <cell r="C36">
            <v>17534457</v>
          </cell>
        </row>
        <row r="37">
          <cell r="A37">
            <v>900124689</v>
          </cell>
          <cell r="B37" t="str">
            <v>FUNDACION SOMA</v>
          </cell>
          <cell r="C37">
            <v>14555778</v>
          </cell>
        </row>
        <row r="38">
          <cell r="A38">
            <v>890907241</v>
          </cell>
          <cell r="B38" t="str">
            <v>E.S.E. HOSPITAL LA MERCED</v>
          </cell>
          <cell r="C38">
            <v>3885205</v>
          </cell>
        </row>
        <row r="39">
          <cell r="A39">
            <v>890981137</v>
          </cell>
          <cell r="B39" t="str">
            <v>E.S.E HOSPITAL FRANCISCO VALDERRAMA</v>
          </cell>
          <cell r="C39">
            <v>4552100</v>
          </cell>
        </row>
        <row r="40">
          <cell r="A40">
            <v>900532504</v>
          </cell>
          <cell r="B40" t="str">
            <v>DAVITA S.AS</v>
          </cell>
          <cell r="C40">
            <v>646155</v>
          </cell>
        </row>
        <row r="41">
          <cell r="A41">
            <v>890982264</v>
          </cell>
          <cell r="B41" t="str">
            <v>ESE HOSPITAL SAN JUAN DE DIOS</v>
          </cell>
          <cell r="C41">
            <v>27338695</v>
          </cell>
        </row>
      </sheetData>
      <sheetData sheetId="5">
        <row r="120">
          <cell r="A120">
            <v>800058016</v>
          </cell>
          <cell r="B120" t="str">
            <v>E.S.E METROSALUD</v>
          </cell>
          <cell r="C120">
            <v>45855</v>
          </cell>
          <cell r="D120">
            <v>136036629</v>
          </cell>
        </row>
        <row r="121">
          <cell r="A121">
            <v>800149026</v>
          </cell>
          <cell r="B121" t="str">
            <v>INSTITUTO DE CANCEROLOGIA S.A</v>
          </cell>
          <cell r="C121">
            <v>45863</v>
          </cell>
          <cell r="D121">
            <v>336404601</v>
          </cell>
        </row>
        <row r="122">
          <cell r="A122">
            <v>890901826</v>
          </cell>
          <cell r="B122" t="str">
            <v>HOSPITAL PABLO TOBON URIBE</v>
          </cell>
          <cell r="C122">
            <v>45855</v>
          </cell>
          <cell r="D122">
            <v>161308728</v>
          </cell>
        </row>
        <row r="123">
          <cell r="A123">
            <v>890904646</v>
          </cell>
          <cell r="B123" t="str">
            <v>E.S.E HOSPITAL GENERAL DE MEDELLIN LUZ CASTRO DE GUTIERREZ</v>
          </cell>
          <cell r="C123">
            <v>45863</v>
          </cell>
          <cell r="D123">
            <v>1028968728</v>
          </cell>
        </row>
        <row r="124">
          <cell r="A124">
            <v>890906347</v>
          </cell>
          <cell r="B124" t="str">
            <v>E.S.E. HOSPITAL MANUEL URIBE ANGEL</v>
          </cell>
          <cell r="C124">
            <v>45862</v>
          </cell>
          <cell r="D124">
            <v>3296574</v>
          </cell>
        </row>
        <row r="125">
          <cell r="A125">
            <v>890907215</v>
          </cell>
          <cell r="B125" t="str">
            <v>E.S.E HOSPITAL SAN VICENTE DE PAÚL</v>
          </cell>
          <cell r="C125">
            <v>45855</v>
          </cell>
          <cell r="D125">
            <v>89020384</v>
          </cell>
        </row>
        <row r="126">
          <cell r="A126">
            <v>890907254</v>
          </cell>
          <cell r="B126" t="str">
            <v>E.S.E HOSPITAL SAN JUAN DE DIOS RIONEGRO</v>
          </cell>
          <cell r="C126">
            <v>45845</v>
          </cell>
          <cell r="D126">
            <v>281206690</v>
          </cell>
        </row>
        <row r="127">
          <cell r="A127">
            <v>890939936</v>
          </cell>
          <cell r="B127" t="str">
            <v>SOCIEDAD MÉDICA RIONEGRO S.A. SOMER S.A.</v>
          </cell>
          <cell r="C127">
            <v>45855</v>
          </cell>
          <cell r="D127">
            <v>36344004</v>
          </cell>
        </row>
        <row r="128">
          <cell r="A128">
            <v>890985703</v>
          </cell>
          <cell r="B128" t="str">
            <v>E.S.E HOSPITAL MARCO FIDEL SUAREZ</v>
          </cell>
          <cell r="C128">
            <v>45855</v>
          </cell>
          <cell r="D128">
            <v>6654611</v>
          </cell>
        </row>
        <row r="129">
          <cell r="A129">
            <v>900038926</v>
          </cell>
          <cell r="B129" t="str">
            <v>PROMOTORA MEDICA Y ODONTOLOGICA DE ANTIOQUIA S.A.</v>
          </cell>
          <cell r="C129">
            <v>45855</v>
          </cell>
          <cell r="D129">
            <v>25606436</v>
          </cell>
        </row>
        <row r="130">
          <cell r="A130">
            <v>900532504</v>
          </cell>
          <cell r="B130" t="str">
            <v>IPS DAVITA S.A.S.</v>
          </cell>
          <cell r="C130">
            <v>45855</v>
          </cell>
          <cell r="D130">
            <v>15938465</v>
          </cell>
        </row>
        <row r="131">
          <cell r="A131">
            <v>900438216</v>
          </cell>
          <cell r="B131" t="str">
            <v>CLINICA GENEZEN S.A.S</v>
          </cell>
          <cell r="C131">
            <v>45855</v>
          </cell>
          <cell r="D131">
            <v>62688041</v>
          </cell>
        </row>
        <row r="132">
          <cell r="A132">
            <v>811002429</v>
          </cell>
          <cell r="B132" t="str">
            <v>CLINICA PAJONAL S.A.S.</v>
          </cell>
          <cell r="C132">
            <v>45855</v>
          </cell>
          <cell r="D132">
            <v>14581971</v>
          </cell>
        </row>
        <row r="133">
          <cell r="A133">
            <v>890980757</v>
          </cell>
          <cell r="B133" t="str">
            <v>E.S.E HOSPITAL CESAR URIBE PIEDRAHITA</v>
          </cell>
          <cell r="C133">
            <v>45863</v>
          </cell>
          <cell r="D133">
            <v>14515360</v>
          </cell>
        </row>
        <row r="134">
          <cell r="A134">
            <v>890905154</v>
          </cell>
          <cell r="B134" t="str">
            <v>CLINICA SAN JUAN DE DIOS - LA CEJA</v>
          </cell>
          <cell r="C134">
            <v>45855</v>
          </cell>
          <cell r="D134">
            <v>378819090</v>
          </cell>
        </row>
        <row r="135">
          <cell r="A135">
            <v>890981726</v>
          </cell>
          <cell r="B135" t="str">
            <v>E.S.E HOSPITAL SAN JUAN DE DIOS - YARUMAL</v>
          </cell>
          <cell r="C135">
            <v>45855</v>
          </cell>
          <cell r="D135">
            <v>5320899</v>
          </cell>
        </row>
        <row r="136">
          <cell r="A136">
            <v>890900518</v>
          </cell>
          <cell r="B136" t="str">
            <v>FUNDACION HOSPITALARIA SAN VICENTE DE PAUL</v>
          </cell>
          <cell r="C136">
            <v>45855</v>
          </cell>
          <cell r="D136">
            <v>245033351</v>
          </cell>
        </row>
        <row r="137">
          <cell r="A137">
            <v>890981374</v>
          </cell>
          <cell r="B137" t="str">
            <v>FUNDACION INSTITUTO NEUROLOGICO DE COLOMBIA</v>
          </cell>
          <cell r="C137">
            <v>45855</v>
          </cell>
          <cell r="D137">
            <v>114093</v>
          </cell>
        </row>
        <row r="138">
          <cell r="A138">
            <v>900625317</v>
          </cell>
          <cell r="B138" t="str">
            <v xml:space="preserve">CORPORACION HOSPITAL INFANTIL CONCEJO DE MEDELLIN </v>
          </cell>
          <cell r="C138">
            <v>45855</v>
          </cell>
          <cell r="D138">
            <v>141797</v>
          </cell>
        </row>
        <row r="139">
          <cell r="A139">
            <v>900261353</v>
          </cell>
          <cell r="B139" t="str">
            <v>FUNDACION HOSPITAL SAN VICENTE DE PAUL RIONEGRO</v>
          </cell>
          <cell r="C139">
            <v>45855</v>
          </cell>
          <cell r="D139">
            <v>258706864</v>
          </cell>
        </row>
        <row r="140">
          <cell r="A140">
            <v>800138011</v>
          </cell>
          <cell r="B140" t="str">
            <v>E.S.E HOSPITAL LA MISERICORDIA</v>
          </cell>
          <cell r="C140">
            <v>45855</v>
          </cell>
          <cell r="D140">
            <v>3491613</v>
          </cell>
        </row>
        <row r="141">
          <cell r="A141">
            <v>890981536</v>
          </cell>
          <cell r="B141" t="str">
            <v>E.S.E HOSPITAL SAN RAFAEL - YOLOMBO</v>
          </cell>
          <cell r="C141">
            <v>45855</v>
          </cell>
          <cell r="D141">
            <v>18554857</v>
          </cell>
        </row>
        <row r="142">
          <cell r="A142">
            <v>805011262</v>
          </cell>
          <cell r="B142" t="str">
            <v>R.T.S S.A.S.</v>
          </cell>
          <cell r="C142">
            <v>45863</v>
          </cell>
          <cell r="D142">
            <v>12433113</v>
          </cell>
        </row>
        <row r="143">
          <cell r="A143">
            <v>890905177</v>
          </cell>
          <cell r="B143" t="str">
            <v>E.S.E HOSPITAL LA MARIA</v>
          </cell>
          <cell r="C143">
            <v>45863</v>
          </cell>
          <cell r="D143">
            <v>218492723</v>
          </cell>
        </row>
        <row r="144">
          <cell r="A144">
            <v>812005522</v>
          </cell>
          <cell r="B144" t="str">
            <v>FUNDACION AMIGOS DE LA SALUD</v>
          </cell>
          <cell r="C144">
            <v>45863</v>
          </cell>
          <cell r="D144">
            <v>44099467</v>
          </cell>
        </row>
      </sheetData>
      <sheetData sheetId="6"/>
      <sheetData sheetId="7">
        <row r="3">
          <cell r="A3">
            <v>890905166</v>
          </cell>
          <cell r="B3" t="str">
            <v>E.S.E. HOSPITAL MENTAL DE ANTIOQUIA "MARÍA UPEGUI - HOMO"-BELLO</v>
          </cell>
          <cell r="C3">
            <v>45854</v>
          </cell>
          <cell r="D3">
            <v>171800</v>
          </cell>
        </row>
        <row r="4">
          <cell r="A4">
            <v>890906347</v>
          </cell>
          <cell r="B4" t="str">
            <v>ESE HOSPITAL MANUEL URIBE ANGEL-ENVIGADO</v>
          </cell>
          <cell r="C4">
            <v>45846</v>
          </cell>
          <cell r="D4">
            <v>58960214</v>
          </cell>
        </row>
        <row r="5">
          <cell r="A5">
            <v>890980066</v>
          </cell>
          <cell r="B5" t="str">
            <v>E.S.E. HOSPITAL SAN RAFAEL DE ITAGUÍ-ITAGUI</v>
          </cell>
          <cell r="C5">
            <v>45852</v>
          </cell>
          <cell r="D5">
            <v>652637684</v>
          </cell>
        </row>
        <row r="6">
          <cell r="A6">
            <v>890985405</v>
          </cell>
          <cell r="B6" t="str">
            <v>ESE HOSPITAL CARISMA-MEDELLÍN</v>
          </cell>
          <cell r="C6">
            <v>45856</v>
          </cell>
          <cell r="D6">
            <v>1620250</v>
          </cell>
        </row>
        <row r="7">
          <cell r="A7">
            <v>800138011</v>
          </cell>
          <cell r="B7" t="str">
            <v>ESE HOSPITAL LA MISERICORDIA-NECHÍ</v>
          </cell>
          <cell r="C7">
            <v>45842</v>
          </cell>
          <cell r="D7">
            <v>47970270</v>
          </cell>
        </row>
        <row r="8">
          <cell r="A8">
            <v>890907254</v>
          </cell>
          <cell r="B8" t="str">
            <v>HOSPITAL SAN JUAN DE DIOS E.S.E RIONEGRO - ANTIOQUIA-RIONEGRO</v>
          </cell>
          <cell r="C8">
            <v>45847</v>
          </cell>
          <cell r="D8">
            <v>76220651</v>
          </cell>
        </row>
        <row r="9">
          <cell r="A9">
            <v>890981137</v>
          </cell>
          <cell r="B9" t="str">
            <v>EMPRESA SOCIAL DEL ESTADO HOSPITAL FRANCISCO VALDERRAMA-TURBO</v>
          </cell>
          <cell r="C9">
            <v>45867</v>
          </cell>
          <cell r="D9">
            <v>848066277</v>
          </cell>
        </row>
        <row r="10">
          <cell r="A10">
            <v>890981726</v>
          </cell>
          <cell r="B10" t="str">
            <v>EMPRESA SOCIAL DEL ESTADO HOSPITAL SAN JUAN DE DIOS YARUMAL-YARUMAL</v>
          </cell>
          <cell r="C10">
            <v>45842</v>
          </cell>
          <cell r="D10">
            <v>0</v>
          </cell>
        </row>
        <row r="11">
          <cell r="A11">
            <v>900038926</v>
          </cell>
          <cell r="B11" t="str">
            <v>PROMOTORA MEDICA Y ODONTOLOGICA DE ANTIOQUIA S.A-MEDELLÍN</v>
          </cell>
          <cell r="C11">
            <v>45849</v>
          </cell>
          <cell r="D11">
            <v>27819982</v>
          </cell>
        </row>
        <row r="12">
          <cell r="A12">
            <v>900390423</v>
          </cell>
          <cell r="B12" t="str">
            <v>PROMOTORA CLINICA ZONA FRANCA DE URABA SAS-APARTADÓ</v>
          </cell>
          <cell r="C12">
            <v>45847</v>
          </cell>
          <cell r="D12">
            <v>457228311</v>
          </cell>
        </row>
        <row r="13">
          <cell r="A13">
            <v>890901826</v>
          </cell>
          <cell r="B13" t="str">
            <v>HOSPITAL PABLO TOBON URIBE-MEDELLÍN</v>
          </cell>
          <cell r="C13">
            <v>45853</v>
          </cell>
          <cell r="D13">
            <v>564265129</v>
          </cell>
        </row>
        <row r="14">
          <cell r="A14">
            <v>890902922</v>
          </cell>
          <cell r="B14" t="str">
            <v>UNIVERSIDAD PONTIFICIA BOLIVARIANA-MEDELLÍN</v>
          </cell>
          <cell r="C14">
            <v>45839</v>
          </cell>
          <cell r="D14">
            <v>12401322</v>
          </cell>
        </row>
        <row r="15">
          <cell r="A15">
            <v>900408220</v>
          </cell>
          <cell r="B15" t="str">
            <v>NUEVA CLINICA SAGRADO CORAZON S.A.S-MEDELLÍN</v>
          </cell>
          <cell r="C15">
            <v>45855</v>
          </cell>
          <cell r="D15">
            <v>235976692</v>
          </cell>
        </row>
        <row r="16">
          <cell r="A16">
            <v>900236850</v>
          </cell>
          <cell r="B16" t="str">
            <v>CENTRO ONCOLOGICO DE ANTIOQUIA SA-ENVIGADO</v>
          </cell>
          <cell r="C16">
            <v>45849</v>
          </cell>
          <cell r="D16">
            <v>1380336175</v>
          </cell>
        </row>
        <row r="17">
          <cell r="A17">
            <v>890905154</v>
          </cell>
          <cell r="B17" t="str">
            <v>CLINICA SAN JUAN DE DIOS LA CEJA-LA CEJA</v>
          </cell>
          <cell r="C17">
            <v>45848</v>
          </cell>
          <cell r="D17">
            <v>605137000</v>
          </cell>
        </row>
        <row r="18">
          <cell r="A18">
            <v>890905843</v>
          </cell>
          <cell r="B18" t="str">
            <v>COMUNIDAD DE HERMANAS DOMINICAS DE LA PRESENTACION DE LA SANTISIMA VIRGEN DE TOURS PROVINCIA DE MEDELLIN-MEDELLÍN</v>
          </cell>
          <cell r="C18">
            <v>45853</v>
          </cell>
          <cell r="D18">
            <v>2140930</v>
          </cell>
        </row>
        <row r="19">
          <cell r="A19">
            <v>811046900</v>
          </cell>
          <cell r="B19" t="str">
            <v>CLINICA CARDIO VID-MEDELLÍN</v>
          </cell>
          <cell r="C19">
            <v>45846</v>
          </cell>
          <cell r="D19">
            <v>81065495</v>
          </cell>
        </row>
        <row r="20">
          <cell r="A20">
            <v>890903777</v>
          </cell>
          <cell r="B20" t="str">
            <v>SOCIEDAD MEDICA ANTIOQUEÑA S.A. SOMA-MEDELLÍN</v>
          </cell>
          <cell r="C20">
            <v>45863</v>
          </cell>
          <cell r="D20">
            <v>3704770</v>
          </cell>
        </row>
        <row r="21">
          <cell r="A21">
            <v>890982608</v>
          </cell>
          <cell r="B21" t="str">
            <v>CORPORACION PARA ESTUDIOS EN SALUD CLINICA CES-MEDELLÍN</v>
          </cell>
          <cell r="C21">
            <v>45869</v>
          </cell>
          <cell r="D21">
            <v>84329713</v>
          </cell>
        </row>
        <row r="22">
          <cell r="A22">
            <v>890901825</v>
          </cell>
          <cell r="B22" t="str">
            <v>FUNDACIÓN CLÍNICA NOEL-MEDELLÍN</v>
          </cell>
          <cell r="C22">
            <v>45845</v>
          </cell>
          <cell r="D22">
            <v>1864634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DEF978-7306-432C-9FCF-A52C7A6DF405}" name="Tabla22" displayName="Tabla22" ref="A93:E94" totalsRowShown="0" headerRowDxfId="26" dataDxfId="25" headerRowBorderDxfId="23" tableBorderDxfId="24">
  <autoFilter ref="A93:E94" xr:uid="{192F3F80-FF3A-4873-9185-90B04A31395C}"/>
  <tableColumns count="5">
    <tableColumn id="1" xr3:uid="{535353AB-90BF-46B9-9A48-03D948CBD602}" name="NIT" dataDxfId="22"/>
    <tableColumn id="2" xr3:uid="{18BCEEE1-B790-4C81-A3C5-CA7604514451}" name="INSTITUCION" dataDxfId="21"/>
    <tableColumn id="3" xr3:uid="{ABF211B1-1364-4172-AD2E-5D2CE93730C5}" name="NUMERO ACTA DE PAGO" dataDxfId="20"/>
    <tableColumn id="4" xr3:uid="{1421FB19-5CCC-4DC5-83D7-26B2AAEA635F}" name="FECHA DE PAGO" dataDxfId="19"/>
    <tableColumn id="5" xr3:uid="{50327B5F-79BC-4959-BA3D-A0FE8DABFC64}" name="VALOR PAGADO" dataDxfId="18" dataCellStyle="Moned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F86225A-EE32-4093-BCDC-34421A80ACDD}" name="Tabla28" displayName="Tabla28" ref="A80:E82" totalsRowShown="0" headerRowDxfId="17" dataDxfId="16" headerRowBorderDxfId="14" tableBorderDxfId="15">
  <autoFilter ref="A80:E82" xr:uid="{70F85F91-5DCE-49EC-847C-32C9F064667C}"/>
  <tableColumns count="5">
    <tableColumn id="1" xr3:uid="{DE5AF38A-C682-4261-ADAC-BFE57CB8FE3E}" name="NIT" dataDxfId="13"/>
    <tableColumn id="2" xr3:uid="{72DDF3F3-B5F0-40FC-9DAE-D54B4095F7B4}" name="INSTITUCION" dataDxfId="12"/>
    <tableColumn id="3" xr3:uid="{86307D60-9B3E-4101-9960-0D12559177F5}" name="NUMERO ACTA DE PAGO" dataDxfId="11"/>
    <tableColumn id="4" xr3:uid="{239EF21F-06FF-4B7F-800B-81D2CAA3FF9E}" name="FECHA DE PAGO" dataDxfId="10"/>
    <tableColumn id="5" xr3:uid="{D5D00943-1E84-4F34-BCA3-9F33EFB5EF33}" name="VALOR PAGADO" dataDxfId="9" dataCellStyle="Moneda">
      <calculatedColumnFormula>SUM(E80)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E6B04E8-4F13-4CD6-8BB6-F4872E33EDD4}" name="Tabla15" displayName="Tabla15" ref="A98:E100" totalsRowShown="0" headerRowDxfId="8" dataDxfId="7" headerRowBorderDxfId="5" tableBorderDxfId="6">
  <autoFilter ref="A98:E100" xr:uid="{231E80EE-80E0-4083-8252-014C8638B329}"/>
  <tableColumns count="5">
    <tableColumn id="1" xr3:uid="{F46FF18A-D4CC-45D6-8018-7902B3BC6EF8}" name="NIT" dataDxfId="4"/>
    <tableColumn id="2" xr3:uid="{1F51C857-EBEF-48B5-8A1E-AC983BAC7F98}" name="INSTITUCION" dataDxfId="3"/>
    <tableColumn id="3" xr3:uid="{5C3DA8E7-5238-44B4-9FB4-A6EA02C44DEC}" name="NUMERO ACTA DE PAGO" dataDxfId="2"/>
    <tableColumn id="4" xr3:uid="{25FAEEFF-E35C-48BE-AE2C-8755BB8E5AF3}" name="FECHA DE PAGO" dataDxfId="1"/>
    <tableColumn id="5" xr3:uid="{DA93640A-FC39-4AB6-A427-E86549C2AF68}" name="VALOR PAGADO" dataDxfId="0" dataCellStyle="Moneda">
      <calculatedColumnFormula>SUM(E98)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D1F5B-6446-4302-9FC3-44FD6AA9ADD6}">
  <dimension ref="A1:I55"/>
  <sheetViews>
    <sheetView tabSelected="1" topLeftCell="B1" zoomScale="98" zoomScaleNormal="98" workbookViewId="0">
      <pane ySplit="2" topLeftCell="A15" activePane="bottomLeft" state="frozen"/>
      <selection pane="bottomLeft" activeCell="B2" sqref="B2"/>
    </sheetView>
  </sheetViews>
  <sheetFormatPr baseColWidth="10" defaultRowHeight="15" x14ac:dyDescent="0.25"/>
  <cols>
    <col min="2" max="2" width="16.28515625" customWidth="1"/>
    <col min="3" max="3" width="49.5703125" customWidth="1"/>
    <col min="4" max="4" width="17.28515625" customWidth="1"/>
    <col min="5" max="5" width="15.28515625" customWidth="1"/>
    <col min="6" max="6" width="19.28515625" style="1" customWidth="1"/>
    <col min="7" max="7" width="25.28515625" customWidth="1"/>
    <col min="8" max="8" width="24.42578125" style="1" customWidth="1"/>
    <col min="9" max="9" width="13.28515625" customWidth="1"/>
  </cols>
  <sheetData>
    <row r="1" spans="1:9" ht="15.75" thickBot="1" x14ac:dyDescent="0.3">
      <c r="F1" s="1">
        <f>SUBTOTAL(9,F3:F54)</f>
        <v>5903428100</v>
      </c>
      <c r="G1" s="1">
        <f t="shared" ref="G1:H1" si="0">SUBTOTAL(9,G3:G54)</f>
        <v>4596262039</v>
      </c>
      <c r="H1" s="1">
        <f t="shared" si="0"/>
        <v>3397779089</v>
      </c>
    </row>
    <row r="2" spans="1:9" ht="61.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90</v>
      </c>
      <c r="G2" s="7" t="s">
        <v>91</v>
      </c>
      <c r="H2" s="4" t="s">
        <v>92</v>
      </c>
      <c r="I2" s="4" t="s">
        <v>5</v>
      </c>
    </row>
    <row r="3" spans="1:9" s="3" customFormat="1" x14ac:dyDescent="0.25">
      <c r="A3" s="2" t="s">
        <v>6</v>
      </c>
      <c r="B3" s="2">
        <v>70129835</v>
      </c>
      <c r="C3" s="2" t="s">
        <v>61</v>
      </c>
      <c r="D3" s="25" t="s">
        <v>93</v>
      </c>
      <c r="E3" s="8">
        <v>1</v>
      </c>
      <c r="F3" s="8">
        <v>0</v>
      </c>
      <c r="G3" s="9">
        <v>0</v>
      </c>
      <c r="H3" s="9">
        <v>0</v>
      </c>
      <c r="I3" s="26" t="s">
        <v>94</v>
      </c>
    </row>
    <row r="4" spans="1:9" s="3" customFormat="1" x14ac:dyDescent="0.25">
      <c r="A4" s="2" t="s">
        <v>6</v>
      </c>
      <c r="B4" s="2">
        <v>800044402</v>
      </c>
      <c r="C4" s="2" t="s">
        <v>15</v>
      </c>
      <c r="D4" s="25" t="s">
        <v>93</v>
      </c>
      <c r="E4" s="8">
        <v>1</v>
      </c>
      <c r="F4" s="8">
        <f>VLOOKUP(B4,[1]UNIF_TRAZA_TFE!A$1:C$41,3,0)</f>
        <v>5610800</v>
      </c>
      <c r="G4" s="9">
        <v>0</v>
      </c>
      <c r="H4" s="9">
        <v>0</v>
      </c>
      <c r="I4" s="26" t="s">
        <v>94</v>
      </c>
    </row>
    <row r="5" spans="1:9" s="3" customFormat="1" x14ac:dyDescent="0.25">
      <c r="A5" s="2" t="s">
        <v>6</v>
      </c>
      <c r="B5" s="2">
        <v>800058016</v>
      </c>
      <c r="C5" s="2" t="s">
        <v>21</v>
      </c>
      <c r="D5" s="25" t="s">
        <v>93</v>
      </c>
      <c r="E5" s="8">
        <v>1</v>
      </c>
      <c r="F5" s="8">
        <f>VLOOKUP(B5,[1]UNIF_TRAZA_TFE!A$1:C$41,3,0)</f>
        <v>283897691</v>
      </c>
      <c r="G5" s="9">
        <v>0</v>
      </c>
      <c r="H5" s="9">
        <f>VLOOKUP(B5,'[1]TD_PAGOS JULIO'!A$120:D$144,4,0)</f>
        <v>136036629</v>
      </c>
      <c r="I5" s="26" t="s">
        <v>94</v>
      </c>
    </row>
    <row r="6" spans="1:9" s="3" customFormat="1" x14ac:dyDescent="0.25">
      <c r="A6" s="2" t="s">
        <v>6</v>
      </c>
      <c r="B6" s="2">
        <v>800067065</v>
      </c>
      <c r="C6" s="2" t="s">
        <v>77</v>
      </c>
      <c r="D6" s="25" t="s">
        <v>93</v>
      </c>
      <c r="E6" s="8">
        <v>1</v>
      </c>
      <c r="F6" s="8">
        <v>0</v>
      </c>
      <c r="G6" s="9">
        <v>0</v>
      </c>
      <c r="H6" s="9">
        <v>0</v>
      </c>
      <c r="I6" s="26" t="s">
        <v>94</v>
      </c>
    </row>
    <row r="7" spans="1:9" x14ac:dyDescent="0.25">
      <c r="A7" s="2" t="s">
        <v>6</v>
      </c>
      <c r="B7" s="2">
        <v>800138011</v>
      </c>
      <c r="C7" s="2" t="s">
        <v>22</v>
      </c>
      <c r="D7" s="25" t="s">
        <v>93</v>
      </c>
      <c r="E7" s="8">
        <v>1</v>
      </c>
      <c r="F7" s="8">
        <f>VLOOKUP(B7,[1]UNIF_TRAZA_TFE!A$1:C$41,3,0)</f>
        <v>86504995</v>
      </c>
      <c r="G7" s="9">
        <f>VLOOKUP(B7,[1]Hoja1!A$3:D$22,4,0)</f>
        <v>47970270</v>
      </c>
      <c r="H7" s="9">
        <f>VLOOKUP(B7,'[1]TD_PAGOS JULIO'!A$120:D$144,4,0)</f>
        <v>3491613</v>
      </c>
      <c r="I7" s="26" t="s">
        <v>94</v>
      </c>
    </row>
    <row r="8" spans="1:9" x14ac:dyDescent="0.25">
      <c r="A8" s="2" t="s">
        <v>6</v>
      </c>
      <c r="B8" s="2">
        <v>800149026</v>
      </c>
      <c r="C8" s="2" t="s">
        <v>23</v>
      </c>
      <c r="D8" s="25" t="s">
        <v>93</v>
      </c>
      <c r="E8" s="8">
        <v>1</v>
      </c>
      <c r="F8" s="8">
        <f>VLOOKUP(B8,[1]UNIF_TRAZA_TFE!A$1:C$41,3,0)</f>
        <v>107251252</v>
      </c>
      <c r="G8" s="9">
        <v>0</v>
      </c>
      <c r="H8" s="9">
        <f>VLOOKUP(B8,'[1]TD_PAGOS JULIO'!A$120:D$144,4,0)</f>
        <v>336404601</v>
      </c>
      <c r="I8" s="26" t="s">
        <v>94</v>
      </c>
    </row>
    <row r="9" spans="1:9" x14ac:dyDescent="0.25">
      <c r="A9" s="2" t="s">
        <v>6</v>
      </c>
      <c r="B9" s="2">
        <v>800190884</v>
      </c>
      <c r="C9" s="2" t="s">
        <v>7</v>
      </c>
      <c r="D9" s="25" t="s">
        <v>93</v>
      </c>
      <c r="E9" s="8">
        <v>1</v>
      </c>
      <c r="F9" s="8">
        <f>VLOOKUP(B9,[1]UNIF_TRAZA_TFE!A$1:C$41,3,0)</f>
        <v>17017888</v>
      </c>
      <c r="G9" s="9">
        <v>0</v>
      </c>
      <c r="H9" s="9">
        <v>0</v>
      </c>
      <c r="I9" s="26" t="s">
        <v>94</v>
      </c>
    </row>
    <row r="10" spans="1:9" x14ac:dyDescent="0.25">
      <c r="A10" s="2" t="s">
        <v>6</v>
      </c>
      <c r="B10" s="2">
        <v>805011262</v>
      </c>
      <c r="C10" s="2" t="s">
        <v>62</v>
      </c>
      <c r="D10" s="25" t="s">
        <v>93</v>
      </c>
      <c r="E10" s="8">
        <v>1</v>
      </c>
      <c r="F10" s="8">
        <v>0</v>
      </c>
      <c r="G10" s="9">
        <v>0</v>
      </c>
      <c r="H10" s="9">
        <f>VLOOKUP(B10,'[1]TD_PAGOS JULIO'!A$120:D$144,4,0)</f>
        <v>12433113</v>
      </c>
      <c r="I10" s="26" t="s">
        <v>94</v>
      </c>
    </row>
    <row r="11" spans="1:9" x14ac:dyDescent="0.25">
      <c r="A11" s="2" t="s">
        <v>6</v>
      </c>
      <c r="B11" s="2">
        <v>811002429</v>
      </c>
      <c r="C11" s="2" t="s">
        <v>24</v>
      </c>
      <c r="D11" s="25" t="s">
        <v>93</v>
      </c>
      <c r="E11" s="8">
        <v>1</v>
      </c>
      <c r="F11" s="8">
        <f>VLOOKUP(B11,[1]UNIF_TRAZA_TFE!A$1:C$41,3,0)</f>
        <v>43283333</v>
      </c>
      <c r="G11" s="9">
        <v>0</v>
      </c>
      <c r="H11" s="9">
        <f>VLOOKUP(B11,'[1]TD_PAGOS JULIO'!A$120:D$144,4,0)</f>
        <v>14581971</v>
      </c>
      <c r="I11" s="26" t="s">
        <v>94</v>
      </c>
    </row>
    <row r="12" spans="1:9" x14ac:dyDescent="0.25">
      <c r="A12" s="2" t="s">
        <v>6</v>
      </c>
      <c r="B12" s="2">
        <v>811016192</v>
      </c>
      <c r="C12" s="2" t="s">
        <v>25</v>
      </c>
      <c r="D12" s="25" t="s">
        <v>93</v>
      </c>
      <c r="E12" s="8">
        <v>1</v>
      </c>
      <c r="F12" s="8">
        <f>VLOOKUP(B12,[1]UNIF_TRAZA_TFE!A$1:C$41,3,0)</f>
        <v>23690861</v>
      </c>
      <c r="G12" s="9">
        <v>0</v>
      </c>
      <c r="H12" s="9">
        <v>0</v>
      </c>
      <c r="I12" s="26" t="s">
        <v>94</v>
      </c>
    </row>
    <row r="13" spans="1:9" x14ac:dyDescent="0.25">
      <c r="A13" s="2" t="s">
        <v>6</v>
      </c>
      <c r="B13" s="2">
        <v>811042050</v>
      </c>
      <c r="C13" s="2" t="s">
        <v>63</v>
      </c>
      <c r="D13" s="25" t="s">
        <v>93</v>
      </c>
      <c r="E13" s="8">
        <v>1</v>
      </c>
      <c r="F13" s="8">
        <f>VLOOKUP(B13,[1]UNIF_TRAZA_TFE!A$1:C$41,3,0)</f>
        <v>17534457</v>
      </c>
      <c r="G13" s="9">
        <v>0</v>
      </c>
      <c r="H13" s="9">
        <v>0</v>
      </c>
      <c r="I13" s="26" t="s">
        <v>94</v>
      </c>
    </row>
    <row r="14" spans="1:9" x14ac:dyDescent="0.25">
      <c r="A14" s="2" t="s">
        <v>6</v>
      </c>
      <c r="B14" s="2">
        <v>811042064</v>
      </c>
      <c r="C14" s="2" t="s">
        <v>64</v>
      </c>
      <c r="D14" s="25" t="s">
        <v>93</v>
      </c>
      <c r="E14" s="8">
        <v>1</v>
      </c>
      <c r="F14" s="8">
        <v>0</v>
      </c>
      <c r="G14" s="9">
        <v>0</v>
      </c>
      <c r="H14" s="9">
        <v>0</v>
      </c>
      <c r="I14" s="26" t="s">
        <v>94</v>
      </c>
    </row>
    <row r="15" spans="1:9" x14ac:dyDescent="0.25">
      <c r="A15" s="2" t="s">
        <v>6</v>
      </c>
      <c r="B15" s="2">
        <v>812005522</v>
      </c>
      <c r="C15" s="2" t="s">
        <v>49</v>
      </c>
      <c r="D15" s="25" t="s">
        <v>93</v>
      </c>
      <c r="E15" s="8">
        <v>1</v>
      </c>
      <c r="F15" s="8">
        <f>VLOOKUP(B15,[1]UNIF_TRAZA_TFE!A$1:C$41,3,0)</f>
        <v>41694135</v>
      </c>
      <c r="G15" s="9">
        <v>0</v>
      </c>
      <c r="H15" s="9">
        <f>VLOOKUP(B15,'[1]TD_PAGOS JULIO'!A$120:D$144,4,0)</f>
        <v>44099467</v>
      </c>
      <c r="I15" s="26" t="s">
        <v>94</v>
      </c>
    </row>
    <row r="16" spans="1:9" x14ac:dyDescent="0.25">
      <c r="A16" s="2" t="s">
        <v>6</v>
      </c>
      <c r="B16" s="2">
        <v>890900518</v>
      </c>
      <c r="C16" s="2" t="s">
        <v>12</v>
      </c>
      <c r="D16" s="25" t="s">
        <v>93</v>
      </c>
      <c r="E16" s="8">
        <v>1</v>
      </c>
      <c r="F16" s="8">
        <f>VLOOKUP(B16,[1]UNIF_TRAZA_TFE!A$1:C$41,3,0)</f>
        <v>283241485</v>
      </c>
      <c r="G16" s="9">
        <v>0</v>
      </c>
      <c r="H16" s="9">
        <f>VLOOKUP(B16,'[1]TD_PAGOS JULIO'!A$120:D$144,4,0)</f>
        <v>245033351</v>
      </c>
      <c r="I16" s="26" t="s">
        <v>94</v>
      </c>
    </row>
    <row r="17" spans="1:9" x14ac:dyDescent="0.25">
      <c r="A17" s="2" t="s">
        <v>6</v>
      </c>
      <c r="B17" s="2">
        <v>890901826</v>
      </c>
      <c r="C17" s="2" t="s">
        <v>13</v>
      </c>
      <c r="D17" s="25" t="s">
        <v>93</v>
      </c>
      <c r="E17" s="8">
        <v>1</v>
      </c>
      <c r="F17" s="8">
        <f>VLOOKUP(B17,[1]UNIF_TRAZA_TFE!A$1:C$41,3,0)</f>
        <v>661598892</v>
      </c>
      <c r="G17" s="9">
        <f>VLOOKUP(B17,[1]Hoja1!A$3:D$22,4,0)</f>
        <v>564265129</v>
      </c>
      <c r="H17" s="9">
        <f>VLOOKUP(B17,'[1]TD_PAGOS JULIO'!A$120:D$144,4,0)</f>
        <v>161308728</v>
      </c>
      <c r="I17" s="26" t="s">
        <v>94</v>
      </c>
    </row>
    <row r="18" spans="1:9" x14ac:dyDescent="0.25">
      <c r="A18" s="2" t="s">
        <v>6</v>
      </c>
      <c r="B18" s="2">
        <v>890902922</v>
      </c>
      <c r="C18" s="2" t="s">
        <v>9</v>
      </c>
      <c r="D18" s="25" t="s">
        <v>93</v>
      </c>
      <c r="E18" s="8">
        <v>1</v>
      </c>
      <c r="F18" s="8">
        <f>VLOOKUP(B18,[1]UNIF_TRAZA_TFE!A$1:C$41,3,0)</f>
        <v>43564477</v>
      </c>
      <c r="G18" s="9">
        <f>VLOOKUP(B18,[1]Hoja1!A$3:D$22,4,0)</f>
        <v>12401322</v>
      </c>
      <c r="H18" s="9">
        <v>0</v>
      </c>
      <c r="I18" s="26" t="s">
        <v>94</v>
      </c>
    </row>
    <row r="19" spans="1:9" x14ac:dyDescent="0.25">
      <c r="A19" s="2" t="s">
        <v>6</v>
      </c>
      <c r="B19" s="2">
        <v>890904646</v>
      </c>
      <c r="C19" s="2" t="s">
        <v>50</v>
      </c>
      <c r="D19" s="25" t="s">
        <v>93</v>
      </c>
      <c r="E19" s="8">
        <v>1</v>
      </c>
      <c r="F19" s="8">
        <f>VLOOKUP(B19,[1]UNIF_TRAZA_TFE!A$1:C$41,3,0)</f>
        <v>2810665174</v>
      </c>
      <c r="G19" s="9">
        <v>0</v>
      </c>
      <c r="H19" s="9">
        <f>VLOOKUP(B19,'[1]TD_PAGOS JULIO'!A$120:D$144,4,0)</f>
        <v>1028968728</v>
      </c>
      <c r="I19" s="26" t="s">
        <v>94</v>
      </c>
    </row>
    <row r="20" spans="1:9" x14ac:dyDescent="0.25">
      <c r="A20" s="2" t="s">
        <v>6</v>
      </c>
      <c r="B20" s="2">
        <v>890905154</v>
      </c>
      <c r="C20" s="2" t="s">
        <v>26</v>
      </c>
      <c r="D20" s="25" t="s">
        <v>93</v>
      </c>
      <c r="E20" s="8">
        <v>1</v>
      </c>
      <c r="F20" s="8">
        <f>VLOOKUP(B20,[1]UNIF_TRAZA_TFE!A$1:C$41,3,0)</f>
        <v>142234637</v>
      </c>
      <c r="G20" s="9">
        <f>VLOOKUP(B20,[1]Hoja1!A$3:D$22,4,0)</f>
        <v>605137000</v>
      </c>
      <c r="H20" s="9">
        <f>VLOOKUP(B20,'[1]TD_PAGOS JULIO'!A$120:D$144,4,0)</f>
        <v>378819090</v>
      </c>
      <c r="I20" s="26" t="s">
        <v>94</v>
      </c>
    </row>
    <row r="21" spans="1:9" x14ac:dyDescent="0.25">
      <c r="A21" s="2" t="s">
        <v>6</v>
      </c>
      <c r="B21" s="2">
        <v>890905177</v>
      </c>
      <c r="C21" s="2" t="s">
        <v>51</v>
      </c>
      <c r="D21" s="25" t="s">
        <v>93</v>
      </c>
      <c r="E21" s="8">
        <v>1</v>
      </c>
      <c r="F21" s="8">
        <f>VLOOKUP(B21,[1]UNIF_TRAZA_TFE!A$1:C$41,3,0)</f>
        <v>197744598</v>
      </c>
      <c r="G21" s="9">
        <v>0</v>
      </c>
      <c r="H21" s="9">
        <f>VLOOKUP(B21,'[1]TD_PAGOS JULIO'!A$120:D$144,4,0)</f>
        <v>218492723</v>
      </c>
      <c r="I21" s="26" t="s">
        <v>94</v>
      </c>
    </row>
    <row r="22" spans="1:9" x14ac:dyDescent="0.25">
      <c r="A22" s="2" t="s">
        <v>6</v>
      </c>
      <c r="B22" s="2">
        <v>890905843</v>
      </c>
      <c r="C22" s="2" t="s">
        <v>27</v>
      </c>
      <c r="D22" s="25" t="s">
        <v>93</v>
      </c>
      <c r="E22" s="8">
        <v>1</v>
      </c>
      <c r="F22" s="8">
        <f>VLOOKUP(B22,[1]UNIF_TRAZA_TFE!A$1:C$41,3,0)</f>
        <v>26267600</v>
      </c>
      <c r="G22" s="9">
        <f>VLOOKUP(B22,[1]Hoja1!A$3:D$22,4,0)</f>
        <v>2140930</v>
      </c>
      <c r="H22" s="9">
        <v>0</v>
      </c>
      <c r="I22" s="26" t="s">
        <v>94</v>
      </c>
    </row>
    <row r="23" spans="1:9" ht="15.75" customHeight="1" x14ac:dyDescent="0.25">
      <c r="A23" s="2" t="s">
        <v>6</v>
      </c>
      <c r="B23" s="2">
        <v>890906347</v>
      </c>
      <c r="C23" s="2" t="s">
        <v>11</v>
      </c>
      <c r="D23" s="25" t="s">
        <v>93</v>
      </c>
      <c r="E23" s="8">
        <v>1</v>
      </c>
      <c r="F23" s="8">
        <f>VLOOKUP(B23,[1]UNIF_TRAZA_TFE!A$1:C$41,3,0)</f>
        <v>87936631</v>
      </c>
      <c r="G23" s="9">
        <f>VLOOKUP(B23,[1]Hoja1!A$3:D$22,4,0)</f>
        <v>58960214</v>
      </c>
      <c r="H23" s="9">
        <f>VLOOKUP(B23,'[1]TD_PAGOS JULIO'!A$120:D$144,4,0)</f>
        <v>3296574</v>
      </c>
      <c r="I23" s="26" t="s">
        <v>94</v>
      </c>
    </row>
    <row r="24" spans="1:9" x14ac:dyDescent="0.25">
      <c r="A24" s="2" t="s">
        <v>6</v>
      </c>
      <c r="B24" s="2">
        <v>890907215</v>
      </c>
      <c r="C24" s="2" t="s">
        <v>28</v>
      </c>
      <c r="D24" s="25" t="s">
        <v>93</v>
      </c>
      <c r="E24" s="8">
        <v>1</v>
      </c>
      <c r="F24" s="8">
        <f>VLOOKUP(B24,[1]UNIF_TRAZA_TFE!A$1:C$41,3,0)</f>
        <v>7269921</v>
      </c>
      <c r="G24" s="9">
        <v>0</v>
      </c>
      <c r="H24" s="9">
        <f>VLOOKUP(B24,'[1]TD_PAGOS JULIO'!A$120:D$144,4,0)</f>
        <v>89020384</v>
      </c>
      <c r="I24" s="26" t="s">
        <v>94</v>
      </c>
    </row>
    <row r="25" spans="1:9" x14ac:dyDescent="0.25">
      <c r="A25" s="2" t="s">
        <v>6</v>
      </c>
      <c r="B25" s="2">
        <v>890907254</v>
      </c>
      <c r="C25" s="2" t="s">
        <v>29</v>
      </c>
      <c r="D25" s="25" t="s">
        <v>93</v>
      </c>
      <c r="E25" s="8">
        <v>1</v>
      </c>
      <c r="F25" s="8">
        <f>VLOOKUP(B25,[1]UNIF_TRAZA_TFE!A$1:C$41,3,0)</f>
        <v>8079303</v>
      </c>
      <c r="G25" s="9">
        <f>VLOOKUP(B25,[1]Hoja1!A$3:D$22,4,0)</f>
        <v>76220651</v>
      </c>
      <c r="H25" s="9">
        <f>VLOOKUP(B25,'[1]TD_PAGOS JULIO'!A$120:D$144,4,0)</f>
        <v>281206690</v>
      </c>
      <c r="I25" s="26" t="s">
        <v>94</v>
      </c>
    </row>
    <row r="26" spans="1:9" x14ac:dyDescent="0.25">
      <c r="A26" s="2" t="s">
        <v>6</v>
      </c>
      <c r="B26" s="2">
        <v>890911816</v>
      </c>
      <c r="C26" s="2" t="s">
        <v>65</v>
      </c>
      <c r="D26" s="25" t="s">
        <v>93</v>
      </c>
      <c r="E26" s="8">
        <v>1</v>
      </c>
      <c r="F26" s="8">
        <v>0</v>
      </c>
      <c r="G26" s="9">
        <v>0</v>
      </c>
      <c r="H26" s="9">
        <v>0</v>
      </c>
      <c r="I26" s="26" t="s">
        <v>94</v>
      </c>
    </row>
    <row r="27" spans="1:9" x14ac:dyDescent="0.25">
      <c r="A27" s="2" t="s">
        <v>6</v>
      </c>
      <c r="B27" s="2">
        <v>890938774</v>
      </c>
      <c r="C27" s="2" t="s">
        <v>78</v>
      </c>
      <c r="D27" s="25" t="s">
        <v>93</v>
      </c>
      <c r="E27" s="8">
        <v>1</v>
      </c>
      <c r="F27" s="8">
        <v>0</v>
      </c>
      <c r="G27" s="9">
        <v>0</v>
      </c>
      <c r="H27" s="9">
        <v>0</v>
      </c>
      <c r="I27" s="26" t="s">
        <v>94</v>
      </c>
    </row>
    <row r="28" spans="1:9" x14ac:dyDescent="0.25">
      <c r="A28" s="2" t="s">
        <v>6</v>
      </c>
      <c r="B28" s="2">
        <v>890939936</v>
      </c>
      <c r="C28" s="2" t="s">
        <v>16</v>
      </c>
      <c r="D28" s="25" t="s">
        <v>93</v>
      </c>
      <c r="E28" s="8">
        <v>1</v>
      </c>
      <c r="F28" s="8">
        <f>VLOOKUP(B28,[1]UNIF_TRAZA_TFE!A$1:C$41,3,0)</f>
        <v>81939428</v>
      </c>
      <c r="G28" s="9">
        <v>0</v>
      </c>
      <c r="H28" s="9">
        <f>VLOOKUP(B28,'[1]TD_PAGOS JULIO'!A$120:D$144,4,0)</f>
        <v>36344004</v>
      </c>
      <c r="I28" s="26" t="s">
        <v>94</v>
      </c>
    </row>
    <row r="29" spans="1:9" x14ac:dyDescent="0.25">
      <c r="A29" s="2" t="s">
        <v>6</v>
      </c>
      <c r="B29" s="2">
        <v>890980066</v>
      </c>
      <c r="C29" s="2" t="s">
        <v>52</v>
      </c>
      <c r="D29" s="25" t="s">
        <v>93</v>
      </c>
      <c r="E29" s="8">
        <v>1</v>
      </c>
      <c r="F29" s="8">
        <f>VLOOKUP(B29,[1]UNIF_TRAZA_TFE!A$1:C$41,3,0)</f>
        <v>34011977</v>
      </c>
      <c r="G29" s="9">
        <f>VLOOKUP(B29,[1]Hoja1!A$3:D$22,4,0)</f>
        <v>652637684</v>
      </c>
      <c r="H29" s="9">
        <v>0</v>
      </c>
      <c r="I29" s="26" t="s">
        <v>94</v>
      </c>
    </row>
    <row r="30" spans="1:9" x14ac:dyDescent="0.25">
      <c r="A30" s="2" t="s">
        <v>6</v>
      </c>
      <c r="B30" s="2">
        <v>890980757</v>
      </c>
      <c r="C30" s="2" t="s">
        <v>30</v>
      </c>
      <c r="D30" s="25" t="s">
        <v>93</v>
      </c>
      <c r="E30" s="8">
        <v>1</v>
      </c>
      <c r="F30" s="8">
        <f>VLOOKUP(B30,[1]UNIF_TRAZA_TFE!A$1:C$41,3,0)</f>
        <v>25201385</v>
      </c>
      <c r="G30" s="9">
        <v>0</v>
      </c>
      <c r="H30" s="9">
        <f>VLOOKUP(B30,'[1]TD_PAGOS JULIO'!A$120:D$144,4,0)</f>
        <v>14515360</v>
      </c>
      <c r="I30" s="26" t="s">
        <v>94</v>
      </c>
    </row>
    <row r="31" spans="1:9" x14ac:dyDescent="0.25">
      <c r="A31" s="2" t="s">
        <v>6</v>
      </c>
      <c r="B31" s="2">
        <v>890981137</v>
      </c>
      <c r="C31" s="2" t="s">
        <v>66</v>
      </c>
      <c r="D31" s="25" t="s">
        <v>93</v>
      </c>
      <c r="E31" s="8">
        <v>1</v>
      </c>
      <c r="F31" s="8">
        <f>VLOOKUP(B31,[1]UNIF_TRAZA_TFE!A$1:C$41,3,0)</f>
        <v>4552100</v>
      </c>
      <c r="G31" s="9">
        <f>VLOOKUP(B31,[1]Hoja1!A$3:D$22,4,0)</f>
        <v>848066277</v>
      </c>
      <c r="H31" s="9">
        <v>0</v>
      </c>
      <c r="I31" s="26" t="s">
        <v>94</v>
      </c>
    </row>
    <row r="32" spans="1:9" x14ac:dyDescent="0.25">
      <c r="A32" s="2" t="s">
        <v>6</v>
      </c>
      <c r="B32" s="2">
        <v>890981374</v>
      </c>
      <c r="C32" s="2" t="s">
        <v>14</v>
      </c>
      <c r="D32" s="25" t="s">
        <v>93</v>
      </c>
      <c r="E32" s="8">
        <v>1</v>
      </c>
      <c r="F32" s="8">
        <f>VLOOKUP(B32,[1]UNIF_TRAZA_TFE!A$1:C$41,3,0)</f>
        <v>1758812</v>
      </c>
      <c r="G32" s="9">
        <v>0</v>
      </c>
      <c r="H32" s="9">
        <f>VLOOKUP(B32,'[1]TD_PAGOS JULIO'!A$120:D$144,4,0)</f>
        <v>114093</v>
      </c>
      <c r="I32" s="26" t="s">
        <v>94</v>
      </c>
    </row>
    <row r="33" spans="1:9" x14ac:dyDescent="0.25">
      <c r="A33" s="2" t="s">
        <v>6</v>
      </c>
      <c r="B33" s="2">
        <v>890981536</v>
      </c>
      <c r="C33" s="2" t="s">
        <v>31</v>
      </c>
      <c r="D33" s="25" t="s">
        <v>93</v>
      </c>
      <c r="E33" s="8">
        <v>1</v>
      </c>
      <c r="F33" s="8">
        <f>VLOOKUP(B33,[1]UNIF_TRAZA_TFE!A$1:C$41,3,0)</f>
        <v>13641265</v>
      </c>
      <c r="G33" s="9">
        <v>0</v>
      </c>
      <c r="H33" s="9">
        <f>VLOOKUP(B33,'[1]TD_PAGOS JULIO'!A$120:D$144,4,0)</f>
        <v>18554857</v>
      </c>
      <c r="I33" s="26" t="s">
        <v>94</v>
      </c>
    </row>
    <row r="34" spans="1:9" x14ac:dyDescent="0.25">
      <c r="A34" s="2" t="s">
        <v>6</v>
      </c>
      <c r="B34" s="2">
        <v>890981726</v>
      </c>
      <c r="C34" s="2" t="s">
        <v>32</v>
      </c>
      <c r="D34" s="25" t="s">
        <v>93</v>
      </c>
      <c r="E34" s="8">
        <v>1</v>
      </c>
      <c r="F34" s="8">
        <f>VLOOKUP(B34,[1]UNIF_TRAZA_TFE!A$1:C$41,3,0)</f>
        <v>23028847</v>
      </c>
      <c r="G34" s="9">
        <f>VLOOKUP(B34,[1]Hoja1!A$3:D$22,4,0)</f>
        <v>0</v>
      </c>
      <c r="H34" s="9">
        <f>VLOOKUP(B34,'[1]TD_PAGOS JULIO'!A$120:D$144,4,0)</f>
        <v>5320899</v>
      </c>
      <c r="I34" s="26" t="s">
        <v>94</v>
      </c>
    </row>
    <row r="35" spans="1:9" x14ac:dyDescent="0.25">
      <c r="A35" s="2" t="s">
        <v>6</v>
      </c>
      <c r="B35" s="2">
        <v>890982264</v>
      </c>
      <c r="C35" s="2" t="s">
        <v>79</v>
      </c>
      <c r="D35" s="25" t="s">
        <v>93</v>
      </c>
      <c r="E35" s="8">
        <v>1</v>
      </c>
      <c r="F35" s="8">
        <f>VLOOKUP(B35,[1]UNIF_TRAZA_TFE!A$1:C$41,3,0)</f>
        <v>27338695</v>
      </c>
      <c r="G35" s="9">
        <v>0</v>
      </c>
      <c r="H35" s="9">
        <v>0</v>
      </c>
      <c r="I35" s="26" t="s">
        <v>94</v>
      </c>
    </row>
    <row r="36" spans="1:9" x14ac:dyDescent="0.25">
      <c r="A36" s="2" t="s">
        <v>6</v>
      </c>
      <c r="B36" s="2">
        <v>890982608</v>
      </c>
      <c r="C36" s="2" t="s">
        <v>10</v>
      </c>
      <c r="D36" s="25" t="s">
        <v>93</v>
      </c>
      <c r="E36" s="8">
        <v>1</v>
      </c>
      <c r="F36" s="8">
        <f>VLOOKUP(B36,[1]UNIF_TRAZA_TFE!A$1:C$41,3,0)</f>
        <v>4150142</v>
      </c>
      <c r="G36" s="9">
        <f>VLOOKUP(B36,[1]Hoja1!A$3:D$22,4,0)</f>
        <v>84329713</v>
      </c>
      <c r="H36" s="9">
        <v>0</v>
      </c>
      <c r="I36" s="26" t="s">
        <v>94</v>
      </c>
    </row>
    <row r="37" spans="1:9" x14ac:dyDescent="0.25">
      <c r="A37" s="2" t="s">
        <v>6</v>
      </c>
      <c r="B37" s="2">
        <v>890985703</v>
      </c>
      <c r="C37" s="2" t="s">
        <v>33</v>
      </c>
      <c r="D37" s="25" t="s">
        <v>93</v>
      </c>
      <c r="E37" s="8">
        <v>1</v>
      </c>
      <c r="F37" s="8">
        <v>415781902</v>
      </c>
      <c r="G37" s="9">
        <v>0</v>
      </c>
      <c r="H37" s="9">
        <f>VLOOKUP(B37,'[1]TD_PAGOS JULIO'!A$120:D$144,4,0)</f>
        <v>6654611</v>
      </c>
      <c r="I37" s="26" t="s">
        <v>94</v>
      </c>
    </row>
    <row r="38" spans="1:9" x14ac:dyDescent="0.25">
      <c r="A38" s="2" t="s">
        <v>6</v>
      </c>
      <c r="B38" s="2">
        <v>891079999</v>
      </c>
      <c r="C38" s="2" t="s">
        <v>82</v>
      </c>
      <c r="D38" s="25" t="s">
        <v>93</v>
      </c>
      <c r="E38" s="8">
        <v>1</v>
      </c>
      <c r="F38" s="8">
        <f>VLOOKUP(B38,[1]UNIF_TRAZA_TFE!A$1:C$41,3,0)</f>
        <v>17007134</v>
      </c>
      <c r="G38" s="9">
        <v>0</v>
      </c>
      <c r="H38" s="9">
        <v>0</v>
      </c>
      <c r="I38" s="26" t="s">
        <v>94</v>
      </c>
    </row>
    <row r="39" spans="1:9" x14ac:dyDescent="0.25">
      <c r="A39" s="2" t="s">
        <v>6</v>
      </c>
      <c r="B39" s="2">
        <v>900038926</v>
      </c>
      <c r="C39" s="2" t="s">
        <v>48</v>
      </c>
      <c r="D39" s="25" t="s">
        <v>93</v>
      </c>
      <c r="E39" s="8">
        <v>1</v>
      </c>
      <c r="F39" s="8">
        <f>VLOOKUP(B39,[1]UNIF_TRAZA_TFE!A$1:C$41,3,0)</f>
        <v>10438994</v>
      </c>
      <c r="G39" s="9">
        <f>VLOOKUP(B39,[1]Hoja1!A$3:D$22,4,0)</f>
        <v>27819982</v>
      </c>
      <c r="H39" s="9">
        <f>VLOOKUP(B39,'[1]TD_PAGOS JULIO'!A$120:D$144,4,0)</f>
        <v>25606436</v>
      </c>
      <c r="I39" s="26" t="s">
        <v>94</v>
      </c>
    </row>
    <row r="40" spans="1:9" x14ac:dyDescent="0.25">
      <c r="A40" s="2" t="s">
        <v>6</v>
      </c>
      <c r="B40" s="2">
        <v>900124689</v>
      </c>
      <c r="C40" s="2" t="s">
        <v>67</v>
      </c>
      <c r="D40" s="25" t="s">
        <v>93</v>
      </c>
      <c r="E40" s="8">
        <v>1</v>
      </c>
      <c r="F40" s="8">
        <f>VLOOKUP(B40,[1]UNIF_TRAZA_TFE!A$1:C$41,3,0)</f>
        <v>14555778</v>
      </c>
      <c r="G40" s="9">
        <v>0</v>
      </c>
      <c r="H40" s="9">
        <v>0</v>
      </c>
      <c r="I40" s="26" t="s">
        <v>94</v>
      </c>
    </row>
    <row r="41" spans="1:9" x14ac:dyDescent="0.25">
      <c r="A41" s="2" t="s">
        <v>6</v>
      </c>
      <c r="B41" s="2">
        <v>900236850</v>
      </c>
      <c r="C41" s="2" t="s">
        <v>81</v>
      </c>
      <c r="D41" s="25" t="s">
        <v>93</v>
      </c>
      <c r="E41" s="8">
        <v>1</v>
      </c>
      <c r="F41" s="8">
        <v>0</v>
      </c>
      <c r="G41" s="9">
        <f>VLOOKUP(B41,[1]Hoja1!A$3:D$22,4,0)</f>
        <v>1380336175</v>
      </c>
      <c r="H41" s="9">
        <v>0</v>
      </c>
      <c r="I41" s="26" t="s">
        <v>94</v>
      </c>
    </row>
    <row r="42" spans="1:9" x14ac:dyDescent="0.25">
      <c r="A42" s="2" t="s">
        <v>6</v>
      </c>
      <c r="B42" s="2">
        <v>900261353</v>
      </c>
      <c r="C42" s="2" t="s">
        <v>17</v>
      </c>
      <c r="D42" s="25" t="s">
        <v>93</v>
      </c>
      <c r="E42" s="8">
        <v>1</v>
      </c>
      <c r="F42" s="8">
        <f>VLOOKUP(B42,[1]UNIF_TRAZA_TFE!A$1:C$41,3,0)</f>
        <v>250117608</v>
      </c>
      <c r="G42" s="9">
        <v>0</v>
      </c>
      <c r="H42" s="9">
        <f>VLOOKUP(B42,'[1]TD_PAGOS JULIO'!A$120:D$144,4,0)</f>
        <v>258706864</v>
      </c>
      <c r="I42" s="26" t="s">
        <v>94</v>
      </c>
    </row>
    <row r="43" spans="1:9" x14ac:dyDescent="0.25">
      <c r="A43" s="2" t="s">
        <v>6</v>
      </c>
      <c r="B43" s="2">
        <v>900408220</v>
      </c>
      <c r="C43" s="2" t="s">
        <v>18</v>
      </c>
      <c r="D43" s="25" t="s">
        <v>93</v>
      </c>
      <c r="E43" s="8">
        <v>1</v>
      </c>
      <c r="F43" s="8">
        <f>VLOOKUP(B43,[1]UNIF_TRAZA_TFE!A$1:C$41,3,0)</f>
        <v>1739977</v>
      </c>
      <c r="G43" s="9">
        <f>VLOOKUP(B43,[1]Hoja1!A$3:D$22,4,0)</f>
        <v>235976692</v>
      </c>
      <c r="H43" s="9">
        <v>0</v>
      </c>
      <c r="I43" s="26" t="s">
        <v>94</v>
      </c>
    </row>
    <row r="44" spans="1:9" x14ac:dyDescent="0.25">
      <c r="A44" s="2" t="s">
        <v>6</v>
      </c>
      <c r="B44" s="2">
        <v>900438216</v>
      </c>
      <c r="C44" s="2" t="s">
        <v>8</v>
      </c>
      <c r="D44" s="25" t="s">
        <v>93</v>
      </c>
      <c r="E44" s="8">
        <v>1</v>
      </c>
      <c r="F44" s="8">
        <f>VLOOKUP(B44,[1]UNIF_TRAZA_TFE!A$1:C$41,3,0)</f>
        <v>24718516</v>
      </c>
      <c r="G44" s="9">
        <v>0</v>
      </c>
      <c r="H44" s="9">
        <f>VLOOKUP(B44,'[1]TD_PAGOS JULIO'!A$120:D$144,4,0)</f>
        <v>62688041</v>
      </c>
      <c r="I44" s="26" t="s">
        <v>94</v>
      </c>
    </row>
    <row r="45" spans="1:9" x14ac:dyDescent="0.25">
      <c r="A45" s="2" t="s">
        <v>6</v>
      </c>
      <c r="B45" s="2">
        <v>900532504</v>
      </c>
      <c r="C45" s="2" t="s">
        <v>68</v>
      </c>
      <c r="D45" s="25" t="s">
        <v>93</v>
      </c>
      <c r="E45" s="8">
        <v>1</v>
      </c>
      <c r="F45" s="8">
        <f>VLOOKUP(B45,[1]UNIF_TRAZA_TFE!A$1:C$41,3,0)</f>
        <v>646155</v>
      </c>
      <c r="G45" s="9">
        <v>0</v>
      </c>
      <c r="H45" s="9">
        <f>VLOOKUP(B45,'[1]TD_PAGOS JULIO'!A$120:D$144,4,0)</f>
        <v>15938465</v>
      </c>
      <c r="I45" s="26" t="s">
        <v>94</v>
      </c>
    </row>
    <row r="46" spans="1:9" x14ac:dyDescent="0.25">
      <c r="A46" s="2" t="s">
        <v>6</v>
      </c>
      <c r="B46" s="2">
        <v>900857186</v>
      </c>
      <c r="C46" s="2" t="s">
        <v>19</v>
      </c>
      <c r="D46" s="25" t="s">
        <v>93</v>
      </c>
      <c r="E46" s="8">
        <v>1</v>
      </c>
      <c r="F46" s="8">
        <f>VLOOKUP(B46,[1]UNIF_TRAZA_TFE!A$1:C$41,3,0)</f>
        <v>2108538</v>
      </c>
      <c r="G46" s="9">
        <v>0</v>
      </c>
      <c r="H46" s="9">
        <v>0</v>
      </c>
      <c r="I46" s="26" t="s">
        <v>94</v>
      </c>
    </row>
    <row r="47" spans="1:9" x14ac:dyDescent="0.25">
      <c r="A47" s="2" t="s">
        <v>6</v>
      </c>
      <c r="B47" s="2">
        <v>901532463</v>
      </c>
      <c r="C47" s="2" t="s">
        <v>20</v>
      </c>
      <c r="D47" s="25" t="s">
        <v>93</v>
      </c>
      <c r="E47" s="8">
        <v>1</v>
      </c>
      <c r="F47" s="8">
        <f>VLOOKUP(B47,[1]UNIF_TRAZA_TFE!A$1:C$41,3,0)</f>
        <v>51717512</v>
      </c>
      <c r="G47" s="9">
        <v>0</v>
      </c>
      <c r="H47" s="9">
        <v>0</v>
      </c>
      <c r="I47" s="26" t="s">
        <v>94</v>
      </c>
    </row>
    <row r="48" spans="1:9" x14ac:dyDescent="0.25">
      <c r="A48" s="2" t="s">
        <v>6</v>
      </c>
      <c r="B48" s="2">
        <v>800123106</v>
      </c>
      <c r="C48" s="2" t="s">
        <v>83</v>
      </c>
      <c r="D48" s="25" t="s">
        <v>93</v>
      </c>
      <c r="E48" s="8">
        <v>1</v>
      </c>
      <c r="F48" s="8">
        <v>0</v>
      </c>
      <c r="G48" s="9">
        <v>0</v>
      </c>
      <c r="H48" s="9">
        <v>0</v>
      </c>
      <c r="I48" s="26" t="s">
        <v>94</v>
      </c>
    </row>
    <row r="49" spans="1:9" x14ac:dyDescent="0.25">
      <c r="A49" s="2" t="s">
        <v>6</v>
      </c>
      <c r="B49" s="2">
        <v>800024834</v>
      </c>
      <c r="C49" s="2" t="s">
        <v>84</v>
      </c>
      <c r="D49" s="25" t="s">
        <v>93</v>
      </c>
      <c r="E49" s="8">
        <v>1</v>
      </c>
      <c r="F49" s="8">
        <v>0</v>
      </c>
      <c r="G49" s="9">
        <v>0</v>
      </c>
      <c r="H49" s="9">
        <v>0</v>
      </c>
      <c r="I49" s="26" t="s">
        <v>94</v>
      </c>
    </row>
    <row r="50" spans="1:9" x14ac:dyDescent="0.25">
      <c r="A50" s="2" t="s">
        <v>6</v>
      </c>
      <c r="B50" s="2">
        <v>890907241</v>
      </c>
      <c r="C50" s="36" t="s">
        <v>85</v>
      </c>
      <c r="D50" s="25" t="s">
        <v>93</v>
      </c>
      <c r="E50" s="37">
        <v>1</v>
      </c>
      <c r="F50" s="8">
        <f>VLOOKUP(B50,[1]UNIF_TRAZA_TFE!A$1:C$41,3,0)</f>
        <v>3885205</v>
      </c>
      <c r="G50" s="9">
        <v>0</v>
      </c>
      <c r="H50" s="9">
        <v>0</v>
      </c>
      <c r="I50" s="26" t="s">
        <v>94</v>
      </c>
    </row>
    <row r="51" spans="1:9" x14ac:dyDescent="0.25">
      <c r="A51" s="2" t="s">
        <v>6</v>
      </c>
      <c r="B51" s="2">
        <v>900421895</v>
      </c>
      <c r="C51" s="36" t="s">
        <v>86</v>
      </c>
      <c r="D51" s="25" t="s">
        <v>93</v>
      </c>
      <c r="E51" s="37">
        <v>1</v>
      </c>
      <c r="F51" s="8">
        <v>0</v>
      </c>
      <c r="G51" s="9">
        <v>0</v>
      </c>
      <c r="H51" s="9">
        <v>0</v>
      </c>
      <c r="I51" s="26" t="s">
        <v>94</v>
      </c>
    </row>
    <row r="52" spans="1:9" x14ac:dyDescent="0.25">
      <c r="A52" s="2" t="s">
        <v>6</v>
      </c>
      <c r="B52" s="2">
        <v>900435080</v>
      </c>
      <c r="C52" s="36" t="s">
        <v>87</v>
      </c>
      <c r="D52" s="25" t="s">
        <v>93</v>
      </c>
      <c r="E52" s="37">
        <v>1</v>
      </c>
      <c r="F52" s="8">
        <v>0</v>
      </c>
      <c r="G52" s="9">
        <v>0</v>
      </c>
      <c r="H52" s="9">
        <v>0</v>
      </c>
      <c r="I52" s="26" t="s">
        <v>94</v>
      </c>
    </row>
    <row r="53" spans="1:9" x14ac:dyDescent="0.25">
      <c r="A53" s="2" t="s">
        <v>6</v>
      </c>
      <c r="B53" s="2">
        <v>900625317</v>
      </c>
      <c r="C53" s="36" t="s">
        <v>88</v>
      </c>
      <c r="D53" s="25" t="s">
        <v>93</v>
      </c>
      <c r="E53" s="37">
        <v>1</v>
      </c>
      <c r="F53" s="8">
        <v>0</v>
      </c>
      <c r="G53" s="9">
        <v>0</v>
      </c>
      <c r="H53" s="9">
        <f>VLOOKUP(B53,'[1]TD_PAGOS JULIO'!A$120:D$144,4,0)</f>
        <v>141797</v>
      </c>
      <c r="I53" s="26" t="s">
        <v>94</v>
      </c>
    </row>
    <row r="54" spans="1:9" x14ac:dyDescent="0.25">
      <c r="A54" s="2" t="s">
        <v>6</v>
      </c>
      <c r="B54" s="2">
        <v>811038014</v>
      </c>
      <c r="C54" s="36" t="s">
        <v>89</v>
      </c>
      <c r="D54" s="25" t="s">
        <v>93</v>
      </c>
      <c r="E54" s="37">
        <v>1</v>
      </c>
      <c r="F54" s="8">
        <v>0</v>
      </c>
      <c r="G54" s="9">
        <v>0</v>
      </c>
      <c r="H54" s="9">
        <v>0</v>
      </c>
      <c r="I54" s="26" t="s">
        <v>94</v>
      </c>
    </row>
    <row r="55" spans="1:9" x14ac:dyDescent="0.25">
      <c r="B55" s="2">
        <v>890905166</v>
      </c>
      <c r="C55" s="36" t="s">
        <v>95</v>
      </c>
      <c r="D55" s="25" t="s">
        <v>93</v>
      </c>
      <c r="E55" s="37">
        <v>1</v>
      </c>
      <c r="F55" s="8">
        <v>0</v>
      </c>
      <c r="G55" s="9">
        <f>VLOOKUP(B55,[1]Hoja1!A$3:D$22,4,0)</f>
        <v>171800</v>
      </c>
      <c r="H55" s="9">
        <v>0</v>
      </c>
      <c r="I55" s="26" t="s">
        <v>94</v>
      </c>
    </row>
  </sheetData>
  <autoFilter ref="A2:I55" xr:uid="{B4F818A7-7992-4F29-9228-AD717431EAC5}"/>
  <conditionalFormatting sqref="B4:B31">
    <cfRule type="duplicateValues" dxfId="38" priority="9"/>
  </conditionalFormatting>
  <conditionalFormatting sqref="B32:B42">
    <cfRule type="duplicateValues" dxfId="37" priority="10"/>
  </conditionalFormatting>
  <conditionalFormatting sqref="B43">
    <cfRule type="duplicateValues" dxfId="36" priority="8"/>
  </conditionalFormatting>
  <conditionalFormatting sqref="B3">
    <cfRule type="duplicateValues" dxfId="35" priority="7"/>
  </conditionalFormatting>
  <conditionalFormatting sqref="B44:B46">
    <cfRule type="duplicateValues" dxfId="34" priority="6"/>
  </conditionalFormatting>
  <conditionalFormatting sqref="B47">
    <cfRule type="duplicateValues" dxfId="33" priority="5"/>
  </conditionalFormatting>
  <conditionalFormatting sqref="B48">
    <cfRule type="duplicateValues" dxfId="32" priority="4"/>
  </conditionalFormatting>
  <conditionalFormatting sqref="B49">
    <cfRule type="duplicateValues" dxfId="31" priority="3"/>
  </conditionalFormatting>
  <conditionalFormatting sqref="B9:B54">
    <cfRule type="duplicateValues" dxfId="30" priority="11"/>
  </conditionalFormatting>
  <conditionalFormatting sqref="B3:B54">
    <cfRule type="duplicateValues" dxfId="29" priority="12"/>
  </conditionalFormatting>
  <conditionalFormatting sqref="B55">
    <cfRule type="duplicateValues" dxfId="28" priority="1"/>
  </conditionalFormatting>
  <conditionalFormatting sqref="B55">
    <cfRule type="duplicateValues" dxfId="27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1674F-6030-4035-A708-CE38D9AAE01F}">
  <dimension ref="A1:E163"/>
  <sheetViews>
    <sheetView topLeftCell="A136" workbookViewId="0">
      <selection activeCell="E163" activeCellId="24" sqref="E10 E18 E30 E39 E44 E53 E60 E66 E71 E77 E82 E90 E94 E100 E107 E119 E112 E124 E129 E136 E142 E147 E153 E158 E163"/>
    </sheetView>
  </sheetViews>
  <sheetFormatPr baseColWidth="10" defaultRowHeight="15" x14ac:dyDescent="0.25"/>
  <cols>
    <col min="1" max="1" width="11.85546875" customWidth="1"/>
    <col min="2" max="2" width="28.42578125" customWidth="1"/>
    <col min="3" max="3" width="24.85546875" customWidth="1"/>
    <col min="4" max="4" width="17.28515625" customWidth="1"/>
    <col min="5" max="5" width="28.28515625" customWidth="1"/>
  </cols>
  <sheetData>
    <row r="1" spans="1:5" x14ac:dyDescent="0.25">
      <c r="A1" s="10" t="s">
        <v>1</v>
      </c>
      <c r="B1" s="11" t="s">
        <v>36</v>
      </c>
      <c r="C1" s="10" t="s">
        <v>37</v>
      </c>
      <c r="D1" s="12" t="s">
        <v>35</v>
      </c>
      <c r="E1" s="16" t="s">
        <v>34</v>
      </c>
    </row>
    <row r="2" spans="1:5" x14ac:dyDescent="0.25">
      <c r="A2" s="42">
        <v>800058016</v>
      </c>
      <c r="B2" s="42" t="s">
        <v>39</v>
      </c>
      <c r="C2" s="33" t="s">
        <v>44</v>
      </c>
      <c r="D2" s="17">
        <v>45845</v>
      </c>
      <c r="E2" s="18">
        <v>24077617</v>
      </c>
    </row>
    <row r="3" spans="1:5" x14ac:dyDescent="0.25">
      <c r="A3" s="42"/>
      <c r="B3" s="42"/>
      <c r="C3" s="33" t="s">
        <v>73</v>
      </c>
      <c r="D3" s="17">
        <v>45863</v>
      </c>
      <c r="E3" s="18">
        <v>82882422</v>
      </c>
    </row>
    <row r="4" spans="1:5" x14ac:dyDescent="0.25">
      <c r="A4" s="42"/>
      <c r="B4" s="42"/>
      <c r="C4" s="33" t="s">
        <v>96</v>
      </c>
      <c r="D4" s="17">
        <v>45855</v>
      </c>
      <c r="E4" s="18">
        <v>54134</v>
      </c>
    </row>
    <row r="5" spans="1:5" x14ac:dyDescent="0.25">
      <c r="A5" s="42"/>
      <c r="B5" s="42"/>
      <c r="C5" s="33" t="s">
        <v>97</v>
      </c>
      <c r="D5" s="17">
        <v>45855</v>
      </c>
      <c r="E5" s="18">
        <v>3058153</v>
      </c>
    </row>
    <row r="6" spans="1:5" x14ac:dyDescent="0.25">
      <c r="A6" s="42"/>
      <c r="B6" s="42"/>
      <c r="C6" s="33" t="s">
        <v>98</v>
      </c>
      <c r="D6" s="17">
        <v>45855</v>
      </c>
      <c r="E6" s="18">
        <v>22208443</v>
      </c>
    </row>
    <row r="7" spans="1:5" x14ac:dyDescent="0.25">
      <c r="A7" s="42"/>
      <c r="B7" s="42"/>
      <c r="C7" s="33" t="s">
        <v>99</v>
      </c>
      <c r="D7" s="17">
        <v>45855</v>
      </c>
      <c r="E7" s="18">
        <v>1112080</v>
      </c>
    </row>
    <row r="8" spans="1:5" x14ac:dyDescent="0.25">
      <c r="A8" s="42"/>
      <c r="B8" s="42"/>
      <c r="C8" s="33" t="s">
        <v>100</v>
      </c>
      <c r="D8" s="17">
        <v>45855</v>
      </c>
      <c r="E8" s="18">
        <v>1524305</v>
      </c>
    </row>
    <row r="9" spans="1:5" x14ac:dyDescent="0.25">
      <c r="A9" s="42"/>
      <c r="B9" s="42"/>
      <c r="C9" s="33" t="s">
        <v>101</v>
      </c>
      <c r="D9" s="17">
        <v>45863</v>
      </c>
      <c r="E9" s="18">
        <v>1119475</v>
      </c>
    </row>
    <row r="10" spans="1:5" x14ac:dyDescent="0.25">
      <c r="A10" s="13"/>
      <c r="B10" s="14"/>
      <c r="C10" s="13"/>
      <c r="D10" s="15"/>
      <c r="E10" s="27">
        <f>SUM(E2:E9)</f>
        <v>136036629</v>
      </c>
    </row>
    <row r="13" spans="1:5" x14ac:dyDescent="0.25">
      <c r="A13" s="10" t="s">
        <v>1</v>
      </c>
      <c r="B13" s="11" t="s">
        <v>36</v>
      </c>
      <c r="C13" s="10" t="s">
        <v>37</v>
      </c>
      <c r="D13" s="12" t="s">
        <v>35</v>
      </c>
      <c r="E13" s="16" t="s">
        <v>34</v>
      </c>
    </row>
    <row r="14" spans="1:5" ht="15" customHeight="1" x14ac:dyDescent="0.25">
      <c r="A14" s="38">
        <v>800149026</v>
      </c>
      <c r="B14" s="38" t="s">
        <v>59</v>
      </c>
      <c r="C14" s="33" t="s">
        <v>53</v>
      </c>
      <c r="D14" s="17">
        <v>45863</v>
      </c>
      <c r="E14" s="18">
        <v>7772941</v>
      </c>
    </row>
    <row r="15" spans="1:5" x14ac:dyDescent="0.25">
      <c r="A15" s="39"/>
      <c r="B15" s="39"/>
      <c r="C15" s="33" t="s">
        <v>54</v>
      </c>
      <c r="D15" s="17">
        <v>45863</v>
      </c>
      <c r="E15" s="18">
        <v>89382891</v>
      </c>
    </row>
    <row r="16" spans="1:5" x14ac:dyDescent="0.25">
      <c r="A16" s="39"/>
      <c r="B16" s="39"/>
      <c r="C16" s="33" t="s">
        <v>41</v>
      </c>
      <c r="D16" s="17">
        <v>45863</v>
      </c>
      <c r="E16" s="18">
        <v>510725</v>
      </c>
    </row>
    <row r="17" spans="1:5" x14ac:dyDescent="0.25">
      <c r="A17" s="40"/>
      <c r="B17" s="40"/>
      <c r="C17" s="33" t="s">
        <v>42</v>
      </c>
      <c r="D17" s="17">
        <v>45863</v>
      </c>
      <c r="E17" s="18">
        <v>238738044</v>
      </c>
    </row>
    <row r="18" spans="1:5" x14ac:dyDescent="0.25">
      <c r="A18" s="13"/>
      <c r="B18" s="14"/>
      <c r="C18" s="13"/>
      <c r="D18" s="15"/>
      <c r="E18" s="27">
        <f>SUM(E14:E17)</f>
        <v>336404601</v>
      </c>
    </row>
    <row r="21" spans="1:5" x14ac:dyDescent="0.25">
      <c r="A21" s="10" t="s">
        <v>1</v>
      </c>
      <c r="B21" s="11" t="s">
        <v>36</v>
      </c>
      <c r="C21" s="10" t="s">
        <v>37</v>
      </c>
      <c r="D21" s="12" t="s">
        <v>35</v>
      </c>
      <c r="E21" s="16" t="s">
        <v>34</v>
      </c>
    </row>
    <row r="22" spans="1:5" x14ac:dyDescent="0.25">
      <c r="A22" s="42">
        <v>890901826</v>
      </c>
      <c r="B22" s="41" t="s">
        <v>13</v>
      </c>
      <c r="C22" s="33" t="s">
        <v>102</v>
      </c>
      <c r="D22" s="17">
        <v>45855</v>
      </c>
      <c r="E22" s="18">
        <v>17235263</v>
      </c>
    </row>
    <row r="23" spans="1:5" x14ac:dyDescent="0.25">
      <c r="A23" s="42"/>
      <c r="B23" s="41"/>
      <c r="C23" s="33" t="s">
        <v>103</v>
      </c>
      <c r="D23" s="17">
        <v>45855</v>
      </c>
      <c r="E23" s="18">
        <v>15347429</v>
      </c>
    </row>
    <row r="24" spans="1:5" x14ac:dyDescent="0.25">
      <c r="A24" s="42"/>
      <c r="B24" s="41"/>
      <c r="C24" s="33" t="s">
        <v>104</v>
      </c>
      <c r="D24" s="17">
        <v>45855</v>
      </c>
      <c r="E24" s="18">
        <v>87600847</v>
      </c>
    </row>
    <row r="25" spans="1:5" x14ac:dyDescent="0.25">
      <c r="A25" s="42"/>
      <c r="B25" s="41"/>
      <c r="C25" s="33" t="s">
        <v>105</v>
      </c>
      <c r="D25" s="17">
        <v>45863</v>
      </c>
      <c r="E25" s="18">
        <v>6460937</v>
      </c>
    </row>
    <row r="26" spans="1:5" x14ac:dyDescent="0.25">
      <c r="A26" s="42"/>
      <c r="B26" s="41"/>
      <c r="C26" s="33" t="s">
        <v>106</v>
      </c>
      <c r="D26" s="17">
        <v>45863</v>
      </c>
      <c r="E26" s="18">
        <v>11215669</v>
      </c>
    </row>
    <row r="27" spans="1:5" x14ac:dyDescent="0.25">
      <c r="A27" s="42"/>
      <c r="B27" s="41"/>
      <c r="C27" s="33" t="s">
        <v>107</v>
      </c>
      <c r="D27" s="17">
        <v>45863</v>
      </c>
      <c r="E27" s="18">
        <v>4178067</v>
      </c>
    </row>
    <row r="28" spans="1:5" x14ac:dyDescent="0.25">
      <c r="A28" s="42"/>
      <c r="B28" s="41"/>
      <c r="C28" s="33" t="s">
        <v>108</v>
      </c>
      <c r="D28" s="17">
        <v>45863</v>
      </c>
      <c r="E28" s="18">
        <v>10962983</v>
      </c>
    </row>
    <row r="29" spans="1:5" x14ac:dyDescent="0.25">
      <c r="A29" s="42"/>
      <c r="B29" s="41"/>
      <c r="C29" s="33" t="s">
        <v>109</v>
      </c>
      <c r="D29" s="17">
        <v>45863</v>
      </c>
      <c r="E29" s="18">
        <v>8307533</v>
      </c>
    </row>
    <row r="30" spans="1:5" x14ac:dyDescent="0.25">
      <c r="A30" s="13"/>
      <c r="B30" s="14"/>
      <c r="C30" s="13"/>
      <c r="D30" s="15"/>
      <c r="E30" s="27">
        <f>SUM(E22:E29)</f>
        <v>161308728</v>
      </c>
    </row>
    <row r="31" spans="1:5" x14ac:dyDescent="0.25">
      <c r="D31" s="19"/>
      <c r="E31" s="20"/>
    </row>
    <row r="32" spans="1:5" x14ac:dyDescent="0.25">
      <c r="C32" s="28"/>
      <c r="D32" s="19"/>
      <c r="E32" s="20"/>
    </row>
    <row r="33" spans="1:5" x14ac:dyDescent="0.25">
      <c r="A33" s="10" t="s">
        <v>1</v>
      </c>
      <c r="B33" s="11" t="s">
        <v>36</v>
      </c>
      <c r="C33" s="10" t="s">
        <v>37</v>
      </c>
      <c r="D33" s="12" t="s">
        <v>35</v>
      </c>
      <c r="E33" s="16" t="s">
        <v>34</v>
      </c>
    </row>
    <row r="34" spans="1:5" x14ac:dyDescent="0.25">
      <c r="A34" s="38">
        <v>890904646</v>
      </c>
      <c r="B34" s="38" t="s">
        <v>43</v>
      </c>
      <c r="C34" s="33" t="s">
        <v>110</v>
      </c>
      <c r="D34" s="17">
        <v>45845</v>
      </c>
      <c r="E34" s="18">
        <v>209479116</v>
      </c>
    </row>
    <row r="35" spans="1:5" x14ac:dyDescent="0.25">
      <c r="A35" s="39"/>
      <c r="B35" s="39"/>
      <c r="C35" s="33" t="s">
        <v>111</v>
      </c>
      <c r="D35" s="17">
        <v>45845</v>
      </c>
      <c r="E35" s="18">
        <v>7047847</v>
      </c>
    </row>
    <row r="36" spans="1:5" x14ac:dyDescent="0.25">
      <c r="A36" s="39"/>
      <c r="B36" s="39"/>
      <c r="C36" s="33" t="s">
        <v>112</v>
      </c>
      <c r="D36" s="17">
        <v>45852</v>
      </c>
      <c r="E36" s="18">
        <v>416781935</v>
      </c>
    </row>
    <row r="37" spans="1:5" x14ac:dyDescent="0.25">
      <c r="A37" s="39"/>
      <c r="B37" s="39"/>
      <c r="C37" s="33" t="s">
        <v>113</v>
      </c>
      <c r="D37" s="17">
        <v>45862</v>
      </c>
      <c r="E37" s="18">
        <v>178245376</v>
      </c>
    </row>
    <row r="38" spans="1:5" x14ac:dyDescent="0.25">
      <c r="A38" s="39"/>
      <c r="B38" s="39"/>
      <c r="C38" s="33" t="s">
        <v>114</v>
      </c>
      <c r="D38" s="17">
        <v>45863</v>
      </c>
      <c r="E38" s="18">
        <v>217414454</v>
      </c>
    </row>
    <row r="39" spans="1:5" x14ac:dyDescent="0.25">
      <c r="A39" s="13"/>
      <c r="B39" s="14"/>
      <c r="C39" s="13"/>
      <c r="D39" s="15"/>
      <c r="E39" s="27">
        <f>SUM(E34:E38)</f>
        <v>1028968728</v>
      </c>
    </row>
    <row r="40" spans="1:5" x14ac:dyDescent="0.25">
      <c r="D40" s="19"/>
      <c r="E40" s="20"/>
    </row>
    <row r="41" spans="1:5" x14ac:dyDescent="0.25">
      <c r="D41" s="19"/>
      <c r="E41" s="20"/>
    </row>
    <row r="42" spans="1:5" x14ac:dyDescent="0.25">
      <c r="A42" s="10" t="s">
        <v>1</v>
      </c>
      <c r="B42" s="11" t="s">
        <v>36</v>
      </c>
      <c r="C42" s="10" t="s">
        <v>37</v>
      </c>
      <c r="D42" s="12" t="s">
        <v>35</v>
      </c>
      <c r="E42" s="16" t="s">
        <v>34</v>
      </c>
    </row>
    <row r="43" spans="1:5" ht="30" x14ac:dyDescent="0.25">
      <c r="A43" s="32">
        <v>890906347</v>
      </c>
      <c r="B43" s="32" t="s">
        <v>11</v>
      </c>
      <c r="C43" s="33" t="s">
        <v>115</v>
      </c>
      <c r="D43" s="34">
        <v>45862</v>
      </c>
      <c r="E43" s="35">
        <v>3296574</v>
      </c>
    </row>
    <row r="44" spans="1:5" x14ac:dyDescent="0.25">
      <c r="A44" s="13"/>
      <c r="B44" s="14"/>
      <c r="C44" s="13"/>
      <c r="D44" s="15"/>
      <c r="E44" s="27">
        <f>SUM(E43:E43)</f>
        <v>3296574</v>
      </c>
    </row>
    <row r="45" spans="1:5" x14ac:dyDescent="0.25">
      <c r="D45" s="19"/>
      <c r="E45" s="20"/>
    </row>
    <row r="46" spans="1:5" x14ac:dyDescent="0.25">
      <c r="D46" s="19"/>
      <c r="E46" s="20"/>
    </row>
    <row r="47" spans="1:5" x14ac:dyDescent="0.25">
      <c r="A47" s="10" t="s">
        <v>1</v>
      </c>
      <c r="B47" s="11" t="s">
        <v>36</v>
      </c>
      <c r="C47" s="10" t="s">
        <v>37</v>
      </c>
      <c r="D47" s="12" t="s">
        <v>35</v>
      </c>
      <c r="E47" s="16" t="s">
        <v>34</v>
      </c>
    </row>
    <row r="48" spans="1:5" ht="15" customHeight="1" x14ac:dyDescent="0.25">
      <c r="A48" s="38">
        <v>890907215</v>
      </c>
      <c r="B48" s="38" t="s">
        <v>71</v>
      </c>
      <c r="C48" s="33" t="s">
        <v>57</v>
      </c>
      <c r="D48" s="17">
        <v>45863</v>
      </c>
      <c r="E48" s="18">
        <v>3351942</v>
      </c>
    </row>
    <row r="49" spans="1:5" x14ac:dyDescent="0.25">
      <c r="A49" s="39"/>
      <c r="B49" s="39"/>
      <c r="C49" s="33" t="s">
        <v>74</v>
      </c>
      <c r="D49" s="17">
        <v>45855</v>
      </c>
      <c r="E49" s="18">
        <v>15353430</v>
      </c>
    </row>
    <row r="50" spans="1:5" x14ac:dyDescent="0.25">
      <c r="A50" s="39"/>
      <c r="B50" s="39"/>
      <c r="C50" s="33" t="s">
        <v>75</v>
      </c>
      <c r="D50" s="17">
        <v>45863</v>
      </c>
      <c r="E50" s="18">
        <v>170700</v>
      </c>
    </row>
    <row r="51" spans="1:5" x14ac:dyDescent="0.25">
      <c r="A51" s="39"/>
      <c r="B51" s="39"/>
      <c r="C51" s="33" t="s">
        <v>60</v>
      </c>
      <c r="D51" s="17">
        <v>45863</v>
      </c>
      <c r="E51" s="18">
        <v>29299190</v>
      </c>
    </row>
    <row r="52" spans="1:5" x14ac:dyDescent="0.25">
      <c r="A52" s="39"/>
      <c r="B52" s="39"/>
      <c r="C52" s="33" t="s">
        <v>73</v>
      </c>
      <c r="D52" s="17">
        <v>45855</v>
      </c>
      <c r="E52" s="18">
        <v>40845122</v>
      </c>
    </row>
    <row r="53" spans="1:5" x14ac:dyDescent="0.25">
      <c r="A53" s="13"/>
      <c r="B53" s="14"/>
      <c r="C53" s="13"/>
      <c r="D53" s="15"/>
      <c r="E53" s="27">
        <f>SUM(E48:E52)</f>
        <v>89020384</v>
      </c>
    </row>
    <row r="54" spans="1:5" x14ac:dyDescent="0.25">
      <c r="D54" s="19"/>
      <c r="E54" s="20"/>
    </row>
    <row r="55" spans="1:5" x14ac:dyDescent="0.25">
      <c r="D55" s="19"/>
      <c r="E55" s="20"/>
    </row>
    <row r="56" spans="1:5" x14ac:dyDescent="0.25">
      <c r="D56" s="19"/>
      <c r="E56" s="20"/>
    </row>
    <row r="57" spans="1:5" x14ac:dyDescent="0.25">
      <c r="A57" s="10" t="s">
        <v>1</v>
      </c>
      <c r="B57" s="11" t="s">
        <v>36</v>
      </c>
      <c r="C57" s="10" t="s">
        <v>37</v>
      </c>
      <c r="D57" s="12" t="s">
        <v>35</v>
      </c>
      <c r="E57" s="16" t="s">
        <v>34</v>
      </c>
    </row>
    <row r="58" spans="1:5" x14ac:dyDescent="0.25">
      <c r="A58" s="41">
        <v>890907254</v>
      </c>
      <c r="B58" s="41" t="s">
        <v>45</v>
      </c>
      <c r="C58" s="33" t="s">
        <v>116</v>
      </c>
      <c r="D58" s="17">
        <v>45845</v>
      </c>
      <c r="E58" s="18">
        <v>279763940</v>
      </c>
    </row>
    <row r="59" spans="1:5" x14ac:dyDescent="0.25">
      <c r="A59" s="41"/>
      <c r="B59" s="41"/>
      <c r="C59" s="33" t="s">
        <v>117</v>
      </c>
      <c r="D59" s="17">
        <v>45845</v>
      </c>
      <c r="E59" s="18">
        <v>1442750</v>
      </c>
    </row>
    <row r="60" spans="1:5" x14ac:dyDescent="0.25">
      <c r="A60" s="13"/>
      <c r="B60" s="14"/>
      <c r="C60" s="13"/>
      <c r="D60" s="15"/>
      <c r="E60" s="27">
        <f>SUM(E58:E59)</f>
        <v>281206690</v>
      </c>
    </row>
    <row r="61" spans="1:5" x14ac:dyDescent="0.25">
      <c r="D61" s="19"/>
      <c r="E61" s="20"/>
    </row>
    <row r="62" spans="1:5" x14ac:dyDescent="0.25">
      <c r="D62" s="19"/>
      <c r="E62" s="20"/>
    </row>
    <row r="63" spans="1:5" x14ac:dyDescent="0.25">
      <c r="A63" s="10" t="s">
        <v>1</v>
      </c>
      <c r="B63" s="11" t="s">
        <v>36</v>
      </c>
      <c r="C63" s="10" t="s">
        <v>37</v>
      </c>
      <c r="D63" s="12" t="s">
        <v>35</v>
      </c>
      <c r="E63" s="16" t="s">
        <v>34</v>
      </c>
    </row>
    <row r="64" spans="1:5" ht="17.25" customHeight="1" x14ac:dyDescent="0.25">
      <c r="A64" s="38">
        <v>890939936</v>
      </c>
      <c r="B64" s="38" t="s">
        <v>16</v>
      </c>
      <c r="C64" s="33" t="s">
        <v>41</v>
      </c>
      <c r="D64" s="34">
        <v>45855</v>
      </c>
      <c r="E64" s="35">
        <v>19430413</v>
      </c>
    </row>
    <row r="65" spans="1:5" x14ac:dyDescent="0.25">
      <c r="A65" s="40"/>
      <c r="B65" s="40"/>
      <c r="C65" s="33" t="s">
        <v>42</v>
      </c>
      <c r="D65" s="34">
        <v>45863</v>
      </c>
      <c r="E65" s="35">
        <v>16913591</v>
      </c>
    </row>
    <row r="66" spans="1:5" x14ac:dyDescent="0.25">
      <c r="A66" s="13"/>
      <c r="B66" s="14"/>
      <c r="C66" s="13"/>
      <c r="D66" s="15"/>
      <c r="E66" s="27">
        <f>SUM(E64:E65)</f>
        <v>36344004</v>
      </c>
    </row>
    <row r="67" spans="1:5" x14ac:dyDescent="0.25">
      <c r="D67" s="19"/>
      <c r="E67" s="20"/>
    </row>
    <row r="68" spans="1:5" x14ac:dyDescent="0.25">
      <c r="D68" s="19"/>
      <c r="E68" s="20"/>
    </row>
    <row r="69" spans="1:5" x14ac:dyDescent="0.25">
      <c r="A69" s="10" t="s">
        <v>1</v>
      </c>
      <c r="B69" s="11" t="s">
        <v>36</v>
      </c>
      <c r="C69" s="10" t="s">
        <v>37</v>
      </c>
      <c r="D69" s="12" t="s">
        <v>35</v>
      </c>
      <c r="E69" s="16" t="s">
        <v>34</v>
      </c>
    </row>
    <row r="70" spans="1:5" ht="30" x14ac:dyDescent="0.25">
      <c r="A70" s="32">
        <v>890985703</v>
      </c>
      <c r="B70" s="32" t="s">
        <v>47</v>
      </c>
      <c r="C70" s="33" t="s">
        <v>75</v>
      </c>
      <c r="D70" s="34">
        <v>45855</v>
      </c>
      <c r="E70" s="35">
        <v>6654611</v>
      </c>
    </row>
    <row r="71" spans="1:5" x14ac:dyDescent="0.25">
      <c r="A71" s="13"/>
      <c r="B71" s="14"/>
      <c r="C71" s="13"/>
      <c r="D71" s="15"/>
      <c r="E71" s="27">
        <f>SUM(E70:E70)</f>
        <v>6654611</v>
      </c>
    </row>
    <row r="72" spans="1:5" x14ac:dyDescent="0.25">
      <c r="D72" s="19"/>
      <c r="E72" s="20"/>
    </row>
    <row r="73" spans="1:5" x14ac:dyDescent="0.25">
      <c r="D73" s="19"/>
      <c r="E73" s="20"/>
    </row>
    <row r="74" spans="1:5" x14ac:dyDescent="0.25">
      <c r="A74" s="10" t="s">
        <v>1</v>
      </c>
      <c r="B74" s="11" t="s">
        <v>36</v>
      </c>
      <c r="C74" s="10" t="s">
        <v>37</v>
      </c>
      <c r="D74" s="12" t="s">
        <v>35</v>
      </c>
      <c r="E74" s="16" t="s">
        <v>34</v>
      </c>
    </row>
    <row r="75" spans="1:5" x14ac:dyDescent="0.25">
      <c r="A75" s="41">
        <v>900038926</v>
      </c>
      <c r="B75" s="41" t="s">
        <v>48</v>
      </c>
      <c r="C75" s="33" t="s">
        <v>57</v>
      </c>
      <c r="D75" s="17">
        <v>45855</v>
      </c>
      <c r="E75" s="18">
        <v>20850387</v>
      </c>
    </row>
    <row r="76" spans="1:5" x14ac:dyDescent="0.25">
      <c r="A76" s="41"/>
      <c r="B76" s="41"/>
      <c r="C76" s="33" t="s">
        <v>58</v>
      </c>
      <c r="D76" s="17">
        <v>45863</v>
      </c>
      <c r="E76" s="18">
        <v>4756049</v>
      </c>
    </row>
    <row r="77" spans="1:5" x14ac:dyDescent="0.25">
      <c r="A77" s="13"/>
      <c r="B77" s="14"/>
      <c r="C77" s="13"/>
      <c r="D77" s="15"/>
      <c r="E77" s="27">
        <f>SUM(E75:E76)</f>
        <v>25606436</v>
      </c>
    </row>
    <row r="78" spans="1:5" x14ac:dyDescent="0.25">
      <c r="D78" s="19"/>
      <c r="E78" s="20"/>
    </row>
    <row r="79" spans="1:5" x14ac:dyDescent="0.25">
      <c r="D79" s="19"/>
      <c r="E79" s="20"/>
    </row>
    <row r="80" spans="1:5" x14ac:dyDescent="0.25">
      <c r="A80" s="21" t="s">
        <v>1</v>
      </c>
      <c r="B80" s="22" t="s">
        <v>36</v>
      </c>
      <c r="C80" s="21" t="s">
        <v>37</v>
      </c>
      <c r="D80" s="23" t="s">
        <v>35</v>
      </c>
      <c r="E80" s="24" t="s">
        <v>34</v>
      </c>
    </row>
    <row r="81" spans="1:5" x14ac:dyDescent="0.25">
      <c r="A81">
        <v>900532504</v>
      </c>
      <c r="B81" t="s">
        <v>68</v>
      </c>
      <c r="C81" s="31" t="s">
        <v>53</v>
      </c>
      <c r="D81" s="19">
        <v>45855</v>
      </c>
      <c r="E81" s="20">
        <v>15938465</v>
      </c>
    </row>
    <row r="82" spans="1:5" x14ac:dyDescent="0.25">
      <c r="D82" s="19"/>
      <c r="E82" s="29">
        <f>SUM(E81)</f>
        <v>15938465</v>
      </c>
    </row>
    <row r="83" spans="1:5" x14ac:dyDescent="0.25">
      <c r="D83" s="19"/>
      <c r="E83" s="20"/>
    </row>
    <row r="84" spans="1:5" x14ac:dyDescent="0.25">
      <c r="D84" s="19"/>
      <c r="E84" s="20"/>
    </row>
    <row r="85" spans="1:5" x14ac:dyDescent="0.25">
      <c r="A85" s="10" t="s">
        <v>1</v>
      </c>
      <c r="B85" s="11" t="s">
        <v>36</v>
      </c>
      <c r="C85" s="10" t="s">
        <v>37</v>
      </c>
      <c r="D85" s="12" t="s">
        <v>35</v>
      </c>
      <c r="E85" s="16" t="s">
        <v>34</v>
      </c>
    </row>
    <row r="86" spans="1:5" x14ac:dyDescent="0.25">
      <c r="A86" s="38">
        <v>900438216</v>
      </c>
      <c r="B86" s="38" t="s">
        <v>8</v>
      </c>
      <c r="C86" s="30" t="s">
        <v>57</v>
      </c>
      <c r="D86" s="17">
        <v>45863</v>
      </c>
      <c r="E86" s="18">
        <v>11352467</v>
      </c>
    </row>
    <row r="87" spans="1:5" x14ac:dyDescent="0.25">
      <c r="A87" s="39"/>
      <c r="B87" s="39"/>
      <c r="C87" s="30" t="s">
        <v>58</v>
      </c>
      <c r="D87" s="17">
        <v>45863</v>
      </c>
      <c r="E87" s="18">
        <v>7909523</v>
      </c>
    </row>
    <row r="88" spans="1:5" x14ac:dyDescent="0.25">
      <c r="A88" s="39"/>
      <c r="B88" s="39"/>
      <c r="C88" s="30" t="s">
        <v>74</v>
      </c>
      <c r="D88" s="17">
        <v>45855</v>
      </c>
      <c r="E88" s="18">
        <v>2822318</v>
      </c>
    </row>
    <row r="89" spans="1:5" x14ac:dyDescent="0.25">
      <c r="A89" s="40"/>
      <c r="B89" s="40"/>
      <c r="C89" s="30" t="s">
        <v>75</v>
      </c>
      <c r="D89" s="17">
        <v>45855</v>
      </c>
      <c r="E89" s="18">
        <v>40603733</v>
      </c>
    </row>
    <row r="90" spans="1:5" x14ac:dyDescent="0.25">
      <c r="A90" s="13"/>
      <c r="B90" s="14"/>
      <c r="C90" s="13"/>
      <c r="D90" s="15"/>
      <c r="E90" s="27">
        <f>SUM(E86:E89)</f>
        <v>62688041</v>
      </c>
    </row>
    <row r="91" spans="1:5" x14ac:dyDescent="0.25">
      <c r="D91" s="19"/>
      <c r="E91" s="20"/>
    </row>
    <row r="92" spans="1:5" x14ac:dyDescent="0.25">
      <c r="C92" s="31"/>
      <c r="D92" s="19"/>
      <c r="E92" s="20"/>
    </row>
    <row r="93" spans="1:5" x14ac:dyDescent="0.25">
      <c r="A93" s="21" t="s">
        <v>1</v>
      </c>
      <c r="B93" s="22" t="s">
        <v>36</v>
      </c>
      <c r="C93" s="21" t="s">
        <v>37</v>
      </c>
      <c r="D93" s="23" t="s">
        <v>35</v>
      </c>
      <c r="E93" s="24" t="s">
        <v>34</v>
      </c>
    </row>
    <row r="94" spans="1:5" x14ac:dyDescent="0.25">
      <c r="A94">
        <v>811002429</v>
      </c>
      <c r="B94" t="s">
        <v>72</v>
      </c>
      <c r="C94" s="31" t="s">
        <v>40</v>
      </c>
      <c r="D94" s="19">
        <v>45855</v>
      </c>
      <c r="E94" s="20">
        <v>14581971</v>
      </c>
    </row>
    <row r="95" spans="1:5" x14ac:dyDescent="0.25">
      <c r="C95" s="31"/>
      <c r="D95" s="19"/>
      <c r="E95" s="29">
        <f>SUBTOTAL(109,Tabla22[VALOR PAGADO])</f>
        <v>14581971</v>
      </c>
    </row>
    <row r="96" spans="1:5" x14ac:dyDescent="0.25">
      <c r="C96" s="31"/>
      <c r="D96" s="19"/>
      <c r="E96" s="20"/>
    </row>
    <row r="97" spans="1:5" x14ac:dyDescent="0.25">
      <c r="C97" s="31"/>
      <c r="D97" s="19"/>
      <c r="E97" s="20"/>
    </row>
    <row r="98" spans="1:5" x14ac:dyDescent="0.25">
      <c r="A98" s="21" t="s">
        <v>1</v>
      </c>
      <c r="B98" s="22" t="s">
        <v>36</v>
      </c>
      <c r="C98" s="21" t="s">
        <v>37</v>
      </c>
      <c r="D98" s="23" t="s">
        <v>35</v>
      </c>
      <c r="E98" s="24" t="s">
        <v>34</v>
      </c>
    </row>
    <row r="99" spans="1:5" x14ac:dyDescent="0.25">
      <c r="A99">
        <v>890980757</v>
      </c>
      <c r="B99" t="s">
        <v>46</v>
      </c>
      <c r="C99" s="31" t="s">
        <v>115</v>
      </c>
      <c r="D99" s="19">
        <v>45863</v>
      </c>
      <c r="E99" s="20">
        <v>14515360</v>
      </c>
    </row>
    <row r="100" spans="1:5" x14ac:dyDescent="0.25">
      <c r="C100" s="31"/>
      <c r="D100" s="19"/>
      <c r="E100" s="29">
        <f>SUM(E99)</f>
        <v>14515360</v>
      </c>
    </row>
    <row r="101" spans="1:5" x14ac:dyDescent="0.25">
      <c r="C101" s="31"/>
      <c r="D101" s="19"/>
      <c r="E101" s="29"/>
    </row>
    <row r="103" spans="1:5" x14ac:dyDescent="0.25">
      <c r="A103" s="10" t="s">
        <v>1</v>
      </c>
      <c r="B103" s="11" t="s">
        <v>36</v>
      </c>
      <c r="C103" s="10" t="s">
        <v>37</v>
      </c>
      <c r="D103" s="12" t="s">
        <v>35</v>
      </c>
      <c r="E103" s="16" t="s">
        <v>34</v>
      </c>
    </row>
    <row r="104" spans="1:5" x14ac:dyDescent="0.25">
      <c r="A104" s="38">
        <v>890905154</v>
      </c>
      <c r="B104" s="38" t="s">
        <v>76</v>
      </c>
      <c r="C104" s="33" t="s">
        <v>38</v>
      </c>
      <c r="D104" s="17">
        <v>45855</v>
      </c>
      <c r="E104" s="18">
        <v>18075392</v>
      </c>
    </row>
    <row r="105" spans="1:5" x14ac:dyDescent="0.25">
      <c r="A105" s="39"/>
      <c r="B105" s="39"/>
      <c r="C105" s="33" t="s">
        <v>40</v>
      </c>
      <c r="D105" s="17">
        <v>45855</v>
      </c>
      <c r="E105" s="18">
        <v>3915618</v>
      </c>
    </row>
    <row r="106" spans="1:5" x14ac:dyDescent="0.25">
      <c r="A106" s="39"/>
      <c r="B106" s="39"/>
      <c r="C106" s="33" t="s">
        <v>118</v>
      </c>
      <c r="D106" s="17">
        <v>45860</v>
      </c>
      <c r="E106" s="18">
        <v>356828080</v>
      </c>
    </row>
    <row r="107" spans="1:5" x14ac:dyDescent="0.25">
      <c r="A107" s="13"/>
      <c r="B107" s="14"/>
      <c r="C107" s="13"/>
      <c r="D107" s="15"/>
      <c r="E107" s="27">
        <f>SUM(E104:E106)</f>
        <v>378819090</v>
      </c>
    </row>
    <row r="110" spans="1:5" x14ac:dyDescent="0.25">
      <c r="A110" s="10" t="s">
        <v>1</v>
      </c>
      <c r="B110" s="11" t="s">
        <v>36</v>
      </c>
      <c r="C110" s="10" t="s">
        <v>37</v>
      </c>
      <c r="D110" s="12" t="s">
        <v>35</v>
      </c>
      <c r="E110" s="16" t="s">
        <v>34</v>
      </c>
    </row>
    <row r="111" spans="1:5" ht="30" x14ac:dyDescent="0.25">
      <c r="A111" s="32">
        <v>890981726</v>
      </c>
      <c r="B111" s="32" t="s">
        <v>80</v>
      </c>
      <c r="C111" s="33" t="s">
        <v>55</v>
      </c>
      <c r="D111" s="34">
        <v>45855</v>
      </c>
      <c r="E111" s="35">
        <v>5320899</v>
      </c>
    </row>
    <row r="112" spans="1:5" x14ac:dyDescent="0.25">
      <c r="A112" s="13"/>
      <c r="B112" s="14"/>
      <c r="C112" s="13"/>
      <c r="D112" s="15"/>
      <c r="E112" s="27">
        <f>SUM(E111:E111)</f>
        <v>5320899</v>
      </c>
    </row>
    <row r="115" spans="1:5" ht="15" customHeight="1" x14ac:dyDescent="0.25">
      <c r="A115" s="10" t="s">
        <v>1</v>
      </c>
      <c r="B115" s="11" t="s">
        <v>36</v>
      </c>
      <c r="C115" s="10" t="s">
        <v>37</v>
      </c>
      <c r="D115" s="12" t="s">
        <v>35</v>
      </c>
      <c r="E115" s="16" t="s">
        <v>34</v>
      </c>
    </row>
    <row r="116" spans="1:5" x14ac:dyDescent="0.25">
      <c r="A116" s="38">
        <v>890900518</v>
      </c>
      <c r="B116" s="38" t="s">
        <v>12</v>
      </c>
      <c r="C116" s="33" t="s">
        <v>69</v>
      </c>
      <c r="D116" s="17">
        <v>45863</v>
      </c>
      <c r="E116" s="18">
        <v>3957567</v>
      </c>
    </row>
    <row r="117" spans="1:5" x14ac:dyDescent="0.25">
      <c r="A117" s="39"/>
      <c r="B117" s="39"/>
      <c r="C117" s="33" t="s">
        <v>70</v>
      </c>
      <c r="D117" s="17">
        <v>45863</v>
      </c>
      <c r="E117" s="18">
        <v>68914904</v>
      </c>
    </row>
    <row r="118" spans="1:5" x14ac:dyDescent="0.25">
      <c r="A118" s="39"/>
      <c r="B118" s="39"/>
      <c r="C118" s="33" t="s">
        <v>119</v>
      </c>
      <c r="D118" s="17">
        <v>45855</v>
      </c>
      <c r="E118" s="18">
        <v>172160880</v>
      </c>
    </row>
    <row r="119" spans="1:5" x14ac:dyDescent="0.25">
      <c r="A119" s="13"/>
      <c r="B119" s="14"/>
      <c r="C119" s="13"/>
      <c r="D119" s="15"/>
      <c r="E119" s="27">
        <f>SUM(E116:E118)</f>
        <v>245033351</v>
      </c>
    </row>
    <row r="122" spans="1:5" x14ac:dyDescent="0.25">
      <c r="A122" s="10" t="s">
        <v>1</v>
      </c>
      <c r="B122" s="11" t="s">
        <v>36</v>
      </c>
      <c r="C122" s="10" t="s">
        <v>37</v>
      </c>
      <c r="D122" s="12" t="s">
        <v>35</v>
      </c>
      <c r="E122" s="16" t="s">
        <v>34</v>
      </c>
    </row>
    <row r="123" spans="1:5" ht="30" x14ac:dyDescent="0.25">
      <c r="A123" s="32">
        <v>890981374</v>
      </c>
      <c r="B123" s="32" t="s">
        <v>14</v>
      </c>
      <c r="C123" s="33" t="s">
        <v>41</v>
      </c>
      <c r="D123" s="34">
        <v>45855</v>
      </c>
      <c r="E123" s="35">
        <v>114093</v>
      </c>
    </row>
    <row r="124" spans="1:5" x14ac:dyDescent="0.25">
      <c r="A124" s="13"/>
      <c r="B124" s="14"/>
      <c r="C124" s="13"/>
      <c r="D124" s="15"/>
      <c r="E124" s="27">
        <f>SUM(E123:E123)</f>
        <v>114093</v>
      </c>
    </row>
    <row r="127" spans="1:5" x14ac:dyDescent="0.25">
      <c r="A127" s="10" t="s">
        <v>1</v>
      </c>
      <c r="B127" s="11" t="s">
        <v>36</v>
      </c>
      <c r="C127" s="10" t="s">
        <v>37</v>
      </c>
      <c r="D127" s="12" t="s">
        <v>35</v>
      </c>
      <c r="E127" s="16" t="s">
        <v>34</v>
      </c>
    </row>
    <row r="128" spans="1:5" ht="45" x14ac:dyDescent="0.25">
      <c r="A128" s="32">
        <v>900625317</v>
      </c>
      <c r="B128" s="32" t="s">
        <v>120</v>
      </c>
      <c r="C128" s="33" t="s">
        <v>121</v>
      </c>
      <c r="D128" s="34">
        <v>45855</v>
      </c>
      <c r="E128" s="35">
        <v>141797</v>
      </c>
    </row>
    <row r="129" spans="1:5" x14ac:dyDescent="0.25">
      <c r="A129" s="13"/>
      <c r="B129" s="14"/>
      <c r="C129" s="13"/>
      <c r="D129" s="15"/>
      <c r="E129" s="27">
        <f>SUM(E128:E128)</f>
        <v>141797</v>
      </c>
    </row>
    <row r="132" spans="1:5" x14ac:dyDescent="0.25">
      <c r="A132" s="10" t="s">
        <v>1</v>
      </c>
      <c r="B132" s="11" t="s">
        <v>36</v>
      </c>
      <c r="C132" s="10" t="s">
        <v>37</v>
      </c>
      <c r="D132" s="12" t="s">
        <v>35</v>
      </c>
      <c r="E132" s="16" t="s">
        <v>34</v>
      </c>
    </row>
    <row r="133" spans="1:5" x14ac:dyDescent="0.25">
      <c r="A133" s="38">
        <v>900261353</v>
      </c>
      <c r="B133" s="38" t="s">
        <v>17</v>
      </c>
      <c r="C133" s="33" t="s">
        <v>38</v>
      </c>
      <c r="D133" s="17">
        <v>45855</v>
      </c>
      <c r="E133" s="18">
        <v>64356933</v>
      </c>
    </row>
    <row r="134" spans="1:5" x14ac:dyDescent="0.25">
      <c r="A134" s="39"/>
      <c r="B134" s="39"/>
      <c r="C134" s="33" t="s">
        <v>41</v>
      </c>
      <c r="D134" s="17">
        <v>45863</v>
      </c>
      <c r="E134" s="18">
        <v>18266252</v>
      </c>
    </row>
    <row r="135" spans="1:5" x14ac:dyDescent="0.25">
      <c r="A135" s="39"/>
      <c r="B135" s="39"/>
      <c r="C135" s="33" t="s">
        <v>40</v>
      </c>
      <c r="D135" s="17">
        <v>45863</v>
      </c>
      <c r="E135" s="18">
        <v>176083679</v>
      </c>
    </row>
    <row r="136" spans="1:5" x14ac:dyDescent="0.25">
      <c r="A136" s="13"/>
      <c r="B136" s="14"/>
      <c r="C136" s="13"/>
      <c r="D136" s="15"/>
      <c r="E136" s="27">
        <f>SUM(E133:E135)</f>
        <v>258706864</v>
      </c>
    </row>
    <row r="137" spans="1:5" ht="16.5" customHeight="1" x14ac:dyDescent="0.25"/>
    <row r="138" spans="1:5" ht="16.5" customHeight="1" x14ac:dyDescent="0.25"/>
    <row r="139" spans="1:5" ht="16.5" customHeight="1" x14ac:dyDescent="0.25">
      <c r="A139" s="10" t="s">
        <v>1</v>
      </c>
      <c r="B139" s="11" t="s">
        <v>36</v>
      </c>
      <c r="C139" s="10" t="s">
        <v>37</v>
      </c>
      <c r="D139" s="12" t="s">
        <v>35</v>
      </c>
      <c r="E139" s="16" t="s">
        <v>34</v>
      </c>
    </row>
    <row r="140" spans="1:5" ht="16.5" customHeight="1" x14ac:dyDescent="0.25">
      <c r="A140" s="38">
        <v>800138011</v>
      </c>
      <c r="B140" s="38" t="s">
        <v>122</v>
      </c>
      <c r="C140" s="33" t="s">
        <v>38</v>
      </c>
      <c r="D140" s="17">
        <v>45855</v>
      </c>
      <c r="E140" s="18">
        <v>646410</v>
      </c>
    </row>
    <row r="141" spans="1:5" ht="16.5" customHeight="1" x14ac:dyDescent="0.25">
      <c r="A141" s="39"/>
      <c r="B141" s="39"/>
      <c r="C141" s="33" t="s">
        <v>40</v>
      </c>
      <c r="D141" s="17">
        <v>45855</v>
      </c>
      <c r="E141" s="18">
        <v>2845203</v>
      </c>
    </row>
    <row r="142" spans="1:5" ht="16.5" customHeight="1" x14ac:dyDescent="0.25">
      <c r="A142" s="13"/>
      <c r="B142" s="14"/>
      <c r="C142" s="13"/>
      <c r="D142" s="15"/>
      <c r="E142" s="27">
        <f>SUM(E140:E141)</f>
        <v>3491613</v>
      </c>
    </row>
    <row r="143" spans="1:5" ht="16.5" customHeight="1" x14ac:dyDescent="0.25"/>
    <row r="144" spans="1:5" ht="16.5" customHeight="1" x14ac:dyDescent="0.25"/>
    <row r="145" spans="1:5" ht="16.5" customHeight="1" x14ac:dyDescent="0.25">
      <c r="A145" s="10" t="s">
        <v>1</v>
      </c>
      <c r="B145" s="11" t="s">
        <v>36</v>
      </c>
      <c r="C145" s="10" t="s">
        <v>37</v>
      </c>
      <c r="D145" s="12" t="s">
        <v>35</v>
      </c>
      <c r="E145" s="16" t="s">
        <v>34</v>
      </c>
    </row>
    <row r="146" spans="1:5" ht="35.25" customHeight="1" x14ac:dyDescent="0.25">
      <c r="A146" s="32">
        <v>890981536</v>
      </c>
      <c r="B146" s="32" t="s">
        <v>123</v>
      </c>
      <c r="C146" s="33" t="s">
        <v>56</v>
      </c>
      <c r="D146" s="34">
        <v>45855</v>
      </c>
      <c r="E146" s="35">
        <v>18554857</v>
      </c>
    </row>
    <row r="147" spans="1:5" ht="16.5" customHeight="1" x14ac:dyDescent="0.25">
      <c r="A147" s="13"/>
      <c r="B147" s="14"/>
      <c r="C147" s="13"/>
      <c r="D147" s="15"/>
      <c r="E147" s="27">
        <f>SUM(E146:E146)</f>
        <v>18554857</v>
      </c>
    </row>
    <row r="148" spans="1:5" ht="16.5" customHeight="1" x14ac:dyDescent="0.25"/>
    <row r="149" spans="1:5" ht="16.5" customHeight="1" x14ac:dyDescent="0.25"/>
    <row r="150" spans="1:5" ht="16.5" customHeight="1" x14ac:dyDescent="0.25">
      <c r="A150" s="10" t="s">
        <v>1</v>
      </c>
      <c r="B150" s="11" t="s">
        <v>36</v>
      </c>
      <c r="C150" s="10" t="s">
        <v>37</v>
      </c>
      <c r="D150" s="12" t="s">
        <v>35</v>
      </c>
      <c r="E150" s="16" t="s">
        <v>34</v>
      </c>
    </row>
    <row r="151" spans="1:5" ht="16.5" customHeight="1" x14ac:dyDescent="0.25">
      <c r="A151" s="38">
        <v>805011262</v>
      </c>
      <c r="B151" s="38" t="s">
        <v>124</v>
      </c>
      <c r="C151" s="33" t="s">
        <v>53</v>
      </c>
      <c r="D151" s="17">
        <v>45863</v>
      </c>
      <c r="E151" s="18">
        <v>6597162</v>
      </c>
    </row>
    <row r="152" spans="1:5" ht="16.5" customHeight="1" x14ac:dyDescent="0.25">
      <c r="A152" s="39"/>
      <c r="B152" s="39"/>
      <c r="C152" s="33" t="s">
        <v>42</v>
      </c>
      <c r="D152" s="17">
        <v>45863</v>
      </c>
      <c r="E152" s="18">
        <v>5835951</v>
      </c>
    </row>
    <row r="153" spans="1:5" ht="16.5" customHeight="1" x14ac:dyDescent="0.25">
      <c r="A153" s="13"/>
      <c r="B153" s="14"/>
      <c r="C153" s="13"/>
      <c r="D153" s="15"/>
      <c r="E153" s="27">
        <f>SUM(E151:E152)</f>
        <v>12433113</v>
      </c>
    </row>
    <row r="154" spans="1:5" ht="16.5" customHeight="1" x14ac:dyDescent="0.25"/>
    <row r="155" spans="1:5" ht="16.5" customHeight="1" x14ac:dyDescent="0.25"/>
    <row r="156" spans="1:5" ht="16.5" customHeight="1" x14ac:dyDescent="0.25">
      <c r="A156" s="10" t="s">
        <v>1</v>
      </c>
      <c r="B156" s="11" t="s">
        <v>36</v>
      </c>
      <c r="C156" s="10" t="s">
        <v>37</v>
      </c>
      <c r="D156" s="12" t="s">
        <v>35</v>
      </c>
      <c r="E156" s="16" t="s">
        <v>34</v>
      </c>
    </row>
    <row r="157" spans="1:5" ht="16.5" customHeight="1" x14ac:dyDescent="0.25">
      <c r="A157" s="32">
        <v>890905177</v>
      </c>
      <c r="B157" s="32" t="s">
        <v>125</v>
      </c>
      <c r="C157" s="33" t="s">
        <v>38</v>
      </c>
      <c r="D157" s="34">
        <v>45863</v>
      </c>
      <c r="E157" s="35">
        <v>218492723</v>
      </c>
    </row>
    <row r="158" spans="1:5" ht="16.5" customHeight="1" x14ac:dyDescent="0.25">
      <c r="A158" s="13"/>
      <c r="B158" s="14"/>
      <c r="C158" s="13"/>
      <c r="D158" s="15"/>
      <c r="E158" s="27">
        <f>SUM(E157:E157)</f>
        <v>218492723</v>
      </c>
    </row>
    <row r="159" spans="1:5" ht="16.5" customHeight="1" x14ac:dyDescent="0.25"/>
    <row r="161" spans="1:5" x14ac:dyDescent="0.25">
      <c r="A161" s="10" t="s">
        <v>1</v>
      </c>
      <c r="B161" s="11" t="s">
        <v>36</v>
      </c>
      <c r="C161" s="10" t="s">
        <v>37</v>
      </c>
      <c r="D161" s="12" t="s">
        <v>35</v>
      </c>
      <c r="E161" s="16" t="s">
        <v>34</v>
      </c>
    </row>
    <row r="162" spans="1:5" ht="30" x14ac:dyDescent="0.25">
      <c r="A162" s="32">
        <v>812005522</v>
      </c>
      <c r="B162" s="32" t="s">
        <v>49</v>
      </c>
      <c r="C162" s="33" t="s">
        <v>41</v>
      </c>
      <c r="D162" s="34">
        <v>45863</v>
      </c>
      <c r="E162" s="35">
        <v>44099467</v>
      </c>
    </row>
    <row r="163" spans="1:5" x14ac:dyDescent="0.25">
      <c r="A163" s="13"/>
      <c r="B163" s="14"/>
      <c r="C163" s="13"/>
      <c r="D163" s="15"/>
      <c r="E163" s="27">
        <f>SUM(E162:E162)</f>
        <v>44099467</v>
      </c>
    </row>
  </sheetData>
  <mergeCells count="28">
    <mergeCell ref="A140:A141"/>
    <mergeCell ref="B140:B141"/>
    <mergeCell ref="A151:A152"/>
    <mergeCell ref="B151:B152"/>
    <mergeCell ref="A104:A106"/>
    <mergeCell ref="B104:B106"/>
    <mergeCell ref="A116:A118"/>
    <mergeCell ref="B116:B118"/>
    <mergeCell ref="A133:A135"/>
    <mergeCell ref="B133:B135"/>
    <mergeCell ref="A64:A65"/>
    <mergeCell ref="B64:B65"/>
    <mergeCell ref="A75:A76"/>
    <mergeCell ref="B75:B76"/>
    <mergeCell ref="A86:A89"/>
    <mergeCell ref="B86:B89"/>
    <mergeCell ref="A34:A38"/>
    <mergeCell ref="B34:B38"/>
    <mergeCell ref="A48:A52"/>
    <mergeCell ref="B48:B52"/>
    <mergeCell ref="A58:A59"/>
    <mergeCell ref="B58:B59"/>
    <mergeCell ref="A2:A9"/>
    <mergeCell ref="B2:B9"/>
    <mergeCell ref="A14:A17"/>
    <mergeCell ref="B14:B17"/>
    <mergeCell ref="A22:A29"/>
    <mergeCell ref="B22:B29"/>
  </mergeCells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CIRCULAR 011 JULIO 2025 EXCEL</vt:lpstr>
      <vt:lpstr>PAGOS JUNIO</vt:lpstr>
    </vt:vector>
  </TitlesOfParts>
  <Company>GOBERNACION DE ANTIOQUIA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JOSSARY VARGAS ALZATE</dc:creator>
  <cp:lastModifiedBy>JANETH HIGUITA HURTADO</cp:lastModifiedBy>
  <dcterms:created xsi:type="dcterms:W3CDTF">2024-12-04T18:48:38Z</dcterms:created>
  <dcterms:modified xsi:type="dcterms:W3CDTF">2025-08-06T20:50:04Z</dcterms:modified>
</cp:coreProperties>
</file>